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01\AC\Temp\"/>
    </mc:Choice>
  </mc:AlternateContent>
  <xr:revisionPtr revIDLastSave="396" documentId="8_{34C06646-2A73-4C65-8133-8F1E03D41750}" xr6:coauthVersionLast="47" xr6:coauthVersionMax="47" xr10:uidLastSave="{FB92C112-5F9A-4A10-8774-544E2D9D6651}"/>
  <bookViews>
    <workbookView xWindow="-60" yWindow="-60" windowWidth="15480" windowHeight="11640" firstSheet="5" xr2:uid="{00000000-000D-0000-FFFF-FFFF00000000}"/>
  </bookViews>
  <sheets>
    <sheet name="in" sheetId="1" r:id="rId1"/>
    <sheet name="Genres Analysis" sheetId="2" r:id="rId2"/>
    <sheet name="Movie Duration Analysis" sheetId="3" r:id="rId3"/>
    <sheet name="Language Analysis" sheetId="4" r:id="rId4"/>
    <sheet name="Directors Analysis" sheetId="5" r:id="rId5"/>
    <sheet name="Correlation Check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4" l="1" a="1"/>
  <c r="F5" i="4"/>
  <c r="F6" i="4" a="1"/>
  <c r="F6" i="4"/>
  <c r="F7" i="4" a="1"/>
  <c r="F7" i="4"/>
  <c r="F8" i="4" a="1"/>
  <c r="F8" i="4"/>
  <c r="F9" i="4" a="1"/>
  <c r="F9" i="4"/>
  <c r="F10" i="4" a="1"/>
  <c r="F10" i="4"/>
  <c r="F11" i="4" a="1"/>
  <c r="F11" i="4"/>
  <c r="F12" i="4" a="1"/>
  <c r="F12" i="4"/>
  <c r="F13" i="4" a="1"/>
  <c r="F13" i="4"/>
  <c r="F14" i="4" a="1"/>
  <c r="F14" i="4"/>
  <c r="F15" i="4" a="1"/>
  <c r="F15" i="4"/>
  <c r="F16" i="4" a="1"/>
  <c r="F16" i="4"/>
  <c r="F17" i="4" a="1"/>
  <c r="F17" i="4"/>
  <c r="F18" i="4" a="1"/>
  <c r="F18" i="4"/>
  <c r="F19" i="4" a="1"/>
  <c r="F19" i="4"/>
  <c r="F20" i="4" a="1"/>
  <c r="F20" i="4"/>
  <c r="F21" i="4" a="1"/>
  <c r="F21" i="4"/>
  <c r="F22" i="4" a="1"/>
  <c r="F22" i="4"/>
  <c r="F23" i="4" a="1"/>
  <c r="F23" i="4"/>
  <c r="F24" i="4" a="1"/>
  <c r="F24" i="4"/>
  <c r="F25" i="4" a="1"/>
  <c r="F25" i="4"/>
  <c r="F26" i="4" a="1"/>
  <c r="F26" i="4"/>
  <c r="F27" i="4" a="1"/>
  <c r="F27" i="4"/>
  <c r="F28" i="4" a="1"/>
  <c r="F28" i="4"/>
  <c r="F29" i="4" a="1"/>
  <c r="F29" i="4"/>
  <c r="F30" i="4" a="1"/>
  <c r="F30" i="4"/>
  <c r="F31" i="4" a="1"/>
  <c r="F31" i="4"/>
  <c r="F32" i="4" a="1"/>
  <c r="F32" i="4"/>
  <c r="F33" i="4" a="1"/>
  <c r="F33" i="4"/>
  <c r="F34" i="4" a="1"/>
  <c r="F34" i="4"/>
  <c r="F35" i="4" a="1"/>
  <c r="F35" i="4"/>
  <c r="F36" i="4" a="1"/>
  <c r="F36" i="4"/>
  <c r="F37" i="4" a="1"/>
  <c r="F37" i="4"/>
  <c r="F38" i="4" a="1"/>
  <c r="F38" i="4"/>
  <c r="F39" i="4" a="1"/>
  <c r="F39" i="4"/>
  <c r="F40" i="4" a="1"/>
  <c r="F40" i="4"/>
  <c r="F41" i="4" a="1"/>
  <c r="F41" i="4"/>
  <c r="F42" i="4" a="1"/>
  <c r="F42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5" i="2" a="1"/>
  <c r="E5" i="2"/>
  <c r="E6" i="2" a="1"/>
  <c r="E6" i="2"/>
  <c r="E7" i="2" a="1"/>
  <c r="E7" i="2"/>
  <c r="E8" i="2" a="1"/>
  <c r="E8" i="2"/>
  <c r="E9" i="2" a="1"/>
  <c r="E9" i="2"/>
  <c r="E10" i="2" a="1"/>
  <c r="E10" i="2"/>
  <c r="E11" i="2" a="1"/>
  <c r="E11" i="2"/>
  <c r="E12" i="2" a="1"/>
  <c r="E12" i="2"/>
  <c r="E13" i="2" a="1"/>
  <c r="E13" i="2"/>
  <c r="E14" i="2" a="1"/>
  <c r="E14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E24" i="2" a="1"/>
  <c r="E24" i="2"/>
  <c r="E25" i="2" a="1"/>
  <c r="E2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5" i="2"/>
  <c r="D3" i="6"/>
  <c r="G12" i="5" a="1"/>
  <c r="G12" i="5"/>
  <c r="F12" i="5"/>
  <c r="E12" i="5"/>
  <c r="H5" i="4" a="1"/>
  <c r="H5" i="4"/>
  <c r="G5" i="4" a="1"/>
  <c r="G5" i="4"/>
  <c r="D5" i="4"/>
  <c r="G6" i="3"/>
  <c r="F6" i="3"/>
  <c r="E6" i="3"/>
  <c r="D6" i="3"/>
  <c r="U5" i="1" a="1"/>
  <c r="U5" i="1"/>
  <c r="T5" i="1" a="1"/>
  <c r="T5" i="1"/>
  <c r="Y5" i="1" a="1"/>
  <c r="Y5" i="1"/>
  <c r="X5" i="1" a="1"/>
  <c r="X5" i="1"/>
  <c r="W5" i="1" a="1"/>
  <c r="W5" i="1"/>
  <c r="V5" i="1" a="1"/>
  <c r="V5" i="1"/>
  <c r="S5" i="1" a="1"/>
  <c r="S5" i="1"/>
  <c r="R5" i="1"/>
  <c r="U6" i="1" a="1"/>
  <c r="U6" i="1"/>
  <c r="U7" i="1" a="1"/>
  <c r="U7" i="1"/>
  <c r="U8" i="1" a="1"/>
  <c r="U8" i="1"/>
  <c r="U9" i="1" a="1"/>
  <c r="U9" i="1"/>
  <c r="U10" i="1" a="1"/>
  <c r="U10" i="1"/>
  <c r="U11" i="1" a="1"/>
  <c r="U11" i="1"/>
  <c r="U12" i="1" a="1"/>
  <c r="U12" i="1"/>
  <c r="U13" i="1" a="1"/>
  <c r="U13" i="1"/>
  <c r="U14" i="1" a="1"/>
  <c r="U14" i="1"/>
  <c r="U15" i="1" a="1"/>
  <c r="U15" i="1"/>
  <c r="U16" i="1" a="1"/>
  <c r="U16" i="1"/>
  <c r="U17" i="1" a="1"/>
  <c r="U17" i="1"/>
  <c r="U18" i="1" a="1"/>
  <c r="U18" i="1"/>
  <c r="U19" i="1" a="1"/>
  <c r="U19" i="1"/>
  <c r="U20" i="1" a="1"/>
  <c r="U20" i="1"/>
  <c r="U21" i="1" a="1"/>
  <c r="U21" i="1"/>
  <c r="U22" i="1" a="1"/>
  <c r="U22" i="1"/>
  <c r="U23" i="1" a="1"/>
  <c r="U23" i="1"/>
  <c r="U24" i="1" a="1"/>
  <c r="U24" i="1"/>
  <c r="T6" i="1" a="1"/>
  <c r="T6" i="1"/>
  <c r="T7" i="1" a="1"/>
  <c r="T7" i="1" s="1"/>
  <c r="T8" i="1" a="1"/>
  <c r="T8" i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U25" i="1" a="1"/>
  <c r="U2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T25" i="1" a="1"/>
  <c r="T25" i="1" s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E1195" i="5"/>
  <c r="E542" i="5"/>
  <c r="E1433" i="5"/>
  <c r="E616" i="5"/>
  <c r="E690" i="5"/>
  <c r="E769" i="5"/>
  <c r="E691" i="5"/>
  <c r="E1260" i="5"/>
  <c r="E1591" i="5"/>
  <c r="E309" i="5"/>
  <c r="E255" i="5"/>
  <c r="E1124" i="5"/>
  <c r="E1671" i="5"/>
  <c r="E1051" i="5"/>
  <c r="E1434" i="5"/>
  <c r="E1261" i="5"/>
  <c r="E617" i="5"/>
  <c r="E1683" i="5"/>
  <c r="E618" i="5"/>
  <c r="E1510" i="5"/>
  <c r="E619" i="5"/>
  <c r="E692" i="5"/>
  <c r="E1196" i="5"/>
  <c r="E1340" i="5"/>
  <c r="E1397" i="5"/>
  <c r="E1052" i="5"/>
  <c r="E991" i="5"/>
  <c r="E1197" i="5"/>
  <c r="E1570" i="5"/>
  <c r="E1592" i="5"/>
  <c r="E1262" i="5"/>
  <c r="E1697" i="5"/>
  <c r="E1198" i="5"/>
  <c r="E145" i="5"/>
  <c r="E1435" i="5"/>
  <c r="E992" i="5"/>
  <c r="E847" i="5"/>
  <c r="E1669" i="5"/>
  <c r="E1199" i="5"/>
  <c r="E384" i="5"/>
  <c r="E33" i="5"/>
  <c r="E543" i="5"/>
  <c r="E848" i="5"/>
  <c r="E620" i="5"/>
  <c r="E34" i="5"/>
  <c r="E40" i="5"/>
  <c r="E310" i="5"/>
  <c r="E212" i="5"/>
  <c r="E1704" i="5"/>
  <c r="E993" i="5"/>
  <c r="E1304" i="5"/>
  <c r="E1639" i="5"/>
  <c r="E1684" i="5"/>
  <c r="E472" i="5"/>
  <c r="E1613" i="5"/>
  <c r="E849" i="5"/>
  <c r="E770" i="5"/>
  <c r="E1263" i="5"/>
  <c r="E850" i="5"/>
  <c r="E70" i="5"/>
  <c r="E213" i="5"/>
  <c r="E851" i="5"/>
  <c r="E385" i="5"/>
  <c r="E214" i="5"/>
  <c r="E1602" i="5"/>
  <c r="E1511" i="5"/>
  <c r="E311" i="5"/>
  <c r="E312" i="5"/>
  <c r="E1648" i="5"/>
  <c r="E994" i="5"/>
  <c r="E215" i="5"/>
  <c r="E71" i="5"/>
  <c r="E1512" i="5"/>
  <c r="E995" i="5"/>
  <c r="E1698" i="5"/>
  <c r="E621" i="5"/>
  <c r="E256" i="5"/>
  <c r="E771" i="5"/>
  <c r="E1398" i="5"/>
  <c r="E1614" i="5"/>
  <c r="E1547" i="5"/>
  <c r="E1125" i="5"/>
  <c r="E622" i="5"/>
  <c r="E852" i="5"/>
  <c r="E693" i="5"/>
  <c r="E1737" i="5"/>
  <c r="E1053" i="5"/>
  <c r="E1054" i="5"/>
  <c r="E930" i="5"/>
  <c r="E183" i="5"/>
  <c r="E544" i="5"/>
  <c r="E1264" i="5"/>
  <c r="E257" i="5"/>
  <c r="E1548" i="5"/>
  <c r="E313" i="5"/>
  <c r="E996" i="5"/>
  <c r="E102" i="5"/>
  <c r="E997" i="5"/>
  <c r="E1126" i="5"/>
  <c r="E103" i="5"/>
  <c r="E1305" i="5"/>
  <c r="E694" i="5"/>
  <c r="E258" i="5"/>
  <c r="E473" i="5"/>
  <c r="E695" i="5"/>
  <c r="E696" i="5"/>
  <c r="E1127" i="5"/>
  <c r="E1265" i="5"/>
  <c r="E772" i="5"/>
  <c r="E259" i="5"/>
  <c r="E1306" i="5"/>
  <c r="E1649" i="5"/>
  <c r="E1341" i="5"/>
  <c r="E260" i="5"/>
  <c r="E1200" i="5"/>
  <c r="E1436" i="5"/>
  <c r="E314" i="5"/>
  <c r="E1266" i="5"/>
  <c r="E773" i="5"/>
  <c r="E1201" i="5"/>
  <c r="E1307" i="5"/>
  <c r="E623" i="5"/>
  <c r="E474" i="5"/>
  <c r="E1728" i="5"/>
  <c r="E853" i="5"/>
  <c r="E931" i="5"/>
  <c r="E1437" i="5"/>
  <c r="E386" i="5"/>
  <c r="E854" i="5"/>
  <c r="E261" i="5"/>
  <c r="E1693" i="5"/>
  <c r="E387" i="5"/>
  <c r="E855" i="5"/>
  <c r="E315" i="5"/>
  <c r="E388" i="5"/>
  <c r="E1308" i="5"/>
  <c r="E1659" i="5"/>
  <c r="E1342" i="5"/>
  <c r="E774" i="5"/>
  <c r="E624" i="5"/>
  <c r="E262" i="5"/>
  <c r="E625" i="5"/>
  <c r="E1055" i="5"/>
  <c r="E146" i="5"/>
  <c r="E932" i="5"/>
  <c r="E545" i="5"/>
  <c r="E1615" i="5"/>
  <c r="E998" i="5"/>
  <c r="E104" i="5"/>
  <c r="E1729" i="5"/>
  <c r="E697" i="5"/>
  <c r="E389" i="5"/>
  <c r="E1309" i="5"/>
  <c r="E316" i="5"/>
  <c r="E626" i="5"/>
  <c r="E999" i="5"/>
  <c r="E1056" i="5"/>
  <c r="E72" i="5"/>
  <c r="E933" i="5"/>
  <c r="E1571" i="5"/>
  <c r="E934" i="5"/>
  <c r="E216" i="5"/>
  <c r="E698" i="5"/>
  <c r="E390" i="5"/>
  <c r="E1399" i="5"/>
  <c r="E856" i="5"/>
  <c r="E73" i="5"/>
  <c r="E317" i="5"/>
  <c r="E546" i="5"/>
  <c r="E318" i="5"/>
  <c r="E15" i="5"/>
  <c r="E1202" i="5"/>
  <c r="E319" i="5"/>
  <c r="E1343" i="5"/>
  <c r="E1744" i="5"/>
  <c r="E1513" i="5"/>
  <c r="E1685" i="5"/>
  <c r="E105" i="5"/>
  <c r="E935" i="5"/>
  <c r="E1471" i="5"/>
  <c r="E1267" i="5"/>
  <c r="E74" i="5"/>
  <c r="E1650" i="5"/>
  <c r="E627" i="5"/>
  <c r="E1640" i="5"/>
  <c r="E1128" i="5"/>
  <c r="E1572" i="5"/>
  <c r="E857" i="5"/>
  <c r="E1268" i="5"/>
  <c r="E1627" i="5"/>
  <c r="E858" i="5"/>
  <c r="E320" i="5"/>
  <c r="E628" i="5"/>
  <c r="E321" i="5"/>
  <c r="E1000" i="5"/>
  <c r="E1719" i="5"/>
  <c r="E936" i="5"/>
  <c r="E75" i="5"/>
  <c r="E475" i="5"/>
  <c r="E322" i="5"/>
  <c r="E476" i="5"/>
  <c r="E1310" i="5"/>
  <c r="E263" i="5"/>
  <c r="E1057" i="5"/>
  <c r="E477" i="5"/>
  <c r="E1746" i="5"/>
  <c r="E478" i="5"/>
  <c r="E10" i="5"/>
  <c r="E547" i="5"/>
  <c r="E1001" i="5"/>
  <c r="E859" i="5"/>
  <c r="E1438" i="5"/>
  <c r="E1549" i="5"/>
  <c r="E1616" i="5"/>
  <c r="E1129" i="5"/>
  <c r="E1058" i="5"/>
  <c r="E1059" i="5"/>
  <c r="E391" i="5"/>
  <c r="E548" i="5"/>
  <c r="E1130" i="5"/>
  <c r="E1131" i="5"/>
  <c r="E323" i="5"/>
  <c r="E629" i="5"/>
  <c r="E1472" i="5"/>
  <c r="E1628" i="5"/>
  <c r="E16" i="5"/>
  <c r="E549" i="5"/>
  <c r="E630" i="5"/>
  <c r="E1132" i="5"/>
  <c r="E1629" i="5"/>
  <c r="E631" i="5"/>
  <c r="E1686" i="5"/>
  <c r="E392" i="5"/>
  <c r="E1641" i="5"/>
  <c r="E393" i="5"/>
  <c r="E550" i="5"/>
  <c r="E1344" i="5"/>
  <c r="E860" i="5"/>
  <c r="E1400" i="5"/>
  <c r="E1699" i="5"/>
  <c r="E861" i="5"/>
  <c r="E862" i="5"/>
  <c r="E775" i="5"/>
  <c r="E394" i="5"/>
  <c r="E479" i="5"/>
  <c r="E1573" i="5"/>
  <c r="E1269" i="5"/>
  <c r="E699" i="5"/>
  <c r="E551" i="5"/>
  <c r="E1473" i="5"/>
  <c r="E217" i="5"/>
  <c r="E1712" i="5"/>
  <c r="E1002" i="5"/>
  <c r="E863" i="5"/>
  <c r="E395" i="5"/>
  <c r="E56" i="5"/>
  <c r="E147" i="5"/>
  <c r="E700" i="5"/>
  <c r="E776" i="5"/>
  <c r="E1574" i="5"/>
  <c r="E1603" i="5"/>
  <c r="E1700" i="5"/>
  <c r="E41" i="5"/>
  <c r="E480" i="5"/>
  <c r="E264" i="5"/>
  <c r="E1203" i="5"/>
  <c r="E777" i="5"/>
  <c r="E937" i="5"/>
  <c r="E1514" i="5"/>
  <c r="E1003" i="5"/>
  <c r="E184" i="5"/>
  <c r="E1701" i="5"/>
  <c r="E1004" i="5"/>
  <c r="E1742" i="5"/>
  <c r="E1060" i="5"/>
  <c r="E1204" i="5"/>
  <c r="E1474" i="5"/>
  <c r="E1705" i="5"/>
  <c r="E1005" i="5"/>
  <c r="E1660" i="5"/>
  <c r="E1575" i="5"/>
  <c r="E1133" i="5"/>
  <c r="E1661" i="5"/>
  <c r="E1576" i="5"/>
  <c r="E1617" i="5"/>
  <c r="E1630" i="5"/>
  <c r="E864" i="5"/>
  <c r="E938" i="5"/>
  <c r="E1134" i="5"/>
  <c r="E324" i="5"/>
  <c r="E76" i="5"/>
  <c r="E1706" i="5"/>
  <c r="E1205" i="5"/>
  <c r="E325" i="5"/>
  <c r="E778" i="5"/>
  <c r="E148" i="5"/>
  <c r="E865" i="5"/>
  <c r="E396" i="5"/>
  <c r="E35" i="5"/>
  <c r="E701" i="5"/>
  <c r="E149" i="5"/>
  <c r="E265" i="5"/>
  <c r="E218" i="5"/>
  <c r="E779" i="5"/>
  <c r="E866" i="5"/>
  <c r="E1515" i="5"/>
  <c r="E397" i="5"/>
  <c r="E150" i="5"/>
  <c r="E36" i="5"/>
  <c r="E1311" i="5"/>
  <c r="E185" i="5"/>
  <c r="E1516" i="5"/>
  <c r="E1345" i="5"/>
  <c r="E1687" i="5"/>
  <c r="E1006" i="5"/>
  <c r="E1730" i="5"/>
  <c r="E151" i="5"/>
  <c r="E1135" i="5"/>
  <c r="E1651" i="5"/>
  <c r="E1270" i="5"/>
  <c r="E266" i="5"/>
  <c r="E1271" i="5"/>
  <c r="E186" i="5"/>
  <c r="E326" i="5"/>
  <c r="E1517" i="5"/>
  <c r="E398" i="5"/>
  <c r="E106" i="5"/>
  <c r="E1642" i="5"/>
  <c r="E187" i="5"/>
  <c r="E780" i="5"/>
  <c r="E1061" i="5"/>
  <c r="E6" i="5"/>
  <c r="E1062" i="5"/>
  <c r="E1206" i="5"/>
  <c r="E1672" i="5"/>
  <c r="E1734" i="5"/>
  <c r="E1007" i="5"/>
  <c r="E1721" i="5"/>
  <c r="E1401" i="5"/>
  <c r="E1272" i="5"/>
  <c r="E632" i="5"/>
  <c r="E1008" i="5"/>
  <c r="E1063" i="5"/>
  <c r="E1518" i="5"/>
  <c r="E42" i="5"/>
  <c r="E481" i="5"/>
  <c r="E399" i="5"/>
  <c r="E1618" i="5"/>
  <c r="E1748" i="5"/>
  <c r="E1475" i="5"/>
  <c r="E1009" i="5"/>
  <c r="E1631" i="5"/>
  <c r="E1273" i="5"/>
  <c r="E188" i="5"/>
  <c r="E1402" i="5"/>
  <c r="E1643" i="5"/>
  <c r="E1593" i="5"/>
  <c r="E1577" i="5"/>
  <c r="E107" i="5"/>
  <c r="E482" i="5"/>
  <c r="E189" i="5"/>
  <c r="E1476" i="5"/>
  <c r="E37" i="5"/>
  <c r="E327" i="5"/>
  <c r="E108" i="5"/>
  <c r="E1713" i="5"/>
  <c r="E328" i="5"/>
  <c r="E633" i="5"/>
  <c r="E1346" i="5"/>
  <c r="E1578" i="5"/>
  <c r="E781" i="5"/>
  <c r="E552" i="5"/>
  <c r="F1644" i="5"/>
  <c r="F429" i="5"/>
  <c r="F651" i="5"/>
  <c r="F1621" i="5"/>
  <c r="F284" i="5"/>
  <c r="F1525" i="5"/>
  <c r="F1406" i="5"/>
  <c r="F1632" i="5"/>
  <c r="F741" i="5"/>
  <c r="F1347" i="5"/>
  <c r="F969" i="5"/>
  <c r="F1152" i="5"/>
  <c r="F407" i="5"/>
  <c r="F1583" i="5"/>
  <c r="F1443" i="5"/>
  <c r="F1214" i="5"/>
  <c r="F1145" i="5"/>
  <c r="F742" i="5"/>
  <c r="F197" i="5"/>
  <c r="F224" i="5"/>
  <c r="F167" i="5"/>
  <c r="F1663" i="5"/>
  <c r="F1722" i="5"/>
  <c r="F1526" i="5"/>
  <c r="F900" i="5"/>
  <c r="F1173" i="5"/>
  <c r="F1452" i="5"/>
  <c r="F1550" i="5"/>
  <c r="F1486" i="5"/>
  <c r="F718" i="5"/>
  <c r="F796" i="5"/>
  <c r="F1453" i="5"/>
  <c r="F568" i="5"/>
  <c r="F513" i="5"/>
  <c r="F1487" i="5"/>
  <c r="F1075" i="5"/>
  <c r="F1221" i="5"/>
  <c r="F962" i="5"/>
  <c r="F24" i="5"/>
  <c r="F1174" i="5"/>
  <c r="F797" i="5"/>
  <c r="F430" i="5"/>
  <c r="F1480" i="5"/>
  <c r="F1175" i="5"/>
  <c r="F234" i="5"/>
  <c r="F595" i="5"/>
  <c r="F880" i="5"/>
  <c r="F1418" i="5"/>
  <c r="F1227" i="5"/>
  <c r="F1025" i="5"/>
  <c r="F816" i="5"/>
  <c r="F885" i="5"/>
  <c r="F901" i="5"/>
  <c r="F1708" i="5"/>
  <c r="F168" i="5"/>
  <c r="F158" i="5"/>
  <c r="F1355" i="5"/>
  <c r="F408" i="5"/>
  <c r="F652" i="5"/>
  <c r="F81" i="5"/>
  <c r="F1527" i="5"/>
  <c r="F817" i="5"/>
  <c r="F1558" i="5"/>
  <c r="F963" i="5"/>
  <c r="F1176" i="5"/>
  <c r="F569" i="5"/>
  <c r="F359" i="5"/>
  <c r="F1584" i="5"/>
  <c r="F1215" i="5"/>
  <c r="F719" i="5"/>
  <c r="F1483" i="5"/>
  <c r="F1444" i="5"/>
  <c r="F360" i="5"/>
  <c r="F1448" i="5"/>
  <c r="F1216" i="5"/>
  <c r="F118" i="5"/>
  <c r="F881" i="5"/>
  <c r="F1419" i="5"/>
  <c r="F1445" i="5"/>
  <c r="F1645" i="5"/>
  <c r="F1454" i="5"/>
  <c r="F491" i="5"/>
  <c r="F720" i="5"/>
  <c r="F431" i="5"/>
  <c r="F1067" i="5"/>
  <c r="F1408" i="5"/>
  <c r="F514" i="5"/>
  <c r="F432" i="5"/>
  <c r="F1488" i="5"/>
  <c r="F1278" i="5"/>
  <c r="F169" i="5"/>
  <c r="F515" i="5"/>
  <c r="F1228" i="5"/>
  <c r="F361" i="5"/>
  <c r="F1455" i="5"/>
  <c r="F1217" i="5"/>
  <c r="F1287" i="5"/>
  <c r="F1222" i="5"/>
  <c r="F1348" i="5"/>
  <c r="F902" i="5"/>
  <c r="F1531" i="5"/>
  <c r="F1229" i="5"/>
  <c r="F1026" i="5"/>
  <c r="F1218" i="5"/>
  <c r="F1707" i="5"/>
  <c r="F339" i="5"/>
  <c r="F1585" i="5"/>
  <c r="F1279" i="5"/>
  <c r="F1456" i="5"/>
  <c r="F193" i="5"/>
  <c r="F1551" i="5"/>
  <c r="F1177" i="5"/>
  <c r="F109" i="5"/>
  <c r="F570" i="5"/>
  <c r="F433" i="5"/>
  <c r="F1325" i="5"/>
  <c r="F1146" i="5"/>
  <c r="F127" i="5"/>
  <c r="F1367" i="5"/>
  <c r="F1349" i="5"/>
  <c r="F903" i="5"/>
  <c r="F362" i="5"/>
  <c r="F1356" i="5"/>
  <c r="F1230" i="5"/>
  <c r="F818" i="5"/>
  <c r="F1357" i="5"/>
  <c r="F1358" i="5"/>
  <c r="F1231" i="5"/>
  <c r="F1317" i="5"/>
  <c r="F819" i="5"/>
  <c r="F516" i="5"/>
  <c r="F1076" i="5"/>
  <c r="F950" i="5"/>
  <c r="F57" i="5"/>
  <c r="F743" i="5"/>
  <c r="F194" i="5"/>
  <c r="F517" i="5"/>
  <c r="F1147" i="5"/>
  <c r="F571" i="5"/>
  <c r="F1232" i="5"/>
  <c r="F355" i="5"/>
  <c r="F363" i="5"/>
  <c r="F572" i="5"/>
  <c r="F1368" i="5"/>
  <c r="F573" i="5"/>
  <c r="F574" i="5"/>
  <c r="F119" i="5"/>
  <c r="F951" i="5"/>
  <c r="F128" i="5"/>
  <c r="F1674" i="5"/>
  <c r="F1580" i="5"/>
  <c r="F1489" i="5"/>
  <c r="F489" i="5"/>
  <c r="F492" i="5"/>
  <c r="F340" i="5"/>
  <c r="F820" i="5"/>
  <c r="F82" i="5"/>
  <c r="F275" i="5"/>
  <c r="F721" i="5"/>
  <c r="F235" i="5"/>
  <c r="F575" i="5"/>
  <c r="F1554" i="5"/>
  <c r="F285" i="5"/>
  <c r="F490" i="5"/>
  <c r="F225" i="5"/>
  <c r="F744" i="5"/>
  <c r="F1420" i="5"/>
  <c r="F434" i="5"/>
  <c r="F129" i="5"/>
  <c r="F1219" i="5"/>
  <c r="F1326" i="5"/>
  <c r="F1318" i="5"/>
  <c r="F1446" i="5"/>
  <c r="F821" i="5"/>
  <c r="F170" i="5"/>
  <c r="F204" i="5"/>
  <c r="F87" i="5"/>
  <c r="F1088" i="5"/>
  <c r="F341" i="5"/>
  <c r="F1359" i="5"/>
  <c r="F60" i="5"/>
  <c r="F159" i="5"/>
  <c r="F886" i="5"/>
  <c r="F1421" i="5"/>
  <c r="F518" i="5"/>
  <c r="F157" i="5"/>
  <c r="F519" i="5"/>
  <c r="F110" i="5"/>
  <c r="F1528" i="5"/>
  <c r="F1280" i="5"/>
  <c r="F596" i="5"/>
  <c r="F952" i="5"/>
  <c r="F904" i="5"/>
  <c r="F1089" i="5"/>
  <c r="F1285" i="5"/>
  <c r="F576" i="5"/>
  <c r="F1447" i="5"/>
  <c r="F171" i="5"/>
  <c r="F276" i="5"/>
  <c r="F1153" i="5"/>
  <c r="F1220" i="5"/>
  <c r="F1027" i="5"/>
  <c r="F277" i="5"/>
  <c r="F160" i="5"/>
  <c r="F1148" i="5"/>
  <c r="F286" i="5"/>
  <c r="F120" i="5"/>
  <c r="F822" i="5"/>
  <c r="F1090" i="5"/>
  <c r="F47" i="5"/>
  <c r="F970" i="5"/>
  <c r="F409" i="5"/>
  <c r="F1154" i="5"/>
  <c r="F1016" i="5"/>
  <c r="F953" i="5"/>
  <c r="F793" i="5"/>
  <c r="F435" i="5"/>
  <c r="F1732" i="5"/>
  <c r="F28" i="5"/>
  <c r="F342" i="5"/>
  <c r="F1017" i="5"/>
  <c r="F798" i="5"/>
  <c r="F887" i="5"/>
  <c r="F287" i="5"/>
  <c r="F436" i="5"/>
  <c r="F745" i="5"/>
  <c r="F1422" i="5"/>
  <c r="F1652" i="5"/>
  <c r="F1155" i="5"/>
  <c r="F205" i="5"/>
  <c r="F343" i="5"/>
  <c r="F666" i="5"/>
  <c r="F1091" i="5"/>
  <c r="F364" i="5"/>
  <c r="F1743" i="5"/>
  <c r="F746" i="5"/>
  <c r="F1092" i="5"/>
  <c r="F1457" i="5"/>
  <c r="F1664" i="5"/>
  <c r="F905" i="5"/>
  <c r="F597" i="5"/>
  <c r="F365" i="5"/>
  <c r="F598" i="5"/>
  <c r="F1233" i="5"/>
  <c r="F288" i="5"/>
  <c r="F1028" i="5"/>
  <c r="F1178" i="5"/>
  <c r="F1723" i="5"/>
  <c r="F1490" i="5"/>
  <c r="F1633" i="5"/>
  <c r="F1532" i="5"/>
  <c r="F1369" i="5"/>
  <c r="F599" i="5"/>
  <c r="F289" i="5"/>
  <c r="F1634" i="5"/>
  <c r="F88" i="5"/>
  <c r="F89" i="5"/>
  <c r="F1234" i="5"/>
  <c r="F1093" i="5"/>
  <c r="F1747" i="5"/>
  <c r="F1029" i="5"/>
  <c r="F7" i="5"/>
  <c r="F437" i="5"/>
  <c r="F1235" i="5"/>
  <c r="F290" i="5"/>
  <c r="F1030" i="5"/>
  <c r="F438" i="5"/>
  <c r="F1031" i="5"/>
  <c r="F747" i="5"/>
  <c r="F600" i="5"/>
  <c r="F1179" i="5"/>
  <c r="F1458" i="5"/>
  <c r="F90" i="5"/>
  <c r="F1665" i="5"/>
  <c r="F1423" i="5"/>
  <c r="F667" i="5"/>
  <c r="F439" i="5"/>
  <c r="F291" i="5"/>
  <c r="F48" i="5"/>
  <c r="F1688" i="5"/>
  <c r="F1491" i="5"/>
  <c r="F1236" i="5"/>
  <c r="F1492" i="5"/>
  <c r="F130" i="5"/>
  <c r="F366" i="5"/>
  <c r="F971" i="5"/>
  <c r="F1327" i="5"/>
  <c r="F1180" i="5"/>
  <c r="F39" i="5"/>
  <c r="F823" i="5"/>
  <c r="F440" i="5"/>
  <c r="F1724" i="5"/>
  <c r="F1715" i="5"/>
  <c r="F748" i="5"/>
  <c r="F13" i="5"/>
  <c r="F601" i="5"/>
  <c r="F668" i="5"/>
  <c r="F1237" i="5"/>
  <c r="F1533" i="5"/>
  <c r="F824" i="5"/>
  <c r="F131" i="5"/>
  <c r="F1238" i="5"/>
  <c r="F292" i="5"/>
  <c r="F972" i="5"/>
  <c r="F441" i="5"/>
  <c r="F520" i="5"/>
  <c r="F236" i="5"/>
  <c r="F1424" i="5"/>
  <c r="F1239" i="5"/>
  <c r="F1586" i="5"/>
  <c r="F61" i="5"/>
  <c r="F1094" i="5"/>
  <c r="F237" i="5"/>
  <c r="F442" i="5"/>
  <c r="F906" i="5"/>
  <c r="F293" i="5"/>
  <c r="F17" i="5"/>
  <c r="F1370" i="5"/>
  <c r="F1032" i="5"/>
  <c r="F1702" i="5"/>
  <c r="F1371" i="5"/>
  <c r="F1493" i="5"/>
  <c r="F1095" i="5"/>
  <c r="F907" i="5"/>
  <c r="F1725" i="5"/>
  <c r="F521" i="5"/>
  <c r="F1328" i="5"/>
  <c r="F1587" i="5"/>
  <c r="F1372" i="5"/>
  <c r="F1373" i="5"/>
  <c r="F443" i="5"/>
  <c r="F973" i="5"/>
  <c r="F367" i="5"/>
  <c r="F522" i="5"/>
  <c r="F1374" i="5"/>
  <c r="F91" i="5"/>
  <c r="F368" i="5"/>
  <c r="F908" i="5"/>
  <c r="F132" i="5"/>
  <c r="F1709" i="5"/>
  <c r="F1240" i="5"/>
  <c r="F974" i="5"/>
  <c r="F1607" i="5"/>
  <c r="F1559" i="5"/>
  <c r="F669" i="5"/>
  <c r="F1181" i="5"/>
  <c r="F1033" i="5"/>
  <c r="F523" i="5"/>
  <c r="F1241" i="5"/>
  <c r="F975" i="5"/>
  <c r="F602" i="5"/>
  <c r="F294" i="5"/>
  <c r="F1694" i="5"/>
  <c r="F172" i="5"/>
  <c r="F92" i="5"/>
  <c r="F238" i="5"/>
  <c r="F1242" i="5"/>
  <c r="F603" i="5"/>
  <c r="F1534" i="5"/>
  <c r="F670" i="5"/>
  <c r="F1096" i="5"/>
  <c r="F5" i="5"/>
  <c r="F1733" i="5"/>
  <c r="F1494" i="5"/>
  <c r="F1034" i="5"/>
  <c r="F1666" i="5"/>
  <c r="F173" i="5"/>
  <c r="F749" i="5"/>
  <c r="F133" i="5"/>
  <c r="F134" i="5"/>
  <c r="F444" i="5"/>
  <c r="F1243" i="5"/>
  <c r="F295" i="5"/>
  <c r="F1596" i="5"/>
  <c r="F750" i="5"/>
  <c r="F93" i="5"/>
  <c r="F1675" i="5"/>
  <c r="F1716" i="5"/>
  <c r="F62" i="5"/>
  <c r="F1097" i="5"/>
  <c r="F1608" i="5"/>
  <c r="F671" i="5"/>
  <c r="F524" i="5"/>
  <c r="F49" i="5"/>
  <c r="F751" i="5"/>
  <c r="F604" i="5"/>
  <c r="F1667" i="5"/>
  <c r="F1588" i="5"/>
  <c r="F1731" i="5"/>
  <c r="F825" i="5"/>
  <c r="F752" i="5"/>
  <c r="F1375" i="5"/>
  <c r="F94" i="5"/>
  <c r="F826" i="5"/>
  <c r="F1535" i="5"/>
  <c r="F827" i="5"/>
  <c r="F753" i="5"/>
  <c r="F525" i="5"/>
  <c r="F1495" i="5"/>
  <c r="F445" i="5"/>
  <c r="F976" i="5"/>
  <c r="F446" i="5"/>
  <c r="F828" i="5"/>
  <c r="F1288" i="5"/>
  <c r="F1609" i="5"/>
  <c r="F829" i="5"/>
  <c r="F296" i="5"/>
  <c r="F1182" i="5"/>
  <c r="F909" i="5"/>
  <c r="F50" i="5"/>
  <c r="F1459" i="5"/>
  <c r="F526" i="5"/>
  <c r="F910" i="5"/>
  <c r="F8" i="5"/>
  <c r="F1717" i="5"/>
  <c r="F527" i="5"/>
  <c r="F1098" i="5"/>
  <c r="F1244" i="5"/>
  <c r="F369" i="5"/>
  <c r="F51" i="5"/>
  <c r="F239" i="5"/>
  <c r="F1183" i="5"/>
  <c r="F911" i="5"/>
  <c r="F240" i="5"/>
  <c r="F241" i="5"/>
  <c r="F1425" i="5"/>
  <c r="F297" i="5"/>
  <c r="F1376" i="5"/>
  <c r="F1099" i="5"/>
  <c r="F912" i="5"/>
  <c r="F1289" i="5"/>
  <c r="F1377" i="5"/>
  <c r="F1460" i="5"/>
  <c r="F1622" i="5"/>
  <c r="F1100" i="5"/>
  <c r="F447" i="5"/>
  <c r="F1378" i="5"/>
  <c r="F1461" i="5"/>
  <c r="F1035" i="5"/>
  <c r="F1739" i="5"/>
  <c r="F528" i="5"/>
  <c r="F1668" i="5"/>
  <c r="F1036" i="5"/>
  <c r="F1290" i="5"/>
  <c r="F1184" i="5"/>
  <c r="F754" i="5"/>
  <c r="F448" i="5"/>
  <c r="F1589" i="5"/>
  <c r="F529" i="5"/>
  <c r="F913" i="5"/>
  <c r="F1536" i="5"/>
  <c r="F1291" i="5"/>
  <c r="F830" i="5"/>
  <c r="F1676" i="5"/>
  <c r="F1037" i="5"/>
  <c r="F1462" i="5"/>
  <c r="F977" i="5"/>
  <c r="F1426" i="5"/>
  <c r="F1101" i="5"/>
  <c r="F530" i="5"/>
  <c r="F298" i="5"/>
  <c r="F449" i="5"/>
  <c r="F206" i="5"/>
  <c r="F31" i="5"/>
  <c r="F831" i="5"/>
  <c r="F832" i="5"/>
  <c r="F914" i="5"/>
  <c r="F755" i="5"/>
  <c r="F1635" i="5"/>
  <c r="F299" i="5"/>
  <c r="F1245" i="5"/>
  <c r="F450" i="5"/>
  <c r="F95" i="5"/>
  <c r="F1677" i="5"/>
  <c r="F833" i="5"/>
  <c r="F1678" i="5"/>
  <c r="F1496" i="5"/>
  <c r="F1597" i="5"/>
  <c r="F1623" i="5"/>
  <c r="F978" i="5"/>
  <c r="F1560" i="5"/>
  <c r="F1561" i="5"/>
  <c r="F1537" i="5"/>
  <c r="F834" i="5"/>
  <c r="F52" i="5"/>
  <c r="F1598" i="5"/>
  <c r="F1246" i="5"/>
  <c r="F135" i="5"/>
  <c r="F1463" i="5"/>
  <c r="F1636" i="5"/>
  <c r="F672" i="5"/>
  <c r="F531" i="5"/>
  <c r="F451" i="5"/>
  <c r="F242" i="5"/>
  <c r="F207" i="5"/>
  <c r="F605" i="5"/>
  <c r="F606" i="5"/>
  <c r="F1247" i="5"/>
  <c r="F1689" i="5"/>
  <c r="F452" i="5"/>
  <c r="F756" i="5"/>
  <c r="F915" i="5"/>
  <c r="F1102" i="5"/>
  <c r="F1329" i="5"/>
  <c r="F1670" i="5"/>
  <c r="F25" i="5"/>
  <c r="F1464" i="5"/>
  <c r="F1330" i="5"/>
  <c r="F453" i="5"/>
  <c r="F916" i="5"/>
  <c r="F1590" i="5"/>
  <c r="F1331" i="5"/>
  <c r="F96" i="5"/>
  <c r="F1679" i="5"/>
  <c r="F835" i="5"/>
  <c r="F1103" i="5"/>
  <c r="F1185" i="5"/>
  <c r="F917" i="5"/>
  <c r="F1695" i="5"/>
  <c r="F673" i="5"/>
  <c r="F1292" i="5"/>
  <c r="F1186" i="5"/>
  <c r="F674" i="5"/>
  <c r="F675" i="5"/>
  <c r="F136" i="5"/>
  <c r="F243" i="5"/>
  <c r="F53" i="5"/>
  <c r="F244" i="5"/>
  <c r="F836" i="5"/>
  <c r="F97" i="5"/>
  <c r="F1497" i="5"/>
  <c r="F454" i="5"/>
  <c r="F757" i="5"/>
  <c r="F758" i="5"/>
  <c r="F918" i="5"/>
  <c r="F1248" i="5"/>
  <c r="F98" i="5"/>
  <c r="F370" i="5"/>
  <c r="F300" i="5"/>
  <c r="F1249" i="5"/>
  <c r="F1104" i="5"/>
  <c r="F532" i="5"/>
  <c r="F676" i="5"/>
  <c r="F919" i="5"/>
  <c r="F1187" i="5"/>
  <c r="F1465" i="5"/>
  <c r="F1538" i="5"/>
  <c r="F1696" i="5"/>
  <c r="F1562" i="5"/>
  <c r="F1738" i="5"/>
  <c r="F455" i="5"/>
  <c r="F1038" i="5"/>
  <c r="F1039" i="5"/>
  <c r="F18" i="5"/>
  <c r="F759" i="5"/>
  <c r="F301" i="5"/>
  <c r="F920" i="5"/>
  <c r="F137" i="5"/>
  <c r="F607" i="5"/>
  <c r="F1379" i="5"/>
  <c r="F1250" i="5"/>
  <c r="F1293" i="5"/>
  <c r="F979" i="5"/>
  <c r="F837" i="5"/>
  <c r="F1726" i="5"/>
  <c r="F1646" i="5"/>
  <c r="F980" i="5"/>
  <c r="F245" i="5"/>
  <c r="F1105" i="5"/>
  <c r="F1466" i="5"/>
  <c r="F54" i="5"/>
  <c r="F1563" i="5"/>
  <c r="F371" i="5"/>
  <c r="F1498" i="5"/>
  <c r="F456" i="5"/>
  <c r="F760" i="5"/>
  <c r="F174" i="5"/>
  <c r="F63" i="5"/>
  <c r="F1539" i="5"/>
  <c r="F208" i="5"/>
  <c r="F1540" i="5"/>
  <c r="F608" i="5"/>
  <c r="F1040" i="5"/>
  <c r="F457" i="5"/>
  <c r="F1427" i="5"/>
  <c r="F533" i="5"/>
  <c r="F1332" i="5"/>
  <c r="F677" i="5"/>
  <c r="F1499" i="5"/>
  <c r="F761" i="5"/>
  <c r="F1106" i="5"/>
  <c r="F458" i="5"/>
  <c r="F534" i="5"/>
  <c r="F1718" i="5"/>
  <c r="F209" i="5"/>
  <c r="F372" i="5"/>
  <c r="F246" i="5"/>
  <c r="F1610" i="5"/>
  <c r="F1380" i="5"/>
  <c r="F1500" i="5"/>
  <c r="F1720" i="5"/>
  <c r="F981" i="5"/>
  <c r="F838" i="5"/>
  <c r="F921" i="5"/>
  <c r="F64" i="5"/>
  <c r="F302" i="5"/>
  <c r="F1381" i="5"/>
  <c r="F609" i="5"/>
  <c r="F982" i="5"/>
  <c r="F922" i="5"/>
  <c r="F1107" i="5"/>
  <c r="F1564" i="5"/>
  <c r="F923" i="5"/>
  <c r="F1637" i="5"/>
  <c r="F1294" i="5"/>
  <c r="F1541" i="5"/>
  <c r="F762" i="5"/>
  <c r="F1382" i="5"/>
  <c r="F1251" i="5"/>
  <c r="F983" i="5"/>
  <c r="F138" i="5"/>
  <c r="F373" i="5"/>
  <c r="F1542" i="5"/>
  <c r="F1501" i="5"/>
  <c r="F1467" i="5"/>
  <c r="F247" i="5"/>
  <c r="F65" i="5"/>
  <c r="F175" i="5"/>
  <c r="F1252" i="5"/>
  <c r="F303" i="5"/>
  <c r="F248" i="5"/>
  <c r="F1383" i="5"/>
  <c r="F763" i="5"/>
  <c r="F1041" i="5"/>
  <c r="F1042" i="5"/>
  <c r="F839" i="5"/>
  <c r="F1655" i="5"/>
  <c r="F1656" i="5"/>
  <c r="F1108" i="5"/>
  <c r="F678" i="5"/>
  <c r="F374" i="5"/>
  <c r="F924" i="5"/>
  <c r="F1188" i="5"/>
  <c r="F1611" i="5"/>
  <c r="F679" i="5"/>
  <c r="F680" i="5"/>
  <c r="F1109" i="5"/>
  <c r="F304" i="5"/>
  <c r="F1612" i="5"/>
  <c r="F459" i="5"/>
  <c r="F984" i="5"/>
  <c r="F1333" i="5"/>
  <c r="F535" i="5"/>
  <c r="F925" i="5"/>
  <c r="F1253" i="5"/>
  <c r="F1295" i="5"/>
  <c r="F1043" i="5"/>
  <c r="F1428" i="5"/>
  <c r="F1543" i="5"/>
  <c r="F764" i="5"/>
  <c r="F1680" i="5"/>
  <c r="F32" i="5"/>
  <c r="F1189" i="5"/>
  <c r="F840" i="5"/>
  <c r="F249" i="5"/>
  <c r="F985" i="5"/>
  <c r="F610" i="5"/>
  <c r="F139" i="5"/>
  <c r="F681" i="5"/>
  <c r="F1647" i="5"/>
  <c r="F1657" i="5"/>
  <c r="F1110" i="5"/>
  <c r="F375" i="5"/>
  <c r="F66" i="5"/>
  <c r="F1502" i="5"/>
  <c r="F926" i="5"/>
  <c r="F1384" i="5"/>
  <c r="F1736" i="5"/>
  <c r="F460" i="5"/>
  <c r="F841" i="5"/>
  <c r="F1624" i="5"/>
  <c r="F210" i="5"/>
  <c r="F1429" i="5"/>
  <c r="F842" i="5"/>
  <c r="F1296" i="5"/>
  <c r="F1690" i="5"/>
  <c r="F1111" i="5"/>
  <c r="F1599" i="5"/>
  <c r="F1503" i="5"/>
  <c r="F765" i="5"/>
  <c r="F986" i="5"/>
  <c r="F1385" i="5"/>
  <c r="F1334" i="5"/>
  <c r="F1044" i="5"/>
  <c r="F376" i="5"/>
  <c r="F1625" i="5"/>
  <c r="F1112" i="5"/>
  <c r="F1254" i="5"/>
  <c r="F1504" i="5"/>
  <c r="F1430" i="5"/>
  <c r="F176" i="5"/>
  <c r="F1297" i="5"/>
  <c r="F1386" i="5"/>
  <c r="F1045" i="5"/>
  <c r="F1113" i="5"/>
  <c r="F536" i="5"/>
  <c r="F1505" i="5"/>
  <c r="F611" i="5"/>
  <c r="F1114" i="5"/>
  <c r="F1565" i="5"/>
  <c r="F1335" i="5"/>
  <c r="F377" i="5"/>
  <c r="F843" i="5"/>
  <c r="F250" i="5"/>
  <c r="F1681" i="5"/>
  <c r="F177" i="5"/>
  <c r="F1431" i="5"/>
  <c r="F1468" i="5"/>
  <c r="F251" i="5"/>
  <c r="F1387" i="5"/>
  <c r="F1566" i="5"/>
  <c r="F844" i="5"/>
  <c r="F461" i="5"/>
  <c r="F462" i="5"/>
  <c r="F766" i="5"/>
  <c r="F612" i="5"/>
  <c r="F1388" i="5"/>
  <c r="F305" i="5"/>
  <c r="F55" i="5"/>
  <c r="F1115" i="5"/>
  <c r="F845" i="5"/>
  <c r="F927" i="5"/>
  <c r="F1046" i="5"/>
  <c r="F1469" i="5"/>
  <c r="F378" i="5"/>
  <c r="F1116" i="5"/>
  <c r="F252" i="5"/>
  <c r="F99" i="5"/>
  <c r="F1432" i="5"/>
  <c r="F1710" i="5"/>
  <c r="F463" i="5"/>
  <c r="F613" i="5"/>
  <c r="F767" i="5"/>
  <c r="F1691" i="5"/>
  <c r="F464" i="5"/>
  <c r="F1389" i="5"/>
  <c r="F1740" i="5"/>
  <c r="F1255" i="5"/>
  <c r="F67" i="5"/>
  <c r="F1470" i="5"/>
  <c r="F178" i="5"/>
  <c r="F1117" i="5"/>
  <c r="F26" i="5"/>
  <c r="F1336" i="5"/>
  <c r="F140" i="5"/>
  <c r="F465" i="5"/>
  <c r="F27" i="5"/>
  <c r="F379" i="5"/>
  <c r="F537" i="5"/>
  <c r="F1256" i="5"/>
  <c r="F987" i="5"/>
  <c r="F179" i="5"/>
  <c r="F380" i="5"/>
  <c r="F1390" i="5"/>
  <c r="F1391" i="5"/>
  <c r="F682" i="5"/>
  <c r="F1392" i="5"/>
  <c r="F1118" i="5"/>
  <c r="F1337" i="5"/>
  <c r="F1298" i="5"/>
  <c r="F1257" i="5"/>
  <c r="F1626" i="5"/>
  <c r="F1638" i="5"/>
  <c r="F141" i="5"/>
  <c r="F1393" i="5"/>
  <c r="F466" i="5"/>
  <c r="F1299" i="5"/>
  <c r="F1741" i="5"/>
  <c r="F1300" i="5"/>
  <c r="F1119" i="5"/>
  <c r="F988" i="5"/>
  <c r="F1506" i="5"/>
  <c r="F1507" i="5"/>
  <c r="F142" i="5"/>
  <c r="F100" i="5"/>
  <c r="F1338" i="5"/>
  <c r="F1047" i="5"/>
  <c r="F180" i="5"/>
  <c r="F614" i="5"/>
  <c r="F538" i="5"/>
  <c r="F1190" i="5"/>
  <c r="F1120" i="5"/>
  <c r="F181" i="5"/>
  <c r="F211" i="5"/>
  <c r="F1727" i="5"/>
  <c r="F1600" i="5"/>
  <c r="F1121" i="5"/>
  <c r="F928" i="5"/>
  <c r="F381" i="5"/>
  <c r="F1048" i="5"/>
  <c r="F683" i="5"/>
  <c r="F467" i="5"/>
  <c r="F468" i="5"/>
  <c r="F253" i="5"/>
  <c r="F768" i="5"/>
  <c r="F306" i="5"/>
  <c r="F19" i="5"/>
  <c r="F1122" i="5"/>
  <c r="F989" i="5"/>
  <c r="F20" i="5"/>
  <c r="F1258" i="5"/>
  <c r="F684" i="5"/>
  <c r="F1508" i="5"/>
  <c r="F1339" i="5"/>
  <c r="F1191" i="5"/>
  <c r="F1192" i="5"/>
  <c r="F382" i="5"/>
  <c r="F685" i="5"/>
  <c r="F101" i="5"/>
  <c r="F1049" i="5"/>
  <c r="F686" i="5"/>
  <c r="F1544" i="5"/>
  <c r="F1711" i="5"/>
  <c r="F143" i="5"/>
  <c r="F469" i="5"/>
  <c r="F539" i="5"/>
  <c r="F687" i="5"/>
  <c r="F688" i="5"/>
  <c r="F615" i="5"/>
  <c r="F689" i="5"/>
  <c r="F182" i="5"/>
  <c r="F929" i="5"/>
  <c r="F1601" i="5"/>
  <c r="F1301" i="5"/>
  <c r="F254" i="5"/>
  <c r="F9" i="5"/>
  <c r="F1259" i="5"/>
  <c r="F470" i="5"/>
  <c r="F1658" i="5"/>
  <c r="F1050" i="5"/>
  <c r="F307" i="5"/>
  <c r="F1193" i="5"/>
  <c r="F1703" i="5"/>
  <c r="F1682" i="5"/>
  <c r="F1123" i="5"/>
  <c r="F1302" i="5"/>
  <c r="F846" i="5"/>
  <c r="F540" i="5"/>
  <c r="F14" i="5"/>
  <c r="F1545" i="5"/>
  <c r="F308" i="5"/>
  <c r="F1303" i="5"/>
  <c r="F1394" i="5"/>
  <c r="F68" i="5"/>
  <c r="F990" i="5"/>
  <c r="F1194" i="5"/>
  <c r="F1567" i="5"/>
  <c r="F541" i="5"/>
  <c r="F69" i="5"/>
  <c r="F1509" i="5"/>
  <c r="F1395" i="5"/>
  <c r="F471" i="5"/>
  <c r="F383" i="5"/>
  <c r="F1396" i="5"/>
  <c r="F1568" i="5"/>
  <c r="F144" i="5"/>
  <c r="F1569" i="5"/>
  <c r="F1546" i="5"/>
  <c r="F1692" i="5"/>
  <c r="F1195" i="5"/>
  <c r="F542" i="5"/>
  <c r="F1433" i="5"/>
  <c r="F616" i="5"/>
  <c r="F690" i="5"/>
  <c r="F769" i="5"/>
  <c r="F691" i="5"/>
  <c r="F1260" i="5"/>
  <c r="F1591" i="5"/>
  <c r="F309" i="5"/>
  <c r="F255" i="5"/>
  <c r="F1124" i="5"/>
  <c r="F1671" i="5"/>
  <c r="F1051" i="5"/>
  <c r="F1434" i="5"/>
  <c r="F1261" i="5"/>
  <c r="F617" i="5"/>
  <c r="F1683" i="5"/>
  <c r="F618" i="5"/>
  <c r="F1510" i="5"/>
  <c r="F619" i="5"/>
  <c r="F692" i="5"/>
  <c r="F1196" i="5"/>
  <c r="F1340" i="5"/>
  <c r="F1397" i="5"/>
  <c r="F1052" i="5"/>
  <c r="F991" i="5"/>
  <c r="F1197" i="5"/>
  <c r="F1570" i="5"/>
  <c r="F1592" i="5"/>
  <c r="F1262" i="5"/>
  <c r="F1697" i="5"/>
  <c r="F1198" i="5"/>
  <c r="F145" i="5"/>
  <c r="F1435" i="5"/>
  <c r="F992" i="5"/>
  <c r="F847" i="5"/>
  <c r="F1669" i="5"/>
  <c r="F1199" i="5"/>
  <c r="F384" i="5"/>
  <c r="F33" i="5"/>
  <c r="F543" i="5"/>
  <c r="F848" i="5"/>
  <c r="F620" i="5"/>
  <c r="F34" i="5"/>
  <c r="F40" i="5"/>
  <c r="F310" i="5"/>
  <c r="F212" i="5"/>
  <c r="F1704" i="5"/>
  <c r="F993" i="5"/>
  <c r="F1304" i="5"/>
  <c r="F1639" i="5"/>
  <c r="F1684" i="5"/>
  <c r="F472" i="5"/>
  <c r="F1613" i="5"/>
  <c r="F849" i="5"/>
  <c r="F770" i="5"/>
  <c r="F1263" i="5"/>
  <c r="F850" i="5"/>
  <c r="F70" i="5"/>
  <c r="F213" i="5"/>
  <c r="F851" i="5"/>
  <c r="F385" i="5"/>
  <c r="F214" i="5"/>
  <c r="F1602" i="5"/>
  <c r="F1511" i="5"/>
  <c r="F311" i="5"/>
  <c r="F312" i="5"/>
  <c r="F1648" i="5"/>
  <c r="F994" i="5"/>
  <c r="F215" i="5"/>
  <c r="F71" i="5"/>
  <c r="F1512" i="5"/>
  <c r="F995" i="5"/>
  <c r="F1698" i="5"/>
  <c r="F621" i="5"/>
  <c r="F256" i="5"/>
  <c r="F771" i="5"/>
  <c r="F1398" i="5"/>
  <c r="F1614" i="5"/>
  <c r="F1547" i="5"/>
  <c r="F1125" i="5"/>
  <c r="F622" i="5"/>
  <c r="F852" i="5"/>
  <c r="F693" i="5"/>
  <c r="F1737" i="5"/>
  <c r="F1053" i="5"/>
  <c r="F1054" i="5"/>
  <c r="F930" i="5"/>
  <c r="F183" i="5"/>
  <c r="F544" i="5"/>
  <c r="F1264" i="5"/>
  <c r="F257" i="5"/>
  <c r="F1548" i="5"/>
  <c r="F313" i="5"/>
  <c r="F996" i="5"/>
  <c r="F102" i="5"/>
  <c r="F997" i="5"/>
  <c r="F1126" i="5"/>
  <c r="F103" i="5"/>
  <c r="F1305" i="5"/>
  <c r="F694" i="5"/>
  <c r="F258" i="5"/>
  <c r="F473" i="5"/>
  <c r="F695" i="5"/>
  <c r="F696" i="5"/>
  <c r="F1127" i="5"/>
  <c r="F1265" i="5"/>
  <c r="F772" i="5"/>
  <c r="F259" i="5"/>
  <c r="F1306" i="5"/>
  <c r="F1649" i="5"/>
  <c r="F1341" i="5"/>
  <c r="F260" i="5"/>
  <c r="F1200" i="5"/>
  <c r="F1436" i="5"/>
  <c r="F314" i="5"/>
  <c r="F1266" i="5"/>
  <c r="F773" i="5"/>
  <c r="F1201" i="5"/>
  <c r="F1307" i="5"/>
  <c r="F623" i="5"/>
  <c r="F474" i="5"/>
  <c r="F1728" i="5"/>
  <c r="F853" i="5"/>
  <c r="F931" i="5"/>
  <c r="F1437" i="5"/>
  <c r="F386" i="5"/>
  <c r="F854" i="5"/>
  <c r="F261" i="5"/>
  <c r="F1693" i="5"/>
  <c r="F387" i="5"/>
  <c r="F855" i="5"/>
  <c r="F315" i="5"/>
  <c r="F388" i="5"/>
  <c r="F1308" i="5"/>
  <c r="F1659" i="5"/>
  <c r="F1342" i="5"/>
  <c r="F774" i="5"/>
  <c r="F624" i="5"/>
  <c r="F262" i="5"/>
  <c r="F625" i="5"/>
  <c r="F1055" i="5"/>
  <c r="F146" i="5"/>
  <c r="F932" i="5"/>
  <c r="F545" i="5"/>
  <c r="F1615" i="5"/>
  <c r="F998" i="5"/>
  <c r="F104" i="5"/>
  <c r="F1729" i="5"/>
  <c r="F697" i="5"/>
  <c r="F389" i="5"/>
  <c r="F1309" i="5"/>
  <c r="F316" i="5"/>
  <c r="F626" i="5"/>
  <c r="F999" i="5"/>
  <c r="F1056" i="5"/>
  <c r="F72" i="5"/>
  <c r="F933" i="5"/>
  <c r="F1571" i="5"/>
  <c r="F934" i="5"/>
  <c r="F216" i="5"/>
  <c r="F698" i="5"/>
  <c r="F390" i="5"/>
  <c r="F1399" i="5"/>
  <c r="F856" i="5"/>
  <c r="F73" i="5"/>
  <c r="F317" i="5"/>
  <c r="F546" i="5"/>
  <c r="F318" i="5"/>
  <c r="F15" i="5"/>
  <c r="F1202" i="5"/>
  <c r="F319" i="5"/>
  <c r="F1343" i="5"/>
  <c r="F1744" i="5"/>
  <c r="F1513" i="5"/>
  <c r="F1685" i="5"/>
  <c r="F105" i="5"/>
  <c r="F935" i="5"/>
  <c r="F1471" i="5"/>
  <c r="F1267" i="5"/>
  <c r="F74" i="5"/>
  <c r="F1650" i="5"/>
  <c r="F627" i="5"/>
  <c r="F1640" i="5"/>
  <c r="F1128" i="5"/>
  <c r="F1572" i="5"/>
  <c r="F857" i="5"/>
  <c r="F1268" i="5"/>
  <c r="F1627" i="5"/>
  <c r="F858" i="5"/>
  <c r="F320" i="5"/>
  <c r="F628" i="5"/>
  <c r="F321" i="5"/>
  <c r="F1000" i="5"/>
  <c r="F1719" i="5"/>
  <c r="F936" i="5"/>
  <c r="F75" i="5"/>
  <c r="F475" i="5"/>
  <c r="F322" i="5"/>
  <c r="F476" i="5"/>
  <c r="F1310" i="5"/>
  <c r="F263" i="5"/>
  <c r="F1057" i="5"/>
  <c r="F477" i="5"/>
  <c r="F1746" i="5"/>
  <c r="F478" i="5"/>
  <c r="F10" i="5"/>
  <c r="F547" i="5"/>
  <c r="F1001" i="5"/>
  <c r="F859" i="5"/>
  <c r="F1438" i="5"/>
  <c r="F1549" i="5"/>
  <c r="F1616" i="5"/>
  <c r="F1129" i="5"/>
  <c r="F1058" i="5"/>
  <c r="F1059" i="5"/>
  <c r="F391" i="5"/>
  <c r="F548" i="5"/>
  <c r="F1130" i="5"/>
  <c r="F1131" i="5"/>
  <c r="F323" i="5"/>
  <c r="F629" i="5"/>
  <c r="F1472" i="5"/>
  <c r="F1628" i="5"/>
  <c r="F16" i="5"/>
  <c r="F549" i="5"/>
  <c r="F630" i="5"/>
  <c r="F1132" i="5"/>
  <c r="F1629" i="5"/>
  <c r="F631" i="5"/>
  <c r="F1686" i="5"/>
  <c r="F392" i="5"/>
  <c r="F1641" i="5"/>
  <c r="F393" i="5"/>
  <c r="F550" i="5"/>
  <c r="F1344" i="5"/>
  <c r="F860" i="5"/>
  <c r="F1400" i="5"/>
  <c r="F1699" i="5"/>
  <c r="F861" i="5"/>
  <c r="F862" i="5"/>
  <c r="F775" i="5"/>
  <c r="F394" i="5"/>
  <c r="F479" i="5"/>
  <c r="F1573" i="5"/>
  <c r="F1269" i="5"/>
  <c r="F699" i="5"/>
  <c r="F551" i="5"/>
  <c r="F1473" i="5"/>
  <c r="F217" i="5"/>
  <c r="F1712" i="5"/>
  <c r="F1002" i="5"/>
  <c r="F863" i="5"/>
  <c r="F395" i="5"/>
  <c r="F56" i="5"/>
  <c r="F147" i="5"/>
  <c r="F700" i="5"/>
  <c r="F776" i="5"/>
  <c r="F1574" i="5"/>
  <c r="F1603" i="5"/>
  <c r="F1700" i="5"/>
  <c r="F41" i="5"/>
  <c r="F480" i="5"/>
  <c r="F264" i="5"/>
  <c r="F1203" i="5"/>
  <c r="F777" i="5"/>
  <c r="F937" i="5"/>
  <c r="F1514" i="5"/>
  <c r="F1003" i="5"/>
  <c r="F184" i="5"/>
  <c r="F1701" i="5"/>
  <c r="F1004" i="5"/>
  <c r="F1742" i="5"/>
  <c r="F1060" i="5"/>
  <c r="F1204" i="5"/>
  <c r="F1474" i="5"/>
  <c r="F1705" i="5"/>
  <c r="F1005" i="5"/>
  <c r="F1660" i="5"/>
  <c r="F1575" i="5"/>
  <c r="F1133" i="5"/>
  <c r="F1661" i="5"/>
  <c r="F1576" i="5"/>
  <c r="F1617" i="5"/>
  <c r="F1630" i="5"/>
  <c r="F864" i="5"/>
  <c r="F938" i="5"/>
  <c r="F1134" i="5"/>
  <c r="F324" i="5"/>
  <c r="F76" i="5"/>
  <c r="F1706" i="5"/>
  <c r="F1205" i="5"/>
  <c r="F325" i="5"/>
  <c r="F778" i="5"/>
  <c r="F148" i="5"/>
  <c r="F865" i="5"/>
  <c r="F396" i="5"/>
  <c r="F35" i="5"/>
  <c r="F701" i="5"/>
  <c r="F149" i="5"/>
  <c r="F265" i="5"/>
  <c r="F218" i="5"/>
  <c r="F779" i="5"/>
  <c r="F866" i="5"/>
  <c r="F1515" i="5"/>
  <c r="F397" i="5"/>
  <c r="F150" i="5"/>
  <c r="F36" i="5"/>
  <c r="F1311" i="5"/>
  <c r="F185" i="5"/>
  <c r="F1516" i="5"/>
  <c r="F1345" i="5"/>
  <c r="F1687" i="5"/>
  <c r="F1006" i="5"/>
  <c r="F1730" i="5"/>
  <c r="F151" i="5"/>
  <c r="F1135" i="5"/>
  <c r="F1651" i="5"/>
  <c r="F1270" i="5"/>
  <c r="F266" i="5"/>
  <c r="F1271" i="5"/>
  <c r="F186" i="5"/>
  <c r="F326" i="5"/>
  <c r="F1517" i="5"/>
  <c r="F398" i="5"/>
  <c r="F106" i="5"/>
  <c r="F1642" i="5"/>
  <c r="F187" i="5"/>
  <c r="F780" i="5"/>
  <c r="F1061" i="5"/>
  <c r="F6" i="5"/>
  <c r="F1062" i="5"/>
  <c r="F1206" i="5"/>
  <c r="F1672" i="5"/>
  <c r="F1734" i="5"/>
  <c r="F1007" i="5"/>
  <c r="F1721" i="5"/>
  <c r="F1401" i="5"/>
  <c r="F1272" i="5"/>
  <c r="F632" i="5"/>
  <c r="F1008" i="5"/>
  <c r="F1063" i="5"/>
  <c r="F1518" i="5"/>
  <c r="F42" i="5"/>
  <c r="F481" i="5"/>
  <c r="F399" i="5"/>
  <c r="F1618" i="5"/>
  <c r="F1748" i="5"/>
  <c r="F1475" i="5"/>
  <c r="F1009" i="5"/>
  <c r="F1631" i="5"/>
  <c r="F1273" i="5"/>
  <c r="F188" i="5"/>
  <c r="F1402" i="5"/>
  <c r="F1643" i="5"/>
  <c r="F1593" i="5"/>
  <c r="F1577" i="5"/>
  <c r="F107" i="5"/>
  <c r="F482" i="5"/>
  <c r="F189" i="5"/>
  <c r="F1476" i="5"/>
  <c r="F37" i="5"/>
  <c r="F327" i="5"/>
  <c r="F108" i="5"/>
  <c r="F1713" i="5"/>
  <c r="F328" i="5"/>
  <c r="F633" i="5"/>
  <c r="F1346" i="5"/>
  <c r="F1578" i="5"/>
  <c r="F781" i="5"/>
  <c r="F552" i="5"/>
  <c r="F282" i="5"/>
  <c r="F416" i="5"/>
  <c r="F403" i="5"/>
  <c r="F112" i="5"/>
  <c r="F663" i="5"/>
  <c r="F499" i="5"/>
  <c r="F1319" i="5"/>
  <c r="F654" i="5"/>
  <c r="F785" i="5"/>
  <c r="F507" i="5"/>
  <c r="F723" i="5"/>
  <c r="F508" i="5"/>
  <c r="F1350" i="5"/>
  <c r="F232" i="5"/>
  <c r="F500" i="5"/>
  <c r="F954" i="5"/>
  <c r="F111" i="5"/>
  <c r="F562" i="5"/>
  <c r="F1163" i="5"/>
  <c r="F634" i="5"/>
  <c r="F1168" i="5"/>
  <c r="F715" i="5"/>
  <c r="F228" i="5"/>
  <c r="F1312" i="5"/>
  <c r="F415" i="5"/>
  <c r="F893" i="5"/>
  <c r="F733" i="5"/>
  <c r="F79" i="5"/>
  <c r="F727" i="5"/>
  <c r="F635" i="5"/>
  <c r="F1207" i="5"/>
  <c r="F1018" i="5"/>
  <c r="F221" i="5"/>
  <c r="F1321" i="5"/>
  <c r="F114" i="5"/>
  <c r="F1156" i="5"/>
  <c r="F662" i="5"/>
  <c r="F640" i="5"/>
  <c r="F724" i="5"/>
  <c r="F337" i="5"/>
  <c r="F1210" i="5"/>
  <c r="F274" i="5"/>
  <c r="F493" i="5"/>
  <c r="F267" i="5"/>
  <c r="F1354" i="5"/>
  <c r="F229" i="5"/>
  <c r="F494" i="5"/>
  <c r="F800" i="5"/>
  <c r="F1211" i="5"/>
  <c r="F273" i="5"/>
  <c r="F794" i="5"/>
  <c r="F1140" i="5"/>
  <c r="F401" i="5"/>
  <c r="F278" i="5"/>
  <c r="F483" i="5"/>
  <c r="F645" i="5"/>
  <c r="F23" i="5"/>
  <c r="F1068" i="5"/>
  <c r="F190" i="5"/>
  <c r="F332" i="5"/>
  <c r="F874" i="5"/>
  <c r="F638" i="5"/>
  <c r="F333" i="5"/>
  <c r="F349" i="5"/>
  <c r="F352" i="5"/>
  <c r="F1157" i="5"/>
  <c r="F484" i="5"/>
  <c r="F46" i="5"/>
  <c r="F331" i="5"/>
  <c r="F939" i="5"/>
  <c r="F786" i="5"/>
  <c r="F722" i="5"/>
  <c r="F1014" i="5"/>
  <c r="F350" i="5"/>
  <c r="F807" i="5"/>
  <c r="F799" i="5"/>
  <c r="F281" i="5"/>
  <c r="F577" i="5"/>
  <c r="F153" i="5"/>
  <c r="F590" i="5"/>
  <c r="F1069" i="5"/>
  <c r="F639" i="5"/>
  <c r="F1136" i="5"/>
  <c r="F1081" i="5"/>
  <c r="F227" i="5"/>
  <c r="F714" i="5"/>
  <c r="F960" i="5"/>
  <c r="F124" i="5"/>
  <c r="F505" i="5"/>
  <c r="F1314" i="5"/>
  <c r="F1015" i="5"/>
  <c r="F942" i="5"/>
  <c r="F1605" i="5"/>
  <c r="F1409" i="5"/>
  <c r="F795" i="5"/>
  <c r="F1137" i="5"/>
  <c r="F191" i="5"/>
  <c r="F708" i="5"/>
  <c r="F1412" i="5"/>
  <c r="F730" i="5"/>
  <c r="F702" i="5"/>
  <c r="F268" i="5"/>
  <c r="F329" i="5"/>
  <c r="F940" i="5"/>
  <c r="F806" i="5"/>
  <c r="F1322" i="5"/>
  <c r="F506" i="5"/>
  <c r="F964" i="5"/>
  <c r="F1138" i="5"/>
  <c r="F400" i="5"/>
  <c r="F867" i="5"/>
  <c r="F163" i="5"/>
  <c r="F661" i="5"/>
  <c r="F1166" i="5"/>
  <c r="F709" i="5"/>
  <c r="F1595" i="5"/>
  <c r="F1169" i="5"/>
  <c r="F948" i="5"/>
  <c r="F555" i="5"/>
  <c r="F1149" i="5"/>
  <c r="F591" i="5"/>
  <c r="F1619" i="5"/>
  <c r="F641" i="5"/>
  <c r="F58" i="5"/>
  <c r="F588" i="5"/>
  <c r="F200" i="5"/>
  <c r="F1522" i="5"/>
  <c r="F1159" i="5"/>
  <c r="F351" i="5"/>
  <c r="F955" i="5"/>
  <c r="F561" i="5"/>
  <c r="F154" i="5"/>
  <c r="F660" i="5"/>
  <c r="F1139" i="5"/>
  <c r="F1158" i="5"/>
  <c r="F485" i="5"/>
  <c r="F653" i="5"/>
  <c r="F405" i="5"/>
  <c r="F873" i="5"/>
  <c r="F1523" i="5"/>
  <c r="F646" i="5"/>
  <c r="F417" i="5"/>
  <c r="F486" i="5"/>
  <c r="F201" i="5"/>
  <c r="F344" i="5"/>
  <c r="F1078" i="5"/>
  <c r="F356" i="5"/>
  <c r="F1411" i="5"/>
  <c r="F226" i="5"/>
  <c r="F734" i="5"/>
  <c r="F222" i="5"/>
  <c r="F578" i="5"/>
  <c r="F636" i="5"/>
  <c r="F1481" i="5"/>
  <c r="F735" i="5"/>
  <c r="F579" i="5"/>
  <c r="F703" i="5"/>
  <c r="F736" i="5"/>
  <c r="F1413" i="5"/>
  <c r="F1365" i="5"/>
  <c r="F1404" i="5"/>
  <c r="F959" i="5"/>
  <c r="F223" i="5"/>
  <c r="F783" i="5"/>
  <c r="F647" i="5"/>
  <c r="F357" i="5"/>
  <c r="F1224" i="5"/>
  <c r="F704" i="5"/>
  <c r="F1530" i="5"/>
  <c r="F737" i="5"/>
  <c r="F1223" i="5"/>
  <c r="F1405" i="5"/>
  <c r="F580" i="5"/>
  <c r="F738" i="5"/>
  <c r="F1079" i="5"/>
  <c r="F581" i="5"/>
  <c r="F1313" i="5"/>
  <c r="F1316" i="5"/>
  <c r="F784" i="5"/>
  <c r="F1165" i="5"/>
  <c r="F125" i="5"/>
  <c r="F896" i="5"/>
  <c r="F418" i="5"/>
  <c r="F1020" i="5"/>
  <c r="F59" i="5"/>
  <c r="F338" i="5"/>
  <c r="F808" i="5"/>
  <c r="F1074" i="5"/>
  <c r="F419" i="5"/>
  <c r="F1170" i="5"/>
  <c r="F420" i="5"/>
  <c r="F503" i="5"/>
  <c r="F1482" i="5"/>
  <c r="F1064" i="5"/>
  <c r="F892" i="5"/>
  <c r="F587" i="5"/>
  <c r="F414" i="5"/>
  <c r="F949" i="5"/>
  <c r="F809" i="5"/>
  <c r="F716" i="5"/>
  <c r="F739" i="5"/>
  <c r="F38" i="5"/>
  <c r="F705" i="5"/>
  <c r="F406" i="5"/>
  <c r="F1010" i="5"/>
  <c r="F126" i="5"/>
  <c r="F43" i="5"/>
  <c r="F891" i="5"/>
  <c r="F487" i="5"/>
  <c r="F1141" i="5"/>
  <c r="F556" i="5"/>
  <c r="F706" i="5"/>
  <c r="F501" i="5"/>
  <c r="F413" i="5"/>
  <c r="F22" i="5"/>
  <c r="F1283" i="5"/>
  <c r="F790" i="5"/>
  <c r="F882" i="5"/>
  <c r="F195" i="5"/>
  <c r="F1082" i="5"/>
  <c r="F648" i="5"/>
  <c r="F1519" i="5"/>
  <c r="F1745" i="5"/>
  <c r="F1164" i="5"/>
  <c r="F965" i="5"/>
  <c r="F958" i="5"/>
  <c r="F202" i="5"/>
  <c r="F592" i="5"/>
  <c r="F961" i="5"/>
  <c r="F1286" i="5"/>
  <c r="F564" i="5"/>
  <c r="F1604" i="5"/>
  <c r="F1065" i="5"/>
  <c r="F330" i="5"/>
  <c r="F1277" i="5"/>
  <c r="F664" i="5"/>
  <c r="F791" i="5"/>
  <c r="F45" i="5"/>
  <c r="F509" i="5"/>
  <c r="F1552" i="5"/>
  <c r="F1022" i="5"/>
  <c r="F869" i="5"/>
  <c r="F589" i="5"/>
  <c r="F792" i="5"/>
  <c r="F1212" i="5"/>
  <c r="F728" i="5"/>
  <c r="F1167" i="5"/>
  <c r="F1086" i="5"/>
  <c r="F115" i="5"/>
  <c r="F1274" i="5"/>
  <c r="F80" i="5"/>
  <c r="F1077" i="5"/>
  <c r="F504" i="5"/>
  <c r="F883" i="5"/>
  <c r="F805" i="5"/>
  <c r="F1351" i="5"/>
  <c r="F875" i="5"/>
  <c r="F876" i="5"/>
  <c r="F402" i="5"/>
  <c r="F707" i="5"/>
  <c r="F637" i="5"/>
  <c r="F649" i="5"/>
  <c r="F1450" i="5"/>
  <c r="F1484" i="5"/>
  <c r="F1021" i="5"/>
  <c r="F86" i="5"/>
  <c r="F868" i="5"/>
  <c r="F269" i="5"/>
  <c r="F563" i="5"/>
  <c r="F729" i="5"/>
  <c r="F650" i="5"/>
  <c r="F565" i="5"/>
  <c r="F897" i="5"/>
  <c r="F1150" i="5"/>
  <c r="F1144" i="5"/>
  <c r="F231" i="5"/>
  <c r="F1275" i="5"/>
  <c r="F1414" i="5"/>
  <c r="F1440" i="5"/>
  <c r="F1083" i="5"/>
  <c r="F804" i="5"/>
  <c r="F1363" i="5"/>
  <c r="F502" i="5"/>
  <c r="F155" i="5"/>
  <c r="F196" i="5"/>
  <c r="F1142" i="5"/>
  <c r="F1478" i="5"/>
  <c r="F1066" i="5"/>
  <c r="F1352" i="5"/>
  <c r="F1084" i="5"/>
  <c r="F1407" i="5"/>
  <c r="F659" i="5"/>
  <c r="F230" i="5"/>
  <c r="F884" i="5"/>
  <c r="F410" i="5"/>
  <c r="F121" i="5"/>
  <c r="F655" i="5"/>
  <c r="F1320" i="5"/>
  <c r="F83" i="5"/>
  <c r="F233" i="5"/>
  <c r="F495" i="5"/>
  <c r="F643" i="5"/>
  <c r="F1160" i="5"/>
  <c r="F787" i="5"/>
  <c r="F1581" i="5"/>
  <c r="F411" i="5"/>
  <c r="F1714" i="5"/>
  <c r="F656" i="5"/>
  <c r="F1477" i="5"/>
  <c r="F1070" i="5"/>
  <c r="F1579" i="5"/>
  <c r="F731" i="5"/>
  <c r="F122" i="5"/>
  <c r="F1023" i="5"/>
  <c r="F1080" i="5"/>
  <c r="F560" i="5"/>
  <c r="F345" i="5"/>
  <c r="F496" i="5"/>
  <c r="F1013" i="5"/>
  <c r="F162" i="5"/>
  <c r="F1553" i="5"/>
  <c r="F1024" i="5"/>
  <c r="F77" i="5"/>
  <c r="F44" i="5"/>
  <c r="F1415" i="5"/>
  <c r="F1071" i="5"/>
  <c r="F421" i="5"/>
  <c r="F894" i="5"/>
  <c r="F156" i="5"/>
  <c r="F943" i="5"/>
  <c r="F1403" i="5"/>
  <c r="F152" i="5"/>
  <c r="F582" i="5"/>
  <c r="F870" i="5"/>
  <c r="F353" i="5"/>
  <c r="F1360" i="5"/>
  <c r="F944" i="5"/>
  <c r="F346" i="5"/>
  <c r="F557" i="5"/>
  <c r="F732" i="5"/>
  <c r="F1281" i="5"/>
  <c r="F1208" i="5"/>
  <c r="F725" i="5"/>
  <c r="F1085" i="5"/>
  <c r="F583" i="5"/>
  <c r="F347" i="5"/>
  <c r="F810" i="5"/>
  <c r="F422" i="5"/>
  <c r="F726" i="5"/>
  <c r="F871" i="5"/>
  <c r="F657" i="5"/>
  <c r="F279" i="5"/>
  <c r="F192" i="5"/>
  <c r="F1011" i="5"/>
  <c r="F334" i="5"/>
  <c r="F644" i="5"/>
  <c r="F945" i="5"/>
  <c r="F888" i="5"/>
  <c r="F1161" i="5"/>
  <c r="F710" i="5"/>
  <c r="F553" i="5"/>
  <c r="F1353" i="5"/>
  <c r="F354" i="5"/>
  <c r="F1284" i="5"/>
  <c r="F164" i="5"/>
  <c r="F946" i="5"/>
  <c r="F423" i="5"/>
  <c r="F424" i="5"/>
  <c r="F811" i="5"/>
  <c r="F1361" i="5"/>
  <c r="F1449" i="5"/>
  <c r="F1209" i="5"/>
  <c r="F956" i="5"/>
  <c r="F1171" i="5"/>
  <c r="F1162" i="5"/>
  <c r="F889" i="5"/>
  <c r="F283" i="5"/>
  <c r="F584" i="5"/>
  <c r="F558" i="5"/>
  <c r="F1529" i="5"/>
  <c r="F554" i="5"/>
  <c r="F280" i="5"/>
  <c r="F1072" i="5"/>
  <c r="F335" i="5"/>
  <c r="F1323" i="5"/>
  <c r="F165" i="5"/>
  <c r="F270" i="5"/>
  <c r="F425" i="5"/>
  <c r="F782" i="5"/>
  <c r="F642" i="5"/>
  <c r="F348" i="5"/>
  <c r="F711" i="5"/>
  <c r="F271" i="5"/>
  <c r="F123" i="5"/>
  <c r="F78" i="5"/>
  <c r="F219" i="5"/>
  <c r="F559" i="5"/>
  <c r="F1653" i="5"/>
  <c r="F426" i="5"/>
  <c r="F497" i="5"/>
  <c r="F29" i="5"/>
  <c r="F895" i="5"/>
  <c r="F1172" i="5"/>
  <c r="F788" i="5"/>
  <c r="F336" i="5"/>
  <c r="F801" i="5"/>
  <c r="F585" i="5"/>
  <c r="F198" i="5"/>
  <c r="F1073" i="5"/>
  <c r="F665" i="5"/>
  <c r="F1019" i="5"/>
  <c r="F1485" i="5"/>
  <c r="F84" i="5"/>
  <c r="F1315" i="5"/>
  <c r="F21" i="5"/>
  <c r="F498" i="5"/>
  <c r="F593" i="5"/>
  <c r="F1520" i="5"/>
  <c r="F199" i="5"/>
  <c r="F1620" i="5"/>
  <c r="F941" i="5"/>
  <c r="F872" i="5"/>
  <c r="F802" i="5"/>
  <c r="F594" i="5"/>
  <c r="F1662" i="5"/>
  <c r="F1521" i="5"/>
  <c r="F712" i="5"/>
  <c r="F812" i="5"/>
  <c r="F220" i="5"/>
  <c r="F1416" i="5"/>
  <c r="F586" i="5"/>
  <c r="F803" i="5"/>
  <c r="F813" i="5"/>
  <c r="F412" i="5"/>
  <c r="F1012" i="5"/>
  <c r="F11" i="5"/>
  <c r="F1143" i="5"/>
  <c r="F814" i="5"/>
  <c r="F890" i="5"/>
  <c r="F488" i="5"/>
  <c r="F1362" i="5"/>
  <c r="F966" i="5"/>
  <c r="F1594" i="5"/>
  <c r="F1276" i="5"/>
  <c r="F1654" i="5"/>
  <c r="F272" i="5"/>
  <c r="F427" i="5"/>
  <c r="F713" i="5"/>
  <c r="F113" i="5"/>
  <c r="F1282" i="5"/>
  <c r="F947" i="5"/>
  <c r="F1439" i="5"/>
  <c r="F85" i="5"/>
  <c r="F658" i="5"/>
  <c r="F404" i="5"/>
  <c r="F1735" i="5"/>
  <c r="F957" i="5"/>
  <c r="F1364" i="5"/>
  <c r="F1410" i="5"/>
  <c r="F789" i="5"/>
  <c r="F967" i="5"/>
  <c r="F1555" i="5"/>
  <c r="F30" i="5"/>
  <c r="F1324" i="5"/>
  <c r="F968" i="5"/>
  <c r="F566" i="5"/>
  <c r="F203" i="5"/>
  <c r="F898" i="5"/>
  <c r="F717" i="5"/>
  <c r="F1606" i="5"/>
  <c r="F567" i="5"/>
  <c r="F1479" i="5"/>
  <c r="F1087" i="5"/>
  <c r="F1582" i="5"/>
  <c r="F877" i="5"/>
  <c r="F740" i="5"/>
  <c r="F428" i="5"/>
  <c r="F1441" i="5"/>
  <c r="F116" i="5"/>
  <c r="F1556" i="5"/>
  <c r="F166" i="5"/>
  <c r="F878" i="5"/>
  <c r="F510" i="5"/>
  <c r="F1442" i="5"/>
  <c r="F1673" i="5"/>
  <c r="F511" i="5"/>
  <c r="F879" i="5"/>
  <c r="F358" i="5"/>
  <c r="F1225" i="5"/>
  <c r="F1451" i="5"/>
  <c r="F117" i="5"/>
  <c r="F1366" i="5"/>
  <c r="F1417" i="5"/>
  <c r="F1524" i="5"/>
  <c r="F899" i="5"/>
  <c r="F512" i="5"/>
  <c r="F1213" i="5"/>
  <c r="F815" i="5"/>
  <c r="F1557" i="5"/>
  <c r="F1226" i="5"/>
  <c r="F1151" i="5"/>
  <c r="F161" i="5"/>
  <c r="E574" i="5"/>
  <c r="E119" i="5"/>
  <c r="E951" i="5"/>
  <c r="E128" i="5"/>
  <c r="E1674" i="5"/>
  <c r="E1580" i="5"/>
  <c r="E1489" i="5"/>
  <c r="E489" i="5"/>
  <c r="E492" i="5"/>
  <c r="E340" i="5"/>
  <c r="E820" i="5"/>
  <c r="E82" i="5"/>
  <c r="E275" i="5"/>
  <c r="E721" i="5"/>
  <c r="E235" i="5"/>
  <c r="E575" i="5"/>
  <c r="E1554" i="5"/>
  <c r="E285" i="5"/>
  <c r="E490" i="5"/>
  <c r="E225" i="5"/>
  <c r="E744" i="5"/>
  <c r="E1420" i="5"/>
  <c r="E434" i="5"/>
  <c r="E129" i="5"/>
  <c r="E1219" i="5"/>
  <c r="E1326" i="5"/>
  <c r="E1318" i="5"/>
  <c r="E1446" i="5"/>
  <c r="E821" i="5"/>
  <c r="E170" i="5"/>
  <c r="E204" i="5"/>
  <c r="E87" i="5"/>
  <c r="E1088" i="5"/>
  <c r="E341" i="5"/>
  <c r="E1359" i="5"/>
  <c r="E60" i="5"/>
  <c r="E159" i="5"/>
  <c r="E886" i="5"/>
  <c r="E1421" i="5"/>
  <c r="E518" i="5"/>
  <c r="E157" i="5"/>
  <c r="E519" i="5"/>
  <c r="E110" i="5"/>
  <c r="E1528" i="5"/>
  <c r="E1280" i="5"/>
  <c r="E596" i="5"/>
  <c r="E952" i="5"/>
  <c r="E904" i="5"/>
  <c r="E1089" i="5"/>
  <c r="E1285" i="5"/>
  <c r="E576" i="5"/>
  <c r="E1447" i="5"/>
  <c r="E171" i="5"/>
  <c r="E276" i="5"/>
  <c r="E1153" i="5"/>
  <c r="E1220" i="5"/>
  <c r="E1027" i="5"/>
  <c r="E277" i="5"/>
  <c r="E160" i="5"/>
  <c r="E1148" i="5"/>
  <c r="E286" i="5"/>
  <c r="E120" i="5"/>
  <c r="E822" i="5"/>
  <c r="E1090" i="5"/>
  <c r="E47" i="5"/>
  <c r="E970" i="5"/>
  <c r="E409" i="5"/>
  <c r="E1154" i="5"/>
  <c r="E1016" i="5"/>
  <c r="E953" i="5"/>
  <c r="E793" i="5"/>
  <c r="E435" i="5"/>
  <c r="E1732" i="5"/>
  <c r="E28" i="5"/>
  <c r="E342" i="5"/>
  <c r="E1017" i="5"/>
  <c r="E798" i="5"/>
  <c r="E887" i="5"/>
  <c r="E287" i="5"/>
  <c r="E436" i="5"/>
  <c r="E745" i="5"/>
  <c r="E1422" i="5"/>
  <c r="E1652" i="5"/>
  <c r="E1155" i="5"/>
  <c r="E205" i="5"/>
  <c r="E343" i="5"/>
  <c r="E666" i="5"/>
  <c r="E1091" i="5"/>
  <c r="E364" i="5"/>
  <c r="E1743" i="5"/>
  <c r="E746" i="5"/>
  <c r="E1092" i="5"/>
  <c r="E1457" i="5"/>
  <c r="E1664" i="5"/>
  <c r="E905" i="5"/>
  <c r="E597" i="5"/>
  <c r="E365" i="5"/>
  <c r="E598" i="5"/>
  <c r="E1233" i="5"/>
  <c r="E288" i="5"/>
  <c r="E1028" i="5"/>
  <c r="E1178" i="5"/>
  <c r="E1723" i="5"/>
  <c r="E1490" i="5"/>
  <c r="E1633" i="5"/>
  <c r="E1532" i="5"/>
  <c r="E1369" i="5"/>
  <c r="E599" i="5"/>
  <c r="E289" i="5"/>
  <c r="E1634" i="5"/>
  <c r="E88" i="5"/>
  <c r="E89" i="5"/>
  <c r="E1234" i="5"/>
  <c r="E1093" i="5"/>
  <c r="E1747" i="5"/>
  <c r="E1029" i="5"/>
  <c r="E7" i="5"/>
  <c r="E437" i="5"/>
  <c r="E1235" i="5"/>
  <c r="E290" i="5"/>
  <c r="E1030" i="5"/>
  <c r="E438" i="5"/>
  <c r="E1031" i="5"/>
  <c r="E747" i="5"/>
  <c r="E600" i="5"/>
  <c r="E1179" i="5"/>
  <c r="E1458" i="5"/>
  <c r="E90" i="5"/>
  <c r="E1665" i="5"/>
  <c r="E1423" i="5"/>
  <c r="E667" i="5"/>
  <c r="E439" i="5"/>
  <c r="E291" i="5"/>
  <c r="E48" i="5"/>
  <c r="E1688" i="5"/>
  <c r="E1491" i="5"/>
  <c r="E1236" i="5"/>
  <c r="E1492" i="5"/>
  <c r="E130" i="5"/>
  <c r="E366" i="5"/>
  <c r="E971" i="5"/>
  <c r="E1327" i="5"/>
  <c r="E1180" i="5"/>
  <c r="E39" i="5"/>
  <c r="E823" i="5"/>
  <c r="E440" i="5"/>
  <c r="E1724" i="5"/>
  <c r="E1715" i="5"/>
  <c r="E748" i="5"/>
  <c r="E13" i="5"/>
  <c r="E601" i="5"/>
  <c r="E668" i="5"/>
  <c r="E1237" i="5"/>
  <c r="E1533" i="5"/>
  <c r="E824" i="5"/>
  <c r="E131" i="5"/>
  <c r="E1238" i="5"/>
  <c r="E292" i="5"/>
  <c r="E972" i="5"/>
  <c r="E441" i="5"/>
  <c r="E520" i="5"/>
  <c r="E236" i="5"/>
  <c r="E1424" i="5"/>
  <c r="E1239" i="5"/>
  <c r="E1586" i="5"/>
  <c r="E61" i="5"/>
  <c r="E1094" i="5"/>
  <c r="E237" i="5"/>
  <c r="E442" i="5"/>
  <c r="E906" i="5"/>
  <c r="E293" i="5"/>
  <c r="E17" i="5"/>
  <c r="E1370" i="5"/>
  <c r="E1032" i="5"/>
  <c r="E1702" i="5"/>
  <c r="E1371" i="5"/>
  <c r="E1493" i="5"/>
  <c r="E1095" i="5"/>
  <c r="E907" i="5"/>
  <c r="E1725" i="5"/>
  <c r="E521" i="5"/>
  <c r="E1328" i="5"/>
  <c r="E1587" i="5"/>
  <c r="E1372" i="5"/>
  <c r="E1373" i="5"/>
  <c r="E443" i="5"/>
  <c r="E973" i="5"/>
  <c r="E367" i="5"/>
  <c r="E522" i="5"/>
  <c r="E1374" i="5"/>
  <c r="E91" i="5"/>
  <c r="E368" i="5"/>
  <c r="E908" i="5"/>
  <c r="E132" i="5"/>
  <c r="E1709" i="5"/>
  <c r="E1240" i="5"/>
  <c r="E974" i="5"/>
  <c r="E1607" i="5"/>
  <c r="E1559" i="5"/>
  <c r="E669" i="5"/>
  <c r="E1181" i="5"/>
  <c r="E1033" i="5"/>
  <c r="E523" i="5"/>
  <c r="E1241" i="5"/>
  <c r="E975" i="5"/>
  <c r="E602" i="5"/>
  <c r="E294" i="5"/>
  <c r="E1694" i="5"/>
  <c r="E172" i="5"/>
  <c r="E92" i="5"/>
  <c r="E238" i="5"/>
  <c r="E1242" i="5"/>
  <c r="E603" i="5"/>
  <c r="E1534" i="5"/>
  <c r="E670" i="5"/>
  <c r="E1096" i="5"/>
  <c r="E5" i="5"/>
  <c r="E1733" i="5"/>
  <c r="E1494" i="5"/>
  <c r="E1034" i="5"/>
  <c r="E1666" i="5"/>
  <c r="E173" i="5"/>
  <c r="E749" i="5"/>
  <c r="E133" i="5"/>
  <c r="E134" i="5"/>
  <c r="E444" i="5"/>
  <c r="E1243" i="5"/>
  <c r="E295" i="5"/>
  <c r="E1596" i="5"/>
  <c r="E750" i="5"/>
  <c r="E93" i="5"/>
  <c r="E1675" i="5"/>
  <c r="E1716" i="5"/>
  <c r="E62" i="5"/>
  <c r="E1097" i="5"/>
  <c r="E1608" i="5"/>
  <c r="E671" i="5"/>
  <c r="E524" i="5"/>
  <c r="E49" i="5"/>
  <c r="E751" i="5"/>
  <c r="E604" i="5"/>
  <c r="E1667" i="5"/>
  <c r="E1588" i="5"/>
  <c r="E1731" i="5"/>
  <c r="E825" i="5"/>
  <c r="E752" i="5"/>
  <c r="E1375" i="5"/>
  <c r="E94" i="5"/>
  <c r="E826" i="5"/>
  <c r="E1535" i="5"/>
  <c r="E827" i="5"/>
  <c r="E753" i="5"/>
  <c r="E525" i="5"/>
  <c r="E1495" i="5"/>
  <c r="E445" i="5"/>
  <c r="E976" i="5"/>
  <c r="E446" i="5"/>
  <c r="E828" i="5"/>
  <c r="E1288" i="5"/>
  <c r="E1609" i="5"/>
  <c r="E829" i="5"/>
  <c r="E296" i="5"/>
  <c r="E1182" i="5"/>
  <c r="E909" i="5"/>
  <c r="E50" i="5"/>
  <c r="E1459" i="5"/>
  <c r="E526" i="5"/>
  <c r="E910" i="5"/>
  <c r="E8" i="5"/>
  <c r="E1717" i="5"/>
  <c r="E527" i="5"/>
  <c r="E1098" i="5"/>
  <c r="E1244" i="5"/>
  <c r="E369" i="5"/>
  <c r="E51" i="5"/>
  <c r="E239" i="5"/>
  <c r="E1183" i="5"/>
  <c r="E911" i="5"/>
  <c r="E240" i="5"/>
  <c r="E241" i="5"/>
  <c r="E1425" i="5"/>
  <c r="E297" i="5"/>
  <c r="E1376" i="5"/>
  <c r="E1099" i="5"/>
  <c r="E912" i="5"/>
  <c r="E1289" i="5"/>
  <c r="E1377" i="5"/>
  <c r="E1460" i="5"/>
  <c r="E1622" i="5"/>
  <c r="E1100" i="5"/>
  <c r="E447" i="5"/>
  <c r="E1378" i="5"/>
  <c r="E1461" i="5"/>
  <c r="E1035" i="5"/>
  <c r="E1739" i="5"/>
  <c r="E528" i="5"/>
  <c r="E1668" i="5"/>
  <c r="E1036" i="5"/>
  <c r="E1290" i="5"/>
  <c r="E1184" i="5"/>
  <c r="E754" i="5"/>
  <c r="E448" i="5"/>
  <c r="E1589" i="5"/>
  <c r="E529" i="5"/>
  <c r="E913" i="5"/>
  <c r="E1536" i="5"/>
  <c r="E1291" i="5"/>
  <c r="E830" i="5"/>
  <c r="E1676" i="5"/>
  <c r="E1037" i="5"/>
  <c r="E1462" i="5"/>
  <c r="E977" i="5"/>
  <c r="E1426" i="5"/>
  <c r="E1101" i="5"/>
  <c r="E530" i="5"/>
  <c r="E298" i="5"/>
  <c r="E449" i="5"/>
  <c r="E206" i="5"/>
  <c r="E31" i="5"/>
  <c r="E831" i="5"/>
  <c r="E832" i="5"/>
  <c r="E914" i="5"/>
  <c r="E755" i="5"/>
  <c r="E1635" i="5"/>
  <c r="E299" i="5"/>
  <c r="E1245" i="5"/>
  <c r="E450" i="5"/>
  <c r="E95" i="5"/>
  <c r="E1677" i="5"/>
  <c r="E833" i="5"/>
  <c r="E1678" i="5"/>
  <c r="E1496" i="5"/>
  <c r="E1597" i="5"/>
  <c r="E1623" i="5"/>
  <c r="E978" i="5"/>
  <c r="E1560" i="5"/>
  <c r="E1561" i="5"/>
  <c r="E1537" i="5"/>
  <c r="E834" i="5"/>
  <c r="E52" i="5"/>
  <c r="E1598" i="5"/>
  <c r="E1246" i="5"/>
  <c r="E135" i="5"/>
  <c r="E1463" i="5"/>
  <c r="E1636" i="5"/>
  <c r="E672" i="5"/>
  <c r="E531" i="5"/>
  <c r="E451" i="5"/>
  <c r="E242" i="5"/>
  <c r="E207" i="5"/>
  <c r="E605" i="5"/>
  <c r="E606" i="5"/>
  <c r="E1247" i="5"/>
  <c r="E1689" i="5"/>
  <c r="E452" i="5"/>
  <c r="E756" i="5"/>
  <c r="E915" i="5"/>
  <c r="E1102" i="5"/>
  <c r="E1329" i="5"/>
  <c r="E1670" i="5"/>
  <c r="E25" i="5"/>
  <c r="E1464" i="5"/>
  <c r="E1330" i="5"/>
  <c r="E453" i="5"/>
  <c r="E916" i="5"/>
  <c r="E1590" i="5"/>
  <c r="E1331" i="5"/>
  <c r="E96" i="5"/>
  <c r="E1679" i="5"/>
  <c r="E835" i="5"/>
  <c r="E1103" i="5"/>
  <c r="E1185" i="5"/>
  <c r="E917" i="5"/>
  <c r="E1695" i="5"/>
  <c r="E673" i="5"/>
  <c r="E1292" i="5"/>
  <c r="E1186" i="5"/>
  <c r="E674" i="5"/>
  <c r="E675" i="5"/>
  <c r="E136" i="5"/>
  <c r="E243" i="5"/>
  <c r="E53" i="5"/>
  <c r="E244" i="5"/>
  <c r="E836" i="5"/>
  <c r="E97" i="5"/>
  <c r="E1497" i="5"/>
  <c r="E454" i="5"/>
  <c r="E757" i="5"/>
  <c r="E758" i="5"/>
  <c r="E918" i="5"/>
  <c r="E1248" i="5"/>
  <c r="E98" i="5"/>
  <c r="E370" i="5"/>
  <c r="E300" i="5"/>
  <c r="E1249" i="5"/>
  <c r="E1104" i="5"/>
  <c r="E532" i="5"/>
  <c r="E676" i="5"/>
  <c r="E919" i="5"/>
  <c r="E1187" i="5"/>
  <c r="E1465" i="5"/>
  <c r="E1538" i="5"/>
  <c r="E1696" i="5"/>
  <c r="E1562" i="5"/>
  <c r="E1738" i="5"/>
  <c r="E455" i="5"/>
  <c r="E1038" i="5"/>
  <c r="E1039" i="5"/>
  <c r="E18" i="5"/>
  <c r="E759" i="5"/>
  <c r="E301" i="5"/>
  <c r="E920" i="5"/>
  <c r="E137" i="5"/>
  <c r="E607" i="5"/>
  <c r="E1379" i="5"/>
  <c r="E1250" i="5"/>
  <c r="E1293" i="5"/>
  <c r="E979" i="5"/>
  <c r="E837" i="5"/>
  <c r="E1726" i="5"/>
  <c r="E1646" i="5"/>
  <c r="E980" i="5"/>
  <c r="E245" i="5"/>
  <c r="E1105" i="5"/>
  <c r="E1466" i="5"/>
  <c r="E54" i="5"/>
  <c r="E1563" i="5"/>
  <c r="E371" i="5"/>
  <c r="E1498" i="5"/>
  <c r="E456" i="5"/>
  <c r="E760" i="5"/>
  <c r="E174" i="5"/>
  <c r="E63" i="5"/>
  <c r="E1539" i="5"/>
  <c r="E208" i="5"/>
  <c r="E1540" i="5"/>
  <c r="E608" i="5"/>
  <c r="E1040" i="5"/>
  <c r="E457" i="5"/>
  <c r="E1427" i="5"/>
  <c r="E533" i="5"/>
  <c r="E1332" i="5"/>
  <c r="E677" i="5"/>
  <c r="E1499" i="5"/>
  <c r="E761" i="5"/>
  <c r="E1106" i="5"/>
  <c r="E458" i="5"/>
  <c r="E534" i="5"/>
  <c r="E1718" i="5"/>
  <c r="E209" i="5"/>
  <c r="E372" i="5"/>
  <c r="E246" i="5"/>
  <c r="E1610" i="5"/>
  <c r="E1380" i="5"/>
  <c r="E1500" i="5"/>
  <c r="E1720" i="5"/>
  <c r="E981" i="5"/>
  <c r="E838" i="5"/>
  <c r="E921" i="5"/>
  <c r="E64" i="5"/>
  <c r="E302" i="5"/>
  <c r="E1381" i="5"/>
  <c r="E609" i="5"/>
  <c r="E982" i="5"/>
  <c r="E922" i="5"/>
  <c r="E1107" i="5"/>
  <c r="E1564" i="5"/>
  <c r="E923" i="5"/>
  <c r="E1637" i="5"/>
  <c r="E1294" i="5"/>
  <c r="E1541" i="5"/>
  <c r="E762" i="5"/>
  <c r="E1382" i="5"/>
  <c r="E1251" i="5"/>
  <c r="E983" i="5"/>
  <c r="E138" i="5"/>
  <c r="E373" i="5"/>
  <c r="E1542" i="5"/>
  <c r="E1501" i="5"/>
  <c r="E1467" i="5"/>
  <c r="E247" i="5"/>
  <c r="E65" i="5"/>
  <c r="E175" i="5"/>
  <c r="E1252" i="5"/>
  <c r="E303" i="5"/>
  <c r="E248" i="5"/>
  <c r="E1383" i="5"/>
  <c r="E763" i="5"/>
  <c r="E1041" i="5"/>
  <c r="E1042" i="5"/>
  <c r="E839" i="5"/>
  <c r="E1655" i="5"/>
  <c r="E1656" i="5"/>
  <c r="E1108" i="5"/>
  <c r="E678" i="5"/>
  <c r="E374" i="5"/>
  <c r="E924" i="5"/>
  <c r="E1188" i="5"/>
  <c r="E1611" i="5"/>
  <c r="E679" i="5"/>
  <c r="E680" i="5"/>
  <c r="E1109" i="5"/>
  <c r="E304" i="5"/>
  <c r="E1612" i="5"/>
  <c r="E459" i="5"/>
  <c r="E984" i="5"/>
  <c r="E1333" i="5"/>
  <c r="E535" i="5"/>
  <c r="E925" i="5"/>
  <c r="E1253" i="5"/>
  <c r="E1295" i="5"/>
  <c r="E1043" i="5"/>
  <c r="E1428" i="5"/>
  <c r="E1543" i="5"/>
  <c r="E764" i="5"/>
  <c r="E1680" i="5"/>
  <c r="E32" i="5"/>
  <c r="E1189" i="5"/>
  <c r="E840" i="5"/>
  <c r="E249" i="5"/>
  <c r="E985" i="5"/>
  <c r="E610" i="5"/>
  <c r="E139" i="5"/>
  <c r="E681" i="5"/>
  <c r="E1647" i="5"/>
  <c r="E1657" i="5"/>
  <c r="E1110" i="5"/>
  <c r="E375" i="5"/>
  <c r="E66" i="5"/>
  <c r="E1502" i="5"/>
  <c r="E926" i="5"/>
  <c r="E1384" i="5"/>
  <c r="E1736" i="5"/>
  <c r="E460" i="5"/>
  <c r="E841" i="5"/>
  <c r="E1624" i="5"/>
  <c r="E210" i="5"/>
  <c r="E1429" i="5"/>
  <c r="E842" i="5"/>
  <c r="E1296" i="5"/>
  <c r="E1690" i="5"/>
  <c r="E1111" i="5"/>
  <c r="E1599" i="5"/>
  <c r="E1503" i="5"/>
  <c r="E765" i="5"/>
  <c r="E986" i="5"/>
  <c r="E1385" i="5"/>
  <c r="E1334" i="5"/>
  <c r="E1044" i="5"/>
  <c r="E376" i="5"/>
  <c r="E1625" i="5"/>
  <c r="E1112" i="5"/>
  <c r="E1254" i="5"/>
  <c r="E1504" i="5"/>
  <c r="E1430" i="5"/>
  <c r="E176" i="5"/>
  <c r="E1297" i="5"/>
  <c r="E1386" i="5"/>
  <c r="E1045" i="5"/>
  <c r="E1113" i="5"/>
  <c r="E536" i="5"/>
  <c r="E1505" i="5"/>
  <c r="E611" i="5"/>
  <c r="E1114" i="5"/>
  <c r="E1565" i="5"/>
  <c r="E1335" i="5"/>
  <c r="E377" i="5"/>
  <c r="E843" i="5"/>
  <c r="E250" i="5"/>
  <c r="E1681" i="5"/>
  <c r="E177" i="5"/>
  <c r="E1431" i="5"/>
  <c r="E1468" i="5"/>
  <c r="E251" i="5"/>
  <c r="E1387" i="5"/>
  <c r="E1566" i="5"/>
  <c r="E844" i="5"/>
  <c r="E461" i="5"/>
  <c r="E462" i="5"/>
  <c r="E766" i="5"/>
  <c r="E612" i="5"/>
  <c r="E1388" i="5"/>
  <c r="E305" i="5"/>
  <c r="E55" i="5"/>
  <c r="E1115" i="5"/>
  <c r="E845" i="5"/>
  <c r="E927" i="5"/>
  <c r="E1046" i="5"/>
  <c r="E1469" i="5"/>
  <c r="E378" i="5"/>
  <c r="E1116" i="5"/>
  <c r="E252" i="5"/>
  <c r="E99" i="5"/>
  <c r="E1432" i="5"/>
  <c r="E1710" i="5"/>
  <c r="E463" i="5"/>
  <c r="E613" i="5"/>
  <c r="E767" i="5"/>
  <c r="E1691" i="5"/>
  <c r="E464" i="5"/>
  <c r="E1389" i="5"/>
  <c r="E1740" i="5"/>
  <c r="E1255" i="5"/>
  <c r="E67" i="5"/>
  <c r="E1470" i="5"/>
  <c r="E178" i="5"/>
  <c r="E1117" i="5"/>
  <c r="E26" i="5"/>
  <c r="E1336" i="5"/>
  <c r="E140" i="5"/>
  <c r="E465" i="5"/>
  <c r="E27" i="5"/>
  <c r="E379" i="5"/>
  <c r="E537" i="5"/>
  <c r="E1256" i="5"/>
  <c r="E987" i="5"/>
  <c r="E179" i="5"/>
  <c r="E380" i="5"/>
  <c r="E1390" i="5"/>
  <c r="E1391" i="5"/>
  <c r="E682" i="5"/>
  <c r="E1392" i="5"/>
  <c r="E1118" i="5"/>
  <c r="E1337" i="5"/>
  <c r="E1298" i="5"/>
  <c r="E1257" i="5"/>
  <c r="E1626" i="5"/>
  <c r="E1638" i="5"/>
  <c r="E141" i="5"/>
  <c r="E1393" i="5"/>
  <c r="E466" i="5"/>
  <c r="E1299" i="5"/>
  <c r="E1741" i="5"/>
  <c r="E1300" i="5"/>
  <c r="E1119" i="5"/>
  <c r="E988" i="5"/>
  <c r="E1506" i="5"/>
  <c r="E1507" i="5"/>
  <c r="E142" i="5"/>
  <c r="E100" i="5"/>
  <c r="E1338" i="5"/>
  <c r="E1047" i="5"/>
  <c r="E180" i="5"/>
  <c r="E614" i="5"/>
  <c r="E538" i="5"/>
  <c r="E1190" i="5"/>
  <c r="E1120" i="5"/>
  <c r="E181" i="5"/>
  <c r="E211" i="5"/>
  <c r="E1727" i="5"/>
  <c r="E1600" i="5"/>
  <c r="E1121" i="5"/>
  <c r="E928" i="5"/>
  <c r="E381" i="5"/>
  <c r="E1048" i="5"/>
  <c r="E683" i="5"/>
  <c r="E467" i="5"/>
  <c r="E468" i="5"/>
  <c r="E253" i="5"/>
  <c r="E768" i="5"/>
  <c r="E306" i="5"/>
  <c r="E19" i="5"/>
  <c r="E1122" i="5"/>
  <c r="E989" i="5"/>
  <c r="E20" i="5"/>
  <c r="E1258" i="5"/>
  <c r="E684" i="5"/>
  <c r="E1508" i="5"/>
  <c r="E1339" i="5"/>
  <c r="E1191" i="5"/>
  <c r="E1192" i="5"/>
  <c r="E382" i="5"/>
  <c r="E685" i="5"/>
  <c r="E101" i="5"/>
  <c r="E1049" i="5"/>
  <c r="E686" i="5"/>
  <c r="E1544" i="5"/>
  <c r="E1711" i="5"/>
  <c r="E143" i="5"/>
  <c r="E469" i="5"/>
  <c r="E539" i="5"/>
  <c r="E687" i="5"/>
  <c r="E688" i="5"/>
  <c r="E615" i="5"/>
  <c r="E689" i="5"/>
  <c r="E182" i="5"/>
  <c r="E929" i="5"/>
  <c r="E1601" i="5"/>
  <c r="E1301" i="5"/>
  <c r="E254" i="5"/>
  <c r="E9" i="5"/>
  <c r="E1259" i="5"/>
  <c r="E470" i="5"/>
  <c r="E1658" i="5"/>
  <c r="E1050" i="5"/>
  <c r="E307" i="5"/>
  <c r="E1193" i="5"/>
  <c r="E1703" i="5"/>
  <c r="E1682" i="5"/>
  <c r="E1123" i="5"/>
  <c r="E1302" i="5"/>
  <c r="E846" i="5"/>
  <c r="E540" i="5"/>
  <c r="E14" i="5"/>
  <c r="E1545" i="5"/>
  <c r="E308" i="5"/>
  <c r="E1303" i="5"/>
  <c r="E1394" i="5"/>
  <c r="E68" i="5"/>
  <c r="E990" i="5"/>
  <c r="E1194" i="5"/>
  <c r="E1567" i="5"/>
  <c r="E541" i="5"/>
  <c r="E69" i="5"/>
  <c r="E1509" i="5"/>
  <c r="E1395" i="5"/>
  <c r="E471" i="5"/>
  <c r="E383" i="5"/>
  <c r="E1396" i="5"/>
  <c r="E1568" i="5"/>
  <c r="E144" i="5"/>
  <c r="E1569" i="5"/>
  <c r="E1546" i="5"/>
  <c r="E1692" i="5"/>
  <c r="E573" i="5"/>
  <c r="E1368" i="5"/>
  <c r="E363" i="5"/>
  <c r="E571" i="5"/>
  <c r="E950" i="5"/>
  <c r="E818" i="5"/>
  <c r="E570" i="5"/>
  <c r="E572" i="5"/>
  <c r="E1232" i="5"/>
  <c r="E355" i="5"/>
  <c r="E517" i="5"/>
  <c r="E282" i="5"/>
  <c r="E416" i="5"/>
  <c r="E403" i="5"/>
  <c r="E112" i="5"/>
  <c r="E663" i="5"/>
  <c r="E499" i="5"/>
  <c r="E1319" i="5"/>
  <c r="E654" i="5"/>
  <c r="E785" i="5"/>
  <c r="E507" i="5"/>
  <c r="E723" i="5"/>
  <c r="E508" i="5"/>
  <c r="E1350" i="5"/>
  <c r="E232" i="5"/>
  <c r="E500" i="5"/>
  <c r="E954" i="5"/>
  <c r="E111" i="5"/>
  <c r="E562" i="5"/>
  <c r="E1163" i="5"/>
  <c r="E634" i="5"/>
  <c r="E1168" i="5"/>
  <c r="E715" i="5"/>
  <c r="E228" i="5"/>
  <c r="E1312" i="5"/>
  <c r="E415" i="5"/>
  <c r="E893" i="5"/>
  <c r="E733" i="5"/>
  <c r="E79" i="5"/>
  <c r="E727" i="5"/>
  <c r="E635" i="5"/>
  <c r="E1207" i="5"/>
  <c r="E1018" i="5"/>
  <c r="E221" i="5"/>
  <c r="E1321" i="5"/>
  <c r="E114" i="5"/>
  <c r="E1156" i="5"/>
  <c r="E662" i="5"/>
  <c r="E640" i="5"/>
  <c r="E724" i="5"/>
  <c r="E337" i="5"/>
  <c r="E1210" i="5"/>
  <c r="E274" i="5"/>
  <c r="E493" i="5"/>
  <c r="E267" i="5"/>
  <c r="E1354" i="5"/>
  <c r="E229" i="5"/>
  <c r="E494" i="5"/>
  <c r="E800" i="5"/>
  <c r="E1211" i="5"/>
  <c r="E273" i="5"/>
  <c r="E794" i="5"/>
  <c r="E1140" i="5"/>
  <c r="E401" i="5"/>
  <c r="E278" i="5"/>
  <c r="E483" i="5"/>
  <c r="E645" i="5"/>
  <c r="E23" i="5"/>
  <c r="E1068" i="5"/>
  <c r="E190" i="5"/>
  <c r="E332" i="5"/>
  <c r="E874" i="5"/>
  <c r="E638" i="5"/>
  <c r="E333" i="5"/>
  <c r="E349" i="5"/>
  <c r="E352" i="5"/>
  <c r="E1157" i="5"/>
  <c r="E484" i="5"/>
  <c r="E46" i="5"/>
  <c r="E331" i="5"/>
  <c r="E939" i="5"/>
  <c r="E786" i="5"/>
  <c r="E722" i="5"/>
  <c r="E1014" i="5"/>
  <c r="E350" i="5"/>
  <c r="E807" i="5"/>
  <c r="E799" i="5"/>
  <c r="E281" i="5"/>
  <c r="E577" i="5"/>
  <c r="E153" i="5"/>
  <c r="E590" i="5"/>
  <c r="E1069" i="5"/>
  <c r="E639" i="5"/>
  <c r="E1136" i="5"/>
  <c r="E1081" i="5"/>
  <c r="E227" i="5"/>
  <c r="E714" i="5"/>
  <c r="E960" i="5"/>
  <c r="E124" i="5"/>
  <c r="E505" i="5"/>
  <c r="E1314" i="5"/>
  <c r="E1015" i="5"/>
  <c r="E942" i="5"/>
  <c r="E1605" i="5"/>
  <c r="E1409" i="5"/>
  <c r="E795" i="5"/>
  <c r="E1137" i="5"/>
  <c r="E191" i="5"/>
  <c r="E708" i="5"/>
  <c r="E1412" i="5"/>
  <c r="E730" i="5"/>
  <c r="E702" i="5"/>
  <c r="E268" i="5"/>
  <c r="E329" i="5"/>
  <c r="E940" i="5"/>
  <c r="E806" i="5"/>
  <c r="E1322" i="5"/>
  <c r="E506" i="5"/>
  <c r="E964" i="5"/>
  <c r="E1138" i="5"/>
  <c r="E400" i="5"/>
  <c r="E867" i="5"/>
  <c r="E163" i="5"/>
  <c r="E661" i="5"/>
  <c r="E1166" i="5"/>
  <c r="E709" i="5"/>
  <c r="E1595" i="5"/>
  <c r="E1169" i="5"/>
  <c r="E948" i="5"/>
  <c r="E555" i="5"/>
  <c r="E1149" i="5"/>
  <c r="E591" i="5"/>
  <c r="E1619" i="5"/>
  <c r="E641" i="5"/>
  <c r="E58" i="5"/>
  <c r="E588" i="5"/>
  <c r="E200" i="5"/>
  <c r="E1522" i="5"/>
  <c r="E1159" i="5"/>
  <c r="E351" i="5"/>
  <c r="E955" i="5"/>
  <c r="E561" i="5"/>
  <c r="E154" i="5"/>
  <c r="E660" i="5"/>
  <c r="E1139" i="5"/>
  <c r="E1158" i="5"/>
  <c r="E485" i="5"/>
  <c r="E653" i="5"/>
  <c r="E405" i="5"/>
  <c r="E873" i="5"/>
  <c r="E1523" i="5"/>
  <c r="E646" i="5"/>
  <c r="E417" i="5"/>
  <c r="E486" i="5"/>
  <c r="E201" i="5"/>
  <c r="E344" i="5"/>
  <c r="E1078" i="5"/>
  <c r="E356" i="5"/>
  <c r="E1411" i="5"/>
  <c r="E226" i="5"/>
  <c r="E734" i="5"/>
  <c r="E222" i="5"/>
  <c r="E578" i="5"/>
  <c r="E636" i="5"/>
  <c r="E1481" i="5"/>
  <c r="E735" i="5"/>
  <c r="E579" i="5"/>
  <c r="E703" i="5"/>
  <c r="E736" i="5"/>
  <c r="E1413" i="5"/>
  <c r="E1365" i="5"/>
  <c r="E1404" i="5"/>
  <c r="E959" i="5"/>
  <c r="E223" i="5"/>
  <c r="E783" i="5"/>
  <c r="E647" i="5"/>
  <c r="E357" i="5"/>
  <c r="E1224" i="5"/>
  <c r="E704" i="5"/>
  <c r="E1530" i="5"/>
  <c r="E737" i="5"/>
  <c r="E1223" i="5"/>
  <c r="E1405" i="5"/>
  <c r="E580" i="5"/>
  <c r="E738" i="5"/>
  <c r="E1079" i="5"/>
  <c r="E581" i="5"/>
  <c r="E1313" i="5"/>
  <c r="E1316" i="5"/>
  <c r="E784" i="5"/>
  <c r="E1165" i="5"/>
  <c r="E125" i="5"/>
  <c r="E896" i="5"/>
  <c r="E418" i="5"/>
  <c r="E1020" i="5"/>
  <c r="E59" i="5"/>
  <c r="E338" i="5"/>
  <c r="E808" i="5"/>
  <c r="E1074" i="5"/>
  <c r="E419" i="5"/>
  <c r="E1170" i="5"/>
  <c r="E420" i="5"/>
  <c r="E503" i="5"/>
  <c r="E1482" i="5"/>
  <c r="E1064" i="5"/>
  <c r="E892" i="5"/>
  <c r="E587" i="5"/>
  <c r="E414" i="5"/>
  <c r="E949" i="5"/>
  <c r="E809" i="5"/>
  <c r="E716" i="5"/>
  <c r="E739" i="5"/>
  <c r="E38" i="5"/>
  <c r="E705" i="5"/>
  <c r="E406" i="5"/>
  <c r="E1010" i="5"/>
  <c r="E126" i="5"/>
  <c r="E43" i="5"/>
  <c r="E891" i="5"/>
  <c r="E487" i="5"/>
  <c r="E1141" i="5"/>
  <c r="E556" i="5"/>
  <c r="E706" i="5"/>
  <c r="E501" i="5"/>
  <c r="E413" i="5"/>
  <c r="E22" i="5"/>
  <c r="E1283" i="5"/>
  <c r="E790" i="5"/>
  <c r="E882" i="5"/>
  <c r="E195" i="5"/>
  <c r="E1082" i="5"/>
  <c r="E648" i="5"/>
  <c r="E1519" i="5"/>
  <c r="E1745" i="5"/>
  <c r="E1164" i="5"/>
  <c r="E965" i="5"/>
  <c r="E958" i="5"/>
  <c r="E202" i="5"/>
  <c r="E592" i="5"/>
  <c r="E961" i="5"/>
  <c r="E1286" i="5"/>
  <c r="E564" i="5"/>
  <c r="E1604" i="5"/>
  <c r="E1065" i="5"/>
  <c r="E330" i="5"/>
  <c r="E1277" i="5"/>
  <c r="E664" i="5"/>
  <c r="E791" i="5"/>
  <c r="E45" i="5"/>
  <c r="E509" i="5"/>
  <c r="E1552" i="5"/>
  <c r="E1022" i="5"/>
  <c r="E869" i="5"/>
  <c r="E589" i="5"/>
  <c r="E792" i="5"/>
  <c r="E1212" i="5"/>
  <c r="E728" i="5"/>
  <c r="E1167" i="5"/>
  <c r="E1086" i="5"/>
  <c r="E115" i="5"/>
  <c r="E1274" i="5"/>
  <c r="E80" i="5"/>
  <c r="E1077" i="5"/>
  <c r="E504" i="5"/>
  <c r="E883" i="5"/>
  <c r="E805" i="5"/>
  <c r="E1351" i="5"/>
  <c r="E875" i="5"/>
  <c r="E876" i="5"/>
  <c r="E402" i="5"/>
  <c r="E707" i="5"/>
  <c r="E637" i="5"/>
  <c r="E649" i="5"/>
  <c r="E1450" i="5"/>
  <c r="E1484" i="5"/>
  <c r="E1021" i="5"/>
  <c r="E86" i="5"/>
  <c r="E868" i="5"/>
  <c r="E269" i="5"/>
  <c r="E563" i="5"/>
  <c r="E729" i="5"/>
  <c r="E650" i="5"/>
  <c r="E565" i="5"/>
  <c r="E897" i="5"/>
  <c r="E1150" i="5"/>
  <c r="E1144" i="5"/>
  <c r="E231" i="5"/>
  <c r="E1275" i="5"/>
  <c r="E1414" i="5"/>
  <c r="E1440" i="5"/>
  <c r="E1083" i="5"/>
  <c r="E804" i="5"/>
  <c r="E1363" i="5"/>
  <c r="E502" i="5"/>
  <c r="E155" i="5"/>
  <c r="E196" i="5"/>
  <c r="E1142" i="5"/>
  <c r="E1478" i="5"/>
  <c r="E1066" i="5"/>
  <c r="E1352" i="5"/>
  <c r="E1084" i="5"/>
  <c r="E1407" i="5"/>
  <c r="E659" i="5"/>
  <c r="E230" i="5"/>
  <c r="E884" i="5"/>
  <c r="E410" i="5"/>
  <c r="E121" i="5"/>
  <c r="E655" i="5"/>
  <c r="E1320" i="5"/>
  <c r="E83" i="5"/>
  <c r="E233" i="5"/>
  <c r="E495" i="5"/>
  <c r="E643" i="5"/>
  <c r="E1160" i="5"/>
  <c r="E787" i="5"/>
  <c r="E1581" i="5"/>
  <c r="E411" i="5"/>
  <c r="E1714" i="5"/>
  <c r="E656" i="5"/>
  <c r="E1477" i="5"/>
  <c r="E1070" i="5"/>
  <c r="E1579" i="5"/>
  <c r="E731" i="5"/>
  <c r="E122" i="5"/>
  <c r="E1023" i="5"/>
  <c r="E1080" i="5"/>
  <c r="E560" i="5"/>
  <c r="E345" i="5"/>
  <c r="E496" i="5"/>
  <c r="E1013" i="5"/>
  <c r="E162" i="5"/>
  <c r="E1553" i="5"/>
  <c r="E1024" i="5"/>
  <c r="E77" i="5"/>
  <c r="E44" i="5"/>
  <c r="E1415" i="5"/>
  <c r="E1071" i="5"/>
  <c r="E421" i="5"/>
  <c r="E894" i="5"/>
  <c r="E156" i="5"/>
  <c r="E943" i="5"/>
  <c r="E1403" i="5"/>
  <c r="E152" i="5"/>
  <c r="E582" i="5"/>
  <c r="E870" i="5"/>
  <c r="E353" i="5"/>
  <c r="E1360" i="5"/>
  <c r="E944" i="5"/>
  <c r="E346" i="5"/>
  <c r="E557" i="5"/>
  <c r="E732" i="5"/>
  <c r="E1281" i="5"/>
  <c r="E1208" i="5"/>
  <c r="E725" i="5"/>
  <c r="E1085" i="5"/>
  <c r="E583" i="5"/>
  <c r="E347" i="5"/>
  <c r="E810" i="5"/>
  <c r="E422" i="5"/>
  <c r="E726" i="5"/>
  <c r="E871" i="5"/>
  <c r="E657" i="5"/>
  <c r="E279" i="5"/>
  <c r="E192" i="5"/>
  <c r="E1011" i="5"/>
  <c r="E334" i="5"/>
  <c r="E644" i="5"/>
  <c r="E945" i="5"/>
  <c r="E888" i="5"/>
  <c r="E1161" i="5"/>
  <c r="E710" i="5"/>
  <c r="E553" i="5"/>
  <c r="E1353" i="5"/>
  <c r="E354" i="5"/>
  <c r="E1284" i="5"/>
  <c r="E164" i="5"/>
  <c r="E946" i="5"/>
  <c r="E423" i="5"/>
  <c r="E424" i="5"/>
  <c r="E811" i="5"/>
  <c r="E1361" i="5"/>
  <c r="E1449" i="5"/>
  <c r="E1209" i="5"/>
  <c r="E956" i="5"/>
  <c r="E1171" i="5"/>
  <c r="E1162" i="5"/>
  <c r="E889" i="5"/>
  <c r="E283" i="5"/>
  <c r="E584" i="5"/>
  <c r="E558" i="5"/>
  <c r="E1529" i="5"/>
  <c r="E554" i="5"/>
  <c r="E280" i="5"/>
  <c r="E1072" i="5"/>
  <c r="E335" i="5"/>
  <c r="E1323" i="5"/>
  <c r="E165" i="5"/>
  <c r="E270" i="5"/>
  <c r="E425" i="5"/>
  <c r="E782" i="5"/>
  <c r="E642" i="5"/>
  <c r="E348" i="5"/>
  <c r="E711" i="5"/>
  <c r="E271" i="5"/>
  <c r="E123" i="5"/>
  <c r="E78" i="5"/>
  <c r="E219" i="5"/>
  <c r="E559" i="5"/>
  <c r="E1653" i="5"/>
  <c r="E426" i="5"/>
  <c r="E497" i="5"/>
  <c r="E29" i="5"/>
  <c r="E895" i="5"/>
  <c r="E1172" i="5"/>
  <c r="E788" i="5"/>
  <c r="E336" i="5"/>
  <c r="E801" i="5"/>
  <c r="E585" i="5"/>
  <c r="E198" i="5"/>
  <c r="E1073" i="5"/>
  <c r="E665" i="5"/>
  <c r="E1019" i="5"/>
  <c r="E1485" i="5"/>
  <c r="E84" i="5"/>
  <c r="E1315" i="5"/>
  <c r="E21" i="5"/>
  <c r="E498" i="5"/>
  <c r="E593" i="5"/>
  <c r="E1520" i="5"/>
  <c r="E199" i="5"/>
  <c r="E1620" i="5"/>
  <c r="E941" i="5"/>
  <c r="E872" i="5"/>
  <c r="E802" i="5"/>
  <c r="E594" i="5"/>
  <c r="E1662" i="5"/>
  <c r="E1521" i="5"/>
  <c r="E712" i="5"/>
  <c r="E812" i="5"/>
  <c r="E220" i="5"/>
  <c r="E1416" i="5"/>
  <c r="E586" i="5"/>
  <c r="E803" i="5"/>
  <c r="E813" i="5"/>
  <c r="E412" i="5"/>
  <c r="E1012" i="5"/>
  <c r="E11" i="5"/>
  <c r="E1143" i="5"/>
  <c r="E814" i="5"/>
  <c r="E890" i="5"/>
  <c r="E488" i="5"/>
  <c r="E1362" i="5"/>
  <c r="E966" i="5"/>
  <c r="E1594" i="5"/>
  <c r="E1276" i="5"/>
  <c r="E1654" i="5"/>
  <c r="E272" i="5"/>
  <c r="E427" i="5"/>
  <c r="E713" i="5"/>
  <c r="E113" i="5"/>
  <c r="E1282" i="5"/>
  <c r="E947" i="5"/>
  <c r="E1439" i="5"/>
  <c r="E85" i="5"/>
  <c r="E658" i="5"/>
  <c r="E404" i="5"/>
  <c r="E1735" i="5"/>
  <c r="E957" i="5"/>
  <c r="E1364" i="5"/>
  <c r="E1410" i="5"/>
  <c r="E789" i="5"/>
  <c r="E967" i="5"/>
  <c r="E1555" i="5"/>
  <c r="E30" i="5"/>
  <c r="E1324" i="5"/>
  <c r="E968" i="5"/>
  <c r="E566" i="5"/>
  <c r="E203" i="5"/>
  <c r="E898" i="5"/>
  <c r="E717" i="5"/>
  <c r="E1606" i="5"/>
  <c r="E567" i="5"/>
  <c r="E1479" i="5"/>
  <c r="E1087" i="5"/>
  <c r="E1582" i="5"/>
  <c r="E877" i="5"/>
  <c r="E740" i="5"/>
  <c r="E428" i="5"/>
  <c r="E1441" i="5"/>
  <c r="E116" i="5"/>
  <c r="E1556" i="5"/>
  <c r="E166" i="5"/>
  <c r="E878" i="5"/>
  <c r="E510" i="5"/>
  <c r="E1442" i="5"/>
  <c r="E1673" i="5"/>
  <c r="E511" i="5"/>
  <c r="E879" i="5"/>
  <c r="E358" i="5"/>
  <c r="E1225" i="5"/>
  <c r="E1451" i="5"/>
  <c r="E117" i="5"/>
  <c r="E1366" i="5"/>
  <c r="E1417" i="5"/>
  <c r="E1524" i="5"/>
  <c r="E899" i="5"/>
  <c r="E512" i="5"/>
  <c r="E1213" i="5"/>
  <c r="E815" i="5"/>
  <c r="E1557" i="5"/>
  <c r="E1226" i="5"/>
  <c r="E1151" i="5"/>
  <c r="E1644" i="5"/>
  <c r="E429" i="5"/>
  <c r="E651" i="5"/>
  <c r="E1621" i="5"/>
  <c r="E284" i="5"/>
  <c r="E1525" i="5"/>
  <c r="E1406" i="5"/>
  <c r="E1632" i="5"/>
  <c r="E741" i="5"/>
  <c r="E1347" i="5"/>
  <c r="E969" i="5"/>
  <c r="E1152" i="5"/>
  <c r="E407" i="5"/>
  <c r="E1583" i="5"/>
  <c r="E1443" i="5"/>
  <c r="E1214" i="5"/>
  <c r="E1145" i="5"/>
  <c r="E742" i="5"/>
  <c r="E197" i="5"/>
  <c r="E224" i="5"/>
  <c r="E167" i="5"/>
  <c r="E1663" i="5"/>
  <c r="E1722" i="5"/>
  <c r="E1526" i="5"/>
  <c r="E900" i="5"/>
  <c r="E1173" i="5"/>
  <c r="E1452" i="5"/>
  <c r="E1550" i="5"/>
  <c r="E1486" i="5"/>
  <c r="E718" i="5"/>
  <c r="E796" i="5"/>
  <c r="E1453" i="5"/>
  <c r="E568" i="5"/>
  <c r="E513" i="5"/>
  <c r="E1487" i="5"/>
  <c r="E1075" i="5"/>
  <c r="E1221" i="5"/>
  <c r="E962" i="5"/>
  <c r="E24" i="5"/>
  <c r="E1174" i="5"/>
  <c r="E797" i="5"/>
  <c r="E430" i="5"/>
  <c r="E1480" i="5"/>
  <c r="E1175" i="5"/>
  <c r="E234" i="5"/>
  <c r="E595" i="5"/>
  <c r="E880" i="5"/>
  <c r="E1418" i="5"/>
  <c r="E1227" i="5"/>
  <c r="E1025" i="5"/>
  <c r="E816" i="5"/>
  <c r="E885" i="5"/>
  <c r="E901" i="5"/>
  <c r="E1708" i="5"/>
  <c r="E168" i="5"/>
  <c r="E158" i="5"/>
  <c r="E1355" i="5"/>
  <c r="E408" i="5"/>
  <c r="E652" i="5"/>
  <c r="E81" i="5"/>
  <c r="E1527" i="5"/>
  <c r="E817" i="5"/>
  <c r="E1558" i="5"/>
  <c r="E963" i="5"/>
  <c r="E1176" i="5"/>
  <c r="E569" i="5"/>
  <c r="E359" i="5"/>
  <c r="E1584" i="5"/>
  <c r="E1215" i="5"/>
  <c r="E719" i="5"/>
  <c r="E1483" i="5"/>
  <c r="E1444" i="5"/>
  <c r="E360" i="5"/>
  <c r="E1448" i="5"/>
  <c r="E1216" i="5"/>
  <c r="E118" i="5"/>
  <c r="E881" i="5"/>
  <c r="E1419" i="5"/>
  <c r="E1445" i="5"/>
  <c r="E1645" i="5"/>
  <c r="E1454" i="5"/>
  <c r="E491" i="5"/>
  <c r="E720" i="5"/>
  <c r="E431" i="5"/>
  <c r="E1067" i="5"/>
  <c r="E1408" i="5"/>
  <c r="E514" i="5"/>
  <c r="E432" i="5"/>
  <c r="E1488" i="5"/>
  <c r="E1278" i="5"/>
  <c r="E169" i="5"/>
  <c r="E515" i="5"/>
  <c r="E1228" i="5"/>
  <c r="E361" i="5"/>
  <c r="E1455" i="5"/>
  <c r="E1217" i="5"/>
  <c r="E1287" i="5"/>
  <c r="E1222" i="5"/>
  <c r="E1348" i="5"/>
  <c r="E902" i="5"/>
  <c r="E1531" i="5"/>
  <c r="E1229" i="5"/>
  <c r="E1026" i="5"/>
  <c r="E1218" i="5"/>
  <c r="E1707" i="5"/>
  <c r="E339" i="5"/>
  <c r="E1585" i="5"/>
  <c r="E1279" i="5"/>
  <c r="E1456" i="5"/>
  <c r="E193" i="5"/>
  <c r="E1551" i="5"/>
  <c r="E1177" i="5"/>
  <c r="E109" i="5"/>
  <c r="E433" i="5"/>
  <c r="E1325" i="5"/>
  <c r="E1146" i="5"/>
  <c r="E127" i="5"/>
  <c r="E1367" i="5"/>
  <c r="E1349" i="5"/>
  <c r="E903" i="5"/>
  <c r="E362" i="5"/>
  <c r="E1356" i="5"/>
  <c r="E1230" i="5"/>
  <c r="E1357" i="5"/>
  <c r="E1358" i="5"/>
  <c r="E1231" i="5"/>
  <c r="E1317" i="5"/>
  <c r="E819" i="5"/>
  <c r="E516" i="5"/>
  <c r="E1076" i="5"/>
  <c r="E57" i="5"/>
  <c r="E743" i="5"/>
  <c r="E194" i="5"/>
  <c r="E1147" i="5"/>
  <c r="E161" i="5"/>
  <c r="J161" i="5" a="1"/>
  <c r="J161" i="5" s="1"/>
  <c r="J282" i="5" a="1"/>
  <c r="J282" i="5" s="1"/>
  <c r="J416" i="5" a="1"/>
  <c r="J416" i="5" s="1"/>
  <c r="J403" i="5" a="1"/>
  <c r="J403" i="5" s="1"/>
  <c r="J112" i="5" a="1"/>
  <c r="J112" i="5" s="1"/>
  <c r="J663" i="5" a="1"/>
  <c r="J663" i="5" s="1"/>
  <c r="J499" i="5" a="1"/>
  <c r="J499" i="5" s="1"/>
  <c r="J1319" i="5" a="1"/>
  <c r="J1319" i="5" s="1"/>
  <c r="J654" i="5" a="1"/>
  <c r="J654" i="5" s="1"/>
  <c r="J785" i="5" a="1"/>
  <c r="J785" i="5" s="1"/>
  <c r="J507" i="5" a="1"/>
  <c r="J507" i="5" s="1"/>
  <c r="J723" i="5" a="1"/>
  <c r="J723" i="5" s="1"/>
  <c r="J508" i="5" a="1"/>
  <c r="J508" i="5" s="1"/>
  <c r="J1350" i="5" a="1"/>
  <c r="J1350" i="5" s="1"/>
  <c r="J232" i="5" a="1"/>
  <c r="J232" i="5" s="1"/>
  <c r="J500" i="5" a="1"/>
  <c r="J500" i="5" s="1"/>
  <c r="J954" i="5" a="1"/>
  <c r="J954" i="5" s="1"/>
  <c r="J111" i="5" a="1"/>
  <c r="J111" i="5" s="1"/>
  <c r="J562" i="5" a="1"/>
  <c r="J562" i="5" s="1"/>
  <c r="J1163" i="5" a="1"/>
  <c r="J1163" i="5" s="1"/>
  <c r="J634" i="5" a="1"/>
  <c r="J634" i="5" s="1"/>
  <c r="J1168" i="5" a="1"/>
  <c r="J1168" i="5" s="1"/>
  <c r="J715" i="5" a="1"/>
  <c r="J715" i="5" s="1"/>
  <c r="J228" i="5" a="1"/>
  <c r="J228" i="5" s="1"/>
  <c r="J1312" i="5" a="1"/>
  <c r="J1312" i="5" s="1"/>
  <c r="J415" i="5" a="1"/>
  <c r="J415" i="5" s="1"/>
  <c r="J893" i="5" a="1"/>
  <c r="J893" i="5" s="1"/>
  <c r="J733" i="5" a="1"/>
  <c r="J733" i="5" s="1"/>
  <c r="J79" i="5" a="1"/>
  <c r="J79" i="5" s="1"/>
  <c r="J727" i="5" a="1"/>
  <c r="J727" i="5" s="1"/>
  <c r="J635" i="5" a="1"/>
  <c r="J635" i="5" s="1"/>
  <c r="J1207" i="5" a="1"/>
  <c r="J1207" i="5" s="1"/>
  <c r="J1018" i="5" a="1"/>
  <c r="J1018" i="5" s="1"/>
  <c r="J221" i="5" a="1"/>
  <c r="J221" i="5" s="1"/>
  <c r="J1321" i="5" a="1"/>
  <c r="J1321" i="5" s="1"/>
  <c r="J114" i="5" a="1"/>
  <c r="J114" i="5" s="1"/>
  <c r="J1156" i="5" a="1"/>
  <c r="J1156" i="5" s="1"/>
  <c r="J662" i="5" a="1"/>
  <c r="J662" i="5" s="1"/>
  <c r="J640" i="5" a="1"/>
  <c r="J640" i="5" s="1"/>
  <c r="J724" i="5" a="1"/>
  <c r="J724" i="5" s="1"/>
  <c r="J337" i="5" a="1"/>
  <c r="J337" i="5" s="1"/>
  <c r="J1210" i="5" a="1"/>
  <c r="J1210" i="5" s="1"/>
  <c r="J274" i="5" a="1"/>
  <c r="J274" i="5" s="1"/>
  <c r="J493" i="5" a="1"/>
  <c r="J493" i="5" s="1"/>
  <c r="J267" i="5" a="1"/>
  <c r="J267" i="5" s="1"/>
  <c r="J12" i="5" a="1"/>
  <c r="J12" i="5" s="1"/>
  <c r="J1354" i="5" a="1"/>
  <c r="J1354" i="5" s="1"/>
  <c r="J229" i="5" a="1"/>
  <c r="J229" i="5" s="1"/>
  <c r="J494" i="5" a="1"/>
  <c r="J494" i="5" s="1"/>
  <c r="J800" i="5" a="1"/>
  <c r="J800" i="5" s="1"/>
  <c r="J1211" i="5" a="1"/>
  <c r="J1211" i="5" s="1"/>
  <c r="J273" i="5" a="1"/>
  <c r="J273" i="5" s="1"/>
  <c r="J794" i="5" a="1"/>
  <c r="J794" i="5" s="1"/>
  <c r="J1140" i="5" a="1"/>
  <c r="J1140" i="5" s="1"/>
  <c r="J401" i="5" a="1"/>
  <c r="J401" i="5" s="1"/>
  <c r="J278" i="5" a="1"/>
  <c r="J278" i="5" s="1"/>
  <c r="J483" i="5" a="1"/>
  <c r="J483" i="5" s="1"/>
  <c r="J645" i="5" a="1"/>
  <c r="J645" i="5" s="1"/>
  <c r="J23" i="5" a="1"/>
  <c r="J23" i="5" s="1"/>
  <c r="J1068" i="5" a="1"/>
  <c r="J1068" i="5" s="1"/>
  <c r="J190" i="5" a="1"/>
  <c r="J190" i="5" s="1"/>
  <c r="J332" i="5" a="1"/>
  <c r="J332" i="5" s="1"/>
  <c r="J874" i="5" a="1"/>
  <c r="J874" i="5" s="1"/>
  <c r="J638" i="5" a="1"/>
  <c r="J638" i="5" s="1"/>
  <c r="J333" i="5" a="1"/>
  <c r="J333" i="5" s="1"/>
  <c r="J349" i="5" a="1"/>
  <c r="J349" i="5" s="1"/>
  <c r="J352" i="5" a="1"/>
  <c r="J352" i="5" s="1"/>
  <c r="J1157" i="5" a="1"/>
  <c r="J1157" i="5" s="1"/>
  <c r="J484" i="5" a="1"/>
  <c r="J484" i="5" s="1"/>
  <c r="J46" i="5" a="1"/>
  <c r="J46" i="5" s="1"/>
  <c r="J331" i="5" a="1"/>
  <c r="J331" i="5" s="1"/>
  <c r="J939" i="5" a="1"/>
  <c r="J939" i="5" s="1"/>
  <c r="J786" i="5" a="1"/>
  <c r="J786" i="5" s="1"/>
  <c r="J722" i="5" a="1"/>
  <c r="J722" i="5" s="1"/>
  <c r="J1014" i="5" a="1"/>
  <c r="J1014" i="5" s="1"/>
  <c r="J350" i="5" a="1"/>
  <c r="J350" i="5" s="1"/>
  <c r="J807" i="5" a="1"/>
  <c r="J807" i="5" s="1"/>
  <c r="J799" i="5" a="1"/>
  <c r="J799" i="5" s="1"/>
  <c r="J281" i="5" a="1"/>
  <c r="J281" i="5" s="1"/>
  <c r="J577" i="5" a="1"/>
  <c r="J577" i="5" s="1"/>
  <c r="J153" i="5" a="1"/>
  <c r="J153" i="5" s="1"/>
  <c r="J590" i="5" a="1"/>
  <c r="J590" i="5" s="1"/>
  <c r="J1069" i="5" a="1"/>
  <c r="J1069" i="5" s="1"/>
  <c r="J639" i="5" a="1"/>
  <c r="J639" i="5" s="1"/>
  <c r="J1136" i="5" a="1"/>
  <c r="J1136" i="5" s="1"/>
  <c r="J1081" i="5" a="1"/>
  <c r="J1081" i="5" s="1"/>
  <c r="J227" i="5" a="1"/>
  <c r="J227" i="5" s="1"/>
  <c r="J714" i="5" a="1"/>
  <c r="J714" i="5" s="1"/>
  <c r="J960" i="5" a="1"/>
  <c r="J960" i="5" s="1"/>
  <c r="J124" i="5" a="1"/>
  <c r="J124" i="5" s="1"/>
  <c r="J505" i="5" a="1"/>
  <c r="J505" i="5" s="1"/>
  <c r="J1314" i="5" a="1"/>
  <c r="J1314" i="5" s="1"/>
  <c r="J1015" i="5" a="1"/>
  <c r="J1015" i="5" s="1"/>
  <c r="J942" i="5" a="1"/>
  <c r="J942" i="5" s="1"/>
  <c r="J1605" i="5" a="1"/>
  <c r="J1605" i="5" s="1"/>
  <c r="J1409" i="5" a="1"/>
  <c r="J1409" i="5" s="1"/>
  <c r="J795" i="5" a="1"/>
  <c r="J795" i="5" s="1"/>
  <c r="J1137" i="5" a="1"/>
  <c r="J1137" i="5" s="1"/>
  <c r="J191" i="5" a="1"/>
  <c r="J191" i="5" s="1"/>
  <c r="J708" i="5" a="1"/>
  <c r="J708" i="5" s="1"/>
  <c r="J1412" i="5" a="1"/>
  <c r="J1412" i="5" s="1"/>
  <c r="J730" i="5" a="1"/>
  <c r="J730" i="5" s="1"/>
  <c r="J702" i="5" a="1"/>
  <c r="J702" i="5" s="1"/>
  <c r="J268" i="5" a="1"/>
  <c r="J268" i="5" s="1"/>
  <c r="J329" i="5" a="1"/>
  <c r="J329" i="5" s="1"/>
  <c r="J940" i="5" a="1"/>
  <c r="J940" i="5" s="1"/>
  <c r="J806" i="5" a="1"/>
  <c r="J806" i="5" s="1"/>
  <c r="J1322" i="5" a="1"/>
  <c r="J1322" i="5" s="1"/>
  <c r="J506" i="5" a="1"/>
  <c r="J506" i="5" s="1"/>
  <c r="J964" i="5" a="1"/>
  <c r="J964" i="5" s="1"/>
  <c r="J1138" i="5" a="1"/>
  <c r="J1138" i="5" s="1"/>
  <c r="J400" i="5" a="1"/>
  <c r="J400" i="5" s="1"/>
  <c r="J867" i="5" a="1"/>
  <c r="J867" i="5" s="1"/>
  <c r="J163" i="5" a="1"/>
  <c r="J163" i="5" s="1"/>
  <c r="J661" i="5" a="1"/>
  <c r="J661" i="5" s="1"/>
  <c r="J1166" i="5" a="1"/>
  <c r="J1166" i="5" s="1"/>
  <c r="J709" i="5" a="1"/>
  <c r="J709" i="5" s="1"/>
  <c r="J1595" i="5" a="1"/>
  <c r="J1595" i="5" s="1"/>
  <c r="J1169" i="5" a="1"/>
  <c r="J1169" i="5" s="1"/>
  <c r="J948" i="5" a="1"/>
  <c r="J948" i="5" s="1"/>
  <c r="J555" i="5" a="1"/>
  <c r="J555" i="5" s="1"/>
  <c r="J1149" i="5" a="1"/>
  <c r="J1149" i="5" s="1"/>
  <c r="J591" i="5" a="1"/>
  <c r="J591" i="5" s="1"/>
  <c r="J1619" i="5" a="1"/>
  <c r="J1619" i="5" s="1"/>
  <c r="J641" i="5" a="1"/>
  <c r="J641" i="5" s="1"/>
  <c r="J58" i="5" a="1"/>
  <c r="J58" i="5" s="1"/>
  <c r="J588" i="5" a="1"/>
  <c r="J588" i="5" s="1"/>
  <c r="J200" i="5" a="1"/>
  <c r="J200" i="5" s="1"/>
  <c r="J1522" i="5" a="1"/>
  <c r="J1522" i="5" s="1"/>
  <c r="J1159" i="5" a="1"/>
  <c r="J1159" i="5" s="1"/>
  <c r="J351" i="5" a="1"/>
  <c r="J351" i="5" s="1"/>
  <c r="J955" i="5" a="1"/>
  <c r="J955" i="5" s="1"/>
  <c r="J561" i="5" a="1"/>
  <c r="J561" i="5" s="1"/>
  <c r="J154" i="5" a="1"/>
  <c r="J154" i="5" s="1"/>
  <c r="J660" i="5" a="1"/>
  <c r="J660" i="5" s="1"/>
  <c r="J1139" i="5" a="1"/>
  <c r="J1139" i="5" s="1"/>
  <c r="J1158" i="5" a="1"/>
  <c r="J1158" i="5" s="1"/>
  <c r="J485" i="5" a="1"/>
  <c r="J485" i="5" s="1"/>
  <c r="J653" i="5" a="1"/>
  <c r="J653" i="5" s="1"/>
  <c r="J405" i="5" a="1"/>
  <c r="J405" i="5" s="1"/>
  <c r="J873" i="5" a="1"/>
  <c r="J873" i="5" s="1"/>
  <c r="J1523" i="5" a="1"/>
  <c r="J1523" i="5" s="1"/>
  <c r="J646" i="5" a="1"/>
  <c r="J646" i="5" s="1"/>
  <c r="J417" i="5" a="1"/>
  <c r="J417" i="5" s="1"/>
  <c r="J486" i="5" a="1"/>
  <c r="J486" i="5" s="1"/>
  <c r="J201" i="5" a="1"/>
  <c r="J201" i="5" s="1"/>
  <c r="J344" i="5" a="1"/>
  <c r="J344" i="5" s="1"/>
  <c r="J1078" i="5" a="1"/>
  <c r="J1078" i="5" s="1"/>
  <c r="J356" i="5" a="1"/>
  <c r="J356" i="5" s="1"/>
  <c r="J1411" i="5" a="1"/>
  <c r="J1411" i="5" s="1"/>
  <c r="J226" i="5" a="1"/>
  <c r="J226" i="5" s="1"/>
  <c r="J734" i="5" a="1"/>
  <c r="J734" i="5" s="1"/>
  <c r="J222" i="5" a="1"/>
  <c r="J222" i="5" s="1"/>
  <c r="J578" i="5" a="1"/>
  <c r="J578" i="5" s="1"/>
  <c r="J636" i="5" a="1"/>
  <c r="J636" i="5" s="1"/>
  <c r="J1481" i="5" a="1"/>
  <c r="J1481" i="5" s="1"/>
  <c r="J735" i="5" a="1"/>
  <c r="J735" i="5" s="1"/>
  <c r="J579" i="5" a="1"/>
  <c r="J579" i="5" s="1"/>
  <c r="J703" i="5" a="1"/>
  <c r="J703" i="5" s="1"/>
  <c r="J736" i="5" a="1"/>
  <c r="J736" i="5" s="1"/>
  <c r="J1413" i="5" a="1"/>
  <c r="J1413" i="5" s="1"/>
  <c r="J1365" i="5" a="1"/>
  <c r="J1365" i="5" s="1"/>
  <c r="J1404" i="5" a="1"/>
  <c r="J1404" i="5" s="1"/>
  <c r="J959" i="5" a="1"/>
  <c r="J959" i="5" s="1"/>
  <c r="J223" i="5" a="1"/>
  <c r="J223" i="5" s="1"/>
  <c r="J783" i="5" a="1"/>
  <c r="J783" i="5" s="1"/>
  <c r="J647" i="5" a="1"/>
  <c r="J647" i="5" s="1"/>
  <c r="J357" i="5" a="1"/>
  <c r="J357" i="5" s="1"/>
  <c r="J1224" i="5" a="1"/>
  <c r="J1224" i="5" s="1"/>
  <c r="J704" i="5" a="1"/>
  <c r="J704" i="5" s="1"/>
  <c r="J1530" i="5" a="1"/>
  <c r="J1530" i="5" s="1"/>
  <c r="J737" i="5" a="1"/>
  <c r="J737" i="5" s="1"/>
  <c r="J1223" i="5" a="1"/>
  <c r="J1223" i="5" s="1"/>
  <c r="J1405" i="5" a="1"/>
  <c r="J1405" i="5" s="1"/>
  <c r="J580" i="5" a="1"/>
  <c r="J580" i="5" s="1"/>
  <c r="J738" i="5" a="1"/>
  <c r="J738" i="5" s="1"/>
  <c r="J1079" i="5" a="1"/>
  <c r="J1079" i="5" s="1"/>
  <c r="J581" i="5" a="1"/>
  <c r="J581" i="5" s="1"/>
  <c r="J1313" i="5" a="1"/>
  <c r="J1313" i="5" s="1"/>
  <c r="J1316" i="5" a="1"/>
  <c r="J1316" i="5" s="1"/>
  <c r="J784" i="5" a="1"/>
  <c r="J784" i="5" s="1"/>
  <c r="J1165" i="5" a="1"/>
  <c r="J1165" i="5" s="1"/>
  <c r="J125" i="5" a="1"/>
  <c r="J125" i="5" s="1"/>
  <c r="J896" i="5" a="1"/>
  <c r="J896" i="5" s="1"/>
  <c r="J418" i="5" a="1"/>
  <c r="J418" i="5" s="1"/>
  <c r="J1020" i="5" a="1"/>
  <c r="J1020" i="5" s="1"/>
  <c r="J59" i="5" a="1"/>
  <c r="J59" i="5" s="1"/>
  <c r="J338" i="5" a="1"/>
  <c r="J338" i="5" s="1"/>
  <c r="J808" i="5" a="1"/>
  <c r="J808" i="5" s="1"/>
  <c r="J1074" i="5" a="1"/>
  <c r="J1074" i="5" s="1"/>
  <c r="J419" i="5" a="1"/>
  <c r="J419" i="5" s="1"/>
  <c r="J1170" i="5" a="1"/>
  <c r="J1170" i="5" s="1"/>
  <c r="J420" i="5" a="1"/>
  <c r="J420" i="5" s="1"/>
  <c r="J503" i="5" a="1"/>
  <c r="J503" i="5" s="1"/>
  <c r="J1482" i="5" a="1"/>
  <c r="J1482" i="5" s="1"/>
  <c r="J1064" i="5" a="1"/>
  <c r="J1064" i="5" s="1"/>
  <c r="J892" i="5" a="1"/>
  <c r="J892" i="5" s="1"/>
  <c r="J587" i="5" a="1"/>
  <c r="J587" i="5" s="1"/>
  <c r="J414" i="5" a="1"/>
  <c r="J414" i="5" s="1"/>
  <c r="J949" i="5" a="1"/>
  <c r="J949" i="5" s="1"/>
  <c r="J809" i="5" a="1"/>
  <c r="J809" i="5" s="1"/>
  <c r="J716" i="5" a="1"/>
  <c r="J716" i="5" s="1"/>
  <c r="J739" i="5" a="1"/>
  <c r="J739" i="5" s="1"/>
  <c r="J38" i="5" a="1"/>
  <c r="J38" i="5" s="1"/>
  <c r="J705" i="5" a="1"/>
  <c r="J705" i="5" s="1"/>
  <c r="J406" i="5" a="1"/>
  <c r="J406" i="5" s="1"/>
  <c r="J1010" i="5" a="1"/>
  <c r="J1010" i="5" s="1"/>
  <c r="J126" i="5" a="1"/>
  <c r="J126" i="5" s="1"/>
  <c r="J43" i="5" a="1"/>
  <c r="J43" i="5" s="1"/>
  <c r="J891" i="5" a="1"/>
  <c r="J891" i="5" s="1"/>
  <c r="J487" i="5" a="1"/>
  <c r="J487" i="5" s="1"/>
  <c r="J1141" i="5" a="1"/>
  <c r="J1141" i="5" s="1"/>
  <c r="J556" i="5" a="1"/>
  <c r="J556" i="5" s="1"/>
  <c r="J706" i="5" a="1"/>
  <c r="J706" i="5" s="1"/>
  <c r="J501" i="5" a="1"/>
  <c r="J501" i="5" s="1"/>
  <c r="J413" i="5" a="1"/>
  <c r="J413" i="5" s="1"/>
  <c r="J22" i="5" a="1"/>
  <c r="J22" i="5" s="1"/>
  <c r="J1283" i="5" a="1"/>
  <c r="J1283" i="5" s="1"/>
  <c r="J790" i="5" a="1"/>
  <c r="J790" i="5" s="1"/>
  <c r="J882" i="5" a="1"/>
  <c r="J882" i="5" s="1"/>
  <c r="J195" i="5" a="1"/>
  <c r="J195" i="5" s="1"/>
  <c r="J1082" i="5" a="1"/>
  <c r="J1082" i="5" s="1"/>
  <c r="J648" i="5" a="1"/>
  <c r="J648" i="5" s="1"/>
  <c r="J1519" i="5" a="1"/>
  <c r="J1519" i="5" s="1"/>
  <c r="J1745" i="5" a="1"/>
  <c r="J1745" i="5" s="1"/>
  <c r="J1164" i="5" a="1"/>
  <c r="J1164" i="5" s="1"/>
  <c r="J965" i="5" a="1"/>
  <c r="J965" i="5" s="1"/>
  <c r="J958" i="5" a="1"/>
  <c r="J958" i="5" s="1"/>
  <c r="J202" i="5" a="1"/>
  <c r="J202" i="5" s="1"/>
  <c r="J592" i="5" a="1"/>
  <c r="J592" i="5" s="1"/>
  <c r="J961" i="5" a="1"/>
  <c r="J961" i="5" s="1"/>
  <c r="J1286" i="5" a="1"/>
  <c r="J1286" i="5" s="1"/>
  <c r="J564" i="5" a="1"/>
  <c r="J564" i="5" s="1"/>
  <c r="J1604" i="5" a="1"/>
  <c r="J1604" i="5" s="1"/>
  <c r="J1065" i="5" a="1"/>
  <c r="J1065" i="5" s="1"/>
  <c r="J330" i="5" a="1"/>
  <c r="J330" i="5" s="1"/>
  <c r="J1277" i="5" a="1"/>
  <c r="J1277" i="5" s="1"/>
  <c r="J664" i="5" a="1"/>
  <c r="J664" i="5" s="1"/>
  <c r="J791" i="5" a="1"/>
  <c r="J791" i="5" s="1"/>
  <c r="J45" i="5" a="1"/>
  <c r="J45" i="5" s="1"/>
  <c r="J509" i="5" a="1"/>
  <c r="J509" i="5" s="1"/>
  <c r="J1552" i="5" a="1"/>
  <c r="J1552" i="5" s="1"/>
  <c r="J1022" i="5" a="1"/>
  <c r="J1022" i="5" s="1"/>
  <c r="J869" i="5" a="1"/>
  <c r="J869" i="5" s="1"/>
  <c r="J589" i="5" a="1"/>
  <c r="J589" i="5" s="1"/>
  <c r="J792" i="5" a="1"/>
  <c r="J792" i="5" s="1"/>
  <c r="J1212" i="5" a="1"/>
  <c r="J1212" i="5" s="1"/>
  <c r="J728" i="5" a="1"/>
  <c r="J728" i="5" s="1"/>
  <c r="J1167" i="5" a="1"/>
  <c r="J1167" i="5" s="1"/>
  <c r="J1086" i="5" a="1"/>
  <c r="J1086" i="5" s="1"/>
  <c r="J115" i="5" a="1"/>
  <c r="J115" i="5" s="1"/>
  <c r="J1274" i="5" a="1"/>
  <c r="J1274" i="5" s="1"/>
  <c r="J80" i="5" a="1"/>
  <c r="J80" i="5" s="1"/>
  <c r="J1077" i="5" a="1"/>
  <c r="J1077" i="5" s="1"/>
  <c r="J504" i="5" a="1"/>
  <c r="J504" i="5" s="1"/>
  <c r="J883" i="5" a="1"/>
  <c r="J883" i="5" s="1"/>
  <c r="J805" i="5" a="1"/>
  <c r="J805" i="5" s="1"/>
  <c r="J1351" i="5" a="1"/>
  <c r="J1351" i="5" s="1"/>
  <c r="J875" i="5" a="1"/>
  <c r="J875" i="5" s="1"/>
  <c r="J876" i="5" a="1"/>
  <c r="J876" i="5" s="1"/>
  <c r="J402" i="5" a="1"/>
  <c r="J402" i="5" s="1"/>
  <c r="J707" i="5" a="1"/>
  <c r="J707" i="5" s="1"/>
  <c r="J637" i="5" a="1"/>
  <c r="J637" i="5" s="1"/>
  <c r="J649" i="5" a="1"/>
  <c r="J649" i="5" s="1"/>
  <c r="J1450" i="5" a="1"/>
  <c r="J1450" i="5" s="1"/>
  <c r="J1484" i="5" a="1"/>
  <c r="J1484" i="5" s="1"/>
  <c r="J1021" i="5" a="1"/>
  <c r="J1021" i="5" s="1"/>
  <c r="J86" i="5" a="1"/>
  <c r="J86" i="5" s="1"/>
  <c r="J868" i="5" a="1"/>
  <c r="J868" i="5" s="1"/>
  <c r="J269" i="5" a="1"/>
  <c r="J269" i="5" s="1"/>
  <c r="J563" i="5" a="1"/>
  <c r="J563" i="5" s="1"/>
  <c r="J729" i="5" a="1"/>
  <c r="J729" i="5" s="1"/>
  <c r="J650" i="5" a="1"/>
  <c r="J650" i="5" s="1"/>
  <c r="J565" i="5" a="1"/>
  <c r="J565" i="5" s="1"/>
  <c r="J897" i="5" a="1"/>
  <c r="J897" i="5" s="1"/>
  <c r="J1150" i="5" a="1"/>
  <c r="J1150" i="5" s="1"/>
  <c r="J1144" i="5" a="1"/>
  <c r="J1144" i="5" s="1"/>
  <c r="J231" i="5" a="1"/>
  <c r="J231" i="5" s="1"/>
  <c r="J1275" i="5" a="1"/>
  <c r="J1275" i="5" s="1"/>
  <c r="J1414" i="5" a="1"/>
  <c r="J1414" i="5" s="1"/>
  <c r="J1440" i="5" a="1"/>
  <c r="J1440" i="5" s="1"/>
  <c r="J1083" i="5" a="1"/>
  <c r="J1083" i="5" s="1"/>
  <c r="J804" i="5" a="1"/>
  <c r="J804" i="5" s="1"/>
  <c r="J1363" i="5" a="1"/>
  <c r="J1363" i="5" s="1"/>
  <c r="J502" i="5" a="1"/>
  <c r="J502" i="5" s="1"/>
  <c r="J155" i="5" a="1"/>
  <c r="J155" i="5" s="1"/>
  <c r="J196" i="5" a="1"/>
  <c r="J196" i="5" s="1"/>
  <c r="J1142" i="5" a="1"/>
  <c r="J1142" i="5" s="1"/>
  <c r="J1478" i="5" a="1"/>
  <c r="J1478" i="5" s="1"/>
  <c r="J1066" i="5" a="1"/>
  <c r="J1066" i="5" s="1"/>
  <c r="J1352" i="5" a="1"/>
  <c r="J1352" i="5" s="1"/>
  <c r="J1084" i="5" a="1"/>
  <c r="J1084" i="5" s="1"/>
  <c r="J1407" i="5" a="1"/>
  <c r="J1407" i="5" s="1"/>
  <c r="J659" i="5" a="1"/>
  <c r="J659" i="5" s="1"/>
  <c r="J230" i="5" a="1"/>
  <c r="J230" i="5" s="1"/>
  <c r="J884" i="5" a="1"/>
  <c r="J884" i="5" s="1"/>
  <c r="J410" i="5" a="1"/>
  <c r="J410" i="5" s="1"/>
  <c r="J121" i="5" a="1"/>
  <c r="J121" i="5" s="1"/>
  <c r="J655" i="5" a="1"/>
  <c r="J655" i="5" s="1"/>
  <c r="J1320" i="5" a="1"/>
  <c r="J1320" i="5" s="1"/>
  <c r="J83" i="5" a="1"/>
  <c r="J83" i="5" s="1"/>
  <c r="J233" i="5" a="1"/>
  <c r="J233" i="5" s="1"/>
  <c r="J495" i="5" a="1"/>
  <c r="J495" i="5" s="1"/>
  <c r="J643" i="5" a="1"/>
  <c r="J643" i="5" s="1"/>
  <c r="J1160" i="5" a="1"/>
  <c r="J1160" i="5" s="1"/>
  <c r="J787" i="5" a="1"/>
  <c r="J787" i="5" s="1"/>
  <c r="J1581" i="5" a="1"/>
  <c r="J1581" i="5" s="1"/>
  <c r="J411" i="5" a="1"/>
  <c r="J411" i="5" s="1"/>
  <c r="J1714" i="5" a="1"/>
  <c r="J1714" i="5" s="1"/>
  <c r="J656" i="5" a="1"/>
  <c r="J656" i="5" s="1"/>
  <c r="J1477" i="5" a="1"/>
  <c r="J1477" i="5" s="1"/>
  <c r="J1070" i="5" a="1"/>
  <c r="J1070" i="5" s="1"/>
  <c r="J1579" i="5" a="1"/>
  <c r="J1579" i="5" s="1"/>
  <c r="J731" i="5" a="1"/>
  <c r="J731" i="5" s="1"/>
  <c r="J122" i="5" a="1"/>
  <c r="J122" i="5" s="1"/>
  <c r="J1023" i="5" a="1"/>
  <c r="J1023" i="5" s="1"/>
  <c r="J1080" i="5" a="1"/>
  <c r="J1080" i="5" s="1"/>
  <c r="J560" i="5" a="1"/>
  <c r="J560" i="5" s="1"/>
  <c r="J345" i="5" a="1"/>
  <c r="J345" i="5" s="1"/>
  <c r="J496" i="5" a="1"/>
  <c r="J496" i="5" s="1"/>
  <c r="J1013" i="5" a="1"/>
  <c r="J1013" i="5" s="1"/>
  <c r="J162" i="5" a="1"/>
  <c r="J162" i="5" s="1"/>
  <c r="J1553" i="5" a="1"/>
  <c r="J1553" i="5" s="1"/>
  <c r="J1024" i="5" a="1"/>
  <c r="J1024" i="5" s="1"/>
  <c r="J77" i="5" a="1"/>
  <c r="J77" i="5" s="1"/>
  <c r="J44" i="5" a="1"/>
  <c r="J44" i="5" s="1"/>
  <c r="J1415" i="5" a="1"/>
  <c r="J1415" i="5" s="1"/>
  <c r="J1071" i="5" a="1"/>
  <c r="J1071" i="5" s="1"/>
  <c r="J421" i="5" a="1"/>
  <c r="J421" i="5" s="1"/>
  <c r="J894" i="5" a="1"/>
  <c r="J894" i="5" s="1"/>
  <c r="J156" i="5" a="1"/>
  <c r="J156" i="5" s="1"/>
  <c r="J943" i="5" a="1"/>
  <c r="J943" i="5" s="1"/>
  <c r="J1403" i="5" a="1"/>
  <c r="J1403" i="5" s="1"/>
  <c r="J152" i="5" a="1"/>
  <c r="J152" i="5" s="1"/>
  <c r="J582" i="5" a="1"/>
  <c r="J582" i="5" s="1"/>
  <c r="J870" i="5" a="1"/>
  <c r="J870" i="5" s="1"/>
  <c r="J353" i="5" a="1"/>
  <c r="J353" i="5" s="1"/>
  <c r="J1360" i="5" a="1"/>
  <c r="J1360" i="5" s="1"/>
  <c r="J944" i="5" a="1"/>
  <c r="J944" i="5" s="1"/>
  <c r="J346" i="5" a="1"/>
  <c r="J346" i="5" s="1"/>
  <c r="J557" i="5" a="1"/>
  <c r="J557" i="5" s="1"/>
  <c r="J732" i="5" a="1"/>
  <c r="J732" i="5" s="1"/>
  <c r="J1281" i="5" a="1"/>
  <c r="J1281" i="5" s="1"/>
  <c r="J1208" i="5" a="1"/>
  <c r="J1208" i="5" s="1"/>
  <c r="J725" i="5" a="1"/>
  <c r="J725" i="5" s="1"/>
  <c r="J1085" i="5" a="1"/>
  <c r="J1085" i="5" s="1"/>
  <c r="J583" i="5" a="1"/>
  <c r="J583" i="5" s="1"/>
  <c r="J347" i="5" a="1"/>
  <c r="J347" i="5" s="1"/>
  <c r="J810" i="5" a="1"/>
  <c r="J810" i="5" s="1"/>
  <c r="J422" i="5" a="1"/>
  <c r="J422" i="5" s="1"/>
  <c r="J726" i="5" a="1"/>
  <c r="J726" i="5" s="1"/>
  <c r="J871" i="5" a="1"/>
  <c r="J871" i="5" s="1"/>
  <c r="J657" i="5" a="1"/>
  <c r="J657" i="5" s="1"/>
  <c r="J279" i="5" a="1"/>
  <c r="J279" i="5" s="1"/>
  <c r="J192" i="5" a="1"/>
  <c r="J192" i="5" s="1"/>
  <c r="J1011" i="5" a="1"/>
  <c r="J1011" i="5" s="1"/>
  <c r="J334" i="5" a="1"/>
  <c r="J334" i="5" s="1"/>
  <c r="J644" i="5" a="1"/>
  <c r="J644" i="5" s="1"/>
  <c r="J945" i="5" a="1"/>
  <c r="J945" i="5" s="1"/>
  <c r="J888" i="5" a="1"/>
  <c r="J888" i="5" s="1"/>
  <c r="J1161" i="5" a="1"/>
  <c r="J1161" i="5" s="1"/>
  <c r="J710" i="5" a="1"/>
  <c r="J710" i="5" s="1"/>
  <c r="J553" i="5" a="1"/>
  <c r="J553" i="5" s="1"/>
  <c r="J1353" i="5" a="1"/>
  <c r="J1353" i="5" s="1"/>
  <c r="J354" i="5" a="1"/>
  <c r="J354" i="5" s="1"/>
  <c r="J1284" i="5" a="1"/>
  <c r="J1284" i="5" s="1"/>
  <c r="J164" i="5" a="1"/>
  <c r="J164" i="5" s="1"/>
  <c r="J946" i="5" a="1"/>
  <c r="J946" i="5" s="1"/>
  <c r="J423" i="5" a="1"/>
  <c r="J423" i="5" s="1"/>
  <c r="J424" i="5" a="1"/>
  <c r="J424" i="5" s="1"/>
  <c r="J811" i="5" a="1"/>
  <c r="J811" i="5" s="1"/>
  <c r="J1361" i="5" a="1"/>
  <c r="J1361" i="5" s="1"/>
  <c r="J1449" i="5" a="1"/>
  <c r="J1449" i="5" s="1"/>
  <c r="J1209" i="5" a="1"/>
  <c r="J1209" i="5" s="1"/>
  <c r="J956" i="5" a="1"/>
  <c r="J956" i="5" s="1"/>
  <c r="J1171" i="5" a="1"/>
  <c r="J1171" i="5" s="1"/>
  <c r="J1162" i="5" a="1"/>
  <c r="J1162" i="5" s="1"/>
  <c r="J889" i="5" a="1"/>
  <c r="J889" i="5" s="1"/>
  <c r="J283" i="5" a="1"/>
  <c r="J283" i="5" s="1"/>
  <c r="J584" i="5" a="1"/>
  <c r="J584" i="5" s="1"/>
  <c r="J558" i="5" a="1"/>
  <c r="J558" i="5" s="1"/>
  <c r="J1529" i="5" a="1"/>
  <c r="J1529" i="5" s="1"/>
  <c r="J554" i="5" a="1"/>
  <c r="J554" i="5" s="1"/>
  <c r="J280" i="5" a="1"/>
  <c r="J280" i="5" s="1"/>
  <c r="J1072" i="5" a="1"/>
  <c r="J1072" i="5" s="1"/>
  <c r="J335" i="5" a="1"/>
  <c r="J335" i="5" s="1"/>
  <c r="J1323" i="5" a="1"/>
  <c r="J1323" i="5" s="1"/>
  <c r="J165" i="5" a="1"/>
  <c r="J165" i="5" s="1"/>
  <c r="J270" i="5" a="1"/>
  <c r="J270" i="5" s="1"/>
  <c r="J425" i="5" a="1"/>
  <c r="J425" i="5" s="1"/>
  <c r="J782" i="5" a="1"/>
  <c r="J782" i="5" s="1"/>
  <c r="J642" i="5" a="1"/>
  <c r="J642" i="5" s="1"/>
  <c r="J348" i="5" a="1"/>
  <c r="J348" i="5" s="1"/>
  <c r="J711" i="5" a="1"/>
  <c r="J711" i="5" s="1"/>
  <c r="J271" i="5" a="1"/>
  <c r="J271" i="5" s="1"/>
  <c r="J123" i="5" a="1"/>
  <c r="J123" i="5" s="1"/>
  <c r="J78" i="5" a="1"/>
  <c r="J78" i="5" s="1"/>
  <c r="J219" i="5" a="1"/>
  <c r="J219" i="5" s="1"/>
  <c r="J559" i="5" a="1"/>
  <c r="J559" i="5" s="1"/>
  <c r="J1653" i="5" a="1"/>
  <c r="J1653" i="5" s="1"/>
  <c r="J426" i="5" a="1"/>
  <c r="J426" i="5" s="1"/>
  <c r="J497" i="5" a="1"/>
  <c r="J497" i="5" s="1"/>
  <c r="J29" i="5" a="1"/>
  <c r="J29" i="5" s="1"/>
  <c r="J895" i="5" a="1"/>
  <c r="J895" i="5" s="1"/>
  <c r="J1172" i="5" a="1"/>
  <c r="J1172" i="5" s="1"/>
  <c r="J788" i="5" a="1"/>
  <c r="J788" i="5" s="1"/>
  <c r="J336" i="5" a="1"/>
  <c r="J336" i="5" s="1"/>
  <c r="J801" i="5" a="1"/>
  <c r="J801" i="5" s="1"/>
  <c r="J585" i="5" a="1"/>
  <c r="J585" i="5" s="1"/>
  <c r="J198" i="5" a="1"/>
  <c r="J198" i="5" s="1"/>
  <c r="J1073" i="5" a="1"/>
  <c r="J1073" i="5" s="1"/>
  <c r="J665" i="5" a="1"/>
  <c r="J665" i="5" s="1"/>
  <c r="J1019" i="5" a="1"/>
  <c r="J1019" i="5" s="1"/>
  <c r="J1485" i="5" a="1"/>
  <c r="J1485" i="5" s="1"/>
  <c r="J84" i="5" a="1"/>
  <c r="J84" i="5" s="1"/>
  <c r="J1315" i="5" a="1"/>
  <c r="J1315" i="5" s="1"/>
  <c r="J21" i="5" a="1"/>
  <c r="J21" i="5" s="1"/>
  <c r="J498" i="5" a="1"/>
  <c r="J498" i="5" s="1"/>
  <c r="J593" i="5" a="1"/>
  <c r="J593" i="5" s="1"/>
  <c r="J1520" i="5" a="1"/>
  <c r="J1520" i="5" s="1"/>
  <c r="J199" i="5" a="1"/>
  <c r="J199" i="5" s="1"/>
  <c r="J1620" i="5" a="1"/>
  <c r="J1620" i="5" s="1"/>
  <c r="J941" i="5" a="1"/>
  <c r="J941" i="5" s="1"/>
  <c r="J872" i="5" a="1"/>
  <c r="J872" i="5" s="1"/>
  <c r="J802" i="5" a="1"/>
  <c r="J802" i="5" s="1"/>
  <c r="J594" i="5" a="1"/>
  <c r="J594" i="5" s="1"/>
  <c r="J1662" i="5" a="1"/>
  <c r="J1662" i="5" s="1"/>
  <c r="J1521" i="5" a="1"/>
  <c r="J1521" i="5" s="1"/>
  <c r="J712" i="5" a="1"/>
  <c r="J712" i="5" s="1"/>
  <c r="J812" i="5" a="1"/>
  <c r="J812" i="5" s="1"/>
  <c r="J220" i="5" a="1"/>
  <c r="J220" i="5" s="1"/>
  <c r="J1416" i="5" a="1"/>
  <c r="J1416" i="5" s="1"/>
  <c r="J586" i="5" a="1"/>
  <c r="J586" i="5" s="1"/>
  <c r="J803" i="5" a="1"/>
  <c r="J803" i="5" s="1"/>
  <c r="J813" i="5" a="1"/>
  <c r="J813" i="5" s="1"/>
  <c r="J412" i="5" a="1"/>
  <c r="J412" i="5" s="1"/>
  <c r="J1012" i="5" a="1"/>
  <c r="J1012" i="5" s="1"/>
  <c r="J11" i="5" a="1"/>
  <c r="J11" i="5" s="1"/>
  <c r="J1143" i="5" a="1"/>
  <c r="J1143" i="5" s="1"/>
  <c r="J814" i="5" a="1"/>
  <c r="J814" i="5" s="1"/>
  <c r="J890" i="5" a="1"/>
  <c r="J890" i="5" s="1"/>
  <c r="J488" i="5" a="1"/>
  <c r="J488" i="5" s="1"/>
  <c r="J1362" i="5" a="1"/>
  <c r="J1362" i="5" s="1"/>
  <c r="J966" i="5" a="1"/>
  <c r="J966" i="5" s="1"/>
  <c r="J1594" i="5" a="1"/>
  <c r="J1594" i="5" s="1"/>
  <c r="J1276" i="5" a="1"/>
  <c r="J1276" i="5" s="1"/>
  <c r="J1654" i="5" a="1"/>
  <c r="J1654" i="5" s="1"/>
  <c r="J272" i="5" a="1"/>
  <c r="J272" i="5" s="1"/>
  <c r="J427" i="5" a="1"/>
  <c r="J427" i="5" s="1"/>
  <c r="J713" i="5" a="1"/>
  <c r="J713" i="5" s="1"/>
  <c r="J113" i="5" a="1"/>
  <c r="J113" i="5" s="1"/>
  <c r="J1282" i="5" a="1"/>
  <c r="J1282" i="5" s="1"/>
  <c r="J947" i="5" a="1"/>
  <c r="J947" i="5" s="1"/>
  <c r="J1439" i="5" a="1"/>
  <c r="J1439" i="5" s="1"/>
  <c r="J85" i="5" a="1"/>
  <c r="J85" i="5" s="1"/>
  <c r="J658" i="5" a="1"/>
  <c r="J658" i="5" s="1"/>
  <c r="J404" i="5" a="1"/>
  <c r="J404" i="5" s="1"/>
  <c r="J1735" i="5" a="1"/>
  <c r="J1735" i="5" s="1"/>
  <c r="J957" i="5" a="1"/>
  <c r="J957" i="5" s="1"/>
  <c r="J1364" i="5" a="1"/>
  <c r="J1364" i="5" s="1"/>
  <c r="J1410" i="5" a="1"/>
  <c r="J1410" i="5" s="1"/>
  <c r="J789" i="5" a="1"/>
  <c r="J789" i="5" s="1"/>
  <c r="J967" i="5" a="1"/>
  <c r="J967" i="5" s="1"/>
  <c r="J1555" i="5" a="1"/>
  <c r="J1555" i="5" s="1"/>
  <c r="J30" i="5" a="1"/>
  <c r="J30" i="5" s="1"/>
  <c r="J1324" i="5" a="1"/>
  <c r="J1324" i="5" s="1"/>
  <c r="J968" i="5" a="1"/>
  <c r="J968" i="5" s="1"/>
  <c r="J566" i="5" a="1"/>
  <c r="J566" i="5" s="1"/>
  <c r="J203" i="5" a="1"/>
  <c r="J203" i="5" s="1"/>
  <c r="J898" i="5" a="1"/>
  <c r="J898" i="5" s="1"/>
  <c r="J717" i="5" a="1"/>
  <c r="J717" i="5" s="1"/>
  <c r="J1606" i="5" a="1"/>
  <c r="J1606" i="5" s="1"/>
  <c r="J567" i="5" a="1"/>
  <c r="J567" i="5" s="1"/>
  <c r="J1479" i="5" a="1"/>
  <c r="J1479" i="5" s="1"/>
  <c r="J1087" i="5" a="1"/>
  <c r="J1087" i="5" s="1"/>
  <c r="J1582" i="5" a="1"/>
  <c r="J1582" i="5" s="1"/>
  <c r="J877" i="5" a="1"/>
  <c r="J877" i="5" s="1"/>
  <c r="J740" i="5" a="1"/>
  <c r="J740" i="5" s="1"/>
  <c r="J428" i="5" a="1"/>
  <c r="J428" i="5" s="1"/>
  <c r="J1441" i="5" a="1"/>
  <c r="J1441" i="5" s="1"/>
  <c r="J116" i="5" a="1"/>
  <c r="J116" i="5" s="1"/>
  <c r="J1556" i="5" a="1"/>
  <c r="J1556" i="5" s="1"/>
  <c r="J166" i="5" a="1"/>
  <c r="J166" i="5" s="1"/>
  <c r="J878" i="5" a="1"/>
  <c r="J878" i="5" s="1"/>
  <c r="J510" i="5" a="1"/>
  <c r="J510" i="5" s="1"/>
  <c r="J1442" i="5" a="1"/>
  <c r="J1442" i="5" s="1"/>
  <c r="J1673" i="5" a="1"/>
  <c r="J1673" i="5" s="1"/>
  <c r="J511" i="5" a="1"/>
  <c r="J511" i="5" s="1"/>
  <c r="J879" i="5" a="1"/>
  <c r="J879" i="5" s="1"/>
  <c r="J358" i="5" a="1"/>
  <c r="J358" i="5" s="1"/>
  <c r="J1225" i="5" a="1"/>
  <c r="J1225" i="5" s="1"/>
  <c r="J1451" i="5" a="1"/>
  <c r="J1451" i="5" s="1"/>
  <c r="J117" i="5" a="1"/>
  <c r="J117" i="5" s="1"/>
  <c r="J1366" i="5" a="1"/>
  <c r="J1366" i="5" s="1"/>
  <c r="J1417" i="5" a="1"/>
  <c r="J1417" i="5" s="1"/>
  <c r="J1524" i="5" a="1"/>
  <c r="J1524" i="5" s="1"/>
  <c r="J899" i="5" a="1"/>
  <c r="J899" i="5" s="1"/>
  <c r="J512" i="5" a="1"/>
  <c r="J512" i="5" s="1"/>
  <c r="J1213" i="5" a="1"/>
  <c r="J1213" i="5" s="1"/>
  <c r="J815" i="5" a="1"/>
  <c r="J815" i="5" s="1"/>
  <c r="J1557" i="5" a="1"/>
  <c r="J1557" i="5" s="1"/>
  <c r="J1226" i="5" a="1"/>
  <c r="J1226" i="5" s="1"/>
  <c r="J1151" i="5" a="1"/>
  <c r="J1151" i="5" s="1"/>
  <c r="J1644" i="5" a="1"/>
  <c r="J1644" i="5" s="1"/>
  <c r="J429" i="5" a="1"/>
  <c r="J429" i="5" s="1"/>
  <c r="J651" i="5" a="1"/>
  <c r="J651" i="5" s="1"/>
  <c r="J1621" i="5" a="1"/>
  <c r="J1621" i="5" s="1"/>
  <c r="J284" i="5" a="1"/>
  <c r="J284" i="5" s="1"/>
  <c r="J1525" i="5" a="1"/>
  <c r="J1525" i="5" s="1"/>
  <c r="J1406" i="5" a="1"/>
  <c r="J1406" i="5" s="1"/>
  <c r="J1632" i="5" a="1"/>
  <c r="J1632" i="5" s="1"/>
  <c r="J741" i="5" a="1"/>
  <c r="J741" i="5" s="1"/>
  <c r="J1347" i="5" a="1"/>
  <c r="J1347" i="5" s="1"/>
  <c r="J969" i="5" a="1"/>
  <c r="J969" i="5" s="1"/>
  <c r="J1152" i="5" a="1"/>
  <c r="J1152" i="5" s="1"/>
  <c r="J407" i="5" a="1"/>
  <c r="J407" i="5" s="1"/>
  <c r="J1583" i="5" a="1"/>
  <c r="J1583" i="5" s="1"/>
  <c r="J1443" i="5" a="1"/>
  <c r="J1443" i="5" s="1"/>
  <c r="J1214" i="5" a="1"/>
  <c r="J1214" i="5" s="1"/>
  <c r="J1145" i="5" a="1"/>
  <c r="J1145" i="5" s="1"/>
  <c r="J742" i="5" a="1"/>
  <c r="J742" i="5" s="1"/>
  <c r="J197" i="5" a="1"/>
  <c r="J197" i="5" s="1"/>
  <c r="J224" i="5" a="1"/>
  <c r="J224" i="5" s="1"/>
  <c r="J167" i="5" a="1"/>
  <c r="J167" i="5" s="1"/>
  <c r="J1663" i="5" a="1"/>
  <c r="J1663" i="5" s="1"/>
  <c r="J1722" i="5" a="1"/>
  <c r="J1722" i="5" s="1"/>
  <c r="J1526" i="5" a="1"/>
  <c r="J1526" i="5" s="1"/>
  <c r="J900" i="5" a="1"/>
  <c r="J900" i="5" s="1"/>
  <c r="J1173" i="5" a="1"/>
  <c r="J1173" i="5" s="1"/>
  <c r="J1452" i="5" a="1"/>
  <c r="J1452" i="5" s="1"/>
  <c r="J1550" i="5" a="1"/>
  <c r="J1550" i="5" s="1"/>
  <c r="J1486" i="5" a="1"/>
  <c r="J1486" i="5" s="1"/>
  <c r="J718" i="5" a="1"/>
  <c r="J718" i="5" s="1"/>
  <c r="J796" i="5" a="1"/>
  <c r="J796" i="5" s="1"/>
  <c r="J1453" i="5" a="1"/>
  <c r="J1453" i="5" s="1"/>
  <c r="J568" i="5" a="1"/>
  <c r="J568" i="5" s="1"/>
  <c r="J513" i="5" a="1"/>
  <c r="J513" i="5" s="1"/>
  <c r="J1487" i="5" a="1"/>
  <c r="J1487" i="5" s="1"/>
  <c r="J1075" i="5" a="1"/>
  <c r="J1075" i="5" s="1"/>
  <c r="J1221" i="5" a="1"/>
  <c r="J1221" i="5" s="1"/>
  <c r="J962" i="5" a="1"/>
  <c r="J962" i="5" s="1"/>
  <c r="J24" i="5" a="1"/>
  <c r="J24" i="5" s="1"/>
  <c r="J1174" i="5" a="1"/>
  <c r="J1174" i="5" s="1"/>
  <c r="J797" i="5" a="1"/>
  <c r="J797" i="5" s="1"/>
  <c r="J430" i="5" a="1"/>
  <c r="J430" i="5" s="1"/>
  <c r="J1480" i="5" a="1"/>
  <c r="J1480" i="5" s="1"/>
  <c r="J1175" i="5" a="1"/>
  <c r="J1175" i="5" s="1"/>
  <c r="J234" i="5" a="1"/>
  <c r="J234" i="5" s="1"/>
  <c r="J595" i="5" a="1"/>
  <c r="J595" i="5" s="1"/>
  <c r="J880" i="5" a="1"/>
  <c r="J880" i="5" s="1"/>
  <c r="J1418" i="5" a="1"/>
  <c r="J1418" i="5" s="1"/>
  <c r="J1227" i="5" a="1"/>
  <c r="J1227" i="5" s="1"/>
  <c r="J1025" i="5" a="1"/>
  <c r="J1025" i="5" s="1"/>
  <c r="J816" i="5" a="1"/>
  <c r="J816" i="5" s="1"/>
  <c r="J885" i="5" a="1"/>
  <c r="J885" i="5" s="1"/>
  <c r="J901" i="5" a="1"/>
  <c r="J901" i="5" s="1"/>
  <c r="J1708" i="5" a="1"/>
  <c r="J1708" i="5" s="1"/>
  <c r="J168" i="5" a="1"/>
  <c r="J168" i="5" s="1"/>
  <c r="J158" i="5" a="1"/>
  <c r="J158" i="5" s="1"/>
  <c r="J1355" i="5" a="1"/>
  <c r="J1355" i="5" s="1"/>
  <c r="J408" i="5" a="1"/>
  <c r="J408" i="5" s="1"/>
  <c r="J652" i="5" a="1"/>
  <c r="J652" i="5" s="1"/>
  <c r="J81" i="5" a="1"/>
  <c r="J81" i="5" s="1"/>
  <c r="J1527" i="5" a="1"/>
  <c r="J1527" i="5" s="1"/>
  <c r="J817" i="5" a="1"/>
  <c r="J817" i="5" s="1"/>
  <c r="J1558" i="5" a="1"/>
  <c r="J1558" i="5" s="1"/>
  <c r="J963" i="5" a="1"/>
  <c r="J963" i="5" s="1"/>
  <c r="J1176" i="5" a="1"/>
  <c r="J1176" i="5" s="1"/>
  <c r="J569" i="5" a="1"/>
  <c r="J569" i="5" s="1"/>
  <c r="J359" i="5" a="1"/>
  <c r="J359" i="5" s="1"/>
  <c r="J1584" i="5" a="1"/>
  <c r="J1584" i="5" s="1"/>
  <c r="J1215" i="5" a="1"/>
  <c r="J1215" i="5" s="1"/>
  <c r="J719" i="5" a="1"/>
  <c r="J719" i="5" s="1"/>
  <c r="J1483" i="5" a="1"/>
  <c r="J1483" i="5" s="1"/>
  <c r="J1444" i="5" a="1"/>
  <c r="J1444" i="5" s="1"/>
  <c r="J360" i="5" a="1"/>
  <c r="J360" i="5" s="1"/>
  <c r="J1448" i="5" a="1"/>
  <c r="J1448" i="5" s="1"/>
  <c r="J1216" i="5" a="1"/>
  <c r="J1216" i="5" s="1"/>
  <c r="J118" i="5" a="1"/>
  <c r="J118" i="5" s="1"/>
  <c r="J881" i="5" a="1"/>
  <c r="J881" i="5" s="1"/>
  <c r="J1419" i="5" a="1"/>
  <c r="J1419" i="5" s="1"/>
  <c r="J1445" i="5" a="1"/>
  <c r="J1445" i="5" s="1"/>
  <c r="J1645" i="5" a="1"/>
  <c r="J1645" i="5" s="1"/>
  <c r="J1454" i="5" a="1"/>
  <c r="J1454" i="5" s="1"/>
  <c r="J491" i="5" a="1"/>
  <c r="J491" i="5" s="1"/>
  <c r="J720" i="5" a="1"/>
  <c r="J720" i="5" s="1"/>
  <c r="J431" i="5" a="1"/>
  <c r="J431" i="5" s="1"/>
  <c r="J1067" i="5" a="1"/>
  <c r="J1067" i="5" s="1"/>
  <c r="J1408" i="5" a="1"/>
  <c r="J1408" i="5" s="1"/>
  <c r="J514" i="5" a="1"/>
  <c r="J514" i="5" s="1"/>
  <c r="J432" i="5" a="1"/>
  <c r="J432" i="5" s="1"/>
  <c r="J1488" i="5" a="1"/>
  <c r="J1488" i="5" s="1"/>
  <c r="J1278" i="5" a="1"/>
  <c r="J1278" i="5" s="1"/>
  <c r="J169" i="5" a="1"/>
  <c r="J169" i="5" s="1"/>
  <c r="J515" i="5" a="1"/>
  <c r="J515" i="5" s="1"/>
  <c r="J1228" i="5" a="1"/>
  <c r="J1228" i="5" s="1"/>
  <c r="J361" i="5" a="1"/>
  <c r="J361" i="5" s="1"/>
  <c r="J1455" i="5" a="1"/>
  <c r="J1455" i="5" s="1"/>
  <c r="J1217" i="5" a="1"/>
  <c r="J1217" i="5" s="1"/>
  <c r="J1287" i="5" a="1"/>
  <c r="J1287" i="5" s="1"/>
  <c r="J1222" i="5" a="1"/>
  <c r="J1222" i="5" s="1"/>
  <c r="J1348" i="5" a="1"/>
  <c r="J1348" i="5" s="1"/>
  <c r="J902" i="5" a="1"/>
  <c r="J902" i="5" s="1"/>
  <c r="J1531" i="5" a="1"/>
  <c r="J1531" i="5" s="1"/>
  <c r="J1229" i="5" a="1"/>
  <c r="J1229" i="5" s="1"/>
  <c r="J1026" i="5" a="1"/>
  <c r="J1026" i="5" s="1"/>
  <c r="J1218" i="5" a="1"/>
  <c r="J1218" i="5" s="1"/>
  <c r="J1707" i="5" a="1"/>
  <c r="J1707" i="5" s="1"/>
  <c r="J339" i="5" a="1"/>
  <c r="J339" i="5" s="1"/>
  <c r="J1585" i="5" a="1"/>
  <c r="J1585" i="5" s="1"/>
  <c r="J1279" i="5" a="1"/>
  <c r="J1279" i="5" s="1"/>
  <c r="J1456" i="5" a="1"/>
  <c r="J1456" i="5" s="1"/>
  <c r="J193" i="5" a="1"/>
  <c r="J193" i="5" s="1"/>
  <c r="J1551" i="5" a="1"/>
  <c r="J1551" i="5" s="1"/>
  <c r="J1177" i="5" a="1"/>
  <c r="J1177" i="5" s="1"/>
  <c r="J109" i="5" a="1"/>
  <c r="J109" i="5" s="1"/>
  <c r="J570" i="5" a="1"/>
  <c r="J570" i="5" s="1"/>
  <c r="J433" i="5" a="1"/>
  <c r="J433" i="5" s="1"/>
  <c r="J1325" i="5" a="1"/>
  <c r="J1325" i="5" s="1"/>
  <c r="J1146" i="5" a="1"/>
  <c r="J1146" i="5" s="1"/>
  <c r="J127" i="5" a="1"/>
  <c r="J127" i="5" s="1"/>
  <c r="J1367" i="5" a="1"/>
  <c r="J1367" i="5" s="1"/>
  <c r="J1349" i="5" a="1"/>
  <c r="J1349" i="5" s="1"/>
  <c r="J903" i="5" a="1"/>
  <c r="J903" i="5" s="1"/>
  <c r="J362" i="5" a="1"/>
  <c r="J362" i="5" s="1"/>
  <c r="J1356" i="5" a="1"/>
  <c r="J1356" i="5" s="1"/>
  <c r="J1230" i="5" a="1"/>
  <c r="J1230" i="5" s="1"/>
  <c r="J818" i="5" a="1"/>
  <c r="J818" i="5" s="1"/>
  <c r="J1357" i="5" a="1"/>
  <c r="J1357" i="5" s="1"/>
  <c r="J1358" i="5" a="1"/>
  <c r="J1358" i="5" s="1"/>
  <c r="J1231" i="5" a="1"/>
  <c r="J1231" i="5" s="1"/>
  <c r="J1317" i="5" a="1"/>
  <c r="J1317" i="5" s="1"/>
  <c r="J819" i="5" a="1"/>
  <c r="J819" i="5" s="1"/>
  <c r="J516" i="5" a="1"/>
  <c r="J516" i="5" s="1"/>
  <c r="J1076" i="5" a="1"/>
  <c r="J1076" i="5" s="1"/>
  <c r="J950" i="5" a="1"/>
  <c r="J950" i="5" s="1"/>
  <c r="J57" i="5" a="1"/>
  <c r="J57" i="5" s="1"/>
  <c r="J743" i="5" a="1"/>
  <c r="J743" i="5" s="1"/>
  <c r="J194" i="5" a="1"/>
  <c r="J194" i="5" s="1"/>
  <c r="J517" i="5" a="1"/>
  <c r="J517" i="5" s="1"/>
  <c r="J1147" i="5" a="1"/>
  <c r="J1147" i="5" s="1"/>
  <c r="J571" i="5" a="1"/>
  <c r="J571" i="5" s="1"/>
  <c r="J1232" i="5" a="1"/>
  <c r="J1232" i="5" s="1"/>
  <c r="J355" i="5" a="1"/>
  <c r="J355" i="5" s="1"/>
  <c r="J363" i="5" a="1"/>
  <c r="J363" i="5" s="1"/>
  <c r="J572" i="5" a="1"/>
  <c r="J572" i="5" s="1"/>
  <c r="J1368" i="5" a="1"/>
  <c r="J1368" i="5" s="1"/>
  <c r="J573" i="5" a="1"/>
  <c r="J573" i="5" s="1"/>
  <c r="J574" i="5" a="1"/>
  <c r="J574" i="5" s="1"/>
  <c r="J119" i="5" a="1"/>
  <c r="J119" i="5" s="1"/>
  <c r="J951" i="5" a="1"/>
  <c r="J951" i="5" s="1"/>
  <c r="J128" i="5" a="1"/>
  <c r="J128" i="5" s="1"/>
  <c r="J1674" i="5" a="1"/>
  <c r="J1674" i="5" s="1"/>
  <c r="J1580" i="5" a="1"/>
  <c r="J1580" i="5" s="1"/>
  <c r="J1489" i="5" a="1"/>
  <c r="J1489" i="5" s="1"/>
  <c r="J489" i="5" a="1"/>
  <c r="J489" i="5" s="1"/>
  <c r="J492" i="5" a="1"/>
  <c r="J492" i="5" s="1"/>
  <c r="J340" i="5" a="1"/>
  <c r="J340" i="5" s="1"/>
  <c r="J820" i="5" a="1"/>
  <c r="J820" i="5" s="1"/>
  <c r="J82" i="5" a="1"/>
  <c r="J82" i="5" s="1"/>
  <c r="J275" i="5" a="1"/>
  <c r="J275" i="5" s="1"/>
  <c r="J721" i="5" a="1"/>
  <c r="J721" i="5" s="1"/>
  <c r="J235" i="5" a="1"/>
  <c r="J235" i="5" s="1"/>
  <c r="J575" i="5" a="1"/>
  <c r="J575" i="5" s="1"/>
  <c r="J1554" i="5" a="1"/>
  <c r="J1554" i="5" s="1"/>
  <c r="J285" i="5" a="1"/>
  <c r="J285" i="5" s="1"/>
  <c r="J490" i="5" a="1"/>
  <c r="J490" i="5" s="1"/>
  <c r="J225" i="5" a="1"/>
  <c r="J225" i="5" s="1"/>
  <c r="J744" i="5" a="1"/>
  <c r="J744" i="5" s="1"/>
  <c r="J1420" i="5" a="1"/>
  <c r="J1420" i="5" s="1"/>
  <c r="J434" i="5" a="1"/>
  <c r="J434" i="5" s="1"/>
  <c r="J129" i="5" a="1"/>
  <c r="J129" i="5" s="1"/>
  <c r="J1219" i="5" a="1"/>
  <c r="J1219" i="5" s="1"/>
  <c r="J1326" i="5" a="1"/>
  <c r="J1326" i="5" s="1"/>
  <c r="J1318" i="5" a="1"/>
  <c r="J1318" i="5" s="1"/>
  <c r="J1446" i="5" a="1"/>
  <c r="J1446" i="5" s="1"/>
  <c r="J821" i="5" a="1"/>
  <c r="J821" i="5" s="1"/>
  <c r="J170" i="5" a="1"/>
  <c r="J170" i="5" s="1"/>
  <c r="J204" i="5" a="1"/>
  <c r="J204" i="5" s="1"/>
  <c r="J87" i="5" a="1"/>
  <c r="J87" i="5" s="1"/>
  <c r="J1088" i="5" a="1"/>
  <c r="J1088" i="5" s="1"/>
  <c r="J341" i="5" a="1"/>
  <c r="J341" i="5" s="1"/>
  <c r="J1359" i="5" a="1"/>
  <c r="J1359" i="5" s="1"/>
  <c r="J60" i="5" a="1"/>
  <c r="J60" i="5" s="1"/>
  <c r="J159" i="5" a="1"/>
  <c r="J159" i="5" s="1"/>
  <c r="J886" i="5" a="1"/>
  <c r="J886" i="5" s="1"/>
  <c r="J1421" i="5" a="1"/>
  <c r="J1421" i="5" s="1"/>
  <c r="J518" i="5" a="1"/>
  <c r="J518" i="5" s="1"/>
  <c r="J157" i="5" a="1"/>
  <c r="J157" i="5" s="1"/>
  <c r="J519" i="5" a="1"/>
  <c r="J519" i="5" s="1"/>
  <c r="J110" i="5" a="1"/>
  <c r="J110" i="5" s="1"/>
  <c r="J1528" i="5" a="1"/>
  <c r="J1528" i="5" s="1"/>
  <c r="J1280" i="5" a="1"/>
  <c r="J1280" i="5" s="1"/>
  <c r="J596" i="5" a="1"/>
  <c r="J596" i="5" s="1"/>
  <c r="J952" i="5" a="1"/>
  <c r="J952" i="5" s="1"/>
  <c r="J904" i="5" a="1"/>
  <c r="J904" i="5" s="1"/>
  <c r="J1089" i="5" a="1"/>
  <c r="J1089" i="5" s="1"/>
  <c r="J1285" i="5" a="1"/>
  <c r="J1285" i="5" s="1"/>
  <c r="J576" i="5" a="1"/>
  <c r="J576" i="5" s="1"/>
  <c r="J1447" i="5" a="1"/>
  <c r="J1447" i="5" s="1"/>
  <c r="J171" i="5" a="1"/>
  <c r="J171" i="5" s="1"/>
  <c r="J276" i="5" a="1"/>
  <c r="J276" i="5" s="1"/>
  <c r="J1153" i="5" a="1"/>
  <c r="J1153" i="5" s="1"/>
  <c r="J1220" i="5" a="1"/>
  <c r="J1220" i="5" s="1"/>
  <c r="J1027" i="5" a="1"/>
  <c r="J1027" i="5" s="1"/>
  <c r="J277" i="5" a="1"/>
  <c r="J277" i="5" s="1"/>
  <c r="J160" i="5" a="1"/>
  <c r="J160" i="5" s="1"/>
  <c r="J1148" i="5" a="1"/>
  <c r="J1148" i="5" s="1"/>
  <c r="J286" i="5" a="1"/>
  <c r="J286" i="5" s="1"/>
  <c r="J120" i="5" a="1"/>
  <c r="J120" i="5" s="1"/>
  <c r="J822" i="5" a="1"/>
  <c r="J822" i="5" s="1"/>
  <c r="J1090" i="5" a="1"/>
  <c r="J1090" i="5" s="1"/>
  <c r="J47" i="5" a="1"/>
  <c r="J47" i="5" s="1"/>
  <c r="J970" i="5" a="1"/>
  <c r="J970" i="5" s="1"/>
  <c r="J409" i="5" a="1"/>
  <c r="J409" i="5" s="1"/>
  <c r="J1154" i="5" a="1"/>
  <c r="J1154" i="5" s="1"/>
  <c r="J1016" i="5" a="1"/>
  <c r="J1016" i="5" s="1"/>
  <c r="J953" i="5" a="1"/>
  <c r="J953" i="5" s="1"/>
  <c r="J793" i="5" a="1"/>
  <c r="J793" i="5" s="1"/>
  <c r="J435" i="5" a="1"/>
  <c r="J435" i="5" s="1"/>
  <c r="J1732" i="5" a="1"/>
  <c r="J1732" i="5" s="1"/>
  <c r="J28" i="5" a="1"/>
  <c r="J28" i="5" s="1"/>
  <c r="J342" i="5" a="1"/>
  <c r="J342" i="5" s="1"/>
  <c r="J1017" i="5" a="1"/>
  <c r="J1017" i="5" s="1"/>
  <c r="J798" i="5" a="1"/>
  <c r="J798" i="5" s="1"/>
  <c r="J887" i="5" a="1"/>
  <c r="J887" i="5" s="1"/>
  <c r="J287" i="5" a="1"/>
  <c r="J287" i="5" s="1"/>
  <c r="J436" i="5" a="1"/>
  <c r="J436" i="5" s="1"/>
  <c r="J745" i="5" a="1"/>
  <c r="J745" i="5" s="1"/>
  <c r="J1422" i="5" a="1"/>
  <c r="J1422" i="5" s="1"/>
  <c r="J1652" i="5" a="1"/>
  <c r="J1652" i="5" s="1"/>
  <c r="J1155" i="5" a="1"/>
  <c r="J1155" i="5" s="1"/>
  <c r="J205" i="5" a="1"/>
  <c r="J205" i="5" s="1"/>
  <c r="J343" i="5" a="1"/>
  <c r="J343" i="5" s="1"/>
  <c r="J666" i="5" a="1"/>
  <c r="J666" i="5" s="1"/>
  <c r="J1091" i="5" a="1"/>
  <c r="J1091" i="5" s="1"/>
  <c r="J364" i="5" a="1"/>
  <c r="J364" i="5" s="1"/>
  <c r="J1743" i="5" a="1"/>
  <c r="J1743" i="5" s="1"/>
  <c r="J746" i="5" a="1"/>
  <c r="J746" i="5" s="1"/>
  <c r="J1092" i="5" a="1"/>
  <c r="J1092" i="5" s="1"/>
  <c r="J1457" i="5" a="1"/>
  <c r="J1457" i="5" s="1"/>
  <c r="J1664" i="5" a="1"/>
  <c r="J1664" i="5" s="1"/>
  <c r="J905" i="5" a="1"/>
  <c r="J905" i="5" s="1"/>
  <c r="J597" i="5" a="1"/>
  <c r="J597" i="5" s="1"/>
  <c r="J365" i="5" a="1"/>
  <c r="J365" i="5" s="1"/>
  <c r="J598" i="5" a="1"/>
  <c r="J598" i="5" s="1"/>
  <c r="J1233" i="5" a="1"/>
  <c r="J1233" i="5" s="1"/>
  <c r="J288" i="5" a="1"/>
  <c r="J288" i="5" s="1"/>
  <c r="J1028" i="5" a="1"/>
  <c r="J1028" i="5" s="1"/>
  <c r="J1178" i="5" a="1"/>
  <c r="J1178" i="5" s="1"/>
  <c r="J1723" i="5" a="1"/>
  <c r="J1723" i="5" s="1"/>
  <c r="J1490" i="5" a="1"/>
  <c r="J1490" i="5" s="1"/>
  <c r="J1633" i="5" a="1"/>
  <c r="J1633" i="5" s="1"/>
  <c r="J1532" i="5" a="1"/>
  <c r="J1532" i="5" s="1"/>
  <c r="J1369" i="5" a="1"/>
  <c r="J1369" i="5" s="1"/>
  <c r="J599" i="5" a="1"/>
  <c r="J599" i="5" s="1"/>
  <c r="J289" i="5" a="1"/>
  <c r="J289" i="5" s="1"/>
  <c r="J1634" i="5" a="1"/>
  <c r="J1634" i="5" s="1"/>
  <c r="J88" i="5" a="1"/>
  <c r="J88" i="5" s="1"/>
  <c r="J89" i="5" a="1"/>
  <c r="J89" i="5" s="1"/>
  <c r="J1234" i="5" a="1"/>
  <c r="J1234" i="5" s="1"/>
  <c r="J1093" i="5" a="1"/>
  <c r="J1093" i="5" s="1"/>
  <c r="J1747" i="5" a="1"/>
  <c r="J1747" i="5" s="1"/>
  <c r="J1029" i="5" a="1"/>
  <c r="J1029" i="5" s="1"/>
  <c r="J7" i="5" a="1"/>
  <c r="J7" i="5" s="1"/>
  <c r="J437" i="5" a="1"/>
  <c r="J437" i="5" s="1"/>
  <c r="J1235" i="5" a="1"/>
  <c r="J1235" i="5" s="1"/>
  <c r="J290" i="5" a="1"/>
  <c r="J290" i="5" s="1"/>
  <c r="J1030" i="5" a="1"/>
  <c r="J1030" i="5" s="1"/>
  <c r="J438" i="5" a="1"/>
  <c r="J438" i="5" s="1"/>
  <c r="J1031" i="5" a="1"/>
  <c r="J1031" i="5" s="1"/>
  <c r="J747" i="5" a="1"/>
  <c r="J747" i="5" s="1"/>
  <c r="J600" i="5" a="1"/>
  <c r="J600" i="5" s="1"/>
  <c r="J1179" i="5" a="1"/>
  <c r="J1179" i="5" s="1"/>
  <c r="J1458" i="5" a="1"/>
  <c r="J1458" i="5" s="1"/>
  <c r="J90" i="5" a="1"/>
  <c r="J90" i="5" s="1"/>
  <c r="J1665" i="5" a="1"/>
  <c r="J1665" i="5" s="1"/>
  <c r="J1423" i="5" a="1"/>
  <c r="J1423" i="5" s="1"/>
  <c r="J667" i="5" a="1"/>
  <c r="J667" i="5" s="1"/>
  <c r="J439" i="5" a="1"/>
  <c r="J439" i="5" s="1"/>
  <c r="J291" i="5" a="1"/>
  <c r="J291" i="5" s="1"/>
  <c r="J48" i="5" a="1"/>
  <c r="J48" i="5" s="1"/>
  <c r="J1688" i="5" a="1"/>
  <c r="J1688" i="5" s="1"/>
  <c r="J1491" i="5" a="1"/>
  <c r="J1491" i="5" s="1"/>
  <c r="J1236" i="5" a="1"/>
  <c r="J1236" i="5" s="1"/>
  <c r="J1492" i="5" a="1"/>
  <c r="J1492" i="5" s="1"/>
  <c r="J130" i="5" a="1"/>
  <c r="J130" i="5" s="1"/>
  <c r="J366" i="5" a="1"/>
  <c r="J366" i="5" s="1"/>
  <c r="J971" i="5" a="1"/>
  <c r="J971" i="5" s="1"/>
  <c r="J1327" i="5" a="1"/>
  <c r="J1327" i="5" s="1"/>
  <c r="J1180" i="5" a="1"/>
  <c r="J1180" i="5" s="1"/>
  <c r="J39" i="5" a="1"/>
  <c r="J39" i="5" s="1"/>
  <c r="J823" i="5" a="1"/>
  <c r="J823" i="5" s="1"/>
  <c r="J440" i="5" a="1"/>
  <c r="J440" i="5" s="1"/>
  <c r="J1724" i="5" a="1"/>
  <c r="J1724" i="5" s="1"/>
  <c r="J1715" i="5" a="1"/>
  <c r="J1715" i="5" s="1"/>
  <c r="J748" i="5" a="1"/>
  <c r="J748" i="5" s="1"/>
  <c r="J13" i="5" a="1"/>
  <c r="J13" i="5" s="1"/>
  <c r="J601" i="5" a="1"/>
  <c r="J601" i="5" s="1"/>
  <c r="J668" i="5" a="1"/>
  <c r="J668" i="5" s="1"/>
  <c r="J1237" i="5" a="1"/>
  <c r="J1237" i="5" s="1"/>
  <c r="J1533" i="5" a="1"/>
  <c r="J1533" i="5" s="1"/>
  <c r="J824" i="5" a="1"/>
  <c r="J824" i="5" s="1"/>
  <c r="J131" i="5" a="1"/>
  <c r="J131" i="5" s="1"/>
  <c r="J1238" i="5" a="1"/>
  <c r="J1238" i="5" s="1"/>
  <c r="J292" i="5" a="1"/>
  <c r="J292" i="5" s="1"/>
  <c r="J972" i="5" a="1"/>
  <c r="J972" i="5" s="1"/>
  <c r="J441" i="5" a="1"/>
  <c r="J441" i="5" s="1"/>
  <c r="J520" i="5" a="1"/>
  <c r="J520" i="5" s="1"/>
  <c r="J236" i="5" a="1"/>
  <c r="J236" i="5" s="1"/>
  <c r="J1424" i="5" a="1"/>
  <c r="J1424" i="5" s="1"/>
  <c r="J1239" i="5" a="1"/>
  <c r="J1239" i="5" s="1"/>
  <c r="J1586" i="5" a="1"/>
  <c r="J1586" i="5" s="1"/>
  <c r="J61" i="5" a="1"/>
  <c r="J61" i="5" s="1"/>
  <c r="J1094" i="5" a="1"/>
  <c r="J1094" i="5" s="1"/>
  <c r="J237" i="5" a="1"/>
  <c r="J237" i="5" s="1"/>
  <c r="J442" i="5" a="1"/>
  <c r="J442" i="5" s="1"/>
  <c r="J906" i="5" a="1"/>
  <c r="J906" i="5" s="1"/>
  <c r="J293" i="5" a="1"/>
  <c r="J293" i="5" s="1"/>
  <c r="J17" i="5" a="1"/>
  <c r="J17" i="5" s="1"/>
  <c r="J1370" i="5" a="1"/>
  <c r="J1370" i="5" s="1"/>
  <c r="J1032" i="5" a="1"/>
  <c r="J1032" i="5" s="1"/>
  <c r="J1702" i="5" a="1"/>
  <c r="J1702" i="5" s="1"/>
  <c r="J1371" i="5" a="1"/>
  <c r="J1371" i="5" s="1"/>
  <c r="J1493" i="5" a="1"/>
  <c r="J1493" i="5" s="1"/>
  <c r="J1095" i="5" a="1"/>
  <c r="J1095" i="5" s="1"/>
  <c r="J907" i="5" a="1"/>
  <c r="J907" i="5" s="1"/>
  <c r="J1725" i="5" a="1"/>
  <c r="J1725" i="5" s="1"/>
  <c r="J521" i="5" a="1"/>
  <c r="J521" i="5" s="1"/>
  <c r="J1328" i="5" a="1"/>
  <c r="J1328" i="5" s="1"/>
  <c r="J1587" i="5" a="1"/>
  <c r="J1587" i="5" s="1"/>
  <c r="J1372" i="5" a="1"/>
  <c r="J1372" i="5" s="1"/>
  <c r="J1373" i="5" a="1"/>
  <c r="J1373" i="5" s="1"/>
  <c r="J443" i="5" a="1"/>
  <c r="J443" i="5" s="1"/>
  <c r="J973" i="5" a="1"/>
  <c r="J973" i="5" s="1"/>
  <c r="J367" i="5" a="1"/>
  <c r="J367" i="5" s="1"/>
  <c r="J522" i="5" a="1"/>
  <c r="J522" i="5" s="1"/>
  <c r="J1374" i="5" a="1"/>
  <c r="J1374" i="5" s="1"/>
  <c r="J91" i="5" a="1"/>
  <c r="J91" i="5" s="1"/>
  <c r="J368" i="5" a="1"/>
  <c r="J368" i="5" s="1"/>
  <c r="J908" i="5" a="1"/>
  <c r="J908" i="5" s="1"/>
  <c r="J132" i="5" a="1"/>
  <c r="J132" i="5" s="1"/>
  <c r="J1709" i="5" a="1"/>
  <c r="J1709" i="5" s="1"/>
  <c r="J1240" i="5" a="1"/>
  <c r="J1240" i="5" s="1"/>
  <c r="J974" i="5" a="1"/>
  <c r="J974" i="5" s="1"/>
  <c r="J1607" i="5" a="1"/>
  <c r="J1607" i="5" s="1"/>
  <c r="J1559" i="5" a="1"/>
  <c r="J1559" i="5" s="1"/>
  <c r="J669" i="5" a="1"/>
  <c r="J669" i="5" s="1"/>
  <c r="J1181" i="5" a="1"/>
  <c r="J1181" i="5" s="1"/>
  <c r="J1033" i="5" a="1"/>
  <c r="J1033" i="5" s="1"/>
  <c r="J523" i="5" a="1"/>
  <c r="J523" i="5" s="1"/>
  <c r="J1241" i="5" a="1"/>
  <c r="J1241" i="5" s="1"/>
  <c r="J975" i="5" a="1"/>
  <c r="J975" i="5" s="1"/>
  <c r="J602" i="5" a="1"/>
  <c r="J602" i="5" s="1"/>
  <c r="J294" i="5" a="1"/>
  <c r="J294" i="5" s="1"/>
  <c r="J1694" i="5" a="1"/>
  <c r="J1694" i="5" s="1"/>
  <c r="J172" i="5" a="1"/>
  <c r="J172" i="5" s="1"/>
  <c r="J92" i="5" a="1"/>
  <c r="J92" i="5" s="1"/>
  <c r="J238" i="5" a="1"/>
  <c r="J238" i="5" s="1"/>
  <c r="J1242" i="5" a="1"/>
  <c r="J1242" i="5" s="1"/>
  <c r="J603" i="5" a="1"/>
  <c r="J603" i="5" s="1"/>
  <c r="J1534" i="5" a="1"/>
  <c r="J1534" i="5" s="1"/>
  <c r="J670" i="5" a="1"/>
  <c r="J670" i="5" s="1"/>
  <c r="J1096" i="5" a="1"/>
  <c r="J1096" i="5" s="1"/>
  <c r="J5" i="5" a="1"/>
  <c r="J5" i="5" s="1"/>
  <c r="J1733" i="5" a="1"/>
  <c r="J1733" i="5" s="1"/>
  <c r="J1494" i="5" a="1"/>
  <c r="J1494" i="5" s="1"/>
  <c r="J1034" i="5" a="1"/>
  <c r="J1034" i="5" s="1"/>
  <c r="J1666" i="5" a="1"/>
  <c r="J1666" i="5" s="1"/>
  <c r="J173" i="5" a="1"/>
  <c r="J173" i="5" s="1"/>
  <c r="J749" i="5" a="1"/>
  <c r="J749" i="5" s="1"/>
  <c r="J133" i="5" a="1"/>
  <c r="J133" i="5" s="1"/>
  <c r="J134" i="5" a="1"/>
  <c r="J134" i="5" s="1"/>
  <c r="J444" i="5" a="1"/>
  <c r="J444" i="5" s="1"/>
  <c r="J1243" i="5" a="1"/>
  <c r="J1243" i="5" s="1"/>
  <c r="J295" i="5" a="1"/>
  <c r="J295" i="5" s="1"/>
  <c r="J1596" i="5" a="1"/>
  <c r="J1596" i="5" s="1"/>
  <c r="J750" i="5" a="1"/>
  <c r="J750" i="5" s="1"/>
  <c r="J93" i="5" a="1"/>
  <c r="J93" i="5" s="1"/>
  <c r="J1675" i="5" a="1"/>
  <c r="J1675" i="5" s="1"/>
  <c r="J1716" i="5" a="1"/>
  <c r="J1716" i="5" s="1"/>
  <c r="J62" i="5" a="1"/>
  <c r="J62" i="5" s="1"/>
  <c r="J1097" i="5" a="1"/>
  <c r="J1097" i="5" s="1"/>
  <c r="J1608" i="5" a="1"/>
  <c r="J1608" i="5" s="1"/>
  <c r="J671" i="5" a="1"/>
  <c r="J671" i="5" s="1"/>
  <c r="J524" i="5" a="1"/>
  <c r="J524" i="5" s="1"/>
  <c r="J49" i="5" a="1"/>
  <c r="J49" i="5" s="1"/>
  <c r="J751" i="5" a="1"/>
  <c r="J751" i="5" s="1"/>
  <c r="J604" i="5" a="1"/>
  <c r="J604" i="5" s="1"/>
  <c r="J1667" i="5" a="1"/>
  <c r="J1667" i="5" s="1"/>
  <c r="J1588" i="5" a="1"/>
  <c r="J1588" i="5" s="1"/>
  <c r="J1731" i="5" a="1"/>
  <c r="J1731" i="5" s="1"/>
  <c r="J825" i="5" a="1"/>
  <c r="J825" i="5" s="1"/>
  <c r="J752" i="5" a="1"/>
  <c r="J752" i="5" s="1"/>
  <c r="J1375" i="5" a="1"/>
  <c r="J1375" i="5" s="1"/>
  <c r="J94" i="5" a="1"/>
  <c r="J94" i="5" s="1"/>
  <c r="J826" i="5" a="1"/>
  <c r="J826" i="5" s="1"/>
  <c r="J1535" i="5" a="1"/>
  <c r="J1535" i="5" s="1"/>
  <c r="J827" i="5" a="1"/>
  <c r="J827" i="5" s="1"/>
  <c r="J753" i="5" a="1"/>
  <c r="J753" i="5" s="1"/>
  <c r="J525" i="5" a="1"/>
  <c r="J525" i="5" s="1"/>
  <c r="J1495" i="5" a="1"/>
  <c r="J1495" i="5" s="1"/>
  <c r="J445" i="5" a="1"/>
  <c r="J445" i="5" s="1"/>
  <c r="J976" i="5" a="1"/>
  <c r="J976" i="5" s="1"/>
  <c r="J446" i="5" a="1"/>
  <c r="J446" i="5" s="1"/>
  <c r="J828" i="5" a="1"/>
  <c r="J828" i="5" s="1"/>
  <c r="J1288" i="5" a="1"/>
  <c r="J1288" i="5" s="1"/>
  <c r="J1609" i="5" a="1"/>
  <c r="J1609" i="5" s="1"/>
  <c r="J829" i="5" a="1"/>
  <c r="J829" i="5" s="1"/>
  <c r="J296" i="5" a="1"/>
  <c r="J296" i="5" s="1"/>
  <c r="J1182" i="5" a="1"/>
  <c r="J1182" i="5" s="1"/>
  <c r="J909" i="5" a="1"/>
  <c r="J909" i="5" s="1"/>
  <c r="J50" i="5" a="1"/>
  <c r="J50" i="5" s="1"/>
  <c r="J1459" i="5" a="1"/>
  <c r="J1459" i="5" s="1"/>
  <c r="J526" i="5" a="1"/>
  <c r="J526" i="5" s="1"/>
  <c r="J910" i="5" a="1"/>
  <c r="J910" i="5" s="1"/>
  <c r="J8" i="5" a="1"/>
  <c r="J8" i="5" s="1"/>
  <c r="J1717" i="5" a="1"/>
  <c r="J1717" i="5" s="1"/>
  <c r="J527" i="5" a="1"/>
  <c r="J527" i="5" s="1"/>
  <c r="J1098" i="5" a="1"/>
  <c r="J1098" i="5" s="1"/>
  <c r="J1244" i="5" a="1"/>
  <c r="J1244" i="5" s="1"/>
  <c r="J369" i="5" a="1"/>
  <c r="J369" i="5" s="1"/>
  <c r="J51" i="5" a="1"/>
  <c r="J51" i="5" s="1"/>
  <c r="J239" i="5" a="1"/>
  <c r="J239" i="5" s="1"/>
  <c r="J1183" i="5" a="1"/>
  <c r="J1183" i="5" s="1"/>
  <c r="J911" i="5" a="1"/>
  <c r="J911" i="5" s="1"/>
  <c r="J240" i="5" a="1"/>
  <c r="J240" i="5" s="1"/>
  <c r="J241" i="5" a="1"/>
  <c r="J241" i="5" s="1"/>
  <c r="J1425" i="5" a="1"/>
  <c r="J1425" i="5" s="1"/>
  <c r="J297" i="5" a="1"/>
  <c r="J297" i="5" s="1"/>
  <c r="J1376" i="5" a="1"/>
  <c r="J1376" i="5" s="1"/>
  <c r="J1099" i="5" a="1"/>
  <c r="J1099" i="5" s="1"/>
  <c r="J912" i="5" a="1"/>
  <c r="J912" i="5" s="1"/>
  <c r="J1289" i="5" a="1"/>
  <c r="J1289" i="5" s="1"/>
  <c r="J1377" i="5" a="1"/>
  <c r="J1377" i="5" s="1"/>
  <c r="J1460" i="5" a="1"/>
  <c r="J1460" i="5" s="1"/>
  <c r="J1622" i="5" a="1"/>
  <c r="J1622" i="5" s="1"/>
  <c r="J1100" i="5" a="1"/>
  <c r="J1100" i="5" s="1"/>
  <c r="J447" i="5" a="1"/>
  <c r="J447" i="5" s="1"/>
  <c r="J1378" i="5" a="1"/>
  <c r="J1378" i="5" s="1"/>
  <c r="J1461" i="5" a="1"/>
  <c r="J1461" i="5" s="1"/>
  <c r="J1035" i="5" a="1"/>
  <c r="J1035" i="5" s="1"/>
  <c r="J1739" i="5" a="1"/>
  <c r="J1739" i="5" s="1"/>
  <c r="J528" i="5" a="1"/>
  <c r="J528" i="5" s="1"/>
  <c r="J1668" i="5" a="1"/>
  <c r="J1668" i="5" s="1"/>
  <c r="J1036" i="5" a="1"/>
  <c r="J1036" i="5" s="1"/>
  <c r="J1290" i="5" a="1"/>
  <c r="J1290" i="5" s="1"/>
  <c r="J1184" i="5" a="1"/>
  <c r="J1184" i="5" s="1"/>
  <c r="J754" i="5" a="1"/>
  <c r="J754" i="5" s="1"/>
  <c r="J448" i="5" a="1"/>
  <c r="J448" i="5" s="1"/>
  <c r="J1589" i="5" a="1"/>
  <c r="J1589" i="5" s="1"/>
  <c r="J529" i="5" a="1"/>
  <c r="J529" i="5" s="1"/>
  <c r="J913" i="5" a="1"/>
  <c r="J913" i="5" s="1"/>
  <c r="J1536" i="5" a="1"/>
  <c r="J1536" i="5" s="1"/>
  <c r="J1291" i="5" a="1"/>
  <c r="J1291" i="5" s="1"/>
  <c r="J830" i="5" a="1"/>
  <c r="J830" i="5" s="1"/>
  <c r="J1676" i="5" a="1"/>
  <c r="J1676" i="5" s="1"/>
  <c r="J1037" i="5" a="1"/>
  <c r="J1037" i="5" s="1"/>
  <c r="J1462" i="5" a="1"/>
  <c r="J1462" i="5" s="1"/>
  <c r="J977" i="5" a="1"/>
  <c r="J977" i="5" s="1"/>
  <c r="J1426" i="5" a="1"/>
  <c r="J1426" i="5" s="1"/>
  <c r="J1101" i="5" a="1"/>
  <c r="J1101" i="5" s="1"/>
  <c r="J530" i="5" a="1"/>
  <c r="J530" i="5" s="1"/>
  <c r="J298" i="5" a="1"/>
  <c r="J298" i="5" s="1"/>
  <c r="J449" i="5" a="1"/>
  <c r="J449" i="5" s="1"/>
  <c r="J206" i="5" a="1"/>
  <c r="J206" i="5" s="1"/>
  <c r="J31" i="5" a="1"/>
  <c r="J31" i="5" s="1"/>
  <c r="J831" i="5" a="1"/>
  <c r="J831" i="5" s="1"/>
  <c r="J832" i="5" a="1"/>
  <c r="J832" i="5" s="1"/>
  <c r="J914" i="5" a="1"/>
  <c r="J914" i="5" s="1"/>
  <c r="J755" i="5" a="1"/>
  <c r="J755" i="5" s="1"/>
  <c r="J1635" i="5" a="1"/>
  <c r="J1635" i="5" s="1"/>
  <c r="J299" i="5" a="1"/>
  <c r="J299" i="5" s="1"/>
  <c r="J1245" i="5" a="1"/>
  <c r="J1245" i="5" s="1"/>
  <c r="J450" i="5" a="1"/>
  <c r="J450" i="5" s="1"/>
  <c r="J95" i="5" a="1"/>
  <c r="J95" i="5" s="1"/>
  <c r="J1677" i="5" a="1"/>
  <c r="J1677" i="5" s="1"/>
  <c r="J833" i="5" a="1"/>
  <c r="J833" i="5" s="1"/>
  <c r="J1678" i="5" a="1"/>
  <c r="J1678" i="5" s="1"/>
  <c r="J1496" i="5" a="1"/>
  <c r="J1496" i="5" s="1"/>
  <c r="J1597" i="5" a="1"/>
  <c r="J1597" i="5" s="1"/>
  <c r="J1623" i="5" a="1"/>
  <c r="J1623" i="5" s="1"/>
  <c r="J978" i="5" a="1"/>
  <c r="J978" i="5" s="1"/>
  <c r="J1560" i="5" a="1"/>
  <c r="J1560" i="5" s="1"/>
  <c r="J1561" i="5" a="1"/>
  <c r="J1561" i="5" s="1"/>
  <c r="J1537" i="5" a="1"/>
  <c r="J1537" i="5" s="1"/>
  <c r="J834" i="5" a="1"/>
  <c r="J834" i="5" s="1"/>
  <c r="J52" i="5" a="1"/>
  <c r="J52" i="5" s="1"/>
  <c r="J1598" i="5" a="1"/>
  <c r="J1598" i="5" s="1"/>
  <c r="J1246" i="5" a="1"/>
  <c r="J1246" i="5" s="1"/>
  <c r="J135" i="5" a="1"/>
  <c r="J135" i="5" s="1"/>
  <c r="J1463" i="5" a="1"/>
  <c r="J1463" i="5" s="1"/>
  <c r="J1636" i="5" a="1"/>
  <c r="J1636" i="5" s="1"/>
  <c r="J672" i="5" a="1"/>
  <c r="J672" i="5" s="1"/>
  <c r="J531" i="5" a="1"/>
  <c r="J531" i="5" s="1"/>
  <c r="J451" i="5" a="1"/>
  <c r="J451" i="5" s="1"/>
  <c r="J242" i="5" a="1"/>
  <c r="J242" i="5" s="1"/>
  <c r="J207" i="5" a="1"/>
  <c r="J207" i="5" s="1"/>
  <c r="J605" i="5" a="1"/>
  <c r="J605" i="5" s="1"/>
  <c r="J606" i="5" a="1"/>
  <c r="J606" i="5" s="1"/>
  <c r="J1247" i="5" a="1"/>
  <c r="J1247" i="5" s="1"/>
  <c r="J1689" i="5" a="1"/>
  <c r="J1689" i="5" s="1"/>
  <c r="J452" i="5" a="1"/>
  <c r="J452" i="5" s="1"/>
  <c r="J756" i="5" a="1"/>
  <c r="J756" i="5" s="1"/>
  <c r="J915" i="5" a="1"/>
  <c r="J915" i="5" s="1"/>
  <c r="J1102" i="5" a="1"/>
  <c r="J1102" i="5" s="1"/>
  <c r="J1329" i="5" a="1"/>
  <c r="J1329" i="5" s="1"/>
  <c r="J1670" i="5" a="1"/>
  <c r="J1670" i="5" s="1"/>
  <c r="J25" i="5" a="1"/>
  <c r="J25" i="5" s="1"/>
  <c r="J1464" i="5" a="1"/>
  <c r="J1464" i="5" s="1"/>
  <c r="J1330" i="5" a="1"/>
  <c r="J1330" i="5" s="1"/>
  <c r="J453" i="5" a="1"/>
  <c r="J453" i="5" s="1"/>
  <c r="J916" i="5" a="1"/>
  <c r="J916" i="5" s="1"/>
  <c r="J1590" i="5" a="1"/>
  <c r="J1590" i="5" s="1"/>
  <c r="J1331" i="5" a="1"/>
  <c r="J1331" i="5" s="1"/>
  <c r="J96" i="5" a="1"/>
  <c r="J96" i="5" s="1"/>
  <c r="J1679" i="5" a="1"/>
  <c r="J1679" i="5" s="1"/>
  <c r="J835" i="5" a="1"/>
  <c r="J835" i="5" s="1"/>
  <c r="J1103" i="5" a="1"/>
  <c r="J1103" i="5" s="1"/>
  <c r="J1185" i="5" a="1"/>
  <c r="J1185" i="5" s="1"/>
  <c r="J917" i="5" a="1"/>
  <c r="J917" i="5" s="1"/>
  <c r="J1695" i="5" a="1"/>
  <c r="J1695" i="5" s="1"/>
  <c r="J673" i="5" a="1"/>
  <c r="J673" i="5" s="1"/>
  <c r="J1292" i="5" a="1"/>
  <c r="J1292" i="5" s="1"/>
  <c r="J1186" i="5" a="1"/>
  <c r="J1186" i="5" s="1"/>
  <c r="J674" i="5" a="1"/>
  <c r="J674" i="5" s="1"/>
  <c r="J675" i="5" a="1"/>
  <c r="J675" i="5" s="1"/>
  <c r="J136" i="5" a="1"/>
  <c r="J136" i="5" s="1"/>
  <c r="J243" i="5" a="1"/>
  <c r="J243" i="5" s="1"/>
  <c r="J53" i="5" a="1"/>
  <c r="J53" i="5" s="1"/>
  <c r="J244" i="5" a="1"/>
  <c r="J244" i="5" s="1"/>
  <c r="J836" i="5" a="1"/>
  <c r="J836" i="5" s="1"/>
  <c r="J97" i="5" a="1"/>
  <c r="J97" i="5" s="1"/>
  <c r="J1497" i="5" a="1"/>
  <c r="J1497" i="5" s="1"/>
  <c r="J454" i="5" a="1"/>
  <c r="J454" i="5" s="1"/>
  <c r="J757" i="5" a="1"/>
  <c r="J757" i="5" s="1"/>
  <c r="J758" i="5" a="1"/>
  <c r="J758" i="5" s="1"/>
  <c r="J918" i="5" a="1"/>
  <c r="J918" i="5" s="1"/>
  <c r="J1248" i="5" a="1"/>
  <c r="J1248" i="5" s="1"/>
  <c r="J98" i="5" a="1"/>
  <c r="J98" i="5" s="1"/>
  <c r="J370" i="5" a="1"/>
  <c r="J370" i="5" s="1"/>
  <c r="J300" i="5" a="1"/>
  <c r="J300" i="5" s="1"/>
  <c r="J1249" i="5" a="1"/>
  <c r="J1249" i="5" s="1"/>
  <c r="J1104" i="5" a="1"/>
  <c r="J1104" i="5" s="1"/>
  <c r="J532" i="5" a="1"/>
  <c r="J532" i="5" s="1"/>
  <c r="J676" i="5" a="1"/>
  <c r="J676" i="5" s="1"/>
  <c r="J919" i="5" a="1"/>
  <c r="J919" i="5" s="1"/>
  <c r="J1187" i="5" a="1"/>
  <c r="J1187" i="5" s="1"/>
  <c r="J1465" i="5" a="1"/>
  <c r="J1465" i="5" s="1"/>
  <c r="J1538" i="5" a="1"/>
  <c r="J1538" i="5" s="1"/>
  <c r="J1696" i="5" a="1"/>
  <c r="J1696" i="5" s="1"/>
  <c r="J1562" i="5" a="1"/>
  <c r="J1562" i="5" s="1"/>
  <c r="J1738" i="5" a="1"/>
  <c r="J1738" i="5" s="1"/>
  <c r="J455" i="5" a="1"/>
  <c r="J455" i="5" s="1"/>
  <c r="J1038" i="5" a="1"/>
  <c r="J1038" i="5" s="1"/>
  <c r="J1039" i="5" a="1"/>
  <c r="J1039" i="5" s="1"/>
  <c r="J18" i="5" a="1"/>
  <c r="J18" i="5" s="1"/>
  <c r="J759" i="5" a="1"/>
  <c r="J759" i="5" s="1"/>
  <c r="J301" i="5" a="1"/>
  <c r="J301" i="5" s="1"/>
  <c r="J920" i="5" a="1"/>
  <c r="J920" i="5" s="1"/>
  <c r="J137" i="5" a="1"/>
  <c r="J137" i="5" s="1"/>
  <c r="J607" i="5" a="1"/>
  <c r="J607" i="5" s="1"/>
  <c r="J1379" i="5" a="1"/>
  <c r="J1379" i="5" s="1"/>
  <c r="J1250" i="5" a="1"/>
  <c r="J1250" i="5" s="1"/>
  <c r="J1293" i="5" a="1"/>
  <c r="J1293" i="5" s="1"/>
  <c r="J979" i="5" a="1"/>
  <c r="J979" i="5" s="1"/>
  <c r="J837" i="5" a="1"/>
  <c r="J837" i="5" s="1"/>
  <c r="J1726" i="5" a="1"/>
  <c r="J1726" i="5" s="1"/>
  <c r="J1646" i="5" a="1"/>
  <c r="J1646" i="5" s="1"/>
  <c r="J980" i="5" a="1"/>
  <c r="J980" i="5" s="1"/>
  <c r="J245" i="5" a="1"/>
  <c r="J245" i="5" s="1"/>
  <c r="J1105" i="5" a="1"/>
  <c r="J1105" i="5" s="1"/>
  <c r="J1466" i="5" a="1"/>
  <c r="J1466" i="5" s="1"/>
  <c r="J54" i="5" a="1"/>
  <c r="J54" i="5" s="1"/>
  <c r="J1563" i="5" a="1"/>
  <c r="J1563" i="5" s="1"/>
  <c r="J371" i="5" a="1"/>
  <c r="J371" i="5" s="1"/>
  <c r="J1498" i="5" a="1"/>
  <c r="J1498" i="5" s="1"/>
  <c r="J456" i="5" a="1"/>
  <c r="J456" i="5" s="1"/>
  <c r="J760" i="5" a="1"/>
  <c r="J760" i="5" s="1"/>
  <c r="J174" i="5" a="1"/>
  <c r="J174" i="5" s="1"/>
  <c r="J63" i="5" a="1"/>
  <c r="J63" i="5" s="1"/>
  <c r="J1539" i="5" a="1"/>
  <c r="J1539" i="5" s="1"/>
  <c r="J208" i="5" a="1"/>
  <c r="J208" i="5" s="1"/>
  <c r="J1540" i="5" a="1"/>
  <c r="J1540" i="5" s="1"/>
  <c r="J608" i="5" a="1"/>
  <c r="J608" i="5" s="1"/>
  <c r="J1040" i="5" a="1"/>
  <c r="J1040" i="5" s="1"/>
  <c r="J457" i="5" a="1"/>
  <c r="J457" i="5" s="1"/>
  <c r="J1427" i="5" a="1"/>
  <c r="J1427" i="5" s="1"/>
  <c r="J533" i="5" a="1"/>
  <c r="J533" i="5" s="1"/>
  <c r="J1332" i="5" a="1"/>
  <c r="J1332" i="5" s="1"/>
  <c r="J677" i="5" a="1"/>
  <c r="J677" i="5" s="1"/>
  <c r="J1499" i="5" a="1"/>
  <c r="J1499" i="5" s="1"/>
  <c r="J761" i="5" a="1"/>
  <c r="J761" i="5" s="1"/>
  <c r="J1106" i="5" a="1"/>
  <c r="J1106" i="5" s="1"/>
  <c r="J458" i="5" a="1"/>
  <c r="J458" i="5" s="1"/>
  <c r="J534" i="5" a="1"/>
  <c r="J534" i="5" s="1"/>
  <c r="J1718" i="5" a="1"/>
  <c r="J1718" i="5" s="1"/>
  <c r="J209" i="5" a="1"/>
  <c r="J209" i="5" s="1"/>
  <c r="J372" i="5" a="1"/>
  <c r="J372" i="5" s="1"/>
  <c r="J246" i="5" a="1"/>
  <c r="J246" i="5" s="1"/>
  <c r="J1610" i="5" a="1"/>
  <c r="J1610" i="5" s="1"/>
  <c r="J1380" i="5" a="1"/>
  <c r="J1380" i="5" s="1"/>
  <c r="J1500" i="5" a="1"/>
  <c r="J1500" i="5" s="1"/>
  <c r="J1720" i="5" a="1"/>
  <c r="J1720" i="5" s="1"/>
  <c r="J981" i="5" a="1"/>
  <c r="J981" i="5" s="1"/>
  <c r="J838" i="5" a="1"/>
  <c r="J838" i="5" s="1"/>
  <c r="J921" i="5" a="1"/>
  <c r="J921" i="5" s="1"/>
  <c r="J64" i="5" a="1"/>
  <c r="J64" i="5" s="1"/>
  <c r="J302" i="5" a="1"/>
  <c r="J302" i="5" s="1"/>
  <c r="J1381" i="5" a="1"/>
  <c r="J1381" i="5" s="1"/>
  <c r="J609" i="5" a="1"/>
  <c r="J609" i="5" s="1"/>
  <c r="J982" i="5" a="1"/>
  <c r="J982" i="5" s="1"/>
  <c r="J922" i="5" a="1"/>
  <c r="J922" i="5" s="1"/>
  <c r="J1107" i="5" a="1"/>
  <c r="J1107" i="5" s="1"/>
  <c r="J1564" i="5" a="1"/>
  <c r="J1564" i="5" s="1"/>
  <c r="J923" i="5" a="1"/>
  <c r="J923" i="5" s="1"/>
  <c r="J1637" i="5" a="1"/>
  <c r="J1637" i="5" s="1"/>
  <c r="J1294" i="5" a="1"/>
  <c r="J1294" i="5" s="1"/>
  <c r="J1541" i="5" a="1"/>
  <c r="J1541" i="5" s="1"/>
  <c r="J762" i="5" a="1"/>
  <c r="J762" i="5" s="1"/>
  <c r="J1382" i="5" a="1"/>
  <c r="J1382" i="5" s="1"/>
  <c r="J1251" i="5" a="1"/>
  <c r="J1251" i="5" s="1"/>
  <c r="J983" i="5" a="1"/>
  <c r="J983" i="5" s="1"/>
  <c r="J138" i="5" a="1"/>
  <c r="J138" i="5" s="1"/>
  <c r="J373" i="5" a="1"/>
  <c r="J373" i="5" s="1"/>
  <c r="J1542" i="5" a="1"/>
  <c r="J1542" i="5" s="1"/>
  <c r="J1501" i="5" a="1"/>
  <c r="J1501" i="5" s="1"/>
  <c r="J1467" i="5" a="1"/>
  <c r="J1467" i="5" s="1"/>
  <c r="J247" i="5" a="1"/>
  <c r="J247" i="5" s="1"/>
  <c r="J65" i="5" a="1"/>
  <c r="J65" i="5" s="1"/>
  <c r="J175" i="5" a="1"/>
  <c r="J175" i="5" s="1"/>
  <c r="J1252" i="5" a="1"/>
  <c r="J1252" i="5" s="1"/>
  <c r="J303" i="5" a="1"/>
  <c r="J303" i="5" s="1"/>
  <c r="J248" i="5" a="1"/>
  <c r="J248" i="5" s="1"/>
  <c r="J1383" i="5" a="1"/>
  <c r="J1383" i="5" s="1"/>
  <c r="J763" i="5" a="1"/>
  <c r="J763" i="5" s="1"/>
  <c r="J1041" i="5" a="1"/>
  <c r="J1041" i="5" s="1"/>
  <c r="J1042" i="5" a="1"/>
  <c r="J1042" i="5" s="1"/>
  <c r="J839" i="5" a="1"/>
  <c r="J839" i="5" s="1"/>
  <c r="J1655" i="5" a="1"/>
  <c r="J1655" i="5" s="1"/>
  <c r="J1656" i="5" a="1"/>
  <c r="J1656" i="5" s="1"/>
  <c r="J1108" i="5" a="1"/>
  <c r="J1108" i="5" s="1"/>
  <c r="J678" i="5" a="1"/>
  <c r="J678" i="5" s="1"/>
  <c r="J374" i="5" a="1"/>
  <c r="J374" i="5" s="1"/>
  <c r="J924" i="5" a="1"/>
  <c r="J924" i="5" s="1"/>
  <c r="J1188" i="5" a="1"/>
  <c r="J1188" i="5" s="1"/>
  <c r="J1611" i="5" a="1"/>
  <c r="J1611" i="5" s="1"/>
  <c r="J679" i="5" a="1"/>
  <c r="J679" i="5" s="1"/>
  <c r="J680" i="5" a="1"/>
  <c r="J680" i="5" s="1"/>
  <c r="J1109" i="5" a="1"/>
  <c r="J1109" i="5" s="1"/>
  <c r="J304" i="5" a="1"/>
  <c r="J304" i="5" s="1"/>
  <c r="J1612" i="5" a="1"/>
  <c r="J1612" i="5" s="1"/>
  <c r="J459" i="5" a="1"/>
  <c r="J459" i="5" s="1"/>
  <c r="J984" i="5" a="1"/>
  <c r="J984" i="5" s="1"/>
  <c r="J1333" i="5" a="1"/>
  <c r="J1333" i="5" s="1"/>
  <c r="J535" i="5" a="1"/>
  <c r="J535" i="5" s="1"/>
  <c r="J925" i="5" a="1"/>
  <c r="J925" i="5" s="1"/>
  <c r="J1253" i="5" a="1"/>
  <c r="J1253" i="5" s="1"/>
  <c r="J1295" i="5" a="1"/>
  <c r="J1295" i="5" s="1"/>
  <c r="J1043" i="5" a="1"/>
  <c r="J1043" i="5" s="1"/>
  <c r="J1428" i="5" a="1"/>
  <c r="J1428" i="5" s="1"/>
  <c r="J1543" i="5" a="1"/>
  <c r="J1543" i="5" s="1"/>
  <c r="J764" i="5" a="1"/>
  <c r="J764" i="5" s="1"/>
  <c r="J1680" i="5" a="1"/>
  <c r="J1680" i="5" s="1"/>
  <c r="J32" i="5" a="1"/>
  <c r="J32" i="5" s="1"/>
  <c r="J1189" i="5" a="1"/>
  <c r="J1189" i="5" s="1"/>
  <c r="J840" i="5" a="1"/>
  <c r="J840" i="5" s="1"/>
  <c r="J249" i="5" a="1"/>
  <c r="J249" i="5" s="1"/>
  <c r="J985" i="5" a="1"/>
  <c r="J985" i="5" s="1"/>
  <c r="J610" i="5" a="1"/>
  <c r="J610" i="5" s="1"/>
  <c r="J139" i="5" a="1"/>
  <c r="J139" i="5" s="1"/>
  <c r="J681" i="5" a="1"/>
  <c r="J681" i="5" s="1"/>
  <c r="J1647" i="5" a="1"/>
  <c r="J1647" i="5" s="1"/>
  <c r="J1657" i="5" a="1"/>
  <c r="J1657" i="5" s="1"/>
  <c r="J1110" i="5" a="1"/>
  <c r="J1110" i="5" s="1"/>
  <c r="J375" i="5" a="1"/>
  <c r="J375" i="5" s="1"/>
  <c r="J66" i="5" a="1"/>
  <c r="J66" i="5" s="1"/>
  <c r="J1502" i="5" a="1"/>
  <c r="J1502" i="5" s="1"/>
  <c r="J926" i="5" a="1"/>
  <c r="J926" i="5" s="1"/>
  <c r="J1384" i="5" a="1"/>
  <c r="J1384" i="5" s="1"/>
  <c r="J1736" i="5" a="1"/>
  <c r="J1736" i="5" s="1"/>
  <c r="J460" i="5" a="1"/>
  <c r="J460" i="5" s="1"/>
  <c r="J841" i="5" a="1"/>
  <c r="J841" i="5" s="1"/>
  <c r="J1624" i="5" a="1"/>
  <c r="J1624" i="5" s="1"/>
  <c r="J210" i="5" a="1"/>
  <c r="J210" i="5" s="1"/>
  <c r="J1429" i="5" a="1"/>
  <c r="J1429" i="5" s="1"/>
  <c r="J842" i="5" a="1"/>
  <c r="J842" i="5" s="1"/>
  <c r="J1296" i="5" a="1"/>
  <c r="J1296" i="5" s="1"/>
  <c r="J1690" i="5" a="1"/>
  <c r="J1690" i="5" s="1"/>
  <c r="J1111" i="5" a="1"/>
  <c r="J1111" i="5" s="1"/>
  <c r="J1599" i="5" a="1"/>
  <c r="J1599" i="5" s="1"/>
  <c r="J1503" i="5" a="1"/>
  <c r="J1503" i="5" s="1"/>
  <c r="J765" i="5" a="1"/>
  <c r="J765" i="5" s="1"/>
  <c r="J986" i="5" a="1"/>
  <c r="J986" i="5" s="1"/>
  <c r="J1385" i="5" a="1"/>
  <c r="J1385" i="5" s="1"/>
  <c r="J1334" i="5" a="1"/>
  <c r="J1334" i="5" s="1"/>
  <c r="J1044" i="5" a="1"/>
  <c r="J1044" i="5" s="1"/>
  <c r="J376" i="5" a="1"/>
  <c r="J376" i="5" s="1"/>
  <c r="J1625" i="5" a="1"/>
  <c r="J1625" i="5" s="1"/>
  <c r="J1112" i="5" a="1"/>
  <c r="J1112" i="5" s="1"/>
  <c r="J1254" i="5" a="1"/>
  <c r="J1254" i="5" s="1"/>
  <c r="J1504" i="5" a="1"/>
  <c r="J1504" i="5" s="1"/>
  <c r="J1430" i="5" a="1"/>
  <c r="J1430" i="5" s="1"/>
  <c r="J176" i="5" a="1"/>
  <c r="J176" i="5" s="1"/>
  <c r="J1297" i="5" a="1"/>
  <c r="J1297" i="5" s="1"/>
  <c r="J1386" i="5" a="1"/>
  <c r="J1386" i="5" s="1"/>
  <c r="J1045" i="5" a="1"/>
  <c r="J1045" i="5" s="1"/>
  <c r="J1113" i="5" a="1"/>
  <c r="J1113" i="5" s="1"/>
  <c r="J536" i="5" a="1"/>
  <c r="J536" i="5" s="1"/>
  <c r="J1505" i="5" a="1"/>
  <c r="J1505" i="5" s="1"/>
  <c r="J611" i="5" a="1"/>
  <c r="J611" i="5" s="1"/>
  <c r="J1114" i="5" a="1"/>
  <c r="J1114" i="5" s="1"/>
  <c r="J1565" i="5" a="1"/>
  <c r="J1565" i="5" s="1"/>
  <c r="J1335" i="5" a="1"/>
  <c r="J1335" i="5" s="1"/>
  <c r="J377" i="5" a="1"/>
  <c r="J377" i="5" s="1"/>
  <c r="J843" i="5" a="1"/>
  <c r="J843" i="5" s="1"/>
  <c r="J250" i="5" a="1"/>
  <c r="J250" i="5" s="1"/>
  <c r="J1681" i="5" a="1"/>
  <c r="J1681" i="5" s="1"/>
  <c r="J177" i="5" a="1"/>
  <c r="J177" i="5" s="1"/>
  <c r="J1431" i="5" a="1"/>
  <c r="J1431" i="5" s="1"/>
  <c r="J1468" i="5" a="1"/>
  <c r="J1468" i="5" s="1"/>
  <c r="J251" i="5" a="1"/>
  <c r="J251" i="5" s="1"/>
  <c r="J1387" i="5" a="1"/>
  <c r="J1387" i="5" s="1"/>
  <c r="J1566" i="5" a="1"/>
  <c r="J1566" i="5" s="1"/>
  <c r="J844" i="5" a="1"/>
  <c r="J844" i="5" s="1"/>
  <c r="J461" i="5" a="1"/>
  <c r="J461" i="5" s="1"/>
  <c r="J462" i="5" a="1"/>
  <c r="J462" i="5" s="1"/>
  <c r="J766" i="5" a="1"/>
  <c r="J766" i="5" s="1"/>
  <c r="J612" i="5" a="1"/>
  <c r="J612" i="5" s="1"/>
  <c r="J1388" i="5" a="1"/>
  <c r="J1388" i="5" s="1"/>
  <c r="J305" i="5" a="1"/>
  <c r="J305" i="5" s="1"/>
  <c r="J55" i="5" a="1"/>
  <c r="J55" i="5" s="1"/>
  <c r="J1115" i="5" a="1"/>
  <c r="J1115" i="5" s="1"/>
  <c r="J845" i="5" a="1"/>
  <c r="J845" i="5" s="1"/>
  <c r="J927" i="5" a="1"/>
  <c r="J927" i="5" s="1"/>
  <c r="J1046" i="5" a="1"/>
  <c r="J1046" i="5" s="1"/>
  <c r="J1469" i="5" a="1"/>
  <c r="J1469" i="5" s="1"/>
  <c r="J378" i="5" a="1"/>
  <c r="J378" i="5" s="1"/>
  <c r="J1116" i="5" a="1"/>
  <c r="J1116" i="5" s="1"/>
  <c r="J252" i="5" a="1"/>
  <c r="J252" i="5" s="1"/>
  <c r="J99" i="5" a="1"/>
  <c r="J99" i="5" s="1"/>
  <c r="J1432" i="5" a="1"/>
  <c r="J1432" i="5" s="1"/>
  <c r="J1710" i="5" a="1"/>
  <c r="J1710" i="5" s="1"/>
  <c r="J463" i="5" a="1"/>
  <c r="J463" i="5" s="1"/>
  <c r="J613" i="5" a="1"/>
  <c r="J613" i="5" s="1"/>
  <c r="J767" i="5" a="1"/>
  <c r="J767" i="5" s="1"/>
  <c r="J1691" i="5" a="1"/>
  <c r="J1691" i="5" s="1"/>
  <c r="J464" i="5" a="1"/>
  <c r="J464" i="5" s="1"/>
  <c r="J1389" i="5" a="1"/>
  <c r="J1389" i="5" s="1"/>
  <c r="J1740" i="5" a="1"/>
  <c r="J1740" i="5" s="1"/>
  <c r="J1255" i="5" a="1"/>
  <c r="J1255" i="5" s="1"/>
  <c r="J67" i="5" a="1"/>
  <c r="J67" i="5" s="1"/>
  <c r="J1470" i="5" a="1"/>
  <c r="J1470" i="5" s="1"/>
  <c r="J178" i="5" a="1"/>
  <c r="J178" i="5" s="1"/>
  <c r="J1117" i="5" a="1"/>
  <c r="J1117" i="5" s="1"/>
  <c r="J26" i="5" a="1"/>
  <c r="J26" i="5" s="1"/>
  <c r="J1336" i="5" a="1"/>
  <c r="J1336" i="5" s="1"/>
  <c r="J140" i="5" a="1"/>
  <c r="J140" i="5" s="1"/>
  <c r="J465" i="5" a="1"/>
  <c r="J465" i="5" s="1"/>
  <c r="J27" i="5" a="1"/>
  <c r="J27" i="5" s="1"/>
  <c r="J379" i="5" a="1"/>
  <c r="J379" i="5" s="1"/>
  <c r="J537" i="5" a="1"/>
  <c r="J537" i="5" s="1"/>
  <c r="J1256" i="5" a="1"/>
  <c r="J1256" i="5" s="1"/>
  <c r="J987" i="5" a="1"/>
  <c r="J987" i="5" s="1"/>
  <c r="J179" i="5" a="1"/>
  <c r="J179" i="5" s="1"/>
  <c r="J380" i="5" a="1"/>
  <c r="J380" i="5" s="1"/>
  <c r="J1390" i="5" a="1"/>
  <c r="J1390" i="5" s="1"/>
  <c r="J1391" i="5" a="1"/>
  <c r="J1391" i="5" s="1"/>
  <c r="J682" i="5" a="1"/>
  <c r="J682" i="5" s="1"/>
  <c r="J1392" i="5" a="1"/>
  <c r="J1392" i="5" s="1"/>
  <c r="J1118" i="5" a="1"/>
  <c r="J1118" i="5" s="1"/>
  <c r="J1337" i="5" a="1"/>
  <c r="J1337" i="5" s="1"/>
  <c r="J1298" i="5" a="1"/>
  <c r="J1298" i="5" s="1"/>
  <c r="J1257" i="5" a="1"/>
  <c r="J1257" i="5" s="1"/>
  <c r="J1626" i="5" a="1"/>
  <c r="J1626" i="5" s="1"/>
  <c r="J1638" i="5" a="1"/>
  <c r="J1638" i="5" s="1"/>
  <c r="J141" i="5" a="1"/>
  <c r="J141" i="5" s="1"/>
  <c r="J1393" i="5" a="1"/>
  <c r="J1393" i="5" s="1"/>
  <c r="J466" i="5" a="1"/>
  <c r="J466" i="5" s="1"/>
  <c r="J1299" i="5" a="1"/>
  <c r="J1299" i="5" s="1"/>
  <c r="J1741" i="5" a="1"/>
  <c r="J1741" i="5" s="1"/>
  <c r="J1300" i="5" a="1"/>
  <c r="J1300" i="5" s="1"/>
  <c r="J1119" i="5" a="1"/>
  <c r="J1119" i="5" s="1"/>
  <c r="J988" i="5" a="1"/>
  <c r="J988" i="5" s="1"/>
  <c r="J1506" i="5" a="1"/>
  <c r="J1506" i="5" s="1"/>
  <c r="J1507" i="5" a="1"/>
  <c r="J1507" i="5" s="1"/>
  <c r="J142" i="5" a="1"/>
  <c r="J142" i="5" s="1"/>
  <c r="J100" i="5" a="1"/>
  <c r="J100" i="5" s="1"/>
  <c r="J1338" i="5" a="1"/>
  <c r="J1338" i="5" s="1"/>
  <c r="J1047" i="5" a="1"/>
  <c r="J1047" i="5" s="1"/>
  <c r="J180" i="5" a="1"/>
  <c r="J180" i="5" s="1"/>
  <c r="J614" i="5" a="1"/>
  <c r="J614" i="5" s="1"/>
  <c r="J538" i="5" a="1"/>
  <c r="J538" i="5" s="1"/>
  <c r="J1190" i="5" a="1"/>
  <c r="J1190" i="5" s="1"/>
  <c r="J1120" i="5" a="1"/>
  <c r="J1120" i="5" s="1"/>
  <c r="J181" i="5" a="1"/>
  <c r="J181" i="5" s="1"/>
  <c r="J211" i="5" a="1"/>
  <c r="J211" i="5" s="1"/>
  <c r="J1727" i="5" a="1"/>
  <c r="J1727" i="5" s="1"/>
  <c r="J1600" i="5" a="1"/>
  <c r="J1600" i="5" s="1"/>
  <c r="J1121" i="5" a="1"/>
  <c r="J1121" i="5" s="1"/>
  <c r="J928" i="5" a="1"/>
  <c r="J928" i="5" s="1"/>
  <c r="J381" i="5" a="1"/>
  <c r="J381" i="5" s="1"/>
  <c r="J1048" i="5" a="1"/>
  <c r="J1048" i="5" s="1"/>
  <c r="J683" i="5" a="1"/>
  <c r="J683" i="5" s="1"/>
  <c r="J467" i="5" a="1"/>
  <c r="J467" i="5" s="1"/>
  <c r="J468" i="5" a="1"/>
  <c r="J468" i="5" s="1"/>
  <c r="J253" i="5" a="1"/>
  <c r="J253" i="5" s="1"/>
  <c r="J768" i="5" a="1"/>
  <c r="J768" i="5" s="1"/>
  <c r="J306" i="5" a="1"/>
  <c r="J306" i="5" s="1"/>
  <c r="J19" i="5" a="1"/>
  <c r="J19" i="5" s="1"/>
  <c r="J1122" i="5" a="1"/>
  <c r="J1122" i="5" s="1"/>
  <c r="J989" i="5" a="1"/>
  <c r="J989" i="5" s="1"/>
  <c r="J20" i="5" a="1"/>
  <c r="J20" i="5" s="1"/>
  <c r="J1258" i="5" a="1"/>
  <c r="J1258" i="5" s="1"/>
  <c r="J684" i="5" a="1"/>
  <c r="J684" i="5" s="1"/>
  <c r="J1508" i="5" a="1"/>
  <c r="J1508" i="5" s="1"/>
  <c r="J1339" i="5" a="1"/>
  <c r="J1339" i="5" s="1"/>
  <c r="J1191" i="5" a="1"/>
  <c r="J1191" i="5" s="1"/>
  <c r="J1192" i="5" a="1"/>
  <c r="J1192" i="5" s="1"/>
  <c r="J382" i="5" a="1"/>
  <c r="J382" i="5" s="1"/>
  <c r="J685" i="5" a="1"/>
  <c r="J685" i="5" s="1"/>
  <c r="J101" i="5" a="1"/>
  <c r="J101" i="5" s="1"/>
  <c r="J1049" i="5" a="1"/>
  <c r="J1049" i="5" s="1"/>
  <c r="J686" i="5" a="1"/>
  <c r="J686" i="5" s="1"/>
  <c r="J1544" i="5" a="1"/>
  <c r="J1544" i="5" s="1"/>
  <c r="J1711" i="5" a="1"/>
  <c r="J1711" i="5" s="1"/>
  <c r="J143" i="5" a="1"/>
  <c r="J143" i="5" s="1"/>
  <c r="J469" i="5" a="1"/>
  <c r="J469" i="5" s="1"/>
  <c r="J539" i="5" a="1"/>
  <c r="J539" i="5" s="1"/>
  <c r="J687" i="5" a="1"/>
  <c r="J687" i="5" s="1"/>
  <c r="J688" i="5" a="1"/>
  <c r="J688" i="5" s="1"/>
  <c r="J615" i="5" a="1"/>
  <c r="J615" i="5" s="1"/>
  <c r="J689" i="5" a="1"/>
  <c r="J689" i="5" s="1"/>
  <c r="J182" i="5" a="1"/>
  <c r="J182" i="5" s="1"/>
  <c r="J929" i="5" a="1"/>
  <c r="J929" i="5" s="1"/>
  <c r="J1601" i="5" a="1"/>
  <c r="J1601" i="5" s="1"/>
  <c r="J1301" i="5" a="1"/>
  <c r="J1301" i="5" s="1"/>
  <c r="J254" i="5" a="1"/>
  <c r="J254" i="5" s="1"/>
  <c r="J9" i="5" a="1"/>
  <c r="J9" i="5" s="1"/>
  <c r="J1259" i="5" a="1"/>
  <c r="J1259" i="5" s="1"/>
  <c r="J470" i="5" a="1"/>
  <c r="J470" i="5" s="1"/>
  <c r="J1658" i="5" a="1"/>
  <c r="J1658" i="5" s="1"/>
  <c r="J1050" i="5" a="1"/>
  <c r="J1050" i="5" s="1"/>
  <c r="J307" i="5" a="1"/>
  <c r="J307" i="5" s="1"/>
  <c r="J1193" i="5" a="1"/>
  <c r="J1193" i="5" s="1"/>
  <c r="J1703" i="5" a="1"/>
  <c r="J1703" i="5" s="1"/>
  <c r="J1682" i="5" a="1"/>
  <c r="J1682" i="5" s="1"/>
  <c r="J1123" i="5" a="1"/>
  <c r="J1123" i="5" s="1"/>
  <c r="J1302" i="5" a="1"/>
  <c r="J1302" i="5" s="1"/>
  <c r="J846" i="5" a="1"/>
  <c r="J846" i="5" s="1"/>
  <c r="J540" i="5" a="1"/>
  <c r="J540" i="5" s="1"/>
  <c r="J14" i="5" a="1"/>
  <c r="J14" i="5" s="1"/>
  <c r="J1545" i="5" a="1"/>
  <c r="J1545" i="5" s="1"/>
  <c r="J308" i="5" a="1"/>
  <c r="J308" i="5" s="1"/>
  <c r="J1303" i="5" a="1"/>
  <c r="J1303" i="5" s="1"/>
  <c r="J1394" i="5" a="1"/>
  <c r="J1394" i="5" s="1"/>
  <c r="J68" i="5" a="1"/>
  <c r="J68" i="5" s="1"/>
  <c r="J990" i="5" a="1"/>
  <c r="J990" i="5" s="1"/>
  <c r="J1194" i="5" a="1"/>
  <c r="J1194" i="5" s="1"/>
  <c r="J1567" i="5" a="1"/>
  <c r="J1567" i="5" s="1"/>
  <c r="J541" i="5" a="1"/>
  <c r="J541" i="5" s="1"/>
  <c r="J69" i="5" a="1"/>
  <c r="J69" i="5" s="1"/>
  <c r="J1509" i="5" a="1"/>
  <c r="J1509" i="5" s="1"/>
  <c r="J1395" i="5" a="1"/>
  <c r="J1395" i="5" s="1"/>
  <c r="J471" i="5" a="1"/>
  <c r="J471" i="5" s="1"/>
  <c r="J383" i="5" a="1"/>
  <c r="J383" i="5" s="1"/>
  <c r="J1396" i="5" a="1"/>
  <c r="J1396" i="5" s="1"/>
  <c r="J1568" i="5" a="1"/>
  <c r="J1568" i="5" s="1"/>
  <c r="J144" i="5" a="1"/>
  <c r="J144" i="5" s="1"/>
  <c r="J1569" i="5" a="1"/>
  <c r="J1569" i="5" s="1"/>
  <c r="J1546" i="5" a="1"/>
  <c r="J1546" i="5" s="1"/>
  <c r="J1692" i="5" a="1"/>
  <c r="J1692" i="5" s="1"/>
  <c r="J1195" i="5" a="1"/>
  <c r="J1195" i="5" s="1"/>
  <c r="J542" i="5" a="1"/>
  <c r="J542" i="5" s="1"/>
  <c r="J1433" i="5" a="1"/>
  <c r="J1433" i="5" s="1"/>
  <c r="J616" i="5" a="1"/>
  <c r="J616" i="5" s="1"/>
  <c r="J690" i="5" a="1"/>
  <c r="J690" i="5" s="1"/>
  <c r="J769" i="5" a="1"/>
  <c r="J769" i="5" s="1"/>
  <c r="J691" i="5" a="1"/>
  <c r="J691" i="5" s="1"/>
  <c r="J1260" i="5" a="1"/>
  <c r="J1260" i="5" s="1"/>
  <c r="J1591" i="5" a="1"/>
  <c r="J1591" i="5" s="1"/>
  <c r="J309" i="5" a="1"/>
  <c r="J309" i="5" s="1"/>
  <c r="J255" i="5" a="1"/>
  <c r="J255" i="5" s="1"/>
  <c r="J1124" i="5" a="1"/>
  <c r="J1124" i="5" s="1"/>
  <c r="J1671" i="5" a="1"/>
  <c r="J1671" i="5" s="1"/>
  <c r="J1051" i="5" a="1"/>
  <c r="J1051" i="5" s="1"/>
  <c r="J1434" i="5" a="1"/>
  <c r="J1434" i="5" s="1"/>
  <c r="J1261" i="5" a="1"/>
  <c r="J1261" i="5" s="1"/>
  <c r="J617" i="5" a="1"/>
  <c r="J617" i="5" s="1"/>
  <c r="J1683" i="5" a="1"/>
  <c r="J1683" i="5" s="1"/>
  <c r="J618" i="5" a="1"/>
  <c r="J618" i="5" s="1"/>
  <c r="J1510" i="5" a="1"/>
  <c r="J1510" i="5" s="1"/>
  <c r="J619" i="5" a="1"/>
  <c r="J619" i="5" s="1"/>
  <c r="J692" i="5" a="1"/>
  <c r="J692" i="5" s="1"/>
  <c r="J1196" i="5" a="1"/>
  <c r="J1196" i="5" s="1"/>
  <c r="J1340" i="5" a="1"/>
  <c r="J1340" i="5" s="1"/>
  <c r="J1397" i="5" a="1"/>
  <c r="J1397" i="5" s="1"/>
  <c r="J1052" i="5" a="1"/>
  <c r="J1052" i="5" s="1"/>
  <c r="J991" i="5" a="1"/>
  <c r="J991" i="5" s="1"/>
  <c r="J1197" i="5" a="1"/>
  <c r="J1197" i="5" s="1"/>
  <c r="J1570" i="5" a="1"/>
  <c r="J1570" i="5" s="1"/>
  <c r="J1592" i="5" a="1"/>
  <c r="J1592" i="5" s="1"/>
  <c r="J1262" i="5" a="1"/>
  <c r="J1262" i="5" s="1"/>
  <c r="J1697" i="5" a="1"/>
  <c r="J1697" i="5" s="1"/>
  <c r="J1198" i="5" a="1"/>
  <c r="J1198" i="5" s="1"/>
  <c r="J145" i="5" a="1"/>
  <c r="J145" i="5" s="1"/>
  <c r="J1435" i="5" a="1"/>
  <c r="J1435" i="5" s="1"/>
  <c r="J992" i="5" a="1"/>
  <c r="J992" i="5" s="1"/>
  <c r="J847" i="5" a="1"/>
  <c r="J847" i="5" s="1"/>
  <c r="J1669" i="5" a="1"/>
  <c r="J1669" i="5" s="1"/>
  <c r="J1199" i="5" a="1"/>
  <c r="J1199" i="5" s="1"/>
  <c r="J384" i="5" a="1"/>
  <c r="J384" i="5" s="1"/>
  <c r="J33" i="5" a="1"/>
  <c r="J33" i="5" s="1"/>
  <c r="J543" i="5" a="1"/>
  <c r="J543" i="5" s="1"/>
  <c r="J848" i="5" a="1"/>
  <c r="J848" i="5" s="1"/>
  <c r="J620" i="5" a="1"/>
  <c r="J620" i="5" s="1"/>
  <c r="J34" i="5" a="1"/>
  <c r="J34" i="5" s="1"/>
  <c r="J40" i="5" a="1"/>
  <c r="J40" i="5" s="1"/>
  <c r="J310" i="5" a="1"/>
  <c r="J310" i="5" s="1"/>
  <c r="J212" i="5" a="1"/>
  <c r="J212" i="5" s="1"/>
  <c r="J1704" i="5" a="1"/>
  <c r="J1704" i="5" s="1"/>
  <c r="J993" i="5" a="1"/>
  <c r="J993" i="5" s="1"/>
  <c r="J1304" i="5" a="1"/>
  <c r="J1304" i="5" s="1"/>
  <c r="J1639" i="5" a="1"/>
  <c r="J1639" i="5" s="1"/>
  <c r="J1684" i="5" a="1"/>
  <c r="J1684" i="5" s="1"/>
  <c r="J472" i="5" a="1"/>
  <c r="J472" i="5" s="1"/>
  <c r="J1613" i="5" a="1"/>
  <c r="J1613" i="5" s="1"/>
  <c r="J849" i="5" a="1"/>
  <c r="J849" i="5" s="1"/>
  <c r="J770" i="5" a="1"/>
  <c r="J770" i="5" s="1"/>
  <c r="J1263" i="5" a="1"/>
  <c r="J1263" i="5" s="1"/>
  <c r="J850" i="5" a="1"/>
  <c r="J850" i="5" s="1"/>
  <c r="J70" i="5" a="1"/>
  <c r="J70" i="5" s="1"/>
  <c r="J213" i="5" a="1"/>
  <c r="J213" i="5" s="1"/>
  <c r="J851" i="5" a="1"/>
  <c r="J851" i="5" s="1"/>
  <c r="J385" i="5" a="1"/>
  <c r="J385" i="5" s="1"/>
  <c r="J214" i="5" a="1"/>
  <c r="J214" i="5" s="1"/>
  <c r="J1602" i="5" a="1"/>
  <c r="J1602" i="5" s="1"/>
  <c r="J1511" i="5" a="1"/>
  <c r="J1511" i="5" s="1"/>
  <c r="J311" i="5" a="1"/>
  <c r="J311" i="5" s="1"/>
  <c r="J312" i="5" a="1"/>
  <c r="J312" i="5" s="1"/>
  <c r="J1648" i="5" a="1"/>
  <c r="J1648" i="5" s="1"/>
  <c r="J994" i="5" a="1"/>
  <c r="J994" i="5" s="1"/>
  <c r="J215" i="5" a="1"/>
  <c r="J215" i="5" s="1"/>
  <c r="J71" i="5" a="1"/>
  <c r="J71" i="5" s="1"/>
  <c r="J1512" i="5" a="1"/>
  <c r="J1512" i="5" s="1"/>
  <c r="J995" i="5" a="1"/>
  <c r="J995" i="5" s="1"/>
  <c r="J1698" i="5" a="1"/>
  <c r="J1698" i="5" s="1"/>
  <c r="J621" i="5" a="1"/>
  <c r="J621" i="5" s="1"/>
  <c r="J256" i="5" a="1"/>
  <c r="J256" i="5" s="1"/>
  <c r="J771" i="5" a="1"/>
  <c r="J771" i="5" s="1"/>
  <c r="J1398" i="5" a="1"/>
  <c r="J1398" i="5" s="1"/>
  <c r="J1614" i="5" a="1"/>
  <c r="J1614" i="5" s="1"/>
  <c r="J1547" i="5" a="1"/>
  <c r="J1547" i="5" s="1"/>
  <c r="J1125" i="5" a="1"/>
  <c r="J1125" i="5" s="1"/>
  <c r="J622" i="5" a="1"/>
  <c r="J622" i="5" s="1"/>
  <c r="J852" i="5" a="1"/>
  <c r="J852" i="5" s="1"/>
  <c r="J693" i="5" a="1"/>
  <c r="J693" i="5" s="1"/>
  <c r="J1737" i="5" a="1"/>
  <c r="J1737" i="5" s="1"/>
  <c r="J1053" i="5" a="1"/>
  <c r="J1053" i="5" s="1"/>
  <c r="J1054" i="5" a="1"/>
  <c r="J1054" i="5" s="1"/>
  <c r="J930" i="5" a="1"/>
  <c r="J930" i="5" s="1"/>
  <c r="J183" i="5" a="1"/>
  <c r="J183" i="5" s="1"/>
  <c r="J544" i="5" a="1"/>
  <c r="J544" i="5" s="1"/>
  <c r="J1264" i="5" a="1"/>
  <c r="J1264" i="5" s="1"/>
  <c r="J257" i="5" a="1"/>
  <c r="J257" i="5" s="1"/>
  <c r="J1548" i="5" a="1"/>
  <c r="J1548" i="5" s="1"/>
  <c r="J313" i="5" a="1"/>
  <c r="J313" i="5" s="1"/>
  <c r="J996" i="5" a="1"/>
  <c r="J996" i="5" s="1"/>
  <c r="J102" i="5" a="1"/>
  <c r="J102" i="5" s="1"/>
  <c r="J997" i="5" a="1"/>
  <c r="J997" i="5" s="1"/>
  <c r="J1126" i="5" a="1"/>
  <c r="J1126" i="5" s="1"/>
  <c r="J103" i="5" a="1"/>
  <c r="J103" i="5" s="1"/>
  <c r="J1305" i="5" a="1"/>
  <c r="J1305" i="5" s="1"/>
  <c r="J694" i="5" a="1"/>
  <c r="J694" i="5" s="1"/>
  <c r="J258" i="5" a="1"/>
  <c r="J258" i="5" s="1"/>
  <c r="J473" i="5" a="1"/>
  <c r="J473" i="5" s="1"/>
  <c r="J695" i="5" a="1"/>
  <c r="J695" i="5" s="1"/>
  <c r="J696" i="5" a="1"/>
  <c r="J696" i="5" s="1"/>
  <c r="J1127" i="5" a="1"/>
  <c r="J1127" i="5" s="1"/>
  <c r="J1265" i="5" a="1"/>
  <c r="J1265" i="5" s="1"/>
  <c r="J772" i="5" a="1"/>
  <c r="J772" i="5" s="1"/>
  <c r="J259" i="5" a="1"/>
  <c r="J259" i="5" s="1"/>
  <c r="J1306" i="5" a="1"/>
  <c r="J1306" i="5" s="1"/>
  <c r="J1649" i="5" a="1"/>
  <c r="J1649" i="5" s="1"/>
  <c r="J1341" i="5" a="1"/>
  <c r="J1341" i="5" s="1"/>
  <c r="J260" i="5" a="1"/>
  <c r="J260" i="5" s="1"/>
  <c r="J1200" i="5" a="1"/>
  <c r="J1200" i="5" s="1"/>
  <c r="J1436" i="5" a="1"/>
  <c r="J1436" i="5" s="1"/>
  <c r="J314" i="5" a="1"/>
  <c r="J314" i="5" s="1"/>
  <c r="J1266" i="5" a="1"/>
  <c r="J1266" i="5" s="1"/>
  <c r="J773" i="5" a="1"/>
  <c r="J773" i="5" s="1"/>
  <c r="J1201" i="5" a="1"/>
  <c r="J1201" i="5" s="1"/>
  <c r="J1307" i="5" a="1"/>
  <c r="J1307" i="5" s="1"/>
  <c r="J623" i="5" a="1"/>
  <c r="J623" i="5" s="1"/>
  <c r="J474" i="5" a="1"/>
  <c r="J474" i="5" s="1"/>
  <c r="J1728" i="5" a="1"/>
  <c r="J1728" i="5" s="1"/>
  <c r="J853" i="5" a="1"/>
  <c r="J853" i="5" s="1"/>
  <c r="J931" i="5" a="1"/>
  <c r="J931" i="5" s="1"/>
  <c r="J1437" i="5" a="1"/>
  <c r="J1437" i="5" s="1"/>
  <c r="J386" i="5" a="1"/>
  <c r="J386" i="5" s="1"/>
  <c r="J854" i="5" a="1"/>
  <c r="J854" i="5" s="1"/>
  <c r="J261" i="5" a="1"/>
  <c r="J261" i="5" s="1"/>
  <c r="J1693" i="5" a="1"/>
  <c r="J1693" i="5" s="1"/>
  <c r="J387" i="5" a="1"/>
  <c r="J387" i="5" s="1"/>
  <c r="J855" i="5" a="1"/>
  <c r="J855" i="5" s="1"/>
  <c r="J315" i="5" a="1"/>
  <c r="J315" i="5" s="1"/>
  <c r="J388" i="5" a="1"/>
  <c r="J388" i="5" s="1"/>
  <c r="J1308" i="5" a="1"/>
  <c r="J1308" i="5" s="1"/>
  <c r="J1659" i="5" a="1"/>
  <c r="J1659" i="5" s="1"/>
  <c r="J1342" i="5" a="1"/>
  <c r="J1342" i="5" s="1"/>
  <c r="J774" i="5" a="1"/>
  <c r="J774" i="5" s="1"/>
  <c r="J624" i="5" a="1"/>
  <c r="J624" i="5" s="1"/>
  <c r="J262" i="5" a="1"/>
  <c r="J262" i="5" s="1"/>
  <c r="J625" i="5" a="1"/>
  <c r="J625" i="5" s="1"/>
  <c r="J1055" i="5" a="1"/>
  <c r="J1055" i="5" s="1"/>
  <c r="J146" i="5" a="1"/>
  <c r="J146" i="5" s="1"/>
  <c r="J932" i="5" a="1"/>
  <c r="J932" i="5" s="1"/>
  <c r="J545" i="5" a="1"/>
  <c r="J545" i="5" s="1"/>
  <c r="J1615" i="5" a="1"/>
  <c r="J1615" i="5" s="1"/>
  <c r="J998" i="5" a="1"/>
  <c r="J998" i="5" s="1"/>
  <c r="J104" i="5" a="1"/>
  <c r="J104" i="5" s="1"/>
  <c r="J1729" i="5" a="1"/>
  <c r="J1729" i="5" s="1"/>
  <c r="J697" i="5" a="1"/>
  <c r="J697" i="5" s="1"/>
  <c r="J389" i="5" a="1"/>
  <c r="J389" i="5" s="1"/>
  <c r="J1309" i="5" a="1"/>
  <c r="J1309" i="5" s="1"/>
  <c r="J316" i="5" a="1"/>
  <c r="J316" i="5" s="1"/>
  <c r="J626" i="5" a="1"/>
  <c r="J626" i="5" s="1"/>
  <c r="J999" i="5" a="1"/>
  <c r="J999" i="5" s="1"/>
  <c r="J1056" i="5" a="1"/>
  <c r="J1056" i="5" s="1"/>
  <c r="J72" i="5" a="1"/>
  <c r="J72" i="5" s="1"/>
  <c r="J933" i="5" a="1"/>
  <c r="J933" i="5" s="1"/>
  <c r="J1571" i="5" a="1"/>
  <c r="J1571" i="5" s="1"/>
  <c r="J934" i="5" a="1"/>
  <c r="J934" i="5" s="1"/>
  <c r="J216" i="5" a="1"/>
  <c r="J216" i="5" s="1"/>
  <c r="J698" i="5" a="1"/>
  <c r="J698" i="5" s="1"/>
  <c r="J390" i="5" a="1"/>
  <c r="J390" i="5" s="1"/>
  <c r="J1399" i="5" a="1"/>
  <c r="J1399" i="5" s="1"/>
  <c r="J856" i="5" a="1"/>
  <c r="J856" i="5" s="1"/>
  <c r="J73" i="5" a="1"/>
  <c r="J73" i="5" s="1"/>
  <c r="J317" i="5" a="1"/>
  <c r="J317" i="5" s="1"/>
  <c r="J546" i="5" a="1"/>
  <c r="J546" i="5" s="1"/>
  <c r="J318" i="5" a="1"/>
  <c r="J318" i="5" s="1"/>
  <c r="J15" i="5" a="1"/>
  <c r="J15" i="5" s="1"/>
  <c r="J1202" i="5" a="1"/>
  <c r="J1202" i="5" s="1"/>
  <c r="J319" i="5" a="1"/>
  <c r="J319" i="5" s="1"/>
  <c r="J1343" i="5" a="1"/>
  <c r="J1343" i="5" s="1"/>
  <c r="J1744" i="5" a="1"/>
  <c r="J1744" i="5" s="1"/>
  <c r="J1513" i="5" a="1"/>
  <c r="J1513" i="5" s="1"/>
  <c r="J1685" i="5" a="1"/>
  <c r="J1685" i="5" s="1"/>
  <c r="J105" i="5" a="1"/>
  <c r="J105" i="5" s="1"/>
  <c r="J935" i="5" a="1"/>
  <c r="J935" i="5" s="1"/>
  <c r="J1471" i="5" a="1"/>
  <c r="J1471" i="5" s="1"/>
  <c r="J1267" i="5" a="1"/>
  <c r="J1267" i="5" s="1"/>
  <c r="J74" i="5" a="1"/>
  <c r="J74" i="5" s="1"/>
  <c r="J1650" i="5" a="1"/>
  <c r="J1650" i="5" s="1"/>
  <c r="J627" i="5" a="1"/>
  <c r="J627" i="5" s="1"/>
  <c r="J1640" i="5" a="1"/>
  <c r="J1640" i="5" s="1"/>
  <c r="J1128" i="5" a="1"/>
  <c r="J1128" i="5" s="1"/>
  <c r="J1572" i="5" a="1"/>
  <c r="J1572" i="5" s="1"/>
  <c r="J857" i="5" a="1"/>
  <c r="J857" i="5" s="1"/>
  <c r="J1268" i="5" a="1"/>
  <c r="J1268" i="5" s="1"/>
  <c r="J1627" i="5" a="1"/>
  <c r="J1627" i="5" s="1"/>
  <c r="J858" i="5" a="1"/>
  <c r="J858" i="5" s="1"/>
  <c r="J320" i="5" a="1"/>
  <c r="J320" i="5" s="1"/>
  <c r="J628" i="5" a="1"/>
  <c r="J628" i="5" s="1"/>
  <c r="J321" i="5" a="1"/>
  <c r="J321" i="5" s="1"/>
  <c r="J1000" i="5" a="1"/>
  <c r="J1000" i="5" s="1"/>
  <c r="J1719" i="5" a="1"/>
  <c r="J1719" i="5" s="1"/>
  <c r="J936" i="5" a="1"/>
  <c r="J936" i="5" s="1"/>
  <c r="J75" i="5" a="1"/>
  <c r="J75" i="5" s="1"/>
  <c r="J475" i="5" a="1"/>
  <c r="J475" i="5" s="1"/>
  <c r="J322" i="5" a="1"/>
  <c r="J322" i="5" s="1"/>
  <c r="J476" i="5" a="1"/>
  <c r="J476" i="5" s="1"/>
  <c r="J1310" i="5" a="1"/>
  <c r="J1310" i="5" s="1"/>
  <c r="J263" i="5" a="1"/>
  <c r="J263" i="5" s="1"/>
  <c r="J1057" i="5" a="1"/>
  <c r="J1057" i="5" s="1"/>
  <c r="J477" i="5" a="1"/>
  <c r="J477" i="5" s="1"/>
  <c r="J1746" i="5" a="1"/>
  <c r="J1746" i="5" s="1"/>
  <c r="J478" i="5" a="1"/>
  <c r="J478" i="5" s="1"/>
  <c r="J10" i="5" a="1"/>
  <c r="J10" i="5" s="1"/>
  <c r="J547" i="5" a="1"/>
  <c r="J547" i="5" s="1"/>
  <c r="J1001" i="5" a="1"/>
  <c r="J1001" i="5" s="1"/>
  <c r="J859" i="5" a="1"/>
  <c r="J859" i="5" s="1"/>
  <c r="J1438" i="5" a="1"/>
  <c r="J1438" i="5" s="1"/>
  <c r="J1549" i="5" a="1"/>
  <c r="J1549" i="5" s="1"/>
  <c r="J1616" i="5" a="1"/>
  <c r="J1616" i="5" s="1"/>
  <c r="J1129" i="5" a="1"/>
  <c r="J1129" i="5" s="1"/>
  <c r="J1058" i="5" a="1"/>
  <c r="J1058" i="5" s="1"/>
  <c r="J1059" i="5" a="1"/>
  <c r="J1059" i="5" s="1"/>
  <c r="J391" i="5" a="1"/>
  <c r="J391" i="5" s="1"/>
  <c r="J548" i="5" a="1"/>
  <c r="J548" i="5" s="1"/>
  <c r="J1130" i="5" a="1"/>
  <c r="J1130" i="5" s="1"/>
  <c r="J1131" i="5" a="1"/>
  <c r="J1131" i="5" s="1"/>
  <c r="J323" i="5" a="1"/>
  <c r="J323" i="5" s="1"/>
  <c r="J629" i="5" a="1"/>
  <c r="J629" i="5" s="1"/>
  <c r="J1472" i="5" a="1"/>
  <c r="J1472" i="5" s="1"/>
  <c r="J1628" i="5" a="1"/>
  <c r="J1628" i="5" s="1"/>
  <c r="J16" i="5" a="1"/>
  <c r="J16" i="5" s="1"/>
  <c r="J549" i="5" a="1"/>
  <c r="J549" i="5" s="1"/>
  <c r="J630" i="5" a="1"/>
  <c r="J630" i="5" s="1"/>
  <c r="J1132" i="5" a="1"/>
  <c r="J1132" i="5" s="1"/>
  <c r="J1629" i="5" a="1"/>
  <c r="J1629" i="5" s="1"/>
  <c r="J631" i="5" a="1"/>
  <c r="J631" i="5" s="1"/>
  <c r="J1686" i="5" a="1"/>
  <c r="J1686" i="5" s="1"/>
  <c r="J392" i="5" a="1"/>
  <c r="J392" i="5" s="1"/>
  <c r="J1641" i="5" a="1"/>
  <c r="J1641" i="5" s="1"/>
  <c r="J393" i="5" a="1"/>
  <c r="J393" i="5" s="1"/>
  <c r="J550" i="5" a="1"/>
  <c r="J550" i="5" s="1"/>
  <c r="J1344" i="5" a="1"/>
  <c r="J1344" i="5" s="1"/>
  <c r="J860" i="5" a="1"/>
  <c r="J860" i="5" s="1"/>
  <c r="J1400" i="5" a="1"/>
  <c r="J1400" i="5" s="1"/>
  <c r="J1699" i="5" a="1"/>
  <c r="J1699" i="5" s="1"/>
  <c r="J861" i="5" a="1"/>
  <c r="J861" i="5" s="1"/>
  <c r="J862" i="5" a="1"/>
  <c r="J862" i="5" s="1"/>
  <c r="J775" i="5" a="1"/>
  <c r="J775" i="5" s="1"/>
  <c r="J394" i="5" a="1"/>
  <c r="J394" i="5" s="1"/>
  <c r="J479" i="5" a="1"/>
  <c r="J479" i="5" s="1"/>
  <c r="J1573" i="5" a="1"/>
  <c r="J1573" i="5" s="1"/>
  <c r="J1269" i="5" a="1"/>
  <c r="J1269" i="5" s="1"/>
  <c r="J699" i="5" a="1"/>
  <c r="J699" i="5" s="1"/>
  <c r="J551" i="5" a="1"/>
  <c r="J551" i="5" s="1"/>
  <c r="J1473" i="5" a="1"/>
  <c r="J1473" i="5" s="1"/>
  <c r="J217" i="5" a="1"/>
  <c r="J217" i="5" s="1"/>
  <c r="J1712" i="5" a="1"/>
  <c r="J1712" i="5" s="1"/>
  <c r="J1002" i="5" a="1"/>
  <c r="J1002" i="5" s="1"/>
  <c r="J863" i="5" a="1"/>
  <c r="J863" i="5" s="1"/>
  <c r="J395" i="5" a="1"/>
  <c r="J395" i="5" s="1"/>
  <c r="J56" i="5" a="1"/>
  <c r="J56" i="5" s="1"/>
  <c r="J147" i="5" a="1"/>
  <c r="J147" i="5" s="1"/>
  <c r="J700" i="5" a="1"/>
  <c r="J700" i="5" s="1"/>
  <c r="J776" i="5" a="1"/>
  <c r="J776" i="5" s="1"/>
  <c r="J1574" i="5" a="1"/>
  <c r="J1574" i="5" s="1"/>
  <c r="J1603" i="5" a="1"/>
  <c r="J1603" i="5" s="1"/>
  <c r="J1700" i="5" a="1"/>
  <c r="J1700" i="5" s="1"/>
  <c r="J41" i="5" a="1"/>
  <c r="J41" i="5" s="1"/>
  <c r="J480" i="5" a="1"/>
  <c r="J480" i="5" s="1"/>
  <c r="J264" i="5" a="1"/>
  <c r="J264" i="5" s="1"/>
  <c r="J1203" i="5" a="1"/>
  <c r="J1203" i="5" s="1"/>
  <c r="J777" i="5" a="1"/>
  <c r="J777" i="5" s="1"/>
  <c r="J937" i="5" a="1"/>
  <c r="J937" i="5" s="1"/>
  <c r="J1514" i="5" a="1"/>
  <c r="J1514" i="5" s="1"/>
  <c r="J1003" i="5" a="1"/>
  <c r="J1003" i="5" s="1"/>
  <c r="J184" i="5" a="1"/>
  <c r="J184" i="5" s="1"/>
  <c r="J1701" i="5" a="1"/>
  <c r="J1701" i="5" s="1"/>
  <c r="J1004" i="5" a="1"/>
  <c r="J1004" i="5" s="1"/>
  <c r="J1742" i="5" a="1"/>
  <c r="J1742" i="5" s="1"/>
  <c r="J1060" i="5" a="1"/>
  <c r="J1060" i="5" s="1"/>
  <c r="J1204" i="5" a="1"/>
  <c r="J1204" i="5" s="1"/>
  <c r="J1474" i="5" a="1"/>
  <c r="J1474" i="5" s="1"/>
  <c r="J1705" i="5" a="1"/>
  <c r="J1705" i="5" s="1"/>
  <c r="J1005" i="5" a="1"/>
  <c r="J1005" i="5" s="1"/>
  <c r="J1660" i="5" a="1"/>
  <c r="J1660" i="5" s="1"/>
  <c r="J1575" i="5" a="1"/>
  <c r="J1575" i="5" s="1"/>
  <c r="J1133" i="5" a="1"/>
  <c r="J1133" i="5" s="1"/>
  <c r="J1661" i="5" a="1"/>
  <c r="J1661" i="5" s="1"/>
  <c r="J1576" i="5" a="1"/>
  <c r="J1576" i="5" s="1"/>
  <c r="J1617" i="5" a="1"/>
  <c r="J1617" i="5" s="1"/>
  <c r="J1630" i="5" a="1"/>
  <c r="J1630" i="5" s="1"/>
  <c r="J864" i="5" a="1"/>
  <c r="J864" i="5" s="1"/>
  <c r="J938" i="5" a="1"/>
  <c r="J938" i="5" s="1"/>
  <c r="J1134" i="5" a="1"/>
  <c r="J1134" i="5" s="1"/>
  <c r="J324" i="5" a="1"/>
  <c r="J324" i="5" s="1"/>
  <c r="J76" i="5" a="1"/>
  <c r="J76" i="5" s="1"/>
  <c r="J1706" i="5" a="1"/>
  <c r="J1706" i="5" s="1"/>
  <c r="J1205" i="5" a="1"/>
  <c r="J1205" i="5" s="1"/>
  <c r="J325" i="5" a="1"/>
  <c r="J325" i="5" s="1"/>
  <c r="J778" i="5" a="1"/>
  <c r="J778" i="5" s="1"/>
  <c r="J148" i="5" a="1"/>
  <c r="J148" i="5" s="1"/>
  <c r="J865" i="5" a="1"/>
  <c r="J865" i="5" s="1"/>
  <c r="J396" i="5" a="1"/>
  <c r="J396" i="5" s="1"/>
  <c r="J35" i="5" a="1"/>
  <c r="J35" i="5" s="1"/>
  <c r="J701" i="5" a="1"/>
  <c r="J701" i="5" s="1"/>
  <c r="J149" i="5" a="1"/>
  <c r="J149" i="5" s="1"/>
  <c r="J265" i="5" a="1"/>
  <c r="J265" i="5" s="1"/>
  <c r="J218" i="5" a="1"/>
  <c r="J218" i="5" s="1"/>
  <c r="J779" i="5" a="1"/>
  <c r="J779" i="5" s="1"/>
  <c r="J866" i="5" a="1"/>
  <c r="J866" i="5" s="1"/>
  <c r="J1515" i="5" a="1"/>
  <c r="J1515" i="5" s="1"/>
  <c r="J397" i="5" a="1"/>
  <c r="J397" i="5" s="1"/>
  <c r="J150" i="5" a="1"/>
  <c r="J150" i="5" s="1"/>
  <c r="J36" i="5" a="1"/>
  <c r="J36" i="5" s="1"/>
  <c r="J1311" i="5" a="1"/>
  <c r="J1311" i="5" s="1"/>
  <c r="J185" i="5" a="1"/>
  <c r="J185" i="5" s="1"/>
  <c r="J1516" i="5" a="1"/>
  <c r="J1516" i="5" s="1"/>
  <c r="J1345" i="5" a="1"/>
  <c r="J1345" i="5" s="1"/>
  <c r="J1687" i="5" a="1"/>
  <c r="J1687" i="5" s="1"/>
  <c r="J1006" i="5" a="1"/>
  <c r="J1006" i="5" s="1"/>
  <c r="J1730" i="5" a="1"/>
  <c r="J1730" i="5" s="1"/>
  <c r="J151" i="5" a="1"/>
  <c r="J151" i="5" s="1"/>
  <c r="J1135" i="5" a="1"/>
  <c r="J1135" i="5" s="1"/>
  <c r="J1651" i="5" a="1"/>
  <c r="J1651" i="5" s="1"/>
  <c r="J1270" i="5" a="1"/>
  <c r="J1270" i="5" s="1"/>
  <c r="J266" i="5" a="1"/>
  <c r="J266" i="5" s="1"/>
  <c r="J1271" i="5" a="1"/>
  <c r="J1271" i="5" s="1"/>
  <c r="J186" i="5" a="1"/>
  <c r="J186" i="5" s="1"/>
  <c r="J326" i="5" a="1"/>
  <c r="J326" i="5" s="1"/>
  <c r="J1517" i="5" a="1"/>
  <c r="J1517" i="5" s="1"/>
  <c r="J398" i="5" a="1"/>
  <c r="J398" i="5" s="1"/>
  <c r="J106" i="5" a="1"/>
  <c r="J106" i="5" s="1"/>
  <c r="J1642" i="5" a="1"/>
  <c r="J1642" i="5" s="1"/>
  <c r="J187" i="5" a="1"/>
  <c r="J187" i="5" s="1"/>
  <c r="J780" i="5" a="1"/>
  <c r="J780" i="5" s="1"/>
  <c r="J1061" i="5" a="1"/>
  <c r="J1061" i="5" s="1"/>
  <c r="J6" i="5" a="1"/>
  <c r="J6" i="5" s="1"/>
  <c r="J1062" i="5" a="1"/>
  <c r="J1062" i="5" s="1"/>
  <c r="J1206" i="5" a="1"/>
  <c r="J1206" i="5" s="1"/>
  <c r="J1672" i="5" a="1"/>
  <c r="J1672" i="5" s="1"/>
  <c r="J1734" i="5" a="1"/>
  <c r="J1734" i="5" s="1"/>
  <c r="J1007" i="5" a="1"/>
  <c r="J1007" i="5" s="1"/>
  <c r="J1721" i="5" a="1"/>
  <c r="J1721" i="5" s="1"/>
  <c r="J1401" i="5" a="1"/>
  <c r="J1401" i="5" s="1"/>
  <c r="J1272" i="5" a="1"/>
  <c r="J1272" i="5" s="1"/>
  <c r="J632" i="5" a="1"/>
  <c r="J632" i="5" s="1"/>
  <c r="J1008" i="5" a="1"/>
  <c r="J1008" i="5" s="1"/>
  <c r="J1063" i="5" a="1"/>
  <c r="J1063" i="5" s="1"/>
  <c r="J1518" i="5" a="1"/>
  <c r="J1518" i="5" s="1"/>
  <c r="J42" i="5" a="1"/>
  <c r="J42" i="5" s="1"/>
  <c r="J481" i="5" a="1"/>
  <c r="J481" i="5" s="1"/>
  <c r="J399" i="5" a="1"/>
  <c r="J399" i="5" s="1"/>
  <c r="J1618" i="5" a="1"/>
  <c r="J1618" i="5" s="1"/>
  <c r="J1748" i="5" a="1"/>
  <c r="J1748" i="5" s="1"/>
  <c r="J1475" i="5" a="1"/>
  <c r="J1475" i="5" s="1"/>
  <c r="J1009" i="5" a="1"/>
  <c r="J1009" i="5" s="1"/>
  <c r="J1631" i="5" a="1"/>
  <c r="J1631" i="5" s="1"/>
  <c r="J1273" i="5" a="1"/>
  <c r="J1273" i="5" s="1"/>
  <c r="J188" i="5" a="1"/>
  <c r="J188" i="5" s="1"/>
  <c r="J1402" i="5" a="1"/>
  <c r="J1402" i="5" s="1"/>
  <c r="J1643" i="5" a="1"/>
  <c r="J1643" i="5" s="1"/>
  <c r="J1593" i="5" a="1"/>
  <c r="J1593" i="5" s="1"/>
  <c r="J1577" i="5" a="1"/>
  <c r="J1577" i="5" s="1"/>
  <c r="J107" i="5" a="1"/>
  <c r="J107" i="5" s="1"/>
  <c r="J482" i="5" a="1"/>
  <c r="J482" i="5" s="1"/>
  <c r="J189" i="5" a="1"/>
  <c r="J189" i="5" s="1"/>
  <c r="J1476" i="5" a="1"/>
  <c r="J1476" i="5" s="1"/>
  <c r="J37" i="5" a="1"/>
  <c r="J37" i="5" s="1"/>
  <c r="J327" i="5" a="1"/>
  <c r="J327" i="5" s="1"/>
  <c r="J108" i="5" a="1"/>
  <c r="J108" i="5" s="1"/>
  <c r="J1713" i="5" a="1"/>
  <c r="J1713" i="5" s="1"/>
  <c r="J328" i="5" a="1"/>
  <c r="J328" i="5" s="1"/>
  <c r="J633" i="5" a="1"/>
  <c r="J633" i="5" s="1"/>
  <c r="J1346" i="5" a="1"/>
  <c r="J1346" i="5" s="1"/>
  <c r="J1578" i="5" a="1"/>
  <c r="J1578" i="5" s="1"/>
  <c r="J781" i="5" a="1"/>
  <c r="J781" i="5" s="1"/>
  <c r="J552" i="5" a="1"/>
  <c r="J552" i="5" s="1"/>
  <c r="I161" i="5" a="1"/>
  <c r="I161" i="5" s="1"/>
  <c r="I282" i="5" a="1"/>
  <c r="I282" i="5" s="1"/>
  <c r="I416" i="5" a="1"/>
  <c r="I416" i="5" s="1"/>
  <c r="I403" i="5" a="1"/>
  <c r="I403" i="5" s="1"/>
  <c r="I112" i="5" a="1"/>
  <c r="I112" i="5" s="1"/>
  <c r="I663" i="5" a="1"/>
  <c r="I663" i="5" s="1"/>
  <c r="I499" i="5" a="1"/>
  <c r="I499" i="5" s="1"/>
  <c r="I1319" i="5" a="1"/>
  <c r="I1319" i="5" s="1"/>
  <c r="I654" i="5" a="1"/>
  <c r="I654" i="5" s="1"/>
  <c r="I785" i="5" a="1"/>
  <c r="I785" i="5" s="1"/>
  <c r="I507" i="5" a="1"/>
  <c r="I507" i="5" s="1"/>
  <c r="I723" i="5" a="1"/>
  <c r="I723" i="5" s="1"/>
  <c r="I508" i="5" a="1"/>
  <c r="I508" i="5" s="1"/>
  <c r="I1350" i="5" a="1"/>
  <c r="I1350" i="5" s="1"/>
  <c r="I232" i="5" a="1"/>
  <c r="I232" i="5" s="1"/>
  <c r="I500" i="5" a="1"/>
  <c r="I500" i="5" s="1"/>
  <c r="I954" i="5" a="1"/>
  <c r="I954" i="5" s="1"/>
  <c r="I111" i="5" a="1"/>
  <c r="I111" i="5" s="1"/>
  <c r="I562" i="5" a="1"/>
  <c r="I562" i="5" s="1"/>
  <c r="I1163" i="5" a="1"/>
  <c r="I1163" i="5" s="1"/>
  <c r="I634" i="5" a="1"/>
  <c r="I634" i="5" s="1"/>
  <c r="I1168" i="5" a="1"/>
  <c r="I1168" i="5" s="1"/>
  <c r="I715" i="5" a="1"/>
  <c r="I715" i="5" s="1"/>
  <c r="I228" i="5" a="1"/>
  <c r="I228" i="5" s="1"/>
  <c r="I1312" i="5" a="1"/>
  <c r="I1312" i="5" s="1"/>
  <c r="I415" i="5" a="1"/>
  <c r="I415" i="5" s="1"/>
  <c r="I893" i="5" a="1"/>
  <c r="I893" i="5" s="1"/>
  <c r="I733" i="5" a="1"/>
  <c r="I733" i="5" s="1"/>
  <c r="I79" i="5" a="1"/>
  <c r="I79" i="5" s="1"/>
  <c r="I727" i="5" a="1"/>
  <c r="I727" i="5" s="1"/>
  <c r="I635" i="5" a="1"/>
  <c r="I635" i="5" s="1"/>
  <c r="I1207" i="5" a="1"/>
  <c r="I1207" i="5" s="1"/>
  <c r="I1018" i="5" a="1"/>
  <c r="I1018" i="5" s="1"/>
  <c r="I221" i="5" a="1"/>
  <c r="I221" i="5" s="1"/>
  <c r="I1321" i="5" a="1"/>
  <c r="I1321" i="5" s="1"/>
  <c r="I114" i="5" a="1"/>
  <c r="I114" i="5" s="1"/>
  <c r="I1156" i="5" a="1"/>
  <c r="I1156" i="5" s="1"/>
  <c r="I662" i="5" a="1"/>
  <c r="I662" i="5" s="1"/>
  <c r="I640" i="5" a="1"/>
  <c r="I640" i="5" s="1"/>
  <c r="I724" i="5" a="1"/>
  <c r="I724" i="5" s="1"/>
  <c r="I337" i="5" a="1"/>
  <c r="I337" i="5" s="1"/>
  <c r="I1210" i="5" a="1"/>
  <c r="I1210" i="5" s="1"/>
  <c r="I274" i="5" a="1"/>
  <c r="I274" i="5" s="1"/>
  <c r="I493" i="5" a="1"/>
  <c r="I493" i="5" s="1"/>
  <c r="I267" i="5" a="1"/>
  <c r="I267" i="5" s="1"/>
  <c r="I12" i="5" a="1"/>
  <c r="I12" i="5" s="1"/>
  <c r="I1354" i="5" a="1"/>
  <c r="I1354" i="5" s="1"/>
  <c r="I229" i="5" a="1"/>
  <c r="I229" i="5" s="1"/>
  <c r="I494" i="5" a="1"/>
  <c r="I494" i="5" s="1"/>
  <c r="I800" i="5" a="1"/>
  <c r="I800" i="5" s="1"/>
  <c r="I1211" i="5" a="1"/>
  <c r="I1211" i="5" s="1"/>
  <c r="I273" i="5" a="1"/>
  <c r="I273" i="5" s="1"/>
  <c r="I794" i="5" a="1"/>
  <c r="I794" i="5" s="1"/>
  <c r="I1140" i="5" a="1"/>
  <c r="I1140" i="5" s="1"/>
  <c r="I401" i="5" a="1"/>
  <c r="I401" i="5" s="1"/>
  <c r="I278" i="5" a="1"/>
  <c r="I278" i="5" s="1"/>
  <c r="I483" i="5" a="1"/>
  <c r="I483" i="5" s="1"/>
  <c r="I645" i="5" a="1"/>
  <c r="I645" i="5" s="1"/>
  <c r="I23" i="5" a="1"/>
  <c r="I23" i="5" s="1"/>
  <c r="I1068" i="5" a="1"/>
  <c r="I1068" i="5" s="1"/>
  <c r="I190" i="5" a="1"/>
  <c r="I190" i="5" s="1"/>
  <c r="I332" i="5" a="1"/>
  <c r="I332" i="5" s="1"/>
  <c r="I874" i="5" a="1"/>
  <c r="I874" i="5" s="1"/>
  <c r="I638" i="5" a="1"/>
  <c r="I638" i="5" s="1"/>
  <c r="I333" i="5" a="1"/>
  <c r="I333" i="5" s="1"/>
  <c r="I349" i="5" a="1"/>
  <c r="I349" i="5" s="1"/>
  <c r="I352" i="5" a="1"/>
  <c r="I352" i="5" s="1"/>
  <c r="I1157" i="5" a="1"/>
  <c r="I1157" i="5" s="1"/>
  <c r="I484" i="5" a="1"/>
  <c r="I484" i="5" s="1"/>
  <c r="I46" i="5" a="1"/>
  <c r="I46" i="5" s="1"/>
  <c r="I331" i="5" a="1"/>
  <c r="I331" i="5" s="1"/>
  <c r="I939" i="5" a="1"/>
  <c r="I939" i="5" s="1"/>
  <c r="I786" i="5" a="1"/>
  <c r="I786" i="5" s="1"/>
  <c r="I722" i="5" a="1"/>
  <c r="I722" i="5" s="1"/>
  <c r="I1014" i="5" a="1"/>
  <c r="I1014" i="5" s="1"/>
  <c r="I350" i="5" a="1"/>
  <c r="I350" i="5" s="1"/>
  <c r="I807" i="5" a="1"/>
  <c r="I807" i="5" s="1"/>
  <c r="I799" i="5" a="1"/>
  <c r="I799" i="5" s="1"/>
  <c r="I281" i="5" a="1"/>
  <c r="I281" i="5" s="1"/>
  <c r="I577" i="5" a="1"/>
  <c r="I577" i="5" s="1"/>
  <c r="I153" i="5" a="1"/>
  <c r="I153" i="5" s="1"/>
  <c r="I590" i="5" a="1"/>
  <c r="I590" i="5" s="1"/>
  <c r="I1069" i="5" a="1"/>
  <c r="I1069" i="5" s="1"/>
  <c r="I639" i="5" a="1"/>
  <c r="I639" i="5" s="1"/>
  <c r="I1136" i="5" a="1"/>
  <c r="I1136" i="5" s="1"/>
  <c r="I1081" i="5" a="1"/>
  <c r="I1081" i="5" s="1"/>
  <c r="I227" i="5" a="1"/>
  <c r="I227" i="5" s="1"/>
  <c r="I714" i="5" a="1"/>
  <c r="I714" i="5" s="1"/>
  <c r="I960" i="5" a="1"/>
  <c r="I960" i="5" s="1"/>
  <c r="I124" i="5" a="1"/>
  <c r="I124" i="5" s="1"/>
  <c r="I505" i="5" a="1"/>
  <c r="I505" i="5" s="1"/>
  <c r="I1314" i="5" a="1"/>
  <c r="I1314" i="5" s="1"/>
  <c r="I1015" i="5" a="1"/>
  <c r="I1015" i="5" s="1"/>
  <c r="I942" i="5" a="1"/>
  <c r="I942" i="5" s="1"/>
  <c r="I1605" i="5" a="1"/>
  <c r="I1605" i="5" s="1"/>
  <c r="I1409" i="5" a="1"/>
  <c r="I1409" i="5" s="1"/>
  <c r="I795" i="5" a="1"/>
  <c r="I795" i="5" s="1"/>
  <c r="I1137" i="5" a="1"/>
  <c r="I1137" i="5" s="1"/>
  <c r="I191" i="5" a="1"/>
  <c r="I191" i="5" s="1"/>
  <c r="I708" i="5" a="1"/>
  <c r="I708" i="5" s="1"/>
  <c r="I1412" i="5" a="1"/>
  <c r="I1412" i="5" s="1"/>
  <c r="I730" i="5" a="1"/>
  <c r="I730" i="5" s="1"/>
  <c r="I702" i="5" a="1"/>
  <c r="I702" i="5" s="1"/>
  <c r="I268" i="5" a="1"/>
  <c r="I268" i="5" s="1"/>
  <c r="I329" i="5" a="1"/>
  <c r="I329" i="5" s="1"/>
  <c r="I940" i="5" a="1"/>
  <c r="I940" i="5" s="1"/>
  <c r="I806" i="5" a="1"/>
  <c r="I806" i="5" s="1"/>
  <c r="I1322" i="5" a="1"/>
  <c r="I1322" i="5" s="1"/>
  <c r="I506" i="5" a="1"/>
  <c r="I506" i="5" s="1"/>
  <c r="I964" i="5" a="1"/>
  <c r="I964" i="5" s="1"/>
  <c r="I1138" i="5" a="1"/>
  <c r="I1138" i="5" s="1"/>
  <c r="I400" i="5" a="1"/>
  <c r="I400" i="5" s="1"/>
  <c r="I867" i="5" a="1"/>
  <c r="I867" i="5" s="1"/>
  <c r="I163" i="5" a="1"/>
  <c r="I163" i="5" s="1"/>
  <c r="I661" i="5" a="1"/>
  <c r="I661" i="5" s="1"/>
  <c r="I1166" i="5" a="1"/>
  <c r="I1166" i="5" s="1"/>
  <c r="I709" i="5" a="1"/>
  <c r="I709" i="5" s="1"/>
  <c r="I1595" i="5" a="1"/>
  <c r="I1595" i="5" s="1"/>
  <c r="I1169" i="5" a="1"/>
  <c r="I1169" i="5" s="1"/>
  <c r="I948" i="5" a="1"/>
  <c r="I948" i="5" s="1"/>
  <c r="I555" i="5" a="1"/>
  <c r="I555" i="5" s="1"/>
  <c r="I1149" i="5" a="1"/>
  <c r="I1149" i="5" s="1"/>
  <c r="I591" i="5" a="1"/>
  <c r="I591" i="5" s="1"/>
  <c r="I1619" i="5" a="1"/>
  <c r="I1619" i="5" s="1"/>
  <c r="I641" i="5" a="1"/>
  <c r="I641" i="5" s="1"/>
  <c r="I58" i="5" a="1"/>
  <c r="I58" i="5" s="1"/>
  <c r="I588" i="5" a="1"/>
  <c r="I588" i="5" s="1"/>
  <c r="I200" i="5" a="1"/>
  <c r="I200" i="5" s="1"/>
  <c r="I1522" i="5" a="1"/>
  <c r="I1522" i="5" s="1"/>
  <c r="I1159" i="5" a="1"/>
  <c r="I1159" i="5" s="1"/>
  <c r="I351" i="5" a="1"/>
  <c r="I351" i="5" s="1"/>
  <c r="I955" i="5" a="1"/>
  <c r="I955" i="5" s="1"/>
  <c r="I561" i="5" a="1"/>
  <c r="I561" i="5" s="1"/>
  <c r="I154" i="5" a="1"/>
  <c r="I154" i="5" s="1"/>
  <c r="I660" i="5" a="1"/>
  <c r="I660" i="5" s="1"/>
  <c r="I1139" i="5" a="1"/>
  <c r="I1139" i="5" s="1"/>
  <c r="I1158" i="5" a="1"/>
  <c r="I1158" i="5" s="1"/>
  <c r="I485" i="5" a="1"/>
  <c r="I485" i="5" s="1"/>
  <c r="I653" i="5" a="1"/>
  <c r="I653" i="5" s="1"/>
  <c r="I405" i="5" a="1"/>
  <c r="I405" i="5" s="1"/>
  <c r="I873" i="5" a="1"/>
  <c r="I873" i="5" s="1"/>
  <c r="I1523" i="5" a="1"/>
  <c r="I1523" i="5" s="1"/>
  <c r="I646" i="5" a="1"/>
  <c r="I646" i="5" s="1"/>
  <c r="I417" i="5" a="1"/>
  <c r="I417" i="5" s="1"/>
  <c r="I486" i="5" a="1"/>
  <c r="I486" i="5" s="1"/>
  <c r="I201" i="5" a="1"/>
  <c r="I201" i="5" s="1"/>
  <c r="I344" i="5" a="1"/>
  <c r="I344" i="5" s="1"/>
  <c r="I1078" i="5" a="1"/>
  <c r="I1078" i="5" s="1"/>
  <c r="I356" i="5" a="1"/>
  <c r="I356" i="5" s="1"/>
  <c r="I1411" i="5" a="1"/>
  <c r="I1411" i="5" s="1"/>
  <c r="I226" i="5" a="1"/>
  <c r="I226" i="5" s="1"/>
  <c r="I734" i="5" a="1"/>
  <c r="I734" i="5" s="1"/>
  <c r="I222" i="5" a="1"/>
  <c r="I222" i="5" s="1"/>
  <c r="I578" i="5" a="1"/>
  <c r="I578" i="5" s="1"/>
  <c r="I636" i="5" a="1"/>
  <c r="I636" i="5" s="1"/>
  <c r="I1481" i="5" a="1"/>
  <c r="I1481" i="5" s="1"/>
  <c r="I735" i="5" a="1"/>
  <c r="I735" i="5" s="1"/>
  <c r="I579" i="5" a="1"/>
  <c r="I579" i="5" s="1"/>
  <c r="I703" i="5" a="1"/>
  <c r="I703" i="5" s="1"/>
  <c r="I736" i="5" a="1"/>
  <c r="I736" i="5" s="1"/>
  <c r="I1413" i="5" a="1"/>
  <c r="I1413" i="5" s="1"/>
  <c r="I1365" i="5" a="1"/>
  <c r="I1365" i="5" s="1"/>
  <c r="I1404" i="5" a="1"/>
  <c r="I1404" i="5" s="1"/>
  <c r="I959" i="5" a="1"/>
  <c r="I959" i="5" s="1"/>
  <c r="I223" i="5" a="1"/>
  <c r="I223" i="5" s="1"/>
  <c r="I783" i="5" a="1"/>
  <c r="I783" i="5" s="1"/>
  <c r="I647" i="5" a="1"/>
  <c r="I647" i="5" s="1"/>
  <c r="I357" i="5" a="1"/>
  <c r="I357" i="5" s="1"/>
  <c r="I1224" i="5" a="1"/>
  <c r="I1224" i="5" s="1"/>
  <c r="I704" i="5" a="1"/>
  <c r="I704" i="5" s="1"/>
  <c r="I1530" i="5" a="1"/>
  <c r="I1530" i="5" s="1"/>
  <c r="I737" i="5" a="1"/>
  <c r="I737" i="5" s="1"/>
  <c r="I1223" i="5" a="1"/>
  <c r="I1223" i="5" s="1"/>
  <c r="I1405" i="5" a="1"/>
  <c r="I1405" i="5" s="1"/>
  <c r="I580" i="5" a="1"/>
  <c r="I580" i="5" s="1"/>
  <c r="I738" i="5" a="1"/>
  <c r="I738" i="5" s="1"/>
  <c r="I1079" i="5" a="1"/>
  <c r="I1079" i="5" s="1"/>
  <c r="I581" i="5" a="1"/>
  <c r="I581" i="5" s="1"/>
  <c r="I1313" i="5" a="1"/>
  <c r="I1313" i="5" s="1"/>
  <c r="I1316" i="5" a="1"/>
  <c r="I1316" i="5" s="1"/>
  <c r="I784" i="5" a="1"/>
  <c r="I784" i="5" s="1"/>
  <c r="I1165" i="5" a="1"/>
  <c r="I1165" i="5" s="1"/>
  <c r="I125" i="5" a="1"/>
  <c r="I125" i="5" s="1"/>
  <c r="I896" i="5" a="1"/>
  <c r="I896" i="5" s="1"/>
  <c r="I418" i="5" a="1"/>
  <c r="I418" i="5" s="1"/>
  <c r="I1020" i="5" a="1"/>
  <c r="I1020" i="5" s="1"/>
  <c r="I59" i="5" a="1"/>
  <c r="I59" i="5" s="1"/>
  <c r="I338" i="5" a="1"/>
  <c r="I338" i="5" s="1"/>
  <c r="I808" i="5" a="1"/>
  <c r="I808" i="5" s="1"/>
  <c r="I1074" i="5" a="1"/>
  <c r="I1074" i="5" s="1"/>
  <c r="I419" i="5" a="1"/>
  <c r="I419" i="5" s="1"/>
  <c r="I1170" i="5" a="1"/>
  <c r="I1170" i="5" s="1"/>
  <c r="I420" i="5" a="1"/>
  <c r="I420" i="5" s="1"/>
  <c r="I503" i="5" a="1"/>
  <c r="I503" i="5" s="1"/>
  <c r="I1482" i="5" a="1"/>
  <c r="I1482" i="5" s="1"/>
  <c r="I1064" i="5" a="1"/>
  <c r="I1064" i="5" s="1"/>
  <c r="I892" i="5" a="1"/>
  <c r="I892" i="5" s="1"/>
  <c r="I587" i="5" a="1"/>
  <c r="I587" i="5" s="1"/>
  <c r="I414" i="5" a="1"/>
  <c r="I414" i="5" s="1"/>
  <c r="I949" i="5" a="1"/>
  <c r="I949" i="5" s="1"/>
  <c r="I809" i="5" a="1"/>
  <c r="I809" i="5" s="1"/>
  <c r="I716" i="5" a="1"/>
  <c r="I716" i="5" s="1"/>
  <c r="I739" i="5" a="1"/>
  <c r="I739" i="5" s="1"/>
  <c r="I38" i="5" a="1"/>
  <c r="I38" i="5" s="1"/>
  <c r="I705" i="5" a="1"/>
  <c r="I705" i="5" s="1"/>
  <c r="I406" i="5" a="1"/>
  <c r="I406" i="5" s="1"/>
  <c r="I1010" i="5" a="1"/>
  <c r="I1010" i="5" s="1"/>
  <c r="I126" i="5" a="1"/>
  <c r="I126" i="5" s="1"/>
  <c r="I43" i="5" a="1"/>
  <c r="I43" i="5" s="1"/>
  <c r="I891" i="5" a="1"/>
  <c r="I891" i="5" s="1"/>
  <c r="I487" i="5" a="1"/>
  <c r="I487" i="5" s="1"/>
  <c r="I1141" i="5" a="1"/>
  <c r="I1141" i="5" s="1"/>
  <c r="I556" i="5" a="1"/>
  <c r="I556" i="5" s="1"/>
  <c r="I706" i="5" a="1"/>
  <c r="I706" i="5" s="1"/>
  <c r="I501" i="5" a="1"/>
  <c r="I501" i="5" s="1"/>
  <c r="I413" i="5" a="1"/>
  <c r="I413" i="5" s="1"/>
  <c r="I22" i="5" a="1"/>
  <c r="I22" i="5" s="1"/>
  <c r="I1283" i="5" a="1"/>
  <c r="I1283" i="5" s="1"/>
  <c r="I790" i="5" a="1"/>
  <c r="I790" i="5" s="1"/>
  <c r="I882" i="5" a="1"/>
  <c r="I882" i="5" s="1"/>
  <c r="I195" i="5" a="1"/>
  <c r="I195" i="5" s="1"/>
  <c r="I1082" i="5" a="1"/>
  <c r="I1082" i="5" s="1"/>
  <c r="I648" i="5" a="1"/>
  <c r="I648" i="5" s="1"/>
  <c r="I1519" i="5" a="1"/>
  <c r="I1519" i="5" s="1"/>
  <c r="I1745" i="5" a="1"/>
  <c r="I1745" i="5" s="1"/>
  <c r="I1164" i="5" a="1"/>
  <c r="I1164" i="5" s="1"/>
  <c r="I965" i="5" a="1"/>
  <c r="I965" i="5" s="1"/>
  <c r="I958" i="5" a="1"/>
  <c r="I958" i="5" s="1"/>
  <c r="I202" i="5" a="1"/>
  <c r="I202" i="5" s="1"/>
  <c r="I592" i="5" a="1"/>
  <c r="I592" i="5" s="1"/>
  <c r="I961" i="5" a="1"/>
  <c r="I961" i="5" s="1"/>
  <c r="I1286" i="5" a="1"/>
  <c r="I1286" i="5" s="1"/>
  <c r="I564" i="5" a="1"/>
  <c r="I564" i="5" s="1"/>
  <c r="I1604" i="5" a="1"/>
  <c r="I1604" i="5" s="1"/>
  <c r="I1065" i="5" a="1"/>
  <c r="I1065" i="5" s="1"/>
  <c r="I330" i="5" a="1"/>
  <c r="I330" i="5" s="1"/>
  <c r="I1277" i="5" a="1"/>
  <c r="I1277" i="5" s="1"/>
  <c r="I664" i="5" a="1"/>
  <c r="I664" i="5" s="1"/>
  <c r="I791" i="5" a="1"/>
  <c r="I791" i="5" s="1"/>
  <c r="I45" i="5" a="1"/>
  <c r="I45" i="5" s="1"/>
  <c r="I509" i="5" a="1"/>
  <c r="I509" i="5" s="1"/>
  <c r="I1552" i="5" a="1"/>
  <c r="I1552" i="5" s="1"/>
  <c r="I1022" i="5" a="1"/>
  <c r="I1022" i="5" s="1"/>
  <c r="I869" i="5" a="1"/>
  <c r="I869" i="5" s="1"/>
  <c r="I589" i="5" a="1"/>
  <c r="I589" i="5" s="1"/>
  <c r="I792" i="5" a="1"/>
  <c r="I792" i="5" s="1"/>
  <c r="I1212" i="5" a="1"/>
  <c r="I1212" i="5" s="1"/>
  <c r="I728" i="5" a="1"/>
  <c r="I728" i="5" s="1"/>
  <c r="I1167" i="5" a="1"/>
  <c r="I1167" i="5" s="1"/>
  <c r="I1086" i="5" a="1"/>
  <c r="I1086" i="5" s="1"/>
  <c r="I115" i="5" a="1"/>
  <c r="I115" i="5" s="1"/>
  <c r="I1274" i="5" a="1"/>
  <c r="I1274" i="5" s="1"/>
  <c r="I80" i="5" a="1"/>
  <c r="I80" i="5" s="1"/>
  <c r="I1077" i="5" a="1"/>
  <c r="I1077" i="5" s="1"/>
  <c r="I504" i="5" a="1"/>
  <c r="I504" i="5" s="1"/>
  <c r="I883" i="5" a="1"/>
  <c r="I883" i="5" s="1"/>
  <c r="I805" i="5" a="1"/>
  <c r="I805" i="5" s="1"/>
  <c r="I1351" i="5" a="1"/>
  <c r="I1351" i="5" s="1"/>
  <c r="I875" i="5" a="1"/>
  <c r="I875" i="5" s="1"/>
  <c r="I876" i="5" a="1"/>
  <c r="I876" i="5" s="1"/>
  <c r="I402" i="5" a="1"/>
  <c r="I402" i="5" s="1"/>
  <c r="I707" i="5" a="1"/>
  <c r="I707" i="5" s="1"/>
  <c r="I637" i="5" a="1"/>
  <c r="I637" i="5" s="1"/>
  <c r="I649" i="5" a="1"/>
  <c r="I649" i="5" s="1"/>
  <c r="I1450" i="5" a="1"/>
  <c r="I1450" i="5" s="1"/>
  <c r="I1484" i="5" a="1"/>
  <c r="I1484" i="5" s="1"/>
  <c r="I1021" i="5" a="1"/>
  <c r="I1021" i="5" s="1"/>
  <c r="I86" i="5" a="1"/>
  <c r="I86" i="5" s="1"/>
  <c r="I868" i="5" a="1"/>
  <c r="I868" i="5" s="1"/>
  <c r="I269" i="5" a="1"/>
  <c r="I269" i="5" s="1"/>
  <c r="I563" i="5" a="1"/>
  <c r="I563" i="5" s="1"/>
  <c r="I729" i="5" a="1"/>
  <c r="I729" i="5" s="1"/>
  <c r="I650" i="5" a="1"/>
  <c r="I650" i="5" s="1"/>
  <c r="I565" i="5" a="1"/>
  <c r="I565" i="5" s="1"/>
  <c r="I897" i="5" a="1"/>
  <c r="I897" i="5" s="1"/>
  <c r="I1150" i="5" a="1"/>
  <c r="I1150" i="5" s="1"/>
  <c r="I1144" i="5" a="1"/>
  <c r="I1144" i="5" s="1"/>
  <c r="I231" i="5" a="1"/>
  <c r="I231" i="5" s="1"/>
  <c r="I1275" i="5" a="1"/>
  <c r="I1275" i="5" s="1"/>
  <c r="I1414" i="5" a="1"/>
  <c r="I1414" i="5" s="1"/>
  <c r="I1440" i="5" a="1"/>
  <c r="I1440" i="5" s="1"/>
  <c r="I1083" i="5" a="1"/>
  <c r="I1083" i="5" s="1"/>
  <c r="I804" i="5" a="1"/>
  <c r="I804" i="5" s="1"/>
  <c r="I1363" i="5" a="1"/>
  <c r="I1363" i="5" s="1"/>
  <c r="I502" i="5" a="1"/>
  <c r="I502" i="5" s="1"/>
  <c r="I155" i="5" a="1"/>
  <c r="I155" i="5" s="1"/>
  <c r="I196" i="5" a="1"/>
  <c r="I196" i="5" s="1"/>
  <c r="I1142" i="5" a="1"/>
  <c r="I1142" i="5" s="1"/>
  <c r="I1478" i="5" a="1"/>
  <c r="I1478" i="5" s="1"/>
  <c r="I1066" i="5" a="1"/>
  <c r="I1066" i="5" s="1"/>
  <c r="I1352" i="5" a="1"/>
  <c r="I1352" i="5" s="1"/>
  <c r="I1084" i="5" a="1"/>
  <c r="I1084" i="5" s="1"/>
  <c r="I1407" i="5" a="1"/>
  <c r="I1407" i="5" s="1"/>
  <c r="I659" i="5" a="1"/>
  <c r="I659" i="5" s="1"/>
  <c r="I230" i="5" a="1"/>
  <c r="I230" i="5" s="1"/>
  <c r="I884" i="5" a="1"/>
  <c r="I884" i="5" s="1"/>
  <c r="I410" i="5" a="1"/>
  <c r="I410" i="5" s="1"/>
  <c r="I121" i="5" a="1"/>
  <c r="I121" i="5" s="1"/>
  <c r="I655" i="5" a="1"/>
  <c r="I655" i="5" s="1"/>
  <c r="I1320" i="5" a="1"/>
  <c r="I1320" i="5" s="1"/>
  <c r="I83" i="5" a="1"/>
  <c r="I83" i="5" s="1"/>
  <c r="I233" i="5" a="1"/>
  <c r="I233" i="5" s="1"/>
  <c r="I495" i="5" a="1"/>
  <c r="I495" i="5" s="1"/>
  <c r="I643" i="5" a="1"/>
  <c r="I643" i="5" s="1"/>
  <c r="I1160" i="5" a="1"/>
  <c r="I1160" i="5" s="1"/>
  <c r="I787" i="5" a="1"/>
  <c r="I787" i="5" s="1"/>
  <c r="I1581" i="5" a="1"/>
  <c r="I1581" i="5" s="1"/>
  <c r="I411" i="5" a="1"/>
  <c r="I411" i="5" s="1"/>
  <c r="I1714" i="5" a="1"/>
  <c r="I1714" i="5" s="1"/>
  <c r="I656" i="5" a="1"/>
  <c r="I656" i="5" s="1"/>
  <c r="I1477" i="5" a="1"/>
  <c r="I1477" i="5" s="1"/>
  <c r="I1070" i="5" a="1"/>
  <c r="I1070" i="5" s="1"/>
  <c r="I1579" i="5" a="1"/>
  <c r="I1579" i="5" s="1"/>
  <c r="I731" i="5" a="1"/>
  <c r="I731" i="5" s="1"/>
  <c r="I122" i="5" a="1"/>
  <c r="I122" i="5" s="1"/>
  <c r="I1023" i="5" a="1"/>
  <c r="I1023" i="5" s="1"/>
  <c r="I1080" i="5" a="1"/>
  <c r="I1080" i="5" s="1"/>
  <c r="I560" i="5" a="1"/>
  <c r="I560" i="5" s="1"/>
  <c r="I345" i="5" a="1"/>
  <c r="I345" i="5" s="1"/>
  <c r="I496" i="5" a="1"/>
  <c r="I496" i="5" s="1"/>
  <c r="I1013" i="5" a="1"/>
  <c r="I1013" i="5" s="1"/>
  <c r="I162" i="5" a="1"/>
  <c r="I162" i="5" s="1"/>
  <c r="I1553" i="5" a="1"/>
  <c r="I1553" i="5" s="1"/>
  <c r="I1024" i="5" a="1"/>
  <c r="I1024" i="5" s="1"/>
  <c r="I77" i="5" a="1"/>
  <c r="I77" i="5" s="1"/>
  <c r="I44" i="5" a="1"/>
  <c r="I44" i="5" s="1"/>
  <c r="I1415" i="5" a="1"/>
  <c r="I1415" i="5" s="1"/>
  <c r="I1071" i="5" a="1"/>
  <c r="I1071" i="5" s="1"/>
  <c r="I421" i="5" a="1"/>
  <c r="I421" i="5" s="1"/>
  <c r="I894" i="5" a="1"/>
  <c r="I894" i="5" s="1"/>
  <c r="I156" i="5" a="1"/>
  <c r="I156" i="5" s="1"/>
  <c r="I943" i="5" a="1"/>
  <c r="I943" i="5" s="1"/>
  <c r="I1403" i="5" a="1"/>
  <c r="I1403" i="5" s="1"/>
  <c r="I152" i="5" a="1"/>
  <c r="I152" i="5" s="1"/>
  <c r="I582" i="5" a="1"/>
  <c r="I582" i="5" s="1"/>
  <c r="I870" i="5" a="1"/>
  <c r="I870" i="5" s="1"/>
  <c r="I353" i="5" a="1"/>
  <c r="I353" i="5" s="1"/>
  <c r="I1360" i="5" a="1"/>
  <c r="I1360" i="5" s="1"/>
  <c r="I944" i="5" a="1"/>
  <c r="I944" i="5" s="1"/>
  <c r="I346" i="5" a="1"/>
  <c r="I346" i="5" s="1"/>
  <c r="I557" i="5" a="1"/>
  <c r="I557" i="5" s="1"/>
  <c r="I732" i="5" a="1"/>
  <c r="I732" i="5" s="1"/>
  <c r="I1281" i="5" a="1"/>
  <c r="I1281" i="5" s="1"/>
  <c r="I1208" i="5" a="1"/>
  <c r="I1208" i="5" s="1"/>
  <c r="I725" i="5" a="1"/>
  <c r="I725" i="5" s="1"/>
  <c r="I1085" i="5" a="1"/>
  <c r="I1085" i="5" s="1"/>
  <c r="I583" i="5" a="1"/>
  <c r="I583" i="5" s="1"/>
  <c r="I347" i="5" a="1"/>
  <c r="I347" i="5" s="1"/>
  <c r="I810" i="5" a="1"/>
  <c r="I810" i="5" s="1"/>
  <c r="I422" i="5" a="1"/>
  <c r="I422" i="5" s="1"/>
  <c r="I726" i="5" a="1"/>
  <c r="I726" i="5" s="1"/>
  <c r="I871" i="5" a="1"/>
  <c r="I871" i="5" s="1"/>
  <c r="I657" i="5" a="1"/>
  <c r="I657" i="5" s="1"/>
  <c r="I279" i="5" a="1"/>
  <c r="I279" i="5" s="1"/>
  <c r="I192" i="5" a="1"/>
  <c r="I192" i="5" s="1"/>
  <c r="I1011" i="5" a="1"/>
  <c r="I1011" i="5" s="1"/>
  <c r="I334" i="5" a="1"/>
  <c r="I334" i="5" s="1"/>
  <c r="I644" i="5" a="1"/>
  <c r="I644" i="5" s="1"/>
  <c r="I945" i="5" a="1"/>
  <c r="I945" i="5" s="1"/>
  <c r="I888" i="5" a="1"/>
  <c r="I888" i="5" s="1"/>
  <c r="I1161" i="5" a="1"/>
  <c r="I1161" i="5" s="1"/>
  <c r="I710" i="5" a="1"/>
  <c r="I710" i="5" s="1"/>
  <c r="I553" i="5" a="1"/>
  <c r="I553" i="5" s="1"/>
  <c r="I1353" i="5" a="1"/>
  <c r="I1353" i="5" s="1"/>
  <c r="I354" i="5" a="1"/>
  <c r="I354" i="5" s="1"/>
  <c r="I1284" i="5" a="1"/>
  <c r="I1284" i="5" s="1"/>
  <c r="I164" i="5" a="1"/>
  <c r="I164" i="5" s="1"/>
  <c r="I946" i="5" a="1"/>
  <c r="I946" i="5" s="1"/>
  <c r="I423" i="5" a="1"/>
  <c r="I423" i="5" s="1"/>
  <c r="I424" i="5" a="1"/>
  <c r="I424" i="5" s="1"/>
  <c r="I811" i="5" a="1"/>
  <c r="I811" i="5" s="1"/>
  <c r="I1361" i="5" a="1"/>
  <c r="I1361" i="5" s="1"/>
  <c r="I1449" i="5" a="1"/>
  <c r="I1449" i="5" s="1"/>
  <c r="I1209" i="5" a="1"/>
  <c r="I1209" i="5" s="1"/>
  <c r="I956" i="5" a="1"/>
  <c r="I956" i="5" s="1"/>
  <c r="I1171" i="5" a="1"/>
  <c r="I1171" i="5" s="1"/>
  <c r="I1162" i="5" a="1"/>
  <c r="I1162" i="5" s="1"/>
  <c r="I889" i="5" a="1"/>
  <c r="I889" i="5" s="1"/>
  <c r="I283" i="5" a="1"/>
  <c r="I283" i="5" s="1"/>
  <c r="I584" i="5" a="1"/>
  <c r="I584" i="5" s="1"/>
  <c r="I558" i="5" a="1"/>
  <c r="I558" i="5" s="1"/>
  <c r="I1529" i="5" a="1"/>
  <c r="I1529" i="5" s="1"/>
  <c r="I554" i="5" a="1"/>
  <c r="I554" i="5" s="1"/>
  <c r="I280" i="5" a="1"/>
  <c r="I280" i="5" s="1"/>
  <c r="I1072" i="5" a="1"/>
  <c r="I1072" i="5" s="1"/>
  <c r="I335" i="5" a="1"/>
  <c r="I335" i="5" s="1"/>
  <c r="I1323" i="5" a="1"/>
  <c r="I1323" i="5" s="1"/>
  <c r="I165" i="5" a="1"/>
  <c r="I165" i="5" s="1"/>
  <c r="I270" i="5" a="1"/>
  <c r="I270" i="5" s="1"/>
  <c r="I425" i="5" a="1"/>
  <c r="I425" i="5" s="1"/>
  <c r="I782" i="5" a="1"/>
  <c r="I782" i="5" s="1"/>
  <c r="I642" i="5" a="1"/>
  <c r="I642" i="5" s="1"/>
  <c r="I348" i="5" a="1"/>
  <c r="I348" i="5" s="1"/>
  <c r="I711" i="5" a="1"/>
  <c r="I711" i="5" s="1"/>
  <c r="I271" i="5" a="1"/>
  <c r="I271" i="5" s="1"/>
  <c r="I123" i="5" a="1"/>
  <c r="I123" i="5" s="1"/>
  <c r="I78" i="5" a="1"/>
  <c r="I78" i="5" s="1"/>
  <c r="I219" i="5" a="1"/>
  <c r="I219" i="5" s="1"/>
  <c r="I559" i="5" a="1"/>
  <c r="I559" i="5" s="1"/>
  <c r="I1653" i="5" a="1"/>
  <c r="I1653" i="5" s="1"/>
  <c r="I426" i="5" a="1"/>
  <c r="I426" i="5" s="1"/>
  <c r="I497" i="5" a="1"/>
  <c r="I497" i="5" s="1"/>
  <c r="I29" i="5" a="1"/>
  <c r="I29" i="5" s="1"/>
  <c r="I895" i="5" a="1"/>
  <c r="I895" i="5" s="1"/>
  <c r="I1172" i="5" a="1"/>
  <c r="I1172" i="5" s="1"/>
  <c r="I788" i="5" a="1"/>
  <c r="I788" i="5" s="1"/>
  <c r="I336" i="5" a="1"/>
  <c r="I336" i="5" s="1"/>
  <c r="I801" i="5" a="1"/>
  <c r="I801" i="5" s="1"/>
  <c r="I585" i="5" a="1"/>
  <c r="I585" i="5" s="1"/>
  <c r="I198" i="5" a="1"/>
  <c r="I198" i="5" s="1"/>
  <c r="I1073" i="5" a="1"/>
  <c r="I1073" i="5" s="1"/>
  <c r="I665" i="5" a="1"/>
  <c r="I665" i="5" s="1"/>
  <c r="I1019" i="5" a="1"/>
  <c r="I1019" i="5" s="1"/>
  <c r="I1485" i="5" a="1"/>
  <c r="I1485" i="5" s="1"/>
  <c r="I84" i="5" a="1"/>
  <c r="I84" i="5" s="1"/>
  <c r="I1315" i="5" a="1"/>
  <c r="I1315" i="5" s="1"/>
  <c r="I21" i="5" a="1"/>
  <c r="I21" i="5" s="1"/>
  <c r="I498" i="5" a="1"/>
  <c r="I498" i="5" s="1"/>
  <c r="I593" i="5" a="1"/>
  <c r="I593" i="5" s="1"/>
  <c r="I1520" i="5" a="1"/>
  <c r="I1520" i="5" s="1"/>
  <c r="I199" i="5" a="1"/>
  <c r="I199" i="5" s="1"/>
  <c r="I1620" i="5" a="1"/>
  <c r="I1620" i="5" s="1"/>
  <c r="I941" i="5" a="1"/>
  <c r="I941" i="5" s="1"/>
  <c r="I872" i="5" a="1"/>
  <c r="I872" i="5" s="1"/>
  <c r="I802" i="5" a="1"/>
  <c r="I802" i="5" s="1"/>
  <c r="I594" i="5" a="1"/>
  <c r="I594" i="5" s="1"/>
  <c r="I1662" i="5" a="1"/>
  <c r="I1662" i="5" s="1"/>
  <c r="I1521" i="5" a="1"/>
  <c r="I1521" i="5" s="1"/>
  <c r="I712" i="5" a="1"/>
  <c r="I712" i="5" s="1"/>
  <c r="I812" i="5" a="1"/>
  <c r="I812" i="5" s="1"/>
  <c r="I220" i="5" a="1"/>
  <c r="I220" i="5" s="1"/>
  <c r="I1416" i="5" a="1"/>
  <c r="I1416" i="5" s="1"/>
  <c r="I586" i="5" a="1"/>
  <c r="I586" i="5" s="1"/>
  <c r="I803" i="5" a="1"/>
  <c r="I803" i="5" s="1"/>
  <c r="I813" i="5" a="1"/>
  <c r="I813" i="5" s="1"/>
  <c r="I412" i="5" a="1"/>
  <c r="I412" i="5" s="1"/>
  <c r="I1012" i="5" a="1"/>
  <c r="I1012" i="5" s="1"/>
  <c r="I11" i="5" a="1"/>
  <c r="I11" i="5" s="1"/>
  <c r="I1143" i="5" a="1"/>
  <c r="I1143" i="5" s="1"/>
  <c r="I814" i="5" a="1"/>
  <c r="I814" i="5" s="1"/>
  <c r="I890" i="5" a="1"/>
  <c r="I890" i="5" s="1"/>
  <c r="I488" i="5" a="1"/>
  <c r="I488" i="5" s="1"/>
  <c r="I1362" i="5" a="1"/>
  <c r="I1362" i="5" s="1"/>
  <c r="I966" i="5" a="1"/>
  <c r="I966" i="5" s="1"/>
  <c r="I1594" i="5" a="1"/>
  <c r="I1594" i="5" s="1"/>
  <c r="I1276" i="5" a="1"/>
  <c r="I1276" i="5" s="1"/>
  <c r="I1654" i="5" a="1"/>
  <c r="I1654" i="5" s="1"/>
  <c r="I272" i="5" a="1"/>
  <c r="I272" i="5" s="1"/>
  <c r="I427" i="5" a="1"/>
  <c r="I427" i="5" s="1"/>
  <c r="I713" i="5" a="1"/>
  <c r="I713" i="5" s="1"/>
  <c r="I113" i="5" a="1"/>
  <c r="I113" i="5" s="1"/>
  <c r="I1282" i="5" a="1"/>
  <c r="I1282" i="5" s="1"/>
  <c r="I947" i="5" a="1"/>
  <c r="I947" i="5" s="1"/>
  <c r="I1439" i="5" a="1"/>
  <c r="I1439" i="5" s="1"/>
  <c r="I85" i="5" a="1"/>
  <c r="I85" i="5" s="1"/>
  <c r="I658" i="5" a="1"/>
  <c r="I658" i="5" s="1"/>
  <c r="I404" i="5" a="1"/>
  <c r="I404" i="5" s="1"/>
  <c r="I1735" i="5" a="1"/>
  <c r="I1735" i="5" s="1"/>
  <c r="I957" i="5" a="1"/>
  <c r="I957" i="5" s="1"/>
  <c r="I1364" i="5" a="1"/>
  <c r="I1364" i="5" s="1"/>
  <c r="I1410" i="5" a="1"/>
  <c r="I1410" i="5" s="1"/>
  <c r="I789" i="5" a="1"/>
  <c r="I789" i="5" s="1"/>
  <c r="I967" i="5" a="1"/>
  <c r="I967" i="5" s="1"/>
  <c r="I1555" i="5" a="1"/>
  <c r="I1555" i="5" s="1"/>
  <c r="I30" i="5" a="1"/>
  <c r="I30" i="5" s="1"/>
  <c r="I1324" i="5" a="1"/>
  <c r="I1324" i="5" s="1"/>
  <c r="I968" i="5" a="1"/>
  <c r="I968" i="5" s="1"/>
  <c r="I566" i="5" a="1"/>
  <c r="I566" i="5" s="1"/>
  <c r="I203" i="5" a="1"/>
  <c r="I203" i="5" s="1"/>
  <c r="I898" i="5" a="1"/>
  <c r="I898" i="5" s="1"/>
  <c r="I717" i="5" a="1"/>
  <c r="I717" i="5" s="1"/>
  <c r="I1606" i="5" a="1"/>
  <c r="I1606" i="5" s="1"/>
  <c r="I567" i="5" a="1"/>
  <c r="I567" i="5" s="1"/>
  <c r="I1479" i="5" a="1"/>
  <c r="I1479" i="5" s="1"/>
  <c r="I1087" i="5" a="1"/>
  <c r="I1087" i="5" s="1"/>
  <c r="I1582" i="5" a="1"/>
  <c r="I1582" i="5" s="1"/>
  <c r="I877" i="5" a="1"/>
  <c r="I877" i="5" s="1"/>
  <c r="I740" i="5" a="1"/>
  <c r="I740" i="5" s="1"/>
  <c r="I428" i="5" a="1"/>
  <c r="I428" i="5" s="1"/>
  <c r="I1441" i="5" a="1"/>
  <c r="I1441" i="5" s="1"/>
  <c r="I116" i="5" a="1"/>
  <c r="I116" i="5" s="1"/>
  <c r="I1556" i="5" a="1"/>
  <c r="I1556" i="5" s="1"/>
  <c r="I166" i="5" a="1"/>
  <c r="I166" i="5" s="1"/>
  <c r="I878" i="5" a="1"/>
  <c r="I878" i="5" s="1"/>
  <c r="I510" i="5" a="1"/>
  <c r="I510" i="5" s="1"/>
  <c r="I1442" i="5" a="1"/>
  <c r="I1442" i="5" s="1"/>
  <c r="I1673" i="5" a="1"/>
  <c r="I1673" i="5" s="1"/>
  <c r="I511" i="5" a="1"/>
  <c r="I511" i="5" s="1"/>
  <c r="I879" i="5" a="1"/>
  <c r="I879" i="5" s="1"/>
  <c r="I358" i="5" a="1"/>
  <c r="I358" i="5" s="1"/>
  <c r="I1225" i="5" a="1"/>
  <c r="I1225" i="5" s="1"/>
  <c r="I1451" i="5" a="1"/>
  <c r="I1451" i="5" s="1"/>
  <c r="I117" i="5" a="1"/>
  <c r="I117" i="5" s="1"/>
  <c r="I1366" i="5" a="1"/>
  <c r="I1366" i="5" s="1"/>
  <c r="I1417" i="5" a="1"/>
  <c r="I1417" i="5" s="1"/>
  <c r="I1524" i="5" a="1"/>
  <c r="I1524" i="5" s="1"/>
  <c r="I899" i="5" a="1"/>
  <c r="I899" i="5" s="1"/>
  <c r="I512" i="5" a="1"/>
  <c r="I512" i="5" s="1"/>
  <c r="I1213" i="5" a="1"/>
  <c r="I1213" i="5" s="1"/>
  <c r="I815" i="5" a="1"/>
  <c r="I815" i="5" s="1"/>
  <c r="I1557" i="5" a="1"/>
  <c r="I1557" i="5" s="1"/>
  <c r="I1226" i="5" a="1"/>
  <c r="I1226" i="5" s="1"/>
  <c r="I1151" i="5" a="1"/>
  <c r="I1151" i="5" s="1"/>
  <c r="I1644" i="5" a="1"/>
  <c r="I1644" i="5" s="1"/>
  <c r="I429" i="5" a="1"/>
  <c r="I429" i="5" s="1"/>
  <c r="I651" i="5" a="1"/>
  <c r="I651" i="5" s="1"/>
  <c r="I1621" i="5" a="1"/>
  <c r="I1621" i="5" s="1"/>
  <c r="I284" i="5" a="1"/>
  <c r="I284" i="5" s="1"/>
  <c r="I1525" i="5" a="1"/>
  <c r="I1525" i="5" s="1"/>
  <c r="I1406" i="5" a="1"/>
  <c r="I1406" i="5" s="1"/>
  <c r="I1632" i="5" a="1"/>
  <c r="I1632" i="5" s="1"/>
  <c r="I741" i="5" a="1"/>
  <c r="I741" i="5" s="1"/>
  <c r="I1347" i="5" a="1"/>
  <c r="I1347" i="5" s="1"/>
  <c r="I969" i="5" a="1"/>
  <c r="I969" i="5" s="1"/>
  <c r="I1152" i="5" a="1"/>
  <c r="I1152" i="5" s="1"/>
  <c r="I407" i="5" a="1"/>
  <c r="I407" i="5" s="1"/>
  <c r="I1583" i="5" a="1"/>
  <c r="I1583" i="5" s="1"/>
  <c r="I1443" i="5" a="1"/>
  <c r="I1443" i="5" s="1"/>
  <c r="I1214" i="5" a="1"/>
  <c r="I1214" i="5" s="1"/>
  <c r="I1145" i="5" a="1"/>
  <c r="I1145" i="5" s="1"/>
  <c r="I742" i="5" a="1"/>
  <c r="I742" i="5" s="1"/>
  <c r="I197" i="5" a="1"/>
  <c r="I197" i="5" s="1"/>
  <c r="I224" i="5" a="1"/>
  <c r="I224" i="5" s="1"/>
  <c r="I167" i="5" a="1"/>
  <c r="I167" i="5" s="1"/>
  <c r="I1663" i="5" a="1"/>
  <c r="I1663" i="5" s="1"/>
  <c r="I1722" i="5" a="1"/>
  <c r="I1722" i="5" s="1"/>
  <c r="I1526" i="5" a="1"/>
  <c r="I1526" i="5" s="1"/>
  <c r="I900" i="5" a="1"/>
  <c r="I900" i="5" s="1"/>
  <c r="I1173" i="5" a="1"/>
  <c r="I1173" i="5" s="1"/>
  <c r="I1452" i="5" a="1"/>
  <c r="I1452" i="5" s="1"/>
  <c r="I1550" i="5" a="1"/>
  <c r="I1550" i="5" s="1"/>
  <c r="I1486" i="5" a="1"/>
  <c r="I1486" i="5" s="1"/>
  <c r="I718" i="5" a="1"/>
  <c r="I718" i="5" s="1"/>
  <c r="I796" i="5" a="1"/>
  <c r="I796" i="5" s="1"/>
  <c r="I1453" i="5" a="1"/>
  <c r="I1453" i="5" s="1"/>
  <c r="I568" i="5" a="1"/>
  <c r="I568" i="5" s="1"/>
  <c r="I513" i="5" a="1"/>
  <c r="I513" i="5" s="1"/>
  <c r="I1487" i="5" a="1"/>
  <c r="I1487" i="5" s="1"/>
  <c r="I1075" i="5" a="1"/>
  <c r="I1075" i="5" s="1"/>
  <c r="I1221" i="5" a="1"/>
  <c r="I1221" i="5" s="1"/>
  <c r="I962" i="5" a="1"/>
  <c r="I962" i="5" s="1"/>
  <c r="I24" i="5" a="1"/>
  <c r="I24" i="5" s="1"/>
  <c r="I1174" i="5" a="1"/>
  <c r="I1174" i="5" s="1"/>
  <c r="I797" i="5" a="1"/>
  <c r="I797" i="5" s="1"/>
  <c r="I430" i="5" a="1"/>
  <c r="I430" i="5" s="1"/>
  <c r="I1480" i="5" a="1"/>
  <c r="I1480" i="5" s="1"/>
  <c r="I1175" i="5" a="1"/>
  <c r="I1175" i="5" s="1"/>
  <c r="I234" i="5" a="1"/>
  <c r="I234" i="5" s="1"/>
  <c r="I595" i="5" a="1"/>
  <c r="I595" i="5" s="1"/>
  <c r="I880" i="5" a="1"/>
  <c r="I880" i="5" s="1"/>
  <c r="I1418" i="5" a="1"/>
  <c r="I1418" i="5" s="1"/>
  <c r="I1227" i="5" a="1"/>
  <c r="I1227" i="5" s="1"/>
  <c r="I1025" i="5" a="1"/>
  <c r="I1025" i="5" s="1"/>
  <c r="I816" i="5" a="1"/>
  <c r="I816" i="5" s="1"/>
  <c r="I885" i="5" a="1"/>
  <c r="I885" i="5" s="1"/>
  <c r="I901" i="5" a="1"/>
  <c r="I901" i="5" s="1"/>
  <c r="I1708" i="5" a="1"/>
  <c r="I1708" i="5" s="1"/>
  <c r="I168" i="5" a="1"/>
  <c r="I168" i="5" s="1"/>
  <c r="I158" i="5" a="1"/>
  <c r="I158" i="5" s="1"/>
  <c r="I1355" i="5" a="1"/>
  <c r="I1355" i="5" s="1"/>
  <c r="I408" i="5" a="1"/>
  <c r="I408" i="5" s="1"/>
  <c r="I652" i="5" a="1"/>
  <c r="I652" i="5" s="1"/>
  <c r="I81" i="5" a="1"/>
  <c r="I81" i="5" s="1"/>
  <c r="I1527" i="5" a="1"/>
  <c r="I1527" i="5" s="1"/>
  <c r="I817" i="5" a="1"/>
  <c r="I817" i="5" s="1"/>
  <c r="I1558" i="5" a="1"/>
  <c r="I1558" i="5" s="1"/>
  <c r="I963" i="5" a="1"/>
  <c r="I963" i="5" s="1"/>
  <c r="I1176" i="5" a="1"/>
  <c r="I1176" i="5" s="1"/>
  <c r="I569" i="5" a="1"/>
  <c r="I569" i="5" s="1"/>
  <c r="I359" i="5" a="1"/>
  <c r="I359" i="5" s="1"/>
  <c r="I1584" i="5" a="1"/>
  <c r="I1584" i="5" s="1"/>
  <c r="I1215" i="5" a="1"/>
  <c r="I1215" i="5" s="1"/>
  <c r="I719" i="5" a="1"/>
  <c r="I719" i="5" s="1"/>
  <c r="I1483" i="5" a="1"/>
  <c r="I1483" i="5" s="1"/>
  <c r="I1444" i="5" a="1"/>
  <c r="I1444" i="5" s="1"/>
  <c r="I360" i="5" a="1"/>
  <c r="I360" i="5" s="1"/>
  <c r="I1448" i="5" a="1"/>
  <c r="I1448" i="5" s="1"/>
  <c r="I1216" i="5" a="1"/>
  <c r="I1216" i="5" s="1"/>
  <c r="I118" i="5" a="1"/>
  <c r="I118" i="5" s="1"/>
  <c r="I881" i="5" a="1"/>
  <c r="I881" i="5" s="1"/>
  <c r="I1419" i="5" a="1"/>
  <c r="I1419" i="5" s="1"/>
  <c r="I1445" i="5" a="1"/>
  <c r="I1445" i="5" s="1"/>
  <c r="I1645" i="5" a="1"/>
  <c r="I1645" i="5" s="1"/>
  <c r="I1454" i="5" a="1"/>
  <c r="I1454" i="5" s="1"/>
  <c r="I491" i="5" a="1"/>
  <c r="I491" i="5" s="1"/>
  <c r="I720" i="5" a="1"/>
  <c r="I720" i="5" s="1"/>
  <c r="I431" i="5" a="1"/>
  <c r="I431" i="5" s="1"/>
  <c r="I1067" i="5" a="1"/>
  <c r="I1067" i="5" s="1"/>
  <c r="I1408" i="5" a="1"/>
  <c r="I1408" i="5" s="1"/>
  <c r="I514" i="5" a="1"/>
  <c r="I514" i="5" s="1"/>
  <c r="I432" i="5" a="1"/>
  <c r="I432" i="5" s="1"/>
  <c r="I1488" i="5" a="1"/>
  <c r="I1488" i="5" s="1"/>
  <c r="I1278" i="5" a="1"/>
  <c r="I1278" i="5" s="1"/>
  <c r="I169" i="5" a="1"/>
  <c r="I169" i="5" s="1"/>
  <c r="I515" i="5" a="1"/>
  <c r="I515" i="5" s="1"/>
  <c r="I1228" i="5" a="1"/>
  <c r="I1228" i="5" s="1"/>
  <c r="I361" i="5" a="1"/>
  <c r="I361" i="5" s="1"/>
  <c r="I1455" i="5" a="1"/>
  <c r="I1455" i="5" s="1"/>
  <c r="I1217" i="5" a="1"/>
  <c r="I1217" i="5" s="1"/>
  <c r="I1287" i="5" a="1"/>
  <c r="I1287" i="5" s="1"/>
  <c r="I1222" i="5" a="1"/>
  <c r="I1222" i="5" s="1"/>
  <c r="I1348" i="5" a="1"/>
  <c r="I1348" i="5" s="1"/>
  <c r="I902" i="5" a="1"/>
  <c r="I902" i="5" s="1"/>
  <c r="I1531" i="5" a="1"/>
  <c r="I1531" i="5" s="1"/>
  <c r="I1229" i="5" a="1"/>
  <c r="I1229" i="5" s="1"/>
  <c r="I1026" i="5" a="1"/>
  <c r="I1026" i="5" s="1"/>
  <c r="I1218" i="5" a="1"/>
  <c r="I1218" i="5" s="1"/>
  <c r="I1707" i="5" a="1"/>
  <c r="I1707" i="5" s="1"/>
  <c r="I339" i="5" a="1"/>
  <c r="I339" i="5" s="1"/>
  <c r="I1585" i="5" a="1"/>
  <c r="I1585" i="5" s="1"/>
  <c r="I1279" i="5" a="1"/>
  <c r="I1279" i="5" s="1"/>
  <c r="I1456" i="5" a="1"/>
  <c r="I1456" i="5" s="1"/>
  <c r="I193" i="5" a="1"/>
  <c r="I193" i="5" s="1"/>
  <c r="I1551" i="5" a="1"/>
  <c r="I1551" i="5" s="1"/>
  <c r="I1177" i="5" a="1"/>
  <c r="I1177" i="5" s="1"/>
  <c r="I109" i="5" a="1"/>
  <c r="I109" i="5" s="1"/>
  <c r="I570" i="5" a="1"/>
  <c r="I570" i="5" s="1"/>
  <c r="I433" i="5" a="1"/>
  <c r="I433" i="5" s="1"/>
  <c r="I1325" i="5" a="1"/>
  <c r="I1325" i="5" s="1"/>
  <c r="I1146" i="5" a="1"/>
  <c r="I1146" i="5" s="1"/>
  <c r="I127" i="5" a="1"/>
  <c r="I127" i="5" s="1"/>
  <c r="I1367" i="5" a="1"/>
  <c r="I1367" i="5" s="1"/>
  <c r="I1349" i="5" a="1"/>
  <c r="I1349" i="5" s="1"/>
  <c r="I903" i="5" a="1"/>
  <c r="I903" i="5" s="1"/>
  <c r="I362" i="5" a="1"/>
  <c r="I362" i="5" s="1"/>
  <c r="I1356" i="5" a="1"/>
  <c r="I1356" i="5" s="1"/>
  <c r="I1230" i="5" a="1"/>
  <c r="I1230" i="5" s="1"/>
  <c r="I818" i="5" a="1"/>
  <c r="I818" i="5" s="1"/>
  <c r="I1357" i="5" a="1"/>
  <c r="I1357" i="5" s="1"/>
  <c r="I1358" i="5" a="1"/>
  <c r="I1358" i="5" s="1"/>
  <c r="I1231" i="5" a="1"/>
  <c r="I1231" i="5" s="1"/>
  <c r="I1317" i="5" a="1"/>
  <c r="I1317" i="5" s="1"/>
  <c r="I819" i="5" a="1"/>
  <c r="I819" i="5" s="1"/>
  <c r="I516" i="5" a="1"/>
  <c r="I516" i="5" s="1"/>
  <c r="I1076" i="5" a="1"/>
  <c r="I1076" i="5" s="1"/>
  <c r="I950" i="5" a="1"/>
  <c r="I950" i="5" s="1"/>
  <c r="I57" i="5" a="1"/>
  <c r="I57" i="5" s="1"/>
  <c r="I743" i="5" a="1"/>
  <c r="I743" i="5" s="1"/>
  <c r="I194" i="5" a="1"/>
  <c r="I194" i="5" s="1"/>
  <c r="I517" i="5" a="1"/>
  <c r="I517" i="5" s="1"/>
  <c r="I1147" i="5" a="1"/>
  <c r="I1147" i="5" s="1"/>
  <c r="I571" i="5" a="1"/>
  <c r="I571" i="5" s="1"/>
  <c r="I1232" i="5" a="1"/>
  <c r="I1232" i="5" s="1"/>
  <c r="I355" i="5" a="1"/>
  <c r="I355" i="5" s="1"/>
  <c r="I363" i="5" a="1"/>
  <c r="I363" i="5" s="1"/>
  <c r="I572" i="5" a="1"/>
  <c r="I572" i="5" s="1"/>
  <c r="I1368" i="5" a="1"/>
  <c r="I1368" i="5" s="1"/>
  <c r="I573" i="5" a="1"/>
  <c r="I573" i="5" s="1"/>
  <c r="I574" i="5" a="1"/>
  <c r="I574" i="5" s="1"/>
  <c r="I119" i="5" a="1"/>
  <c r="I119" i="5" s="1"/>
  <c r="I951" i="5" a="1"/>
  <c r="I951" i="5" s="1"/>
  <c r="I128" i="5" a="1"/>
  <c r="I128" i="5" s="1"/>
  <c r="I1674" i="5" a="1"/>
  <c r="I1674" i="5" s="1"/>
  <c r="I1580" i="5" a="1"/>
  <c r="I1580" i="5" s="1"/>
  <c r="I1489" i="5" a="1"/>
  <c r="I1489" i="5" s="1"/>
  <c r="I489" i="5" a="1"/>
  <c r="I489" i="5" s="1"/>
  <c r="I492" i="5" a="1"/>
  <c r="I492" i="5" s="1"/>
  <c r="I340" i="5" a="1"/>
  <c r="I340" i="5" s="1"/>
  <c r="I820" i="5" a="1"/>
  <c r="I820" i="5" s="1"/>
  <c r="I82" i="5" a="1"/>
  <c r="I82" i="5" s="1"/>
  <c r="I275" i="5" a="1"/>
  <c r="I275" i="5" s="1"/>
  <c r="I721" i="5" a="1"/>
  <c r="I721" i="5" s="1"/>
  <c r="I235" i="5" a="1"/>
  <c r="I235" i="5" s="1"/>
  <c r="I575" i="5" a="1"/>
  <c r="I575" i="5" s="1"/>
  <c r="I1554" i="5" a="1"/>
  <c r="I1554" i="5" s="1"/>
  <c r="I285" i="5" a="1"/>
  <c r="I285" i="5" s="1"/>
  <c r="I490" i="5" a="1"/>
  <c r="I490" i="5" s="1"/>
  <c r="I225" i="5" a="1"/>
  <c r="I225" i="5" s="1"/>
  <c r="I744" i="5" a="1"/>
  <c r="I744" i="5" s="1"/>
  <c r="I1420" i="5" a="1"/>
  <c r="I1420" i="5" s="1"/>
  <c r="I434" i="5" a="1"/>
  <c r="I434" i="5" s="1"/>
  <c r="I129" i="5" a="1"/>
  <c r="I129" i="5" s="1"/>
  <c r="I1219" i="5" a="1"/>
  <c r="I1219" i="5" s="1"/>
  <c r="I1326" i="5" a="1"/>
  <c r="I1326" i="5" s="1"/>
  <c r="I1318" i="5" a="1"/>
  <c r="I1318" i="5" s="1"/>
  <c r="I1446" i="5" a="1"/>
  <c r="I1446" i="5" s="1"/>
  <c r="I821" i="5" a="1"/>
  <c r="I821" i="5" s="1"/>
  <c r="I170" i="5" a="1"/>
  <c r="I170" i="5" s="1"/>
  <c r="I204" i="5" a="1"/>
  <c r="I204" i="5" s="1"/>
  <c r="I87" i="5" a="1"/>
  <c r="I87" i="5" s="1"/>
  <c r="I1088" i="5" a="1"/>
  <c r="I1088" i="5" s="1"/>
  <c r="I341" i="5" a="1"/>
  <c r="I341" i="5" s="1"/>
  <c r="I1359" i="5" a="1"/>
  <c r="I1359" i="5" s="1"/>
  <c r="I60" i="5" a="1"/>
  <c r="I60" i="5" s="1"/>
  <c r="I159" i="5" a="1"/>
  <c r="I159" i="5" s="1"/>
  <c r="I886" i="5" a="1"/>
  <c r="I886" i="5" s="1"/>
  <c r="I1421" i="5" a="1"/>
  <c r="I1421" i="5" s="1"/>
  <c r="I518" i="5" a="1"/>
  <c r="I518" i="5" s="1"/>
  <c r="I157" i="5" a="1"/>
  <c r="I157" i="5" s="1"/>
  <c r="I519" i="5" a="1"/>
  <c r="I519" i="5" s="1"/>
  <c r="I110" i="5" a="1"/>
  <c r="I110" i="5" s="1"/>
  <c r="I1528" i="5" a="1"/>
  <c r="I1528" i="5" s="1"/>
  <c r="I1280" i="5" a="1"/>
  <c r="I1280" i="5" s="1"/>
  <c r="I596" i="5" a="1"/>
  <c r="I596" i="5" s="1"/>
  <c r="I952" i="5" a="1"/>
  <c r="I952" i="5" s="1"/>
  <c r="I904" i="5" a="1"/>
  <c r="I904" i="5" s="1"/>
  <c r="I1089" i="5" a="1"/>
  <c r="I1089" i="5" s="1"/>
  <c r="I1285" i="5" a="1"/>
  <c r="I1285" i="5" s="1"/>
  <c r="I576" i="5" a="1"/>
  <c r="I576" i="5" s="1"/>
  <c r="I1447" i="5" a="1"/>
  <c r="I1447" i="5" s="1"/>
  <c r="I171" i="5" a="1"/>
  <c r="I171" i="5" s="1"/>
  <c r="I276" i="5" a="1"/>
  <c r="I276" i="5" s="1"/>
  <c r="I1153" i="5" a="1"/>
  <c r="I1153" i="5" s="1"/>
  <c r="I1220" i="5" a="1"/>
  <c r="I1220" i="5" s="1"/>
  <c r="I1027" i="5" a="1"/>
  <c r="I1027" i="5" s="1"/>
  <c r="I277" i="5" a="1"/>
  <c r="I277" i="5" s="1"/>
  <c r="I160" i="5" a="1"/>
  <c r="I160" i="5" s="1"/>
  <c r="I1148" i="5" a="1"/>
  <c r="I1148" i="5" s="1"/>
  <c r="I286" i="5" a="1"/>
  <c r="I286" i="5" s="1"/>
  <c r="I120" i="5" a="1"/>
  <c r="I120" i="5" s="1"/>
  <c r="I822" i="5" a="1"/>
  <c r="I822" i="5" s="1"/>
  <c r="I1090" i="5" a="1"/>
  <c r="I1090" i="5" s="1"/>
  <c r="I47" i="5" a="1"/>
  <c r="I47" i="5" s="1"/>
  <c r="I970" i="5" a="1"/>
  <c r="I970" i="5" s="1"/>
  <c r="I409" i="5" a="1"/>
  <c r="I409" i="5" s="1"/>
  <c r="I1154" i="5" a="1"/>
  <c r="I1154" i="5" s="1"/>
  <c r="I1016" i="5" a="1"/>
  <c r="I1016" i="5" s="1"/>
  <c r="I953" i="5" a="1"/>
  <c r="I953" i="5" s="1"/>
  <c r="I793" i="5" a="1"/>
  <c r="I793" i="5" s="1"/>
  <c r="I435" i="5" a="1"/>
  <c r="I435" i="5" s="1"/>
  <c r="I1732" i="5" a="1"/>
  <c r="I1732" i="5" s="1"/>
  <c r="I28" i="5" a="1"/>
  <c r="I28" i="5" s="1"/>
  <c r="I342" i="5" a="1"/>
  <c r="I342" i="5" s="1"/>
  <c r="I1017" i="5" a="1"/>
  <c r="I1017" i="5" s="1"/>
  <c r="I798" i="5" a="1"/>
  <c r="I798" i="5" s="1"/>
  <c r="I887" i="5" a="1"/>
  <c r="I887" i="5" s="1"/>
  <c r="I287" i="5" a="1"/>
  <c r="I287" i="5" s="1"/>
  <c r="I436" i="5" a="1"/>
  <c r="I436" i="5" s="1"/>
  <c r="I745" i="5" a="1"/>
  <c r="I745" i="5" s="1"/>
  <c r="I1422" i="5" a="1"/>
  <c r="I1422" i="5" s="1"/>
  <c r="I1652" i="5" a="1"/>
  <c r="I1652" i="5" s="1"/>
  <c r="I1155" i="5" a="1"/>
  <c r="I1155" i="5" s="1"/>
  <c r="I205" i="5" a="1"/>
  <c r="I205" i="5" s="1"/>
  <c r="I343" i="5" a="1"/>
  <c r="I343" i="5" s="1"/>
  <c r="I666" i="5" a="1"/>
  <c r="I666" i="5" s="1"/>
  <c r="I1091" i="5" a="1"/>
  <c r="I1091" i="5" s="1"/>
  <c r="I364" i="5" a="1"/>
  <c r="I364" i="5" s="1"/>
  <c r="I1743" i="5" a="1"/>
  <c r="I1743" i="5" s="1"/>
  <c r="I746" i="5" a="1"/>
  <c r="I746" i="5" s="1"/>
  <c r="I1092" i="5" a="1"/>
  <c r="I1092" i="5" s="1"/>
  <c r="I1457" i="5" a="1"/>
  <c r="I1457" i="5" s="1"/>
  <c r="I1664" i="5" a="1"/>
  <c r="I1664" i="5" s="1"/>
  <c r="I905" i="5" a="1"/>
  <c r="I905" i="5" s="1"/>
  <c r="I597" i="5" a="1"/>
  <c r="I597" i="5" s="1"/>
  <c r="I365" i="5" a="1"/>
  <c r="I365" i="5" s="1"/>
  <c r="I598" i="5" a="1"/>
  <c r="I598" i="5" s="1"/>
  <c r="I1233" i="5" a="1"/>
  <c r="I1233" i="5" s="1"/>
  <c r="I288" i="5" a="1"/>
  <c r="I288" i="5" s="1"/>
  <c r="I1028" i="5" a="1"/>
  <c r="I1028" i="5" s="1"/>
  <c r="I1178" i="5" a="1"/>
  <c r="I1178" i="5" s="1"/>
  <c r="I1723" i="5" a="1"/>
  <c r="I1723" i="5" s="1"/>
  <c r="I1490" i="5" a="1"/>
  <c r="I1490" i="5" s="1"/>
  <c r="I1633" i="5" a="1"/>
  <c r="I1633" i="5" s="1"/>
  <c r="I1532" i="5" a="1"/>
  <c r="I1532" i="5" s="1"/>
  <c r="I1369" i="5" a="1"/>
  <c r="I1369" i="5" s="1"/>
  <c r="I599" i="5" a="1"/>
  <c r="I599" i="5" s="1"/>
  <c r="I289" i="5" a="1"/>
  <c r="I289" i="5" s="1"/>
  <c r="I1634" i="5" a="1"/>
  <c r="I1634" i="5" s="1"/>
  <c r="I88" i="5" a="1"/>
  <c r="I88" i="5" s="1"/>
  <c r="I89" i="5" a="1"/>
  <c r="I89" i="5" s="1"/>
  <c r="I1234" i="5" a="1"/>
  <c r="I1234" i="5" s="1"/>
  <c r="I1093" i="5" a="1"/>
  <c r="I1093" i="5" s="1"/>
  <c r="I1747" i="5" a="1"/>
  <c r="I1747" i="5" s="1"/>
  <c r="I1029" i="5" a="1"/>
  <c r="I1029" i="5" s="1"/>
  <c r="I7" i="5" a="1"/>
  <c r="I7" i="5" s="1"/>
  <c r="I437" i="5" a="1"/>
  <c r="I437" i="5" s="1"/>
  <c r="I1235" i="5" a="1"/>
  <c r="I1235" i="5" s="1"/>
  <c r="I290" i="5" a="1"/>
  <c r="I290" i="5" s="1"/>
  <c r="I1030" i="5" a="1"/>
  <c r="I1030" i="5" s="1"/>
  <c r="I438" i="5" a="1"/>
  <c r="I438" i="5" s="1"/>
  <c r="I1031" i="5" a="1"/>
  <c r="I1031" i="5" s="1"/>
  <c r="I747" i="5" a="1"/>
  <c r="I747" i="5" s="1"/>
  <c r="I600" i="5" a="1"/>
  <c r="I600" i="5" s="1"/>
  <c r="I1179" i="5" a="1"/>
  <c r="I1179" i="5" s="1"/>
  <c r="I1458" i="5" a="1"/>
  <c r="I1458" i="5" s="1"/>
  <c r="I90" i="5" a="1"/>
  <c r="I90" i="5" s="1"/>
  <c r="I1665" i="5" a="1"/>
  <c r="I1665" i="5" s="1"/>
  <c r="I1423" i="5" a="1"/>
  <c r="I1423" i="5" s="1"/>
  <c r="I667" i="5" a="1"/>
  <c r="I667" i="5" s="1"/>
  <c r="I439" i="5" a="1"/>
  <c r="I439" i="5" s="1"/>
  <c r="I291" i="5" a="1"/>
  <c r="I291" i="5" s="1"/>
  <c r="I48" i="5" a="1"/>
  <c r="I48" i="5" s="1"/>
  <c r="I1688" i="5" a="1"/>
  <c r="I1688" i="5" s="1"/>
  <c r="I1491" i="5" a="1"/>
  <c r="I1491" i="5" s="1"/>
  <c r="I1236" i="5" a="1"/>
  <c r="I1236" i="5" s="1"/>
  <c r="I1492" i="5" a="1"/>
  <c r="I1492" i="5" s="1"/>
  <c r="I130" i="5" a="1"/>
  <c r="I130" i="5" s="1"/>
  <c r="I366" i="5" a="1"/>
  <c r="I366" i="5" s="1"/>
  <c r="I971" i="5" a="1"/>
  <c r="I971" i="5" s="1"/>
  <c r="I1327" i="5" a="1"/>
  <c r="I1327" i="5" s="1"/>
  <c r="I1180" i="5" a="1"/>
  <c r="I1180" i="5" s="1"/>
  <c r="I39" i="5" a="1"/>
  <c r="I39" i="5" s="1"/>
  <c r="I823" i="5" a="1"/>
  <c r="I823" i="5" s="1"/>
  <c r="I440" i="5" a="1"/>
  <c r="I440" i="5" s="1"/>
  <c r="I1724" i="5" a="1"/>
  <c r="I1724" i="5" s="1"/>
  <c r="I1715" i="5" a="1"/>
  <c r="I1715" i="5" s="1"/>
  <c r="I748" i="5" a="1"/>
  <c r="I748" i="5" s="1"/>
  <c r="I13" i="5" a="1"/>
  <c r="I13" i="5" s="1"/>
  <c r="I601" i="5" a="1"/>
  <c r="I601" i="5" s="1"/>
  <c r="I668" i="5" a="1"/>
  <c r="I668" i="5" s="1"/>
  <c r="I1237" i="5" a="1"/>
  <c r="I1237" i="5" s="1"/>
  <c r="I1533" i="5" a="1"/>
  <c r="I1533" i="5" s="1"/>
  <c r="I824" i="5" a="1"/>
  <c r="I824" i="5" s="1"/>
  <c r="I131" i="5" a="1"/>
  <c r="I131" i="5" s="1"/>
  <c r="I1238" i="5" a="1"/>
  <c r="I1238" i="5" s="1"/>
  <c r="I292" i="5" a="1"/>
  <c r="I292" i="5" s="1"/>
  <c r="I972" i="5" a="1"/>
  <c r="I972" i="5" s="1"/>
  <c r="I441" i="5" a="1"/>
  <c r="I441" i="5" s="1"/>
  <c r="I520" i="5" a="1"/>
  <c r="I520" i="5" s="1"/>
  <c r="I236" i="5" a="1"/>
  <c r="I236" i="5" s="1"/>
  <c r="I1424" i="5" a="1"/>
  <c r="I1424" i="5" s="1"/>
  <c r="I1239" i="5" a="1"/>
  <c r="I1239" i="5" s="1"/>
  <c r="I1586" i="5" a="1"/>
  <c r="I1586" i="5" s="1"/>
  <c r="I61" i="5" a="1"/>
  <c r="I61" i="5" s="1"/>
  <c r="I1094" i="5" a="1"/>
  <c r="I1094" i="5" s="1"/>
  <c r="I237" i="5" a="1"/>
  <c r="I237" i="5" s="1"/>
  <c r="I442" i="5" a="1"/>
  <c r="I442" i="5" s="1"/>
  <c r="I906" i="5" a="1"/>
  <c r="I906" i="5" s="1"/>
  <c r="I293" i="5" a="1"/>
  <c r="I293" i="5" s="1"/>
  <c r="I17" i="5" a="1"/>
  <c r="I17" i="5" s="1"/>
  <c r="I1370" i="5" a="1"/>
  <c r="I1370" i="5" s="1"/>
  <c r="I1032" i="5" a="1"/>
  <c r="I1032" i="5" s="1"/>
  <c r="I1702" i="5" a="1"/>
  <c r="I1702" i="5" s="1"/>
  <c r="I1371" i="5" a="1"/>
  <c r="I1371" i="5" s="1"/>
  <c r="I1493" i="5" a="1"/>
  <c r="I1493" i="5" s="1"/>
  <c r="I1095" i="5" a="1"/>
  <c r="I1095" i="5" s="1"/>
  <c r="I907" i="5" a="1"/>
  <c r="I907" i="5" s="1"/>
  <c r="I1725" i="5" a="1"/>
  <c r="I1725" i="5" s="1"/>
  <c r="I521" i="5" a="1"/>
  <c r="I521" i="5" s="1"/>
  <c r="I1328" i="5" a="1"/>
  <c r="I1328" i="5" s="1"/>
  <c r="I1587" i="5" a="1"/>
  <c r="I1587" i="5" s="1"/>
  <c r="I1372" i="5" a="1"/>
  <c r="I1372" i="5" s="1"/>
  <c r="I1373" i="5" a="1"/>
  <c r="I1373" i="5" s="1"/>
  <c r="I443" i="5" a="1"/>
  <c r="I443" i="5" s="1"/>
  <c r="I973" i="5" a="1"/>
  <c r="I973" i="5" s="1"/>
  <c r="I367" i="5" a="1"/>
  <c r="I367" i="5" s="1"/>
  <c r="I522" i="5" a="1"/>
  <c r="I522" i="5" s="1"/>
  <c r="I1374" i="5" a="1"/>
  <c r="I1374" i="5" s="1"/>
  <c r="I91" i="5" a="1"/>
  <c r="I91" i="5" s="1"/>
  <c r="I368" i="5" a="1"/>
  <c r="I368" i="5" s="1"/>
  <c r="I908" i="5" a="1"/>
  <c r="I908" i="5" s="1"/>
  <c r="I132" i="5" a="1"/>
  <c r="I132" i="5" s="1"/>
  <c r="I1709" i="5" a="1"/>
  <c r="I1709" i="5" s="1"/>
  <c r="I1240" i="5" a="1"/>
  <c r="I1240" i="5" s="1"/>
  <c r="I974" i="5" a="1"/>
  <c r="I974" i="5" s="1"/>
  <c r="I1607" i="5" a="1"/>
  <c r="I1607" i="5" s="1"/>
  <c r="I1559" i="5" a="1"/>
  <c r="I1559" i="5" s="1"/>
  <c r="I669" i="5" a="1"/>
  <c r="I669" i="5" s="1"/>
  <c r="I1181" i="5" a="1"/>
  <c r="I1181" i="5" s="1"/>
  <c r="I1033" i="5" a="1"/>
  <c r="I1033" i="5" s="1"/>
  <c r="I523" i="5" a="1"/>
  <c r="I523" i="5" s="1"/>
  <c r="I1241" i="5" a="1"/>
  <c r="I1241" i="5" s="1"/>
  <c r="I975" i="5" a="1"/>
  <c r="I975" i="5" s="1"/>
  <c r="I602" i="5" a="1"/>
  <c r="I602" i="5" s="1"/>
  <c r="I294" i="5" a="1"/>
  <c r="I294" i="5" s="1"/>
  <c r="I1694" i="5" a="1"/>
  <c r="I1694" i="5" s="1"/>
  <c r="I172" i="5" a="1"/>
  <c r="I172" i="5" s="1"/>
  <c r="I92" i="5" a="1"/>
  <c r="I92" i="5" s="1"/>
  <c r="I238" i="5" a="1"/>
  <c r="I238" i="5" s="1"/>
  <c r="I1242" i="5" a="1"/>
  <c r="I1242" i="5" s="1"/>
  <c r="I603" i="5" a="1"/>
  <c r="I603" i="5" s="1"/>
  <c r="I1534" i="5" a="1"/>
  <c r="I1534" i="5" s="1"/>
  <c r="I670" i="5" a="1"/>
  <c r="I670" i="5" s="1"/>
  <c r="I1096" i="5" a="1"/>
  <c r="I1096" i="5" s="1"/>
  <c r="I5" i="5" a="1"/>
  <c r="I5" i="5" s="1"/>
  <c r="I1733" i="5" a="1"/>
  <c r="I1733" i="5" s="1"/>
  <c r="I1494" i="5" a="1"/>
  <c r="I1494" i="5" s="1"/>
  <c r="I1034" i="5" a="1"/>
  <c r="I1034" i="5" s="1"/>
  <c r="I1666" i="5" a="1"/>
  <c r="I1666" i="5" s="1"/>
  <c r="I173" i="5" a="1"/>
  <c r="I173" i="5" s="1"/>
  <c r="I749" i="5" a="1"/>
  <c r="I749" i="5" s="1"/>
  <c r="I133" i="5" a="1"/>
  <c r="I133" i="5" s="1"/>
  <c r="I134" i="5" a="1"/>
  <c r="I134" i="5" s="1"/>
  <c r="I444" i="5" a="1"/>
  <c r="I444" i="5" s="1"/>
  <c r="I1243" i="5" a="1"/>
  <c r="I1243" i="5" s="1"/>
  <c r="I295" i="5" a="1"/>
  <c r="I295" i="5" s="1"/>
  <c r="I1596" i="5" a="1"/>
  <c r="I1596" i="5" s="1"/>
  <c r="I750" i="5" a="1"/>
  <c r="I750" i="5" s="1"/>
  <c r="I93" i="5" a="1"/>
  <c r="I93" i="5" s="1"/>
  <c r="I1675" i="5" a="1"/>
  <c r="I1675" i="5" s="1"/>
  <c r="I1716" i="5" a="1"/>
  <c r="I1716" i="5" s="1"/>
  <c r="I62" i="5" a="1"/>
  <c r="I62" i="5" s="1"/>
  <c r="I1097" i="5" a="1"/>
  <c r="I1097" i="5" s="1"/>
  <c r="I1608" i="5" a="1"/>
  <c r="I1608" i="5" s="1"/>
  <c r="I671" i="5" a="1"/>
  <c r="I671" i="5" s="1"/>
  <c r="I524" i="5" a="1"/>
  <c r="I524" i="5" s="1"/>
  <c r="I49" i="5" a="1"/>
  <c r="I49" i="5" s="1"/>
  <c r="I751" i="5" a="1"/>
  <c r="I751" i="5" s="1"/>
  <c r="I604" i="5" a="1"/>
  <c r="I604" i="5" s="1"/>
  <c r="I1667" i="5" a="1"/>
  <c r="I1667" i="5" s="1"/>
  <c r="I1588" i="5" a="1"/>
  <c r="I1588" i="5" s="1"/>
  <c r="I1731" i="5" a="1"/>
  <c r="I1731" i="5" s="1"/>
  <c r="I825" i="5" a="1"/>
  <c r="I825" i="5" s="1"/>
  <c r="I752" i="5" a="1"/>
  <c r="I752" i="5" s="1"/>
  <c r="I1375" i="5" a="1"/>
  <c r="I1375" i="5" s="1"/>
  <c r="I94" i="5" a="1"/>
  <c r="I94" i="5" s="1"/>
  <c r="I826" i="5" a="1"/>
  <c r="I826" i="5" s="1"/>
  <c r="I1535" i="5" a="1"/>
  <c r="I1535" i="5" s="1"/>
  <c r="I827" i="5" a="1"/>
  <c r="I827" i="5" s="1"/>
  <c r="I753" i="5" a="1"/>
  <c r="I753" i="5" s="1"/>
  <c r="I525" i="5" a="1"/>
  <c r="I525" i="5" s="1"/>
  <c r="I1495" i="5" a="1"/>
  <c r="I1495" i="5" s="1"/>
  <c r="I445" i="5" a="1"/>
  <c r="I445" i="5" s="1"/>
  <c r="I976" i="5" a="1"/>
  <c r="I976" i="5" s="1"/>
  <c r="I446" i="5" a="1"/>
  <c r="I446" i="5" s="1"/>
  <c r="I828" i="5" a="1"/>
  <c r="I828" i="5" s="1"/>
  <c r="I1288" i="5" a="1"/>
  <c r="I1288" i="5" s="1"/>
  <c r="I1609" i="5" a="1"/>
  <c r="I1609" i="5" s="1"/>
  <c r="I829" i="5" a="1"/>
  <c r="I829" i="5" s="1"/>
  <c r="I296" i="5" a="1"/>
  <c r="I296" i="5" s="1"/>
  <c r="I1182" i="5" a="1"/>
  <c r="I1182" i="5" s="1"/>
  <c r="I909" i="5" a="1"/>
  <c r="I909" i="5" s="1"/>
  <c r="I50" i="5" a="1"/>
  <c r="I50" i="5" s="1"/>
  <c r="I1459" i="5" a="1"/>
  <c r="I1459" i="5" s="1"/>
  <c r="I526" i="5" a="1"/>
  <c r="I526" i="5" s="1"/>
  <c r="I910" i="5" a="1"/>
  <c r="I910" i="5" s="1"/>
  <c r="I8" i="5" a="1"/>
  <c r="I8" i="5" s="1"/>
  <c r="I1717" i="5" a="1"/>
  <c r="I1717" i="5" s="1"/>
  <c r="I527" i="5" a="1"/>
  <c r="I527" i="5" s="1"/>
  <c r="I1098" i="5" a="1"/>
  <c r="I1098" i="5" s="1"/>
  <c r="I1244" i="5" a="1"/>
  <c r="I1244" i="5" s="1"/>
  <c r="I369" i="5" a="1"/>
  <c r="I369" i="5" s="1"/>
  <c r="I51" i="5" a="1"/>
  <c r="I51" i="5" s="1"/>
  <c r="I239" i="5" a="1"/>
  <c r="I239" i="5" s="1"/>
  <c r="I1183" i="5" a="1"/>
  <c r="I1183" i="5" s="1"/>
  <c r="I911" i="5" a="1"/>
  <c r="I911" i="5" s="1"/>
  <c r="I240" i="5" a="1"/>
  <c r="I240" i="5" s="1"/>
  <c r="I241" i="5" a="1"/>
  <c r="I241" i="5" s="1"/>
  <c r="I1425" i="5" a="1"/>
  <c r="I1425" i="5" s="1"/>
  <c r="I297" i="5" a="1"/>
  <c r="I297" i="5" s="1"/>
  <c r="I1376" i="5" a="1"/>
  <c r="I1376" i="5" s="1"/>
  <c r="I1099" i="5" a="1"/>
  <c r="I1099" i="5" s="1"/>
  <c r="I912" i="5" a="1"/>
  <c r="I912" i="5" s="1"/>
  <c r="I1289" i="5" a="1"/>
  <c r="I1289" i="5" s="1"/>
  <c r="I1377" i="5" a="1"/>
  <c r="I1377" i="5" s="1"/>
  <c r="I1460" i="5" a="1"/>
  <c r="I1460" i="5" s="1"/>
  <c r="I1622" i="5" a="1"/>
  <c r="I1622" i="5" s="1"/>
  <c r="I1100" i="5" a="1"/>
  <c r="I1100" i="5" s="1"/>
  <c r="I447" i="5" a="1"/>
  <c r="I447" i="5" s="1"/>
  <c r="I1378" i="5" a="1"/>
  <c r="I1378" i="5" s="1"/>
  <c r="I1461" i="5" a="1"/>
  <c r="I1461" i="5" s="1"/>
  <c r="I1035" i="5" a="1"/>
  <c r="I1035" i="5" s="1"/>
  <c r="I1739" i="5" a="1"/>
  <c r="I1739" i="5" s="1"/>
  <c r="I528" i="5" a="1"/>
  <c r="I528" i="5" s="1"/>
  <c r="I1668" i="5" a="1"/>
  <c r="I1668" i="5" s="1"/>
  <c r="I1036" i="5" a="1"/>
  <c r="I1036" i="5" s="1"/>
  <c r="I1290" i="5" a="1"/>
  <c r="I1290" i="5" s="1"/>
  <c r="I1184" i="5" a="1"/>
  <c r="I1184" i="5" s="1"/>
  <c r="I754" i="5" a="1"/>
  <c r="I754" i="5" s="1"/>
  <c r="I448" i="5" a="1"/>
  <c r="I448" i="5" s="1"/>
  <c r="I1589" i="5" a="1"/>
  <c r="I1589" i="5" s="1"/>
  <c r="I529" i="5" a="1"/>
  <c r="I529" i="5" s="1"/>
  <c r="I913" i="5" a="1"/>
  <c r="I913" i="5" s="1"/>
  <c r="I1536" i="5" a="1"/>
  <c r="I1536" i="5" s="1"/>
  <c r="I1291" i="5" a="1"/>
  <c r="I1291" i="5" s="1"/>
  <c r="I830" i="5" a="1"/>
  <c r="I830" i="5" s="1"/>
  <c r="I1676" i="5" a="1"/>
  <c r="I1676" i="5" s="1"/>
  <c r="I1037" i="5" a="1"/>
  <c r="I1037" i="5" s="1"/>
  <c r="I1462" i="5" a="1"/>
  <c r="I1462" i="5" s="1"/>
  <c r="I977" i="5" a="1"/>
  <c r="I977" i="5" s="1"/>
  <c r="I1426" i="5" a="1"/>
  <c r="I1426" i="5" s="1"/>
  <c r="I1101" i="5" a="1"/>
  <c r="I1101" i="5" s="1"/>
  <c r="I530" i="5" a="1"/>
  <c r="I530" i="5" s="1"/>
  <c r="I298" i="5" a="1"/>
  <c r="I298" i="5" s="1"/>
  <c r="I449" i="5" a="1"/>
  <c r="I449" i="5" s="1"/>
  <c r="I206" i="5" a="1"/>
  <c r="I206" i="5" s="1"/>
  <c r="I31" i="5" a="1"/>
  <c r="I31" i="5" s="1"/>
  <c r="I831" i="5" a="1"/>
  <c r="I831" i="5" s="1"/>
  <c r="I832" i="5" a="1"/>
  <c r="I832" i="5" s="1"/>
  <c r="I914" i="5" a="1"/>
  <c r="I914" i="5" s="1"/>
  <c r="I755" i="5" a="1"/>
  <c r="I755" i="5" s="1"/>
  <c r="I1635" i="5" a="1"/>
  <c r="I1635" i="5" s="1"/>
  <c r="I299" i="5" a="1"/>
  <c r="I299" i="5" s="1"/>
  <c r="I1245" i="5" a="1"/>
  <c r="I1245" i="5" s="1"/>
  <c r="I450" i="5" a="1"/>
  <c r="I450" i="5" s="1"/>
  <c r="I95" i="5" a="1"/>
  <c r="I95" i="5" s="1"/>
  <c r="I1677" i="5" a="1"/>
  <c r="I1677" i="5" s="1"/>
  <c r="I833" i="5" a="1"/>
  <c r="I833" i="5" s="1"/>
  <c r="I1678" i="5" a="1"/>
  <c r="I1678" i="5" s="1"/>
  <c r="I1496" i="5" a="1"/>
  <c r="I1496" i="5" s="1"/>
  <c r="I1597" i="5" a="1"/>
  <c r="I1597" i="5" s="1"/>
  <c r="I1623" i="5" a="1"/>
  <c r="I1623" i="5" s="1"/>
  <c r="I978" i="5" a="1"/>
  <c r="I978" i="5" s="1"/>
  <c r="I1560" i="5" a="1"/>
  <c r="I1560" i="5" s="1"/>
  <c r="I1561" i="5" a="1"/>
  <c r="I1561" i="5" s="1"/>
  <c r="I1537" i="5" a="1"/>
  <c r="I1537" i="5" s="1"/>
  <c r="I834" i="5" a="1"/>
  <c r="I834" i="5" s="1"/>
  <c r="I52" i="5" a="1"/>
  <c r="I52" i="5" s="1"/>
  <c r="I1598" i="5" a="1"/>
  <c r="I1598" i="5" s="1"/>
  <c r="I1246" i="5" a="1"/>
  <c r="I1246" i="5" s="1"/>
  <c r="I135" i="5" a="1"/>
  <c r="I135" i="5" s="1"/>
  <c r="I1463" i="5" a="1"/>
  <c r="I1463" i="5" s="1"/>
  <c r="I1636" i="5" a="1"/>
  <c r="I1636" i="5" s="1"/>
  <c r="I672" i="5" a="1"/>
  <c r="I672" i="5" s="1"/>
  <c r="I531" i="5" a="1"/>
  <c r="I531" i="5" s="1"/>
  <c r="I451" i="5" a="1"/>
  <c r="I451" i="5" s="1"/>
  <c r="I242" i="5" a="1"/>
  <c r="I242" i="5" s="1"/>
  <c r="I207" i="5" a="1"/>
  <c r="I207" i="5" s="1"/>
  <c r="I605" i="5" a="1"/>
  <c r="I605" i="5" s="1"/>
  <c r="I606" i="5" a="1"/>
  <c r="I606" i="5" s="1"/>
  <c r="I1247" i="5" a="1"/>
  <c r="I1247" i="5" s="1"/>
  <c r="I1689" i="5" a="1"/>
  <c r="I1689" i="5" s="1"/>
  <c r="I452" i="5" a="1"/>
  <c r="I452" i="5" s="1"/>
  <c r="I756" i="5" a="1"/>
  <c r="I756" i="5" s="1"/>
  <c r="I915" i="5" a="1"/>
  <c r="I915" i="5" s="1"/>
  <c r="I1102" i="5" a="1"/>
  <c r="I1102" i="5" s="1"/>
  <c r="I1329" i="5" a="1"/>
  <c r="I1329" i="5" s="1"/>
  <c r="I1670" i="5" a="1"/>
  <c r="I1670" i="5" s="1"/>
  <c r="I25" i="5" a="1"/>
  <c r="I25" i="5" s="1"/>
  <c r="I1464" i="5" a="1"/>
  <c r="I1464" i="5" s="1"/>
  <c r="I1330" i="5" a="1"/>
  <c r="I1330" i="5" s="1"/>
  <c r="I453" i="5" a="1"/>
  <c r="I453" i="5" s="1"/>
  <c r="I916" i="5" a="1"/>
  <c r="I916" i="5" s="1"/>
  <c r="I1590" i="5" a="1"/>
  <c r="I1590" i="5" s="1"/>
  <c r="I1331" i="5" a="1"/>
  <c r="I1331" i="5" s="1"/>
  <c r="I96" i="5" a="1"/>
  <c r="I96" i="5" s="1"/>
  <c r="I1679" i="5" a="1"/>
  <c r="I1679" i="5" s="1"/>
  <c r="I835" i="5" a="1"/>
  <c r="I835" i="5" s="1"/>
  <c r="I1103" i="5" a="1"/>
  <c r="I1103" i="5" s="1"/>
  <c r="I1185" i="5" a="1"/>
  <c r="I1185" i="5" s="1"/>
  <c r="I917" i="5" a="1"/>
  <c r="I917" i="5" s="1"/>
  <c r="I1695" i="5" a="1"/>
  <c r="I1695" i="5" s="1"/>
  <c r="I673" i="5" a="1"/>
  <c r="I673" i="5" s="1"/>
  <c r="I1292" i="5" a="1"/>
  <c r="I1292" i="5" s="1"/>
  <c r="I1186" i="5" a="1"/>
  <c r="I1186" i="5" s="1"/>
  <c r="I674" i="5" a="1"/>
  <c r="I674" i="5" s="1"/>
  <c r="I675" i="5" a="1"/>
  <c r="I675" i="5" s="1"/>
  <c r="I136" i="5" a="1"/>
  <c r="I136" i="5" s="1"/>
  <c r="I243" i="5" a="1"/>
  <c r="I243" i="5" s="1"/>
  <c r="I53" i="5" a="1"/>
  <c r="I53" i="5" s="1"/>
  <c r="I244" i="5" a="1"/>
  <c r="I244" i="5" s="1"/>
  <c r="I836" i="5" a="1"/>
  <c r="I836" i="5" s="1"/>
  <c r="I97" i="5" a="1"/>
  <c r="I97" i="5" s="1"/>
  <c r="I1497" i="5" a="1"/>
  <c r="I1497" i="5" s="1"/>
  <c r="I454" i="5" a="1"/>
  <c r="I454" i="5" s="1"/>
  <c r="I757" i="5" a="1"/>
  <c r="I757" i="5" s="1"/>
  <c r="I758" i="5" a="1"/>
  <c r="I758" i="5" s="1"/>
  <c r="I918" i="5" a="1"/>
  <c r="I918" i="5" s="1"/>
  <c r="I1248" i="5" a="1"/>
  <c r="I1248" i="5" s="1"/>
  <c r="I98" i="5" a="1"/>
  <c r="I98" i="5" s="1"/>
  <c r="I370" i="5" a="1"/>
  <c r="I370" i="5" s="1"/>
  <c r="I300" i="5" a="1"/>
  <c r="I300" i="5" s="1"/>
  <c r="I1249" i="5" a="1"/>
  <c r="I1249" i="5" s="1"/>
  <c r="I1104" i="5" a="1"/>
  <c r="I1104" i="5" s="1"/>
  <c r="I532" i="5" a="1"/>
  <c r="I532" i="5" s="1"/>
  <c r="I676" i="5" a="1"/>
  <c r="I676" i="5" s="1"/>
  <c r="I919" i="5" a="1"/>
  <c r="I919" i="5" s="1"/>
  <c r="I1187" i="5" a="1"/>
  <c r="I1187" i="5" s="1"/>
  <c r="I1465" i="5" a="1"/>
  <c r="I1465" i="5" s="1"/>
  <c r="I1538" i="5" a="1"/>
  <c r="I1538" i="5" s="1"/>
  <c r="I1696" i="5" a="1"/>
  <c r="I1696" i="5" s="1"/>
  <c r="I1562" i="5" a="1"/>
  <c r="I1562" i="5" s="1"/>
  <c r="I1738" i="5" a="1"/>
  <c r="I1738" i="5" s="1"/>
  <c r="I455" i="5" a="1"/>
  <c r="I455" i="5" s="1"/>
  <c r="I1038" i="5" a="1"/>
  <c r="I1038" i="5" s="1"/>
  <c r="I1039" i="5" a="1"/>
  <c r="I1039" i="5" s="1"/>
  <c r="I18" i="5" a="1"/>
  <c r="I18" i="5" s="1"/>
  <c r="I759" i="5" a="1"/>
  <c r="I759" i="5" s="1"/>
  <c r="I301" i="5" a="1"/>
  <c r="I301" i="5" s="1"/>
  <c r="I920" i="5" a="1"/>
  <c r="I920" i="5" s="1"/>
  <c r="I137" i="5" a="1"/>
  <c r="I137" i="5" s="1"/>
  <c r="I607" i="5" a="1"/>
  <c r="I607" i="5" s="1"/>
  <c r="I1379" i="5" a="1"/>
  <c r="I1379" i="5" s="1"/>
  <c r="I1250" i="5" a="1"/>
  <c r="I1250" i="5" s="1"/>
  <c r="I1293" i="5" a="1"/>
  <c r="I1293" i="5" s="1"/>
  <c r="I979" i="5" a="1"/>
  <c r="I979" i="5" s="1"/>
  <c r="I837" i="5" a="1"/>
  <c r="I837" i="5" s="1"/>
  <c r="I1726" i="5" a="1"/>
  <c r="I1726" i="5" s="1"/>
  <c r="I1646" i="5" a="1"/>
  <c r="I1646" i="5" s="1"/>
  <c r="I980" i="5" a="1"/>
  <c r="I980" i="5" s="1"/>
  <c r="I245" i="5" a="1"/>
  <c r="I245" i="5" s="1"/>
  <c r="I1105" i="5" a="1"/>
  <c r="I1105" i="5" s="1"/>
  <c r="I1466" i="5" a="1"/>
  <c r="I1466" i="5" s="1"/>
  <c r="I54" i="5" a="1"/>
  <c r="I54" i="5" s="1"/>
  <c r="I1563" i="5" a="1"/>
  <c r="I1563" i="5" s="1"/>
  <c r="I371" i="5" a="1"/>
  <c r="I371" i="5" s="1"/>
  <c r="I1498" i="5" a="1"/>
  <c r="I1498" i="5" s="1"/>
  <c r="I456" i="5" a="1"/>
  <c r="I456" i="5" s="1"/>
  <c r="I760" i="5" a="1"/>
  <c r="I760" i="5" s="1"/>
  <c r="I174" i="5" a="1"/>
  <c r="I174" i="5" s="1"/>
  <c r="I63" i="5" a="1"/>
  <c r="I63" i="5" s="1"/>
  <c r="I1539" i="5" a="1"/>
  <c r="I1539" i="5" s="1"/>
  <c r="I208" i="5" a="1"/>
  <c r="I208" i="5" s="1"/>
  <c r="I1540" i="5" a="1"/>
  <c r="I1540" i="5" s="1"/>
  <c r="I608" i="5" a="1"/>
  <c r="I608" i="5" s="1"/>
  <c r="I1040" i="5" a="1"/>
  <c r="I1040" i="5" s="1"/>
  <c r="I457" i="5" a="1"/>
  <c r="I457" i="5" s="1"/>
  <c r="I1427" i="5" a="1"/>
  <c r="I1427" i="5" s="1"/>
  <c r="I533" i="5" a="1"/>
  <c r="I533" i="5" s="1"/>
  <c r="I1332" i="5" a="1"/>
  <c r="I1332" i="5" s="1"/>
  <c r="I677" i="5" a="1"/>
  <c r="I677" i="5" s="1"/>
  <c r="I1499" i="5" a="1"/>
  <c r="I1499" i="5" s="1"/>
  <c r="I761" i="5" a="1"/>
  <c r="I761" i="5" s="1"/>
  <c r="I1106" i="5" a="1"/>
  <c r="I1106" i="5" s="1"/>
  <c r="I458" i="5" a="1"/>
  <c r="I458" i="5" s="1"/>
  <c r="I534" i="5" a="1"/>
  <c r="I534" i="5" s="1"/>
  <c r="I1718" i="5" a="1"/>
  <c r="I1718" i="5" s="1"/>
  <c r="I209" i="5" a="1"/>
  <c r="I209" i="5" s="1"/>
  <c r="I372" i="5" a="1"/>
  <c r="I372" i="5" s="1"/>
  <c r="I246" i="5" a="1"/>
  <c r="I246" i="5" s="1"/>
  <c r="I1610" i="5" a="1"/>
  <c r="I1610" i="5" s="1"/>
  <c r="I1380" i="5" a="1"/>
  <c r="I1380" i="5" s="1"/>
  <c r="I1500" i="5" a="1"/>
  <c r="I1500" i="5" s="1"/>
  <c r="I1720" i="5" a="1"/>
  <c r="I1720" i="5" s="1"/>
  <c r="I981" i="5" a="1"/>
  <c r="I981" i="5" s="1"/>
  <c r="I838" i="5" a="1"/>
  <c r="I838" i="5" s="1"/>
  <c r="I921" i="5" a="1"/>
  <c r="I921" i="5" s="1"/>
  <c r="I64" i="5" a="1"/>
  <c r="I64" i="5" s="1"/>
  <c r="I302" i="5" a="1"/>
  <c r="I302" i="5" s="1"/>
  <c r="I1381" i="5" a="1"/>
  <c r="I1381" i="5" s="1"/>
  <c r="I609" i="5" a="1"/>
  <c r="I609" i="5" s="1"/>
  <c r="I982" i="5" a="1"/>
  <c r="I982" i="5" s="1"/>
  <c r="I922" i="5" a="1"/>
  <c r="I922" i="5" s="1"/>
  <c r="I1107" i="5" a="1"/>
  <c r="I1107" i="5" s="1"/>
  <c r="I1564" i="5" a="1"/>
  <c r="I1564" i="5" s="1"/>
  <c r="I923" i="5" a="1"/>
  <c r="I923" i="5" s="1"/>
  <c r="I1637" i="5" a="1"/>
  <c r="I1637" i="5" s="1"/>
  <c r="I1294" i="5" a="1"/>
  <c r="I1294" i="5" s="1"/>
  <c r="I1541" i="5" a="1"/>
  <c r="I1541" i="5" s="1"/>
  <c r="I762" i="5" a="1"/>
  <c r="I762" i="5" s="1"/>
  <c r="I1382" i="5" a="1"/>
  <c r="I1382" i="5" s="1"/>
  <c r="I1251" i="5" a="1"/>
  <c r="I1251" i="5" s="1"/>
  <c r="I983" i="5" a="1"/>
  <c r="I983" i="5" s="1"/>
  <c r="I138" i="5" a="1"/>
  <c r="I138" i="5" s="1"/>
  <c r="I373" i="5" a="1"/>
  <c r="I373" i="5" s="1"/>
  <c r="I1542" i="5" a="1"/>
  <c r="I1542" i="5" s="1"/>
  <c r="I1501" i="5" a="1"/>
  <c r="I1501" i="5" s="1"/>
  <c r="I1467" i="5" a="1"/>
  <c r="I1467" i="5" s="1"/>
  <c r="I247" i="5" a="1"/>
  <c r="I247" i="5" s="1"/>
  <c r="I65" i="5" a="1"/>
  <c r="I65" i="5" s="1"/>
  <c r="I175" i="5" a="1"/>
  <c r="I175" i="5" s="1"/>
  <c r="I1252" i="5" a="1"/>
  <c r="I1252" i="5" s="1"/>
  <c r="I303" i="5" a="1"/>
  <c r="I303" i="5" s="1"/>
  <c r="I248" i="5" a="1"/>
  <c r="I248" i="5" s="1"/>
  <c r="I1383" i="5" a="1"/>
  <c r="I1383" i="5" s="1"/>
  <c r="I763" i="5" a="1"/>
  <c r="I763" i="5" s="1"/>
  <c r="I1041" i="5" a="1"/>
  <c r="I1041" i="5" s="1"/>
  <c r="I1042" i="5" a="1"/>
  <c r="I1042" i="5" s="1"/>
  <c r="I839" i="5" a="1"/>
  <c r="I839" i="5" s="1"/>
  <c r="I1655" i="5" a="1"/>
  <c r="I1655" i="5" s="1"/>
  <c r="I1656" i="5" a="1"/>
  <c r="I1656" i="5" s="1"/>
  <c r="I1108" i="5" a="1"/>
  <c r="I1108" i="5" s="1"/>
  <c r="I678" i="5" a="1"/>
  <c r="I678" i="5" s="1"/>
  <c r="I374" i="5" a="1"/>
  <c r="I374" i="5" s="1"/>
  <c r="I924" i="5" a="1"/>
  <c r="I924" i="5" s="1"/>
  <c r="I1188" i="5" a="1"/>
  <c r="I1188" i="5" s="1"/>
  <c r="I1611" i="5" a="1"/>
  <c r="I1611" i="5" s="1"/>
  <c r="I679" i="5" a="1"/>
  <c r="I679" i="5" s="1"/>
  <c r="I680" i="5" a="1"/>
  <c r="I680" i="5" s="1"/>
  <c r="I1109" i="5" a="1"/>
  <c r="I1109" i="5" s="1"/>
  <c r="I304" i="5" a="1"/>
  <c r="I304" i="5" s="1"/>
  <c r="I1612" i="5" a="1"/>
  <c r="I1612" i="5" s="1"/>
  <c r="I459" i="5" a="1"/>
  <c r="I459" i="5" s="1"/>
  <c r="I984" i="5" a="1"/>
  <c r="I984" i="5" s="1"/>
  <c r="I1333" i="5" a="1"/>
  <c r="I1333" i="5" s="1"/>
  <c r="I535" i="5" a="1"/>
  <c r="I535" i="5" s="1"/>
  <c r="I925" i="5" a="1"/>
  <c r="I925" i="5" s="1"/>
  <c r="I1253" i="5" a="1"/>
  <c r="I1253" i="5" s="1"/>
  <c r="I1295" i="5" a="1"/>
  <c r="I1295" i="5" s="1"/>
  <c r="I1043" i="5" a="1"/>
  <c r="I1043" i="5" s="1"/>
  <c r="I1428" i="5" a="1"/>
  <c r="I1428" i="5" s="1"/>
  <c r="I1543" i="5" a="1"/>
  <c r="I1543" i="5" s="1"/>
  <c r="I764" i="5" a="1"/>
  <c r="I764" i="5" s="1"/>
  <c r="I1680" i="5" a="1"/>
  <c r="I1680" i="5" s="1"/>
  <c r="I32" i="5" a="1"/>
  <c r="I32" i="5" s="1"/>
  <c r="I1189" i="5" a="1"/>
  <c r="I1189" i="5" s="1"/>
  <c r="I840" i="5" a="1"/>
  <c r="I840" i="5" s="1"/>
  <c r="I249" i="5" a="1"/>
  <c r="I249" i="5" s="1"/>
  <c r="I985" i="5" a="1"/>
  <c r="I985" i="5" s="1"/>
  <c r="I610" i="5" a="1"/>
  <c r="I610" i="5" s="1"/>
  <c r="I139" i="5" a="1"/>
  <c r="I139" i="5" s="1"/>
  <c r="I681" i="5" a="1"/>
  <c r="I681" i="5" s="1"/>
  <c r="I1647" i="5" a="1"/>
  <c r="I1647" i="5" s="1"/>
  <c r="I1657" i="5" a="1"/>
  <c r="I1657" i="5" s="1"/>
  <c r="I1110" i="5" a="1"/>
  <c r="I1110" i="5" s="1"/>
  <c r="I375" i="5" a="1"/>
  <c r="I375" i="5" s="1"/>
  <c r="I66" i="5" a="1"/>
  <c r="I66" i="5" s="1"/>
  <c r="I1502" i="5" a="1"/>
  <c r="I1502" i="5" s="1"/>
  <c r="I926" i="5" a="1"/>
  <c r="I926" i="5" s="1"/>
  <c r="I1384" i="5" a="1"/>
  <c r="I1384" i="5" s="1"/>
  <c r="I1736" i="5" a="1"/>
  <c r="I1736" i="5" s="1"/>
  <c r="I460" i="5" a="1"/>
  <c r="I460" i="5" s="1"/>
  <c r="I841" i="5" a="1"/>
  <c r="I841" i="5" s="1"/>
  <c r="I1624" i="5" a="1"/>
  <c r="I1624" i="5" s="1"/>
  <c r="I210" i="5" a="1"/>
  <c r="I210" i="5" s="1"/>
  <c r="I1429" i="5" a="1"/>
  <c r="I1429" i="5" s="1"/>
  <c r="I842" i="5" a="1"/>
  <c r="I842" i="5" s="1"/>
  <c r="I1296" i="5" a="1"/>
  <c r="I1296" i="5" s="1"/>
  <c r="I1690" i="5" a="1"/>
  <c r="I1690" i="5" s="1"/>
  <c r="I1111" i="5" a="1"/>
  <c r="I1111" i="5" s="1"/>
  <c r="I1599" i="5" a="1"/>
  <c r="I1599" i="5" s="1"/>
  <c r="I1503" i="5" a="1"/>
  <c r="I1503" i="5" s="1"/>
  <c r="I765" i="5" a="1"/>
  <c r="I765" i="5" s="1"/>
  <c r="I986" i="5" a="1"/>
  <c r="I986" i="5" s="1"/>
  <c r="I1385" i="5" a="1"/>
  <c r="I1385" i="5" s="1"/>
  <c r="I1334" i="5" a="1"/>
  <c r="I1334" i="5" s="1"/>
  <c r="I1044" i="5" a="1"/>
  <c r="I1044" i="5" s="1"/>
  <c r="I376" i="5" a="1"/>
  <c r="I376" i="5" s="1"/>
  <c r="I1625" i="5" a="1"/>
  <c r="I1625" i="5" s="1"/>
  <c r="I1112" i="5" a="1"/>
  <c r="I1112" i="5" s="1"/>
  <c r="I1254" i="5" a="1"/>
  <c r="I1254" i="5" s="1"/>
  <c r="I1504" i="5" a="1"/>
  <c r="I1504" i="5" s="1"/>
  <c r="I1430" i="5" a="1"/>
  <c r="I1430" i="5" s="1"/>
  <c r="I176" i="5" a="1"/>
  <c r="I176" i="5" s="1"/>
  <c r="I1297" i="5" a="1"/>
  <c r="I1297" i="5" s="1"/>
  <c r="I1386" i="5" a="1"/>
  <c r="I1386" i="5" s="1"/>
  <c r="I1045" i="5" a="1"/>
  <c r="I1045" i="5" s="1"/>
  <c r="I1113" i="5" a="1"/>
  <c r="I1113" i="5" s="1"/>
  <c r="I536" i="5" a="1"/>
  <c r="I536" i="5" s="1"/>
  <c r="I1505" i="5" a="1"/>
  <c r="I1505" i="5" s="1"/>
  <c r="I611" i="5" a="1"/>
  <c r="I611" i="5" s="1"/>
  <c r="I1114" i="5" a="1"/>
  <c r="I1114" i="5" s="1"/>
  <c r="I1565" i="5" a="1"/>
  <c r="I1565" i="5" s="1"/>
  <c r="I1335" i="5" a="1"/>
  <c r="I1335" i="5" s="1"/>
  <c r="I377" i="5" a="1"/>
  <c r="I377" i="5" s="1"/>
  <c r="I843" i="5" a="1"/>
  <c r="I843" i="5" s="1"/>
  <c r="I250" i="5" a="1"/>
  <c r="I250" i="5" s="1"/>
  <c r="I1681" i="5" a="1"/>
  <c r="I1681" i="5" s="1"/>
  <c r="I177" i="5" a="1"/>
  <c r="I177" i="5" s="1"/>
  <c r="I1431" i="5" a="1"/>
  <c r="I1431" i="5" s="1"/>
  <c r="I1468" i="5" a="1"/>
  <c r="I1468" i="5" s="1"/>
  <c r="I251" i="5" a="1"/>
  <c r="I251" i="5" s="1"/>
  <c r="I1387" i="5" a="1"/>
  <c r="I1387" i="5" s="1"/>
  <c r="I1566" i="5" a="1"/>
  <c r="I1566" i="5" s="1"/>
  <c r="I844" i="5" a="1"/>
  <c r="I844" i="5" s="1"/>
  <c r="I461" i="5" a="1"/>
  <c r="I461" i="5" s="1"/>
  <c r="I462" i="5" a="1"/>
  <c r="I462" i="5" s="1"/>
  <c r="I766" i="5" a="1"/>
  <c r="I766" i="5" s="1"/>
  <c r="I612" i="5" a="1"/>
  <c r="I612" i="5" s="1"/>
  <c r="I1388" i="5" a="1"/>
  <c r="I1388" i="5" s="1"/>
  <c r="I305" i="5" a="1"/>
  <c r="I305" i="5" s="1"/>
  <c r="I55" i="5" a="1"/>
  <c r="I55" i="5" s="1"/>
  <c r="I1115" i="5" a="1"/>
  <c r="I1115" i="5" s="1"/>
  <c r="I845" i="5" a="1"/>
  <c r="I845" i="5" s="1"/>
  <c r="I927" i="5" a="1"/>
  <c r="I927" i="5" s="1"/>
  <c r="I1046" i="5" a="1"/>
  <c r="I1046" i="5" s="1"/>
  <c r="I1469" i="5" a="1"/>
  <c r="I1469" i="5" s="1"/>
  <c r="I378" i="5" a="1"/>
  <c r="I378" i="5" s="1"/>
  <c r="I1116" i="5" a="1"/>
  <c r="I1116" i="5" s="1"/>
  <c r="I252" i="5" a="1"/>
  <c r="I252" i="5" s="1"/>
  <c r="I99" i="5" a="1"/>
  <c r="I99" i="5" s="1"/>
  <c r="I1432" i="5" a="1"/>
  <c r="I1432" i="5" s="1"/>
  <c r="I1710" i="5" a="1"/>
  <c r="I1710" i="5" s="1"/>
  <c r="I463" i="5" a="1"/>
  <c r="I463" i="5" s="1"/>
  <c r="I613" i="5" a="1"/>
  <c r="I613" i="5" s="1"/>
  <c r="I767" i="5" a="1"/>
  <c r="I767" i="5" s="1"/>
  <c r="I1691" i="5" a="1"/>
  <c r="I1691" i="5" s="1"/>
  <c r="I464" i="5" a="1"/>
  <c r="I464" i="5" s="1"/>
  <c r="I1389" i="5" a="1"/>
  <c r="I1389" i="5" s="1"/>
  <c r="I1740" i="5" a="1"/>
  <c r="I1740" i="5" s="1"/>
  <c r="I1255" i="5" a="1"/>
  <c r="I1255" i="5" s="1"/>
  <c r="I67" i="5" a="1"/>
  <c r="I67" i="5" s="1"/>
  <c r="I1470" i="5" a="1"/>
  <c r="I1470" i="5" s="1"/>
  <c r="I178" i="5" a="1"/>
  <c r="I178" i="5" s="1"/>
  <c r="I1117" i="5" a="1"/>
  <c r="I1117" i="5" s="1"/>
  <c r="I26" i="5" a="1"/>
  <c r="I26" i="5" s="1"/>
  <c r="I1336" i="5" a="1"/>
  <c r="I1336" i="5" s="1"/>
  <c r="I140" i="5" a="1"/>
  <c r="I140" i="5" s="1"/>
  <c r="I465" i="5" a="1"/>
  <c r="I465" i="5" s="1"/>
  <c r="I27" i="5" a="1"/>
  <c r="I27" i="5" s="1"/>
  <c r="I379" i="5" a="1"/>
  <c r="I379" i="5" s="1"/>
  <c r="I537" i="5" a="1"/>
  <c r="I537" i="5" s="1"/>
  <c r="I1256" i="5" a="1"/>
  <c r="I1256" i="5" s="1"/>
  <c r="I987" i="5" a="1"/>
  <c r="I987" i="5" s="1"/>
  <c r="I179" i="5" a="1"/>
  <c r="I179" i="5" s="1"/>
  <c r="I380" i="5" a="1"/>
  <c r="I380" i="5" s="1"/>
  <c r="I1390" i="5" a="1"/>
  <c r="I1390" i="5" s="1"/>
  <c r="I1391" i="5" a="1"/>
  <c r="I1391" i="5" s="1"/>
  <c r="I682" i="5" a="1"/>
  <c r="I682" i="5" s="1"/>
  <c r="I1392" i="5" a="1"/>
  <c r="I1392" i="5" s="1"/>
  <c r="I1118" i="5" a="1"/>
  <c r="I1118" i="5" s="1"/>
  <c r="I1337" i="5" a="1"/>
  <c r="I1337" i="5" s="1"/>
  <c r="I1298" i="5" a="1"/>
  <c r="I1298" i="5" s="1"/>
  <c r="I1257" i="5" a="1"/>
  <c r="I1257" i="5" s="1"/>
  <c r="I1626" i="5" a="1"/>
  <c r="I1626" i="5" s="1"/>
  <c r="I1638" i="5" a="1"/>
  <c r="I1638" i="5" s="1"/>
  <c r="I141" i="5" a="1"/>
  <c r="I141" i="5" s="1"/>
  <c r="I1393" i="5" a="1"/>
  <c r="I1393" i="5" s="1"/>
  <c r="I466" i="5" a="1"/>
  <c r="I466" i="5" s="1"/>
  <c r="I1299" i="5" a="1"/>
  <c r="I1299" i="5" s="1"/>
  <c r="I1741" i="5" a="1"/>
  <c r="I1741" i="5" s="1"/>
  <c r="I1300" i="5" a="1"/>
  <c r="I1300" i="5" s="1"/>
  <c r="I1119" i="5" a="1"/>
  <c r="I1119" i="5" s="1"/>
  <c r="I988" i="5" a="1"/>
  <c r="I988" i="5" s="1"/>
  <c r="I1506" i="5" a="1"/>
  <c r="I1506" i="5" s="1"/>
  <c r="I1507" i="5" a="1"/>
  <c r="I1507" i="5" s="1"/>
  <c r="I142" i="5" a="1"/>
  <c r="I142" i="5" s="1"/>
  <c r="I100" i="5" a="1"/>
  <c r="I100" i="5" s="1"/>
  <c r="I1338" i="5" a="1"/>
  <c r="I1338" i="5" s="1"/>
  <c r="I1047" i="5" a="1"/>
  <c r="I1047" i="5" s="1"/>
  <c r="I180" i="5" a="1"/>
  <c r="I180" i="5" s="1"/>
  <c r="I614" i="5" a="1"/>
  <c r="I614" i="5" s="1"/>
  <c r="I538" i="5" a="1"/>
  <c r="I538" i="5" s="1"/>
  <c r="I1190" i="5" a="1"/>
  <c r="I1190" i="5" s="1"/>
  <c r="I1120" i="5" a="1"/>
  <c r="I1120" i="5" s="1"/>
  <c r="I181" i="5" a="1"/>
  <c r="I181" i="5" s="1"/>
  <c r="I211" i="5" a="1"/>
  <c r="I211" i="5" s="1"/>
  <c r="I1727" i="5" a="1"/>
  <c r="I1727" i="5" s="1"/>
  <c r="I1600" i="5" a="1"/>
  <c r="I1600" i="5" s="1"/>
  <c r="I1121" i="5" a="1"/>
  <c r="I1121" i="5" s="1"/>
  <c r="I928" i="5" a="1"/>
  <c r="I928" i="5" s="1"/>
  <c r="I381" i="5" a="1"/>
  <c r="I381" i="5" s="1"/>
  <c r="I1048" i="5" a="1"/>
  <c r="I1048" i="5" s="1"/>
  <c r="I683" i="5" a="1"/>
  <c r="I683" i="5" s="1"/>
  <c r="I467" i="5" a="1"/>
  <c r="I467" i="5" s="1"/>
  <c r="I468" i="5" a="1"/>
  <c r="I468" i="5" s="1"/>
  <c r="I253" i="5" a="1"/>
  <c r="I253" i="5" s="1"/>
  <c r="I768" i="5" a="1"/>
  <c r="I768" i="5" s="1"/>
  <c r="I306" i="5" a="1"/>
  <c r="I306" i="5" s="1"/>
  <c r="I19" i="5" a="1"/>
  <c r="I19" i="5" s="1"/>
  <c r="I1122" i="5" a="1"/>
  <c r="I1122" i="5" s="1"/>
  <c r="I989" i="5" a="1"/>
  <c r="I989" i="5" s="1"/>
  <c r="I20" i="5" a="1"/>
  <c r="I20" i="5" s="1"/>
  <c r="I1258" i="5" a="1"/>
  <c r="I1258" i="5" s="1"/>
  <c r="I684" i="5" a="1"/>
  <c r="I684" i="5" s="1"/>
  <c r="I1508" i="5" a="1"/>
  <c r="I1508" i="5" s="1"/>
  <c r="I1339" i="5" a="1"/>
  <c r="I1339" i="5" s="1"/>
  <c r="I1191" i="5" a="1"/>
  <c r="I1191" i="5" s="1"/>
  <c r="I1192" i="5" a="1"/>
  <c r="I1192" i="5" s="1"/>
  <c r="I382" i="5" a="1"/>
  <c r="I382" i="5" s="1"/>
  <c r="I685" i="5" a="1"/>
  <c r="I685" i="5" s="1"/>
  <c r="I101" i="5" a="1"/>
  <c r="I101" i="5" s="1"/>
  <c r="I1049" i="5" a="1"/>
  <c r="I1049" i="5" s="1"/>
  <c r="I686" i="5" a="1"/>
  <c r="I686" i="5" s="1"/>
  <c r="I1544" i="5" a="1"/>
  <c r="I1544" i="5" s="1"/>
  <c r="I1711" i="5" a="1"/>
  <c r="I1711" i="5" s="1"/>
  <c r="I143" i="5" a="1"/>
  <c r="I143" i="5" s="1"/>
  <c r="I469" i="5" a="1"/>
  <c r="I469" i="5" s="1"/>
  <c r="I539" i="5" a="1"/>
  <c r="I539" i="5" s="1"/>
  <c r="I687" i="5" a="1"/>
  <c r="I687" i="5" s="1"/>
  <c r="I688" i="5" a="1"/>
  <c r="I688" i="5" s="1"/>
  <c r="I615" i="5" a="1"/>
  <c r="I615" i="5" s="1"/>
  <c r="I689" i="5" a="1"/>
  <c r="I689" i="5" s="1"/>
  <c r="I182" i="5" a="1"/>
  <c r="I182" i="5" s="1"/>
  <c r="I929" i="5" a="1"/>
  <c r="I929" i="5" s="1"/>
  <c r="I1601" i="5" a="1"/>
  <c r="I1601" i="5" s="1"/>
  <c r="I1301" i="5" a="1"/>
  <c r="I1301" i="5" s="1"/>
  <c r="I254" i="5" a="1"/>
  <c r="I254" i="5" s="1"/>
  <c r="I9" i="5" a="1"/>
  <c r="I9" i="5" s="1"/>
  <c r="I1259" i="5" a="1"/>
  <c r="I1259" i="5" s="1"/>
  <c r="I470" i="5" a="1"/>
  <c r="I470" i="5" s="1"/>
  <c r="I1658" i="5" a="1"/>
  <c r="I1658" i="5" s="1"/>
  <c r="I1050" i="5" a="1"/>
  <c r="I1050" i="5" s="1"/>
  <c r="I307" i="5" a="1"/>
  <c r="I307" i="5" s="1"/>
  <c r="I1193" i="5" a="1"/>
  <c r="I1193" i="5" s="1"/>
  <c r="I1703" i="5" a="1"/>
  <c r="I1703" i="5" s="1"/>
  <c r="I1682" i="5" a="1"/>
  <c r="I1682" i="5" s="1"/>
  <c r="I1123" i="5" a="1"/>
  <c r="I1123" i="5" s="1"/>
  <c r="I1302" i="5" a="1"/>
  <c r="I1302" i="5" s="1"/>
  <c r="I846" i="5" a="1"/>
  <c r="I846" i="5" s="1"/>
  <c r="I540" i="5" a="1"/>
  <c r="I540" i="5" s="1"/>
  <c r="I14" i="5" a="1"/>
  <c r="I14" i="5" s="1"/>
  <c r="I1545" i="5" a="1"/>
  <c r="I1545" i="5" s="1"/>
  <c r="I308" i="5" a="1"/>
  <c r="I308" i="5" s="1"/>
  <c r="I1303" i="5" a="1"/>
  <c r="I1303" i="5" s="1"/>
  <c r="I1394" i="5" a="1"/>
  <c r="I1394" i="5" s="1"/>
  <c r="I68" i="5" a="1"/>
  <c r="I68" i="5" s="1"/>
  <c r="I990" i="5" a="1"/>
  <c r="I990" i="5" s="1"/>
  <c r="I1194" i="5" a="1"/>
  <c r="I1194" i="5" s="1"/>
  <c r="I1567" i="5" a="1"/>
  <c r="I1567" i="5" s="1"/>
  <c r="I541" i="5" a="1"/>
  <c r="I541" i="5" s="1"/>
  <c r="I69" i="5" a="1"/>
  <c r="I69" i="5" s="1"/>
  <c r="I1509" i="5" a="1"/>
  <c r="I1509" i="5" s="1"/>
  <c r="I1395" i="5" a="1"/>
  <c r="I1395" i="5" s="1"/>
  <c r="I471" i="5" a="1"/>
  <c r="I471" i="5" s="1"/>
  <c r="I383" i="5" a="1"/>
  <c r="I383" i="5" s="1"/>
  <c r="I1396" i="5" a="1"/>
  <c r="I1396" i="5" s="1"/>
  <c r="I1568" i="5" a="1"/>
  <c r="I1568" i="5" s="1"/>
  <c r="I144" i="5" a="1"/>
  <c r="I144" i="5" s="1"/>
  <c r="I1569" i="5" a="1"/>
  <c r="I1569" i="5" s="1"/>
  <c r="I1546" i="5" a="1"/>
  <c r="I1546" i="5" s="1"/>
  <c r="I1692" i="5" a="1"/>
  <c r="I1692" i="5" s="1"/>
  <c r="I1195" i="5" a="1"/>
  <c r="I1195" i="5" s="1"/>
  <c r="I542" i="5" a="1"/>
  <c r="I542" i="5" s="1"/>
  <c r="I1433" i="5" a="1"/>
  <c r="I1433" i="5" s="1"/>
  <c r="I616" i="5" a="1"/>
  <c r="I616" i="5" s="1"/>
  <c r="I690" i="5" a="1"/>
  <c r="I690" i="5" s="1"/>
  <c r="I769" i="5" a="1"/>
  <c r="I769" i="5" s="1"/>
  <c r="I691" i="5" a="1"/>
  <c r="I691" i="5" s="1"/>
  <c r="I1260" i="5" a="1"/>
  <c r="I1260" i="5" s="1"/>
  <c r="I1591" i="5" a="1"/>
  <c r="I1591" i="5" s="1"/>
  <c r="I309" i="5" a="1"/>
  <c r="I309" i="5" s="1"/>
  <c r="I255" i="5" a="1"/>
  <c r="I255" i="5" s="1"/>
  <c r="I1124" i="5" a="1"/>
  <c r="I1124" i="5" s="1"/>
  <c r="I1671" i="5" a="1"/>
  <c r="I1671" i="5" s="1"/>
  <c r="I1051" i="5" a="1"/>
  <c r="I1051" i="5" s="1"/>
  <c r="I1434" i="5" a="1"/>
  <c r="I1434" i="5" s="1"/>
  <c r="I1261" i="5" a="1"/>
  <c r="I1261" i="5" s="1"/>
  <c r="I617" i="5" a="1"/>
  <c r="I617" i="5" s="1"/>
  <c r="I1683" i="5" a="1"/>
  <c r="I1683" i="5" s="1"/>
  <c r="I618" i="5" a="1"/>
  <c r="I618" i="5" s="1"/>
  <c r="I1510" i="5" a="1"/>
  <c r="I1510" i="5" s="1"/>
  <c r="I619" i="5" a="1"/>
  <c r="I619" i="5" s="1"/>
  <c r="I692" i="5" a="1"/>
  <c r="I692" i="5" s="1"/>
  <c r="I1196" i="5" a="1"/>
  <c r="I1196" i="5" s="1"/>
  <c r="I1340" i="5" a="1"/>
  <c r="I1340" i="5" s="1"/>
  <c r="I1397" i="5" a="1"/>
  <c r="I1397" i="5" s="1"/>
  <c r="I1052" i="5" a="1"/>
  <c r="I1052" i="5" s="1"/>
  <c r="I991" i="5" a="1"/>
  <c r="I991" i="5" s="1"/>
  <c r="I1197" i="5" a="1"/>
  <c r="I1197" i="5" s="1"/>
  <c r="I1570" i="5" a="1"/>
  <c r="I1570" i="5" s="1"/>
  <c r="I1592" i="5" a="1"/>
  <c r="I1592" i="5" s="1"/>
  <c r="I1262" i="5" a="1"/>
  <c r="I1262" i="5" s="1"/>
  <c r="I1697" i="5" a="1"/>
  <c r="I1697" i="5" s="1"/>
  <c r="I1198" i="5" a="1"/>
  <c r="I1198" i="5" s="1"/>
  <c r="I145" i="5" a="1"/>
  <c r="I145" i="5" s="1"/>
  <c r="I1435" i="5" a="1"/>
  <c r="I1435" i="5" s="1"/>
  <c r="I992" i="5" a="1"/>
  <c r="I992" i="5" s="1"/>
  <c r="I847" i="5" a="1"/>
  <c r="I847" i="5" s="1"/>
  <c r="I1669" i="5" a="1"/>
  <c r="I1669" i="5" s="1"/>
  <c r="I1199" i="5" a="1"/>
  <c r="I1199" i="5" s="1"/>
  <c r="I384" i="5" a="1"/>
  <c r="I384" i="5" s="1"/>
  <c r="I33" i="5" a="1"/>
  <c r="I33" i="5" s="1"/>
  <c r="I543" i="5" a="1"/>
  <c r="I543" i="5" s="1"/>
  <c r="I848" i="5" a="1"/>
  <c r="I848" i="5" s="1"/>
  <c r="I620" i="5" a="1"/>
  <c r="I620" i="5" s="1"/>
  <c r="I34" i="5" a="1"/>
  <c r="I34" i="5" s="1"/>
  <c r="I40" i="5" a="1"/>
  <c r="I40" i="5" s="1"/>
  <c r="I310" i="5" a="1"/>
  <c r="I310" i="5" s="1"/>
  <c r="I212" i="5" a="1"/>
  <c r="I212" i="5" s="1"/>
  <c r="I1704" i="5" a="1"/>
  <c r="I1704" i="5" s="1"/>
  <c r="I993" i="5" a="1"/>
  <c r="I993" i="5" s="1"/>
  <c r="I1304" i="5" a="1"/>
  <c r="I1304" i="5" s="1"/>
  <c r="I1639" i="5" a="1"/>
  <c r="I1639" i="5" s="1"/>
  <c r="I1684" i="5" a="1"/>
  <c r="I1684" i="5" s="1"/>
  <c r="I472" i="5" a="1"/>
  <c r="I472" i="5" s="1"/>
  <c r="I1613" i="5" a="1"/>
  <c r="I1613" i="5" s="1"/>
  <c r="I849" i="5" a="1"/>
  <c r="I849" i="5" s="1"/>
  <c r="I770" i="5" a="1"/>
  <c r="I770" i="5" s="1"/>
  <c r="I1263" i="5" a="1"/>
  <c r="I1263" i="5" s="1"/>
  <c r="I850" i="5" a="1"/>
  <c r="I850" i="5" s="1"/>
  <c r="I70" i="5" a="1"/>
  <c r="I70" i="5" s="1"/>
  <c r="I213" i="5" a="1"/>
  <c r="I213" i="5" s="1"/>
  <c r="I851" i="5" a="1"/>
  <c r="I851" i="5" s="1"/>
  <c r="I385" i="5" a="1"/>
  <c r="I385" i="5" s="1"/>
  <c r="I214" i="5" a="1"/>
  <c r="I214" i="5" s="1"/>
  <c r="I1602" i="5" a="1"/>
  <c r="I1602" i="5" s="1"/>
  <c r="I1511" i="5" a="1"/>
  <c r="I1511" i="5" s="1"/>
  <c r="I311" i="5" a="1"/>
  <c r="I311" i="5" s="1"/>
  <c r="I312" i="5" a="1"/>
  <c r="I312" i="5" s="1"/>
  <c r="I1648" i="5" a="1"/>
  <c r="I1648" i="5" s="1"/>
  <c r="I994" i="5" a="1"/>
  <c r="I994" i="5" s="1"/>
  <c r="I215" i="5" a="1"/>
  <c r="I215" i="5" s="1"/>
  <c r="I71" i="5" a="1"/>
  <c r="I71" i="5" s="1"/>
  <c r="I1512" i="5" a="1"/>
  <c r="I1512" i="5" s="1"/>
  <c r="I995" i="5" a="1"/>
  <c r="I995" i="5" s="1"/>
  <c r="I1698" i="5" a="1"/>
  <c r="I1698" i="5" s="1"/>
  <c r="I621" i="5" a="1"/>
  <c r="I621" i="5" s="1"/>
  <c r="I256" i="5" a="1"/>
  <c r="I256" i="5" s="1"/>
  <c r="I771" i="5" a="1"/>
  <c r="I771" i="5" s="1"/>
  <c r="I1398" i="5" a="1"/>
  <c r="I1398" i="5" s="1"/>
  <c r="I1614" i="5" a="1"/>
  <c r="I1614" i="5" s="1"/>
  <c r="I1547" i="5" a="1"/>
  <c r="I1547" i="5" s="1"/>
  <c r="I1125" i="5" a="1"/>
  <c r="I1125" i="5" s="1"/>
  <c r="I622" i="5" a="1"/>
  <c r="I622" i="5" s="1"/>
  <c r="I852" i="5" a="1"/>
  <c r="I852" i="5" s="1"/>
  <c r="I693" i="5" a="1"/>
  <c r="I693" i="5" s="1"/>
  <c r="I1737" i="5" a="1"/>
  <c r="I1737" i="5" s="1"/>
  <c r="I1053" i="5" a="1"/>
  <c r="I1053" i="5" s="1"/>
  <c r="I1054" i="5" a="1"/>
  <c r="I1054" i="5" s="1"/>
  <c r="I930" i="5" a="1"/>
  <c r="I930" i="5" s="1"/>
  <c r="I183" i="5" a="1"/>
  <c r="I183" i="5" s="1"/>
  <c r="I544" i="5" a="1"/>
  <c r="I544" i="5" s="1"/>
  <c r="I1264" i="5" a="1"/>
  <c r="I1264" i="5" s="1"/>
  <c r="I257" i="5" a="1"/>
  <c r="I257" i="5" s="1"/>
  <c r="I1548" i="5" a="1"/>
  <c r="I1548" i="5" s="1"/>
  <c r="I313" i="5" a="1"/>
  <c r="I313" i="5" s="1"/>
  <c r="I996" i="5" a="1"/>
  <c r="I996" i="5" s="1"/>
  <c r="I102" i="5" a="1"/>
  <c r="I102" i="5" s="1"/>
  <c r="I997" i="5" a="1"/>
  <c r="I997" i="5" s="1"/>
  <c r="I1126" i="5" a="1"/>
  <c r="I1126" i="5" s="1"/>
  <c r="I103" i="5" a="1"/>
  <c r="I103" i="5" s="1"/>
  <c r="I1305" i="5" a="1"/>
  <c r="I1305" i="5" s="1"/>
  <c r="I694" i="5" a="1"/>
  <c r="I694" i="5" s="1"/>
  <c r="I258" i="5" a="1"/>
  <c r="I258" i="5" s="1"/>
  <c r="I473" i="5" a="1"/>
  <c r="I473" i="5" s="1"/>
  <c r="I695" i="5" a="1"/>
  <c r="I695" i="5" s="1"/>
  <c r="I696" i="5" a="1"/>
  <c r="I696" i="5" s="1"/>
  <c r="I1127" i="5" a="1"/>
  <c r="I1127" i="5" s="1"/>
  <c r="I1265" i="5" a="1"/>
  <c r="I1265" i="5" s="1"/>
  <c r="I772" i="5" a="1"/>
  <c r="I772" i="5" s="1"/>
  <c r="I259" i="5" a="1"/>
  <c r="I259" i="5" s="1"/>
  <c r="I1306" i="5" a="1"/>
  <c r="I1306" i="5" s="1"/>
  <c r="I1649" i="5" a="1"/>
  <c r="I1649" i="5" s="1"/>
  <c r="I1341" i="5" a="1"/>
  <c r="I1341" i="5" s="1"/>
  <c r="I260" i="5" a="1"/>
  <c r="I260" i="5" s="1"/>
  <c r="I1200" i="5" a="1"/>
  <c r="I1200" i="5" s="1"/>
  <c r="I1436" i="5" a="1"/>
  <c r="I1436" i="5" s="1"/>
  <c r="I314" i="5" a="1"/>
  <c r="I314" i="5" s="1"/>
  <c r="I1266" i="5" a="1"/>
  <c r="I1266" i="5" s="1"/>
  <c r="I773" i="5" a="1"/>
  <c r="I773" i="5" s="1"/>
  <c r="I1201" i="5" a="1"/>
  <c r="I1201" i="5" s="1"/>
  <c r="I1307" i="5" a="1"/>
  <c r="I1307" i="5" s="1"/>
  <c r="I623" i="5" a="1"/>
  <c r="I623" i="5" s="1"/>
  <c r="I474" i="5" a="1"/>
  <c r="I474" i="5" s="1"/>
  <c r="I1728" i="5" a="1"/>
  <c r="I1728" i="5" s="1"/>
  <c r="I853" i="5" a="1"/>
  <c r="I853" i="5" s="1"/>
  <c r="I931" i="5" a="1"/>
  <c r="I931" i="5" s="1"/>
  <c r="I1437" i="5" a="1"/>
  <c r="I1437" i="5" s="1"/>
  <c r="I386" i="5" a="1"/>
  <c r="I386" i="5" s="1"/>
  <c r="I854" i="5" a="1"/>
  <c r="I854" i="5" s="1"/>
  <c r="I261" i="5" a="1"/>
  <c r="I261" i="5" s="1"/>
  <c r="I1693" i="5" a="1"/>
  <c r="I1693" i="5" s="1"/>
  <c r="I387" i="5" a="1"/>
  <c r="I387" i="5" s="1"/>
  <c r="I855" i="5" a="1"/>
  <c r="I855" i="5" s="1"/>
  <c r="I315" i="5" a="1"/>
  <c r="I315" i="5" s="1"/>
  <c r="I388" i="5" a="1"/>
  <c r="I388" i="5" s="1"/>
  <c r="I1308" i="5" a="1"/>
  <c r="I1308" i="5" s="1"/>
  <c r="I1659" i="5" a="1"/>
  <c r="I1659" i="5" s="1"/>
  <c r="I1342" i="5" a="1"/>
  <c r="I1342" i="5" s="1"/>
  <c r="I774" i="5" a="1"/>
  <c r="I774" i="5" s="1"/>
  <c r="I624" i="5" a="1"/>
  <c r="I624" i="5" s="1"/>
  <c r="I262" i="5" a="1"/>
  <c r="I262" i="5" s="1"/>
  <c r="I625" i="5" a="1"/>
  <c r="I625" i="5" s="1"/>
  <c r="I1055" i="5" a="1"/>
  <c r="I1055" i="5" s="1"/>
  <c r="I146" i="5" a="1"/>
  <c r="I146" i="5" s="1"/>
  <c r="I932" i="5" a="1"/>
  <c r="I932" i="5" s="1"/>
  <c r="I545" i="5" a="1"/>
  <c r="I545" i="5" s="1"/>
  <c r="I1615" i="5" a="1"/>
  <c r="I1615" i="5" s="1"/>
  <c r="I998" i="5" a="1"/>
  <c r="I998" i="5" s="1"/>
  <c r="I104" i="5" a="1"/>
  <c r="I104" i="5" s="1"/>
  <c r="I1729" i="5" a="1"/>
  <c r="I1729" i="5" s="1"/>
  <c r="I697" i="5" a="1"/>
  <c r="I697" i="5" s="1"/>
  <c r="I389" i="5" a="1"/>
  <c r="I389" i="5" s="1"/>
  <c r="I1309" i="5" a="1"/>
  <c r="I1309" i="5" s="1"/>
  <c r="I316" i="5" a="1"/>
  <c r="I316" i="5" s="1"/>
  <c r="I626" i="5" a="1"/>
  <c r="I626" i="5" s="1"/>
  <c r="I999" i="5" a="1"/>
  <c r="I999" i="5" s="1"/>
  <c r="I1056" i="5" a="1"/>
  <c r="I1056" i="5" s="1"/>
  <c r="I72" i="5" a="1"/>
  <c r="I72" i="5" s="1"/>
  <c r="I933" i="5" a="1"/>
  <c r="I933" i="5" s="1"/>
  <c r="I1571" i="5" a="1"/>
  <c r="I1571" i="5" s="1"/>
  <c r="I934" i="5" a="1"/>
  <c r="I934" i="5" s="1"/>
  <c r="I216" i="5" a="1"/>
  <c r="I216" i="5" s="1"/>
  <c r="I698" i="5" a="1"/>
  <c r="I698" i="5" s="1"/>
  <c r="I390" i="5" a="1"/>
  <c r="I390" i="5" s="1"/>
  <c r="I1399" i="5" a="1"/>
  <c r="I1399" i="5" s="1"/>
  <c r="I856" i="5" a="1"/>
  <c r="I856" i="5" s="1"/>
  <c r="I73" i="5" a="1"/>
  <c r="I73" i="5" s="1"/>
  <c r="I317" i="5" a="1"/>
  <c r="I317" i="5" s="1"/>
  <c r="I546" i="5" a="1"/>
  <c r="I546" i="5" s="1"/>
  <c r="I318" i="5" a="1"/>
  <c r="I318" i="5" s="1"/>
  <c r="I15" i="5" a="1"/>
  <c r="I15" i="5" s="1"/>
  <c r="I1202" i="5" a="1"/>
  <c r="I1202" i="5" s="1"/>
  <c r="I319" i="5" a="1"/>
  <c r="I319" i="5" s="1"/>
  <c r="I1343" i="5" a="1"/>
  <c r="I1343" i="5" s="1"/>
  <c r="I1744" i="5" a="1"/>
  <c r="I1744" i="5" s="1"/>
  <c r="I1513" i="5" a="1"/>
  <c r="I1513" i="5" s="1"/>
  <c r="I1685" i="5" a="1"/>
  <c r="I1685" i="5" s="1"/>
  <c r="I105" i="5" a="1"/>
  <c r="I105" i="5" s="1"/>
  <c r="I935" i="5" a="1"/>
  <c r="I935" i="5" s="1"/>
  <c r="I1471" i="5" a="1"/>
  <c r="I1471" i="5" s="1"/>
  <c r="I1267" i="5" a="1"/>
  <c r="I1267" i="5" s="1"/>
  <c r="I74" i="5" a="1"/>
  <c r="I74" i="5" s="1"/>
  <c r="I1650" i="5" a="1"/>
  <c r="I1650" i="5" s="1"/>
  <c r="I627" i="5" a="1"/>
  <c r="I627" i="5" s="1"/>
  <c r="I1640" i="5" a="1"/>
  <c r="I1640" i="5" s="1"/>
  <c r="I1128" i="5" a="1"/>
  <c r="I1128" i="5" s="1"/>
  <c r="I1572" i="5" a="1"/>
  <c r="I1572" i="5" s="1"/>
  <c r="I857" i="5" a="1"/>
  <c r="I857" i="5" s="1"/>
  <c r="I1268" i="5" a="1"/>
  <c r="I1268" i="5" s="1"/>
  <c r="I1627" i="5" a="1"/>
  <c r="I1627" i="5" s="1"/>
  <c r="I858" i="5" a="1"/>
  <c r="I858" i="5" s="1"/>
  <c r="I320" i="5" a="1"/>
  <c r="I320" i="5" s="1"/>
  <c r="I628" i="5" a="1"/>
  <c r="I628" i="5" s="1"/>
  <c r="I321" i="5" a="1"/>
  <c r="I321" i="5" s="1"/>
  <c r="I1000" i="5" a="1"/>
  <c r="I1000" i="5" s="1"/>
  <c r="I1719" i="5" a="1"/>
  <c r="I1719" i="5" s="1"/>
  <c r="I936" i="5" a="1"/>
  <c r="I936" i="5" s="1"/>
  <c r="I75" i="5" a="1"/>
  <c r="I75" i="5" s="1"/>
  <c r="I475" i="5" a="1"/>
  <c r="I475" i="5" s="1"/>
  <c r="I322" i="5" a="1"/>
  <c r="I322" i="5" s="1"/>
  <c r="I476" i="5" a="1"/>
  <c r="I476" i="5" s="1"/>
  <c r="I1310" i="5" a="1"/>
  <c r="I1310" i="5" s="1"/>
  <c r="I263" i="5" a="1"/>
  <c r="I263" i="5" s="1"/>
  <c r="I1057" i="5" a="1"/>
  <c r="I1057" i="5" s="1"/>
  <c r="I477" i="5" a="1"/>
  <c r="I477" i="5" s="1"/>
  <c r="I1746" i="5" a="1"/>
  <c r="I1746" i="5" s="1"/>
  <c r="I478" i="5" a="1"/>
  <c r="I478" i="5" s="1"/>
  <c r="I10" i="5" a="1"/>
  <c r="I10" i="5" s="1"/>
  <c r="I547" i="5" a="1"/>
  <c r="I547" i="5" s="1"/>
  <c r="I1001" i="5" a="1"/>
  <c r="I1001" i="5" s="1"/>
  <c r="I859" i="5" a="1"/>
  <c r="I859" i="5" s="1"/>
  <c r="I1438" i="5" a="1"/>
  <c r="I1438" i="5" s="1"/>
  <c r="I1549" i="5" a="1"/>
  <c r="I1549" i="5" s="1"/>
  <c r="I1616" i="5" a="1"/>
  <c r="I1616" i="5" s="1"/>
  <c r="I1129" i="5" a="1"/>
  <c r="I1129" i="5" s="1"/>
  <c r="I1058" i="5" a="1"/>
  <c r="I1058" i="5" s="1"/>
  <c r="I1059" i="5" a="1"/>
  <c r="I1059" i="5" s="1"/>
  <c r="I391" i="5" a="1"/>
  <c r="I391" i="5" s="1"/>
  <c r="I548" i="5" a="1"/>
  <c r="I548" i="5" s="1"/>
  <c r="I1130" i="5" a="1"/>
  <c r="I1130" i="5" s="1"/>
  <c r="I1131" i="5" a="1"/>
  <c r="I1131" i="5" s="1"/>
  <c r="I323" i="5" a="1"/>
  <c r="I323" i="5" s="1"/>
  <c r="I629" i="5" a="1"/>
  <c r="I629" i="5" s="1"/>
  <c r="I1472" i="5" a="1"/>
  <c r="I1472" i="5" s="1"/>
  <c r="I1628" i="5" a="1"/>
  <c r="I1628" i="5" s="1"/>
  <c r="I16" i="5" a="1"/>
  <c r="I16" i="5" s="1"/>
  <c r="I549" i="5" a="1"/>
  <c r="I549" i="5" s="1"/>
  <c r="I630" i="5" a="1"/>
  <c r="I630" i="5" s="1"/>
  <c r="I1132" i="5" a="1"/>
  <c r="I1132" i="5" s="1"/>
  <c r="I1629" i="5" a="1"/>
  <c r="I1629" i="5" s="1"/>
  <c r="I631" i="5" a="1"/>
  <c r="I631" i="5" s="1"/>
  <c r="I1686" i="5" a="1"/>
  <c r="I1686" i="5" s="1"/>
  <c r="I392" i="5" a="1"/>
  <c r="I392" i="5" s="1"/>
  <c r="I1641" i="5" a="1"/>
  <c r="I1641" i="5" s="1"/>
  <c r="I393" i="5" a="1"/>
  <c r="I393" i="5" s="1"/>
  <c r="I550" i="5" a="1"/>
  <c r="I550" i="5" s="1"/>
  <c r="I1344" i="5" a="1"/>
  <c r="I1344" i="5" s="1"/>
  <c r="I860" i="5" a="1"/>
  <c r="I860" i="5" s="1"/>
  <c r="I1400" i="5" a="1"/>
  <c r="I1400" i="5" s="1"/>
  <c r="I1699" i="5" a="1"/>
  <c r="I1699" i="5" s="1"/>
  <c r="I861" i="5" a="1"/>
  <c r="I861" i="5" s="1"/>
  <c r="I862" i="5" a="1"/>
  <c r="I862" i="5" s="1"/>
  <c r="I775" i="5" a="1"/>
  <c r="I775" i="5" s="1"/>
  <c r="I394" i="5" a="1"/>
  <c r="I394" i="5" s="1"/>
  <c r="I479" i="5" a="1"/>
  <c r="I479" i="5" s="1"/>
  <c r="I1573" i="5" a="1"/>
  <c r="I1573" i="5" s="1"/>
  <c r="I1269" i="5" a="1"/>
  <c r="I1269" i="5" s="1"/>
  <c r="I699" i="5" a="1"/>
  <c r="I699" i="5" s="1"/>
  <c r="I551" i="5" a="1"/>
  <c r="I551" i="5" s="1"/>
  <c r="I1473" i="5" a="1"/>
  <c r="I1473" i="5" s="1"/>
  <c r="I217" i="5" a="1"/>
  <c r="I217" i="5" s="1"/>
  <c r="I1712" i="5" a="1"/>
  <c r="I1712" i="5" s="1"/>
  <c r="I1002" i="5" a="1"/>
  <c r="I1002" i="5" s="1"/>
  <c r="I863" i="5" a="1"/>
  <c r="I863" i="5" s="1"/>
  <c r="I395" i="5" a="1"/>
  <c r="I395" i="5" s="1"/>
  <c r="I56" i="5" a="1"/>
  <c r="I56" i="5" s="1"/>
  <c r="I147" i="5" a="1"/>
  <c r="I147" i="5" s="1"/>
  <c r="I700" i="5" a="1"/>
  <c r="I700" i="5" s="1"/>
  <c r="I776" i="5" a="1"/>
  <c r="I776" i="5" s="1"/>
  <c r="I1574" i="5" a="1"/>
  <c r="I1574" i="5" s="1"/>
  <c r="I1603" i="5" a="1"/>
  <c r="I1603" i="5" s="1"/>
  <c r="I1700" i="5" a="1"/>
  <c r="I1700" i="5" s="1"/>
  <c r="I41" i="5" a="1"/>
  <c r="I41" i="5" s="1"/>
  <c r="I480" i="5" a="1"/>
  <c r="I480" i="5" s="1"/>
  <c r="I264" i="5" a="1"/>
  <c r="I264" i="5" s="1"/>
  <c r="I1203" i="5" a="1"/>
  <c r="I1203" i="5" s="1"/>
  <c r="I777" i="5" a="1"/>
  <c r="I777" i="5" s="1"/>
  <c r="I937" i="5" a="1"/>
  <c r="I937" i="5" s="1"/>
  <c r="I1514" i="5" a="1"/>
  <c r="I1514" i="5" s="1"/>
  <c r="I1003" i="5" a="1"/>
  <c r="I1003" i="5" s="1"/>
  <c r="I184" i="5" a="1"/>
  <c r="I184" i="5" s="1"/>
  <c r="I1701" i="5" a="1"/>
  <c r="I1701" i="5" s="1"/>
  <c r="I1004" i="5" a="1"/>
  <c r="I1004" i="5" s="1"/>
  <c r="I1742" i="5" a="1"/>
  <c r="I1742" i="5" s="1"/>
  <c r="I1060" i="5" a="1"/>
  <c r="I1060" i="5" s="1"/>
  <c r="I1204" i="5" a="1"/>
  <c r="I1204" i="5" s="1"/>
  <c r="I1474" i="5" a="1"/>
  <c r="I1474" i="5" s="1"/>
  <c r="I1705" i="5" a="1"/>
  <c r="I1705" i="5" s="1"/>
  <c r="I1005" i="5" a="1"/>
  <c r="I1005" i="5" s="1"/>
  <c r="I1660" i="5" a="1"/>
  <c r="I1660" i="5" s="1"/>
  <c r="I1575" i="5" a="1"/>
  <c r="I1575" i="5" s="1"/>
  <c r="I1133" i="5" a="1"/>
  <c r="I1133" i="5" s="1"/>
  <c r="I1661" i="5" a="1"/>
  <c r="I1661" i="5" s="1"/>
  <c r="I1576" i="5" a="1"/>
  <c r="I1576" i="5" s="1"/>
  <c r="I1617" i="5" a="1"/>
  <c r="I1617" i="5" s="1"/>
  <c r="I1630" i="5" a="1"/>
  <c r="I1630" i="5" s="1"/>
  <c r="I864" i="5" a="1"/>
  <c r="I864" i="5" s="1"/>
  <c r="I938" i="5" a="1"/>
  <c r="I938" i="5" s="1"/>
  <c r="I1134" i="5" a="1"/>
  <c r="I1134" i="5" s="1"/>
  <c r="I324" i="5" a="1"/>
  <c r="I324" i="5" s="1"/>
  <c r="I76" i="5" a="1"/>
  <c r="I76" i="5" s="1"/>
  <c r="I1706" i="5" a="1"/>
  <c r="I1706" i="5" s="1"/>
  <c r="I1205" i="5" a="1"/>
  <c r="I1205" i="5" s="1"/>
  <c r="I325" i="5" a="1"/>
  <c r="I325" i="5" s="1"/>
  <c r="I778" i="5" a="1"/>
  <c r="I778" i="5" s="1"/>
  <c r="I148" i="5" a="1"/>
  <c r="I148" i="5" s="1"/>
  <c r="I865" i="5" a="1"/>
  <c r="I865" i="5" s="1"/>
  <c r="I396" i="5" a="1"/>
  <c r="I396" i="5" s="1"/>
  <c r="I35" i="5" a="1"/>
  <c r="I35" i="5" s="1"/>
  <c r="I701" i="5" a="1"/>
  <c r="I701" i="5" s="1"/>
  <c r="I149" i="5" a="1"/>
  <c r="I149" i="5" s="1"/>
  <c r="I265" i="5" a="1"/>
  <c r="I265" i="5" s="1"/>
  <c r="I218" i="5" a="1"/>
  <c r="I218" i="5" s="1"/>
  <c r="I779" i="5" a="1"/>
  <c r="I779" i="5" s="1"/>
  <c r="I866" i="5" a="1"/>
  <c r="I866" i="5" s="1"/>
  <c r="I1515" i="5" a="1"/>
  <c r="I1515" i="5" s="1"/>
  <c r="I397" i="5" a="1"/>
  <c r="I397" i="5" s="1"/>
  <c r="I150" i="5" a="1"/>
  <c r="I150" i="5" s="1"/>
  <c r="I36" i="5" a="1"/>
  <c r="I36" i="5" s="1"/>
  <c r="I1311" i="5" a="1"/>
  <c r="I1311" i="5" s="1"/>
  <c r="I185" i="5" a="1"/>
  <c r="I185" i="5" s="1"/>
  <c r="I1516" i="5" a="1"/>
  <c r="I1516" i="5" s="1"/>
  <c r="I1345" i="5" a="1"/>
  <c r="I1345" i="5" s="1"/>
  <c r="I1687" i="5" a="1"/>
  <c r="I1687" i="5" s="1"/>
  <c r="I1006" i="5" a="1"/>
  <c r="I1006" i="5" s="1"/>
  <c r="I1730" i="5" a="1"/>
  <c r="I1730" i="5" s="1"/>
  <c r="I151" i="5" a="1"/>
  <c r="I151" i="5" s="1"/>
  <c r="I1135" i="5" a="1"/>
  <c r="I1135" i="5" s="1"/>
  <c r="I1651" i="5" a="1"/>
  <c r="I1651" i="5" s="1"/>
  <c r="I1270" i="5" a="1"/>
  <c r="I1270" i="5" s="1"/>
  <c r="I266" i="5" a="1"/>
  <c r="I266" i="5" s="1"/>
  <c r="I1271" i="5" a="1"/>
  <c r="I1271" i="5" s="1"/>
  <c r="I186" i="5" a="1"/>
  <c r="I186" i="5" s="1"/>
  <c r="I326" i="5" a="1"/>
  <c r="I326" i="5" s="1"/>
  <c r="I1517" i="5" a="1"/>
  <c r="I1517" i="5" s="1"/>
  <c r="I398" i="5" a="1"/>
  <c r="I398" i="5" s="1"/>
  <c r="I106" i="5" a="1"/>
  <c r="I106" i="5" s="1"/>
  <c r="I1642" i="5" a="1"/>
  <c r="I1642" i="5" s="1"/>
  <c r="I187" i="5" a="1"/>
  <c r="I187" i="5" s="1"/>
  <c r="I780" i="5" a="1"/>
  <c r="I780" i="5" s="1"/>
  <c r="I1061" i="5" a="1"/>
  <c r="I1061" i="5" s="1"/>
  <c r="I6" i="5" a="1"/>
  <c r="I6" i="5" s="1"/>
  <c r="I1062" i="5" a="1"/>
  <c r="I1062" i="5" s="1"/>
  <c r="I1206" i="5" a="1"/>
  <c r="I1206" i="5" s="1"/>
  <c r="I1672" i="5" a="1"/>
  <c r="I1672" i="5" s="1"/>
  <c r="I1734" i="5" a="1"/>
  <c r="I1734" i="5" s="1"/>
  <c r="I1007" i="5" a="1"/>
  <c r="I1007" i="5" s="1"/>
  <c r="I1721" i="5" a="1"/>
  <c r="I1721" i="5" s="1"/>
  <c r="I1401" i="5" a="1"/>
  <c r="I1401" i="5" s="1"/>
  <c r="I1272" i="5" a="1"/>
  <c r="I1272" i="5" s="1"/>
  <c r="I632" i="5" a="1"/>
  <c r="I632" i="5" s="1"/>
  <c r="I1008" i="5" a="1"/>
  <c r="I1008" i="5" s="1"/>
  <c r="I1063" i="5" a="1"/>
  <c r="I1063" i="5" s="1"/>
  <c r="I1518" i="5" a="1"/>
  <c r="I1518" i="5" s="1"/>
  <c r="I42" i="5" a="1"/>
  <c r="I42" i="5" s="1"/>
  <c r="I481" i="5" a="1"/>
  <c r="I481" i="5" s="1"/>
  <c r="I399" i="5" a="1"/>
  <c r="I399" i="5" s="1"/>
  <c r="I1618" i="5" a="1"/>
  <c r="I1618" i="5" s="1"/>
  <c r="I1748" i="5" a="1"/>
  <c r="I1748" i="5" s="1"/>
  <c r="I1475" i="5" a="1"/>
  <c r="I1475" i="5" s="1"/>
  <c r="I1009" i="5" a="1"/>
  <c r="I1009" i="5" s="1"/>
  <c r="I1631" i="5" a="1"/>
  <c r="I1631" i="5" s="1"/>
  <c r="I1273" i="5" a="1"/>
  <c r="I1273" i="5" s="1"/>
  <c r="I188" i="5" a="1"/>
  <c r="I188" i="5" s="1"/>
  <c r="I1402" i="5" a="1"/>
  <c r="I1402" i="5" s="1"/>
  <c r="I1643" i="5" a="1"/>
  <c r="I1643" i="5" s="1"/>
  <c r="I1593" i="5" a="1"/>
  <c r="I1593" i="5" s="1"/>
  <c r="I1577" i="5" a="1"/>
  <c r="I1577" i="5" s="1"/>
  <c r="I107" i="5" a="1"/>
  <c r="I107" i="5" s="1"/>
  <c r="I482" i="5" a="1"/>
  <c r="I482" i="5" s="1"/>
  <c r="I189" i="5" a="1"/>
  <c r="I189" i="5" s="1"/>
  <c r="I1476" i="5" a="1"/>
  <c r="I1476" i="5" s="1"/>
  <c r="I37" i="5" a="1"/>
  <c r="I37" i="5" s="1"/>
  <c r="I327" i="5" a="1"/>
  <c r="I327" i="5" s="1"/>
  <c r="I108" i="5" a="1"/>
  <c r="I108" i="5" s="1"/>
  <c r="I1713" i="5" a="1"/>
  <c r="I1713" i="5" s="1"/>
  <c r="I328" i="5" a="1"/>
  <c r="I328" i="5" s="1"/>
  <c r="I633" i="5" a="1"/>
  <c r="I633" i="5" s="1"/>
  <c r="I1346" i="5" a="1"/>
  <c r="I1346" i="5" s="1"/>
  <c r="I1578" i="5" a="1"/>
  <c r="I1578" i="5" s="1"/>
  <c r="I781" i="5" a="1"/>
  <c r="I781" i="5" s="1"/>
  <c r="I552" i="5" a="1"/>
  <c r="I552" i="5" s="1"/>
  <c r="H161" i="5" a="1"/>
  <c r="H161" i="5" s="1"/>
  <c r="H282" i="5" a="1"/>
  <c r="H282" i="5" s="1"/>
  <c r="H416" i="5" a="1"/>
  <c r="H416" i="5" s="1"/>
  <c r="H403" i="5" a="1"/>
  <c r="H403" i="5" s="1"/>
  <c r="H112" i="5" a="1"/>
  <c r="H112" i="5" s="1"/>
  <c r="H663" i="5" a="1"/>
  <c r="H663" i="5" s="1"/>
  <c r="H499" i="5" a="1"/>
  <c r="H499" i="5" s="1"/>
  <c r="H1319" i="5" a="1"/>
  <c r="H1319" i="5" s="1"/>
  <c r="H654" i="5" a="1"/>
  <c r="H654" i="5" s="1"/>
  <c r="H785" i="5" a="1"/>
  <c r="H785" i="5" s="1"/>
  <c r="H507" i="5" a="1"/>
  <c r="H507" i="5" s="1"/>
  <c r="H723" i="5" a="1"/>
  <c r="H723" i="5" s="1"/>
  <c r="H508" i="5" a="1"/>
  <c r="H508" i="5" s="1"/>
  <c r="H1350" i="5" a="1"/>
  <c r="H1350" i="5" s="1"/>
  <c r="H232" i="5" a="1"/>
  <c r="H232" i="5" s="1"/>
  <c r="H500" i="5" a="1"/>
  <c r="H500" i="5" s="1"/>
  <c r="H954" i="5" a="1"/>
  <c r="H954" i="5" s="1"/>
  <c r="H111" i="5" a="1"/>
  <c r="H111" i="5" s="1"/>
  <c r="H562" i="5" a="1"/>
  <c r="H562" i="5" s="1"/>
  <c r="H1163" i="5" a="1"/>
  <c r="H1163" i="5" s="1"/>
  <c r="H634" i="5" a="1"/>
  <c r="H634" i="5" s="1"/>
  <c r="H1168" i="5" a="1"/>
  <c r="H1168" i="5" s="1"/>
  <c r="H715" i="5" a="1"/>
  <c r="H715" i="5" s="1"/>
  <c r="H228" i="5" a="1"/>
  <c r="H228" i="5" s="1"/>
  <c r="H1312" i="5" a="1"/>
  <c r="H1312" i="5" s="1"/>
  <c r="H415" i="5" a="1"/>
  <c r="H415" i="5" s="1"/>
  <c r="H893" i="5" a="1"/>
  <c r="H893" i="5" s="1"/>
  <c r="H733" i="5" a="1"/>
  <c r="H733" i="5" s="1"/>
  <c r="H79" i="5" a="1"/>
  <c r="H79" i="5" s="1"/>
  <c r="H727" i="5" a="1"/>
  <c r="H727" i="5" s="1"/>
  <c r="H635" i="5" a="1"/>
  <c r="H635" i="5" s="1"/>
  <c r="H1207" i="5" a="1"/>
  <c r="H1207" i="5" s="1"/>
  <c r="H1018" i="5" a="1"/>
  <c r="H1018" i="5" s="1"/>
  <c r="H221" i="5" a="1"/>
  <c r="H221" i="5" s="1"/>
  <c r="H1321" i="5" a="1"/>
  <c r="H1321" i="5" s="1"/>
  <c r="H114" i="5" a="1"/>
  <c r="H114" i="5" s="1"/>
  <c r="H1156" i="5" a="1"/>
  <c r="H1156" i="5" s="1"/>
  <c r="H662" i="5" a="1"/>
  <c r="H662" i="5" s="1"/>
  <c r="H640" i="5" a="1"/>
  <c r="H640" i="5" s="1"/>
  <c r="H724" i="5" a="1"/>
  <c r="H724" i="5" s="1"/>
  <c r="H337" i="5" a="1"/>
  <c r="H337" i="5" s="1"/>
  <c r="H1210" i="5" a="1"/>
  <c r="H1210" i="5" s="1"/>
  <c r="H274" i="5" a="1"/>
  <c r="H274" i="5" s="1"/>
  <c r="H493" i="5" a="1"/>
  <c r="H493" i="5" s="1"/>
  <c r="H267" i="5" a="1"/>
  <c r="H267" i="5" s="1"/>
  <c r="H12" i="5" a="1"/>
  <c r="H12" i="5" s="1"/>
  <c r="H1354" i="5" a="1"/>
  <c r="H1354" i="5" s="1"/>
  <c r="H229" i="5" a="1"/>
  <c r="H229" i="5" s="1"/>
  <c r="H494" i="5" a="1"/>
  <c r="H494" i="5" s="1"/>
  <c r="H800" i="5" a="1"/>
  <c r="H800" i="5" s="1"/>
  <c r="H1211" i="5" a="1"/>
  <c r="H1211" i="5" s="1"/>
  <c r="H273" i="5" a="1"/>
  <c r="H273" i="5" s="1"/>
  <c r="H794" i="5" a="1"/>
  <c r="H794" i="5" s="1"/>
  <c r="H1140" i="5" a="1"/>
  <c r="H1140" i="5" s="1"/>
  <c r="H401" i="5" a="1"/>
  <c r="H401" i="5" s="1"/>
  <c r="H278" i="5" a="1"/>
  <c r="H278" i="5" s="1"/>
  <c r="H483" i="5" a="1"/>
  <c r="H483" i="5" s="1"/>
  <c r="H645" i="5" a="1"/>
  <c r="H645" i="5" s="1"/>
  <c r="H23" i="5" a="1"/>
  <c r="H23" i="5" s="1"/>
  <c r="H1068" i="5" a="1"/>
  <c r="H1068" i="5" s="1"/>
  <c r="H190" i="5" a="1"/>
  <c r="H190" i="5" s="1"/>
  <c r="H332" i="5" a="1"/>
  <c r="H332" i="5" s="1"/>
  <c r="H874" i="5" a="1"/>
  <c r="H874" i="5" s="1"/>
  <c r="H638" i="5" a="1"/>
  <c r="H638" i="5" s="1"/>
  <c r="H333" i="5" a="1"/>
  <c r="H333" i="5" s="1"/>
  <c r="H349" i="5" a="1"/>
  <c r="H349" i="5" s="1"/>
  <c r="H352" i="5" a="1"/>
  <c r="H352" i="5" s="1"/>
  <c r="H1157" i="5" a="1"/>
  <c r="H1157" i="5" s="1"/>
  <c r="H484" i="5" a="1"/>
  <c r="H484" i="5" s="1"/>
  <c r="H46" i="5" a="1"/>
  <c r="H46" i="5" s="1"/>
  <c r="H331" i="5" a="1"/>
  <c r="H331" i="5" s="1"/>
  <c r="H939" i="5" a="1"/>
  <c r="H939" i="5" s="1"/>
  <c r="H786" i="5" a="1"/>
  <c r="H786" i="5" s="1"/>
  <c r="H722" i="5" a="1"/>
  <c r="H722" i="5" s="1"/>
  <c r="H1014" i="5" a="1"/>
  <c r="H1014" i="5" s="1"/>
  <c r="H350" i="5" a="1"/>
  <c r="H350" i="5" s="1"/>
  <c r="H807" i="5" a="1"/>
  <c r="H807" i="5" s="1"/>
  <c r="H799" i="5" a="1"/>
  <c r="H799" i="5" s="1"/>
  <c r="H281" i="5" a="1"/>
  <c r="H281" i="5" s="1"/>
  <c r="H577" i="5" a="1"/>
  <c r="H577" i="5" s="1"/>
  <c r="H153" i="5" a="1"/>
  <c r="H153" i="5" s="1"/>
  <c r="H590" i="5" a="1"/>
  <c r="H590" i="5" s="1"/>
  <c r="H1069" i="5" a="1"/>
  <c r="H1069" i="5" s="1"/>
  <c r="H639" i="5" a="1"/>
  <c r="H639" i="5" s="1"/>
  <c r="H1136" i="5" a="1"/>
  <c r="H1136" i="5" s="1"/>
  <c r="H1081" i="5" a="1"/>
  <c r="H1081" i="5" s="1"/>
  <c r="H227" i="5" a="1"/>
  <c r="H227" i="5" s="1"/>
  <c r="H714" i="5" a="1"/>
  <c r="H714" i="5" s="1"/>
  <c r="H960" i="5" a="1"/>
  <c r="H960" i="5" s="1"/>
  <c r="H124" i="5" a="1"/>
  <c r="H124" i="5" s="1"/>
  <c r="H505" i="5" a="1"/>
  <c r="H505" i="5" s="1"/>
  <c r="H1314" i="5" a="1"/>
  <c r="H1314" i="5" s="1"/>
  <c r="H1015" i="5" a="1"/>
  <c r="H1015" i="5" s="1"/>
  <c r="H942" i="5" a="1"/>
  <c r="H942" i="5" s="1"/>
  <c r="H1605" i="5" a="1"/>
  <c r="H1605" i="5" s="1"/>
  <c r="H1409" i="5" a="1"/>
  <c r="H1409" i="5" s="1"/>
  <c r="H795" i="5" a="1"/>
  <c r="H795" i="5" s="1"/>
  <c r="H1137" i="5" a="1"/>
  <c r="H1137" i="5" s="1"/>
  <c r="H191" i="5" a="1"/>
  <c r="H191" i="5" s="1"/>
  <c r="H708" i="5" a="1"/>
  <c r="H708" i="5" s="1"/>
  <c r="H1412" i="5" a="1"/>
  <c r="H1412" i="5" s="1"/>
  <c r="H730" i="5" a="1"/>
  <c r="H730" i="5" s="1"/>
  <c r="H702" i="5" a="1"/>
  <c r="H702" i="5" s="1"/>
  <c r="H268" i="5" a="1"/>
  <c r="H268" i="5" s="1"/>
  <c r="H329" i="5" a="1"/>
  <c r="H329" i="5" s="1"/>
  <c r="H940" i="5" a="1"/>
  <c r="H940" i="5" s="1"/>
  <c r="H806" i="5" a="1"/>
  <c r="H806" i="5" s="1"/>
  <c r="H1322" i="5" a="1"/>
  <c r="H1322" i="5" s="1"/>
  <c r="H506" i="5" a="1"/>
  <c r="H506" i="5" s="1"/>
  <c r="H964" i="5" a="1"/>
  <c r="H964" i="5" s="1"/>
  <c r="H1138" i="5" a="1"/>
  <c r="H1138" i="5" s="1"/>
  <c r="H400" i="5" a="1"/>
  <c r="H400" i="5" s="1"/>
  <c r="H867" i="5" a="1"/>
  <c r="H867" i="5" s="1"/>
  <c r="H163" i="5" a="1"/>
  <c r="H163" i="5" s="1"/>
  <c r="H661" i="5" a="1"/>
  <c r="H661" i="5" s="1"/>
  <c r="H1166" i="5" a="1"/>
  <c r="H1166" i="5" s="1"/>
  <c r="H709" i="5" a="1"/>
  <c r="H709" i="5" s="1"/>
  <c r="H1595" i="5" a="1"/>
  <c r="H1595" i="5" s="1"/>
  <c r="H1169" i="5" a="1"/>
  <c r="H1169" i="5" s="1"/>
  <c r="H948" i="5" a="1"/>
  <c r="H948" i="5" s="1"/>
  <c r="H555" i="5" a="1"/>
  <c r="H555" i="5" s="1"/>
  <c r="H1149" i="5" a="1"/>
  <c r="H1149" i="5" s="1"/>
  <c r="H591" i="5" a="1"/>
  <c r="H591" i="5" s="1"/>
  <c r="H1619" i="5" a="1"/>
  <c r="H1619" i="5" s="1"/>
  <c r="H641" i="5" a="1"/>
  <c r="H641" i="5" s="1"/>
  <c r="H58" i="5" a="1"/>
  <c r="H58" i="5" s="1"/>
  <c r="H588" i="5" a="1"/>
  <c r="H588" i="5" s="1"/>
  <c r="H200" i="5" a="1"/>
  <c r="H200" i="5" s="1"/>
  <c r="H1522" i="5" a="1"/>
  <c r="H1522" i="5" s="1"/>
  <c r="H1159" i="5" a="1"/>
  <c r="H1159" i="5" s="1"/>
  <c r="H351" i="5" a="1"/>
  <c r="H351" i="5" s="1"/>
  <c r="H955" i="5" a="1"/>
  <c r="H955" i="5" s="1"/>
  <c r="H561" i="5" a="1"/>
  <c r="H561" i="5" s="1"/>
  <c r="H154" i="5" a="1"/>
  <c r="H154" i="5" s="1"/>
  <c r="H660" i="5" a="1"/>
  <c r="H660" i="5" s="1"/>
  <c r="H1139" i="5" a="1"/>
  <c r="H1139" i="5" s="1"/>
  <c r="H1158" i="5" a="1"/>
  <c r="H1158" i="5" s="1"/>
  <c r="H485" i="5" a="1"/>
  <c r="H485" i="5" s="1"/>
  <c r="H653" i="5" a="1"/>
  <c r="H653" i="5" s="1"/>
  <c r="H405" i="5" a="1"/>
  <c r="H405" i="5" s="1"/>
  <c r="H873" i="5" a="1"/>
  <c r="H873" i="5" s="1"/>
  <c r="H1523" i="5" a="1"/>
  <c r="H1523" i="5" s="1"/>
  <c r="H646" i="5" a="1"/>
  <c r="H646" i="5" s="1"/>
  <c r="H417" i="5" a="1"/>
  <c r="H417" i="5" s="1"/>
  <c r="H486" i="5" a="1"/>
  <c r="H486" i="5" s="1"/>
  <c r="H201" i="5" a="1"/>
  <c r="H201" i="5" s="1"/>
  <c r="H344" i="5" a="1"/>
  <c r="H344" i="5" s="1"/>
  <c r="H1078" i="5" a="1"/>
  <c r="H1078" i="5" s="1"/>
  <c r="H356" i="5" a="1"/>
  <c r="H356" i="5" s="1"/>
  <c r="H1411" i="5" a="1"/>
  <c r="H1411" i="5" s="1"/>
  <c r="H226" i="5" a="1"/>
  <c r="H226" i="5" s="1"/>
  <c r="H734" i="5" a="1"/>
  <c r="H734" i="5" s="1"/>
  <c r="H222" i="5" a="1"/>
  <c r="H222" i="5" s="1"/>
  <c r="H578" i="5" a="1"/>
  <c r="H578" i="5" s="1"/>
  <c r="H636" i="5" a="1"/>
  <c r="H636" i="5" s="1"/>
  <c r="H1481" i="5" a="1"/>
  <c r="H1481" i="5" s="1"/>
  <c r="H735" i="5" a="1"/>
  <c r="H735" i="5" s="1"/>
  <c r="H579" i="5" a="1"/>
  <c r="H579" i="5" s="1"/>
  <c r="H703" i="5" a="1"/>
  <c r="H703" i="5" s="1"/>
  <c r="H736" i="5" a="1"/>
  <c r="H736" i="5" s="1"/>
  <c r="H1413" i="5" a="1"/>
  <c r="H1413" i="5" s="1"/>
  <c r="H1365" i="5" a="1"/>
  <c r="H1365" i="5" s="1"/>
  <c r="H1404" i="5" a="1"/>
  <c r="H1404" i="5" s="1"/>
  <c r="H959" i="5" a="1"/>
  <c r="H959" i="5" s="1"/>
  <c r="H223" i="5" a="1"/>
  <c r="H223" i="5" s="1"/>
  <c r="H783" i="5" a="1"/>
  <c r="H783" i="5" s="1"/>
  <c r="H647" i="5" a="1"/>
  <c r="H647" i="5" s="1"/>
  <c r="H357" i="5" a="1"/>
  <c r="H357" i="5" s="1"/>
  <c r="H1224" i="5" a="1"/>
  <c r="H1224" i="5" s="1"/>
  <c r="H704" i="5" a="1"/>
  <c r="H704" i="5" s="1"/>
  <c r="H1530" i="5" a="1"/>
  <c r="H1530" i="5" s="1"/>
  <c r="H737" i="5" a="1"/>
  <c r="H737" i="5" s="1"/>
  <c r="H1223" i="5" a="1"/>
  <c r="H1223" i="5" s="1"/>
  <c r="H1405" i="5" a="1"/>
  <c r="H1405" i="5" s="1"/>
  <c r="H580" i="5" a="1"/>
  <c r="H580" i="5" s="1"/>
  <c r="H738" i="5" a="1"/>
  <c r="H738" i="5" s="1"/>
  <c r="H1079" i="5" a="1"/>
  <c r="H1079" i="5" s="1"/>
  <c r="H581" i="5" a="1"/>
  <c r="H581" i="5" s="1"/>
  <c r="H1313" i="5" a="1"/>
  <c r="H1313" i="5" s="1"/>
  <c r="H1316" i="5" a="1"/>
  <c r="H1316" i="5" s="1"/>
  <c r="H784" i="5" a="1"/>
  <c r="H784" i="5" s="1"/>
  <c r="H1165" i="5" a="1"/>
  <c r="H1165" i="5" s="1"/>
  <c r="H125" i="5" a="1"/>
  <c r="H125" i="5" s="1"/>
  <c r="H896" i="5" a="1"/>
  <c r="H896" i="5" s="1"/>
  <c r="H418" i="5" a="1"/>
  <c r="H418" i="5" s="1"/>
  <c r="H1020" i="5" a="1"/>
  <c r="H1020" i="5" s="1"/>
  <c r="H59" i="5" a="1"/>
  <c r="H59" i="5" s="1"/>
  <c r="H338" i="5" a="1"/>
  <c r="H338" i="5" s="1"/>
  <c r="H808" i="5" a="1"/>
  <c r="H808" i="5" s="1"/>
  <c r="H1074" i="5" a="1"/>
  <c r="H1074" i="5" s="1"/>
  <c r="H419" i="5" a="1"/>
  <c r="H419" i="5" s="1"/>
  <c r="H1170" i="5" a="1"/>
  <c r="H1170" i="5" s="1"/>
  <c r="H420" i="5" a="1"/>
  <c r="H420" i="5" s="1"/>
  <c r="H503" i="5" a="1"/>
  <c r="H503" i="5" s="1"/>
  <c r="H1482" i="5" a="1"/>
  <c r="H1482" i="5" s="1"/>
  <c r="H1064" i="5" a="1"/>
  <c r="H1064" i="5" s="1"/>
  <c r="H892" i="5" a="1"/>
  <c r="H892" i="5" s="1"/>
  <c r="H587" i="5" a="1"/>
  <c r="H587" i="5" s="1"/>
  <c r="H414" i="5" a="1"/>
  <c r="H414" i="5" s="1"/>
  <c r="H949" i="5" a="1"/>
  <c r="H949" i="5" s="1"/>
  <c r="H809" i="5" a="1"/>
  <c r="H809" i="5" s="1"/>
  <c r="H716" i="5" a="1"/>
  <c r="H716" i="5" s="1"/>
  <c r="H739" i="5" a="1"/>
  <c r="H739" i="5" s="1"/>
  <c r="H38" i="5" a="1"/>
  <c r="H38" i="5" s="1"/>
  <c r="H705" i="5" a="1"/>
  <c r="H705" i="5" s="1"/>
  <c r="H406" i="5" a="1"/>
  <c r="H406" i="5" s="1"/>
  <c r="H1010" i="5" a="1"/>
  <c r="H1010" i="5" s="1"/>
  <c r="H126" i="5" a="1"/>
  <c r="H126" i="5" s="1"/>
  <c r="H43" i="5" a="1"/>
  <c r="H43" i="5" s="1"/>
  <c r="H891" i="5" a="1"/>
  <c r="H891" i="5" s="1"/>
  <c r="H487" i="5" a="1"/>
  <c r="H487" i="5" s="1"/>
  <c r="H1141" i="5" a="1"/>
  <c r="H1141" i="5" s="1"/>
  <c r="H556" i="5" a="1"/>
  <c r="H556" i="5" s="1"/>
  <c r="H706" i="5" a="1"/>
  <c r="H706" i="5" s="1"/>
  <c r="H501" i="5" a="1"/>
  <c r="H501" i="5" s="1"/>
  <c r="H413" i="5" a="1"/>
  <c r="H413" i="5" s="1"/>
  <c r="H22" i="5" a="1"/>
  <c r="H22" i="5" s="1"/>
  <c r="H1283" i="5" a="1"/>
  <c r="H1283" i="5" s="1"/>
  <c r="H790" i="5" a="1"/>
  <c r="H790" i="5" s="1"/>
  <c r="H882" i="5" a="1"/>
  <c r="H882" i="5" s="1"/>
  <c r="H195" i="5" a="1"/>
  <c r="H195" i="5" s="1"/>
  <c r="H1082" i="5" a="1"/>
  <c r="H1082" i="5" s="1"/>
  <c r="H648" i="5" a="1"/>
  <c r="H648" i="5" s="1"/>
  <c r="H1519" i="5" a="1"/>
  <c r="H1519" i="5" s="1"/>
  <c r="H1745" i="5" a="1"/>
  <c r="H1745" i="5" s="1"/>
  <c r="H1164" i="5" a="1"/>
  <c r="H1164" i="5" s="1"/>
  <c r="H965" i="5" a="1"/>
  <c r="H965" i="5" s="1"/>
  <c r="H958" i="5" a="1"/>
  <c r="H958" i="5" s="1"/>
  <c r="H202" i="5" a="1"/>
  <c r="H202" i="5" s="1"/>
  <c r="H592" i="5" a="1"/>
  <c r="H592" i="5" s="1"/>
  <c r="H961" i="5" a="1"/>
  <c r="H961" i="5" s="1"/>
  <c r="H1286" i="5" a="1"/>
  <c r="H1286" i="5" s="1"/>
  <c r="H564" i="5" a="1"/>
  <c r="H564" i="5" s="1"/>
  <c r="H1604" i="5" a="1"/>
  <c r="H1604" i="5" s="1"/>
  <c r="H1065" i="5" a="1"/>
  <c r="H1065" i="5" s="1"/>
  <c r="H330" i="5" a="1"/>
  <c r="H330" i="5" s="1"/>
  <c r="H1277" i="5" a="1"/>
  <c r="H1277" i="5" s="1"/>
  <c r="H664" i="5" a="1"/>
  <c r="H664" i="5" s="1"/>
  <c r="H791" i="5" a="1"/>
  <c r="H791" i="5" s="1"/>
  <c r="H45" i="5" a="1"/>
  <c r="H45" i="5" s="1"/>
  <c r="H509" i="5" a="1"/>
  <c r="H509" i="5" s="1"/>
  <c r="H1552" i="5" a="1"/>
  <c r="H1552" i="5" s="1"/>
  <c r="H1022" i="5" a="1"/>
  <c r="H1022" i="5" s="1"/>
  <c r="H869" i="5" a="1"/>
  <c r="H869" i="5" s="1"/>
  <c r="H589" i="5" a="1"/>
  <c r="H589" i="5" s="1"/>
  <c r="H792" i="5" a="1"/>
  <c r="H792" i="5" s="1"/>
  <c r="H1212" i="5" a="1"/>
  <c r="H1212" i="5" s="1"/>
  <c r="H728" i="5" a="1"/>
  <c r="H728" i="5" s="1"/>
  <c r="H1167" i="5" a="1"/>
  <c r="H1167" i="5" s="1"/>
  <c r="H1086" i="5" a="1"/>
  <c r="H1086" i="5" s="1"/>
  <c r="H115" i="5" a="1"/>
  <c r="H115" i="5" s="1"/>
  <c r="H1274" i="5" a="1"/>
  <c r="H1274" i="5" s="1"/>
  <c r="H80" i="5" a="1"/>
  <c r="H80" i="5" s="1"/>
  <c r="H1077" i="5" a="1"/>
  <c r="H1077" i="5" s="1"/>
  <c r="H504" i="5" a="1"/>
  <c r="H504" i="5" s="1"/>
  <c r="H883" i="5" a="1"/>
  <c r="H883" i="5" s="1"/>
  <c r="H805" i="5" a="1"/>
  <c r="H805" i="5" s="1"/>
  <c r="H1351" i="5" a="1"/>
  <c r="H1351" i="5" s="1"/>
  <c r="H875" i="5" a="1"/>
  <c r="H875" i="5" s="1"/>
  <c r="H876" i="5" a="1"/>
  <c r="H876" i="5" s="1"/>
  <c r="H402" i="5" a="1"/>
  <c r="H402" i="5" s="1"/>
  <c r="H707" i="5" a="1"/>
  <c r="H707" i="5" s="1"/>
  <c r="H637" i="5" a="1"/>
  <c r="H637" i="5" s="1"/>
  <c r="H649" i="5" a="1"/>
  <c r="H649" i="5" s="1"/>
  <c r="H1450" i="5" a="1"/>
  <c r="H1450" i="5" s="1"/>
  <c r="H1484" i="5" a="1"/>
  <c r="H1484" i="5" s="1"/>
  <c r="H1021" i="5" a="1"/>
  <c r="H1021" i="5" s="1"/>
  <c r="H86" i="5" a="1"/>
  <c r="H86" i="5" s="1"/>
  <c r="H868" i="5" a="1"/>
  <c r="H868" i="5" s="1"/>
  <c r="H269" i="5" a="1"/>
  <c r="H269" i="5" s="1"/>
  <c r="H563" i="5" a="1"/>
  <c r="H563" i="5" s="1"/>
  <c r="H729" i="5" a="1"/>
  <c r="H729" i="5" s="1"/>
  <c r="H650" i="5" a="1"/>
  <c r="H650" i="5" s="1"/>
  <c r="H565" i="5" a="1"/>
  <c r="H565" i="5" s="1"/>
  <c r="H897" i="5" a="1"/>
  <c r="H897" i="5" s="1"/>
  <c r="H1150" i="5" a="1"/>
  <c r="H1150" i="5" s="1"/>
  <c r="H1144" i="5" a="1"/>
  <c r="H1144" i="5" s="1"/>
  <c r="H231" i="5" a="1"/>
  <c r="H231" i="5" s="1"/>
  <c r="H1275" i="5" a="1"/>
  <c r="H1275" i="5" s="1"/>
  <c r="H1414" i="5" a="1"/>
  <c r="H1414" i="5" s="1"/>
  <c r="H1440" i="5" a="1"/>
  <c r="H1440" i="5" s="1"/>
  <c r="H1083" i="5" a="1"/>
  <c r="H1083" i="5" s="1"/>
  <c r="H804" i="5" a="1"/>
  <c r="H804" i="5" s="1"/>
  <c r="H1363" i="5" a="1"/>
  <c r="H1363" i="5" s="1"/>
  <c r="H502" i="5" a="1"/>
  <c r="H502" i="5" s="1"/>
  <c r="H155" i="5" a="1"/>
  <c r="H155" i="5" s="1"/>
  <c r="H196" i="5" a="1"/>
  <c r="H196" i="5" s="1"/>
  <c r="H1142" i="5" a="1"/>
  <c r="H1142" i="5" s="1"/>
  <c r="H1478" i="5" a="1"/>
  <c r="H1478" i="5" s="1"/>
  <c r="H1066" i="5" a="1"/>
  <c r="H1066" i="5" s="1"/>
  <c r="H1352" i="5" a="1"/>
  <c r="H1352" i="5" s="1"/>
  <c r="H1084" i="5" a="1"/>
  <c r="H1084" i="5" s="1"/>
  <c r="H1407" i="5" a="1"/>
  <c r="H1407" i="5" s="1"/>
  <c r="H659" i="5" a="1"/>
  <c r="H659" i="5" s="1"/>
  <c r="H230" i="5" a="1"/>
  <c r="H230" i="5" s="1"/>
  <c r="H884" i="5" a="1"/>
  <c r="H884" i="5" s="1"/>
  <c r="H410" i="5" a="1"/>
  <c r="H410" i="5" s="1"/>
  <c r="H121" i="5" a="1"/>
  <c r="H121" i="5" s="1"/>
  <c r="H655" i="5" a="1"/>
  <c r="H655" i="5" s="1"/>
  <c r="H1320" i="5" a="1"/>
  <c r="H1320" i="5" s="1"/>
  <c r="H83" i="5" a="1"/>
  <c r="H83" i="5" s="1"/>
  <c r="H233" i="5" a="1"/>
  <c r="H233" i="5" s="1"/>
  <c r="H495" i="5" a="1"/>
  <c r="H495" i="5" s="1"/>
  <c r="H643" i="5" a="1"/>
  <c r="H643" i="5" s="1"/>
  <c r="H1160" i="5" a="1"/>
  <c r="H1160" i="5" s="1"/>
  <c r="H787" i="5" a="1"/>
  <c r="H787" i="5" s="1"/>
  <c r="H1581" i="5" a="1"/>
  <c r="H1581" i="5" s="1"/>
  <c r="H411" i="5" a="1"/>
  <c r="H411" i="5" s="1"/>
  <c r="H1714" i="5" a="1"/>
  <c r="H1714" i="5" s="1"/>
  <c r="H656" i="5" a="1"/>
  <c r="H656" i="5" s="1"/>
  <c r="H1477" i="5" a="1"/>
  <c r="H1477" i="5" s="1"/>
  <c r="H1070" i="5" a="1"/>
  <c r="H1070" i="5" s="1"/>
  <c r="H1579" i="5" a="1"/>
  <c r="H1579" i="5" s="1"/>
  <c r="H731" i="5" a="1"/>
  <c r="H731" i="5" s="1"/>
  <c r="H122" i="5" a="1"/>
  <c r="H122" i="5" s="1"/>
  <c r="H1023" i="5" a="1"/>
  <c r="H1023" i="5" s="1"/>
  <c r="H1080" i="5" a="1"/>
  <c r="H1080" i="5" s="1"/>
  <c r="H560" i="5" a="1"/>
  <c r="H560" i="5" s="1"/>
  <c r="H345" i="5" a="1"/>
  <c r="H345" i="5" s="1"/>
  <c r="H496" i="5" a="1"/>
  <c r="H496" i="5" s="1"/>
  <c r="H1013" i="5" a="1"/>
  <c r="H1013" i="5" s="1"/>
  <c r="H162" i="5" a="1"/>
  <c r="H162" i="5" s="1"/>
  <c r="H1553" i="5" a="1"/>
  <c r="H1553" i="5" s="1"/>
  <c r="H1024" i="5" a="1"/>
  <c r="H1024" i="5" s="1"/>
  <c r="H77" i="5" a="1"/>
  <c r="H77" i="5" s="1"/>
  <c r="H44" i="5" a="1"/>
  <c r="H44" i="5" s="1"/>
  <c r="H1415" i="5" a="1"/>
  <c r="H1415" i="5" s="1"/>
  <c r="H1071" i="5" a="1"/>
  <c r="H1071" i="5" s="1"/>
  <c r="H421" i="5" a="1"/>
  <c r="H421" i="5" s="1"/>
  <c r="H894" i="5" a="1"/>
  <c r="H894" i="5" s="1"/>
  <c r="H156" i="5" a="1"/>
  <c r="H156" i="5" s="1"/>
  <c r="H943" i="5" a="1"/>
  <c r="H943" i="5" s="1"/>
  <c r="H1403" i="5" a="1"/>
  <c r="H1403" i="5" s="1"/>
  <c r="H152" i="5" a="1"/>
  <c r="H152" i="5" s="1"/>
  <c r="H582" i="5" a="1"/>
  <c r="H582" i="5" s="1"/>
  <c r="H870" i="5" a="1"/>
  <c r="H870" i="5" s="1"/>
  <c r="H353" i="5" a="1"/>
  <c r="H353" i="5" s="1"/>
  <c r="H1360" i="5" a="1"/>
  <c r="H1360" i="5" s="1"/>
  <c r="H944" i="5" a="1"/>
  <c r="H944" i="5" s="1"/>
  <c r="H346" i="5" a="1"/>
  <c r="H346" i="5" s="1"/>
  <c r="H557" i="5" a="1"/>
  <c r="H557" i="5" s="1"/>
  <c r="H732" i="5" a="1"/>
  <c r="H732" i="5" s="1"/>
  <c r="H1281" i="5" a="1"/>
  <c r="H1281" i="5" s="1"/>
  <c r="H1208" i="5" a="1"/>
  <c r="H1208" i="5" s="1"/>
  <c r="H725" i="5" a="1"/>
  <c r="H725" i="5" s="1"/>
  <c r="H1085" i="5" a="1"/>
  <c r="H1085" i="5" s="1"/>
  <c r="H583" i="5" a="1"/>
  <c r="H583" i="5" s="1"/>
  <c r="H347" i="5" a="1"/>
  <c r="H347" i="5" s="1"/>
  <c r="H810" i="5" a="1"/>
  <c r="H810" i="5" s="1"/>
  <c r="H422" i="5" a="1"/>
  <c r="H422" i="5" s="1"/>
  <c r="H726" i="5" a="1"/>
  <c r="H726" i="5" s="1"/>
  <c r="H871" i="5" a="1"/>
  <c r="H871" i="5" s="1"/>
  <c r="H657" i="5" a="1"/>
  <c r="H657" i="5" s="1"/>
  <c r="H279" i="5" a="1"/>
  <c r="H279" i="5" s="1"/>
  <c r="H192" i="5" a="1"/>
  <c r="H192" i="5" s="1"/>
  <c r="H1011" i="5" a="1"/>
  <c r="H1011" i="5" s="1"/>
  <c r="H334" i="5" a="1"/>
  <c r="H334" i="5" s="1"/>
  <c r="H644" i="5" a="1"/>
  <c r="H644" i="5" s="1"/>
  <c r="H945" i="5" a="1"/>
  <c r="H945" i="5" s="1"/>
  <c r="H888" i="5" a="1"/>
  <c r="H888" i="5" s="1"/>
  <c r="H1161" i="5" a="1"/>
  <c r="H1161" i="5" s="1"/>
  <c r="H710" i="5" a="1"/>
  <c r="H710" i="5" s="1"/>
  <c r="H553" i="5" a="1"/>
  <c r="H553" i="5" s="1"/>
  <c r="H1353" i="5" a="1"/>
  <c r="H1353" i="5" s="1"/>
  <c r="H354" i="5" a="1"/>
  <c r="H354" i="5" s="1"/>
  <c r="H1284" i="5" a="1"/>
  <c r="H1284" i="5" s="1"/>
  <c r="H164" i="5" a="1"/>
  <c r="H164" i="5" s="1"/>
  <c r="H946" i="5" a="1"/>
  <c r="H946" i="5" s="1"/>
  <c r="H423" i="5" a="1"/>
  <c r="H423" i="5" s="1"/>
  <c r="H424" i="5" a="1"/>
  <c r="H424" i="5" s="1"/>
  <c r="H811" i="5" a="1"/>
  <c r="H811" i="5" s="1"/>
  <c r="H1361" i="5" a="1"/>
  <c r="H1361" i="5" s="1"/>
  <c r="H1449" i="5" a="1"/>
  <c r="H1449" i="5" s="1"/>
  <c r="H1209" i="5" a="1"/>
  <c r="H1209" i="5" s="1"/>
  <c r="H956" i="5" a="1"/>
  <c r="H956" i="5" s="1"/>
  <c r="H1171" i="5" a="1"/>
  <c r="H1171" i="5" s="1"/>
  <c r="H1162" i="5" a="1"/>
  <c r="H1162" i="5" s="1"/>
  <c r="H889" i="5" a="1"/>
  <c r="H889" i="5" s="1"/>
  <c r="H283" i="5" a="1"/>
  <c r="H283" i="5" s="1"/>
  <c r="H584" i="5" a="1"/>
  <c r="H584" i="5" s="1"/>
  <c r="H558" i="5" a="1"/>
  <c r="H558" i="5" s="1"/>
  <c r="H1529" i="5" a="1"/>
  <c r="H1529" i="5" s="1"/>
  <c r="H554" i="5" a="1"/>
  <c r="H554" i="5" s="1"/>
  <c r="H280" i="5" a="1"/>
  <c r="H280" i="5" s="1"/>
  <c r="H1072" i="5" a="1"/>
  <c r="H1072" i="5" s="1"/>
  <c r="H335" i="5" a="1"/>
  <c r="H335" i="5" s="1"/>
  <c r="H1323" i="5" a="1"/>
  <c r="H1323" i="5" s="1"/>
  <c r="H165" i="5" a="1"/>
  <c r="H165" i="5" s="1"/>
  <c r="H270" i="5" a="1"/>
  <c r="H270" i="5" s="1"/>
  <c r="H425" i="5" a="1"/>
  <c r="H425" i="5" s="1"/>
  <c r="H782" i="5" a="1"/>
  <c r="H782" i="5" s="1"/>
  <c r="H642" i="5" a="1"/>
  <c r="H642" i="5" s="1"/>
  <c r="H348" i="5" a="1"/>
  <c r="H348" i="5" s="1"/>
  <c r="H711" i="5" a="1"/>
  <c r="H711" i="5" s="1"/>
  <c r="H271" i="5" a="1"/>
  <c r="H271" i="5" s="1"/>
  <c r="H123" i="5" a="1"/>
  <c r="H123" i="5" s="1"/>
  <c r="H78" i="5" a="1"/>
  <c r="H78" i="5" s="1"/>
  <c r="H219" i="5" a="1"/>
  <c r="H219" i="5" s="1"/>
  <c r="H559" i="5" a="1"/>
  <c r="H559" i="5" s="1"/>
  <c r="H1653" i="5" a="1"/>
  <c r="H1653" i="5" s="1"/>
  <c r="H426" i="5" a="1"/>
  <c r="H426" i="5" s="1"/>
  <c r="H497" i="5" a="1"/>
  <c r="H497" i="5" s="1"/>
  <c r="H29" i="5" a="1"/>
  <c r="H29" i="5" s="1"/>
  <c r="H895" i="5" a="1"/>
  <c r="H895" i="5" s="1"/>
  <c r="H1172" i="5" a="1"/>
  <c r="H1172" i="5" s="1"/>
  <c r="H788" i="5" a="1"/>
  <c r="H788" i="5" s="1"/>
  <c r="H336" i="5" a="1"/>
  <c r="H336" i="5" s="1"/>
  <c r="H801" i="5" a="1"/>
  <c r="H801" i="5" s="1"/>
  <c r="H585" i="5" a="1"/>
  <c r="H585" i="5" s="1"/>
  <c r="H198" i="5" a="1"/>
  <c r="H198" i="5" s="1"/>
  <c r="H1073" i="5" a="1"/>
  <c r="H1073" i="5" s="1"/>
  <c r="H665" i="5" a="1"/>
  <c r="H665" i="5" s="1"/>
  <c r="H1019" i="5" a="1"/>
  <c r="H1019" i="5" s="1"/>
  <c r="H1485" i="5" a="1"/>
  <c r="H1485" i="5" s="1"/>
  <c r="H84" i="5" a="1"/>
  <c r="H84" i="5" s="1"/>
  <c r="H1315" i="5" a="1"/>
  <c r="H1315" i="5" s="1"/>
  <c r="H21" i="5" a="1"/>
  <c r="H21" i="5" s="1"/>
  <c r="H498" i="5" a="1"/>
  <c r="H498" i="5" s="1"/>
  <c r="H593" i="5" a="1"/>
  <c r="H593" i="5" s="1"/>
  <c r="H1520" i="5" a="1"/>
  <c r="H1520" i="5" s="1"/>
  <c r="H199" i="5" a="1"/>
  <c r="H199" i="5" s="1"/>
  <c r="H1620" i="5" a="1"/>
  <c r="H1620" i="5" s="1"/>
  <c r="H941" i="5" a="1"/>
  <c r="H941" i="5" s="1"/>
  <c r="H872" i="5" a="1"/>
  <c r="H872" i="5" s="1"/>
  <c r="H802" i="5" a="1"/>
  <c r="H802" i="5" s="1"/>
  <c r="H594" i="5" a="1"/>
  <c r="H594" i="5" s="1"/>
  <c r="H1662" i="5" a="1"/>
  <c r="H1662" i="5" s="1"/>
  <c r="H1521" i="5" a="1"/>
  <c r="H1521" i="5" s="1"/>
  <c r="H712" i="5" a="1"/>
  <c r="H712" i="5" s="1"/>
  <c r="H812" i="5" a="1"/>
  <c r="H812" i="5" s="1"/>
  <c r="H220" i="5" a="1"/>
  <c r="H220" i="5" s="1"/>
  <c r="H1416" i="5" a="1"/>
  <c r="H1416" i="5" s="1"/>
  <c r="H586" i="5" a="1"/>
  <c r="H586" i="5" s="1"/>
  <c r="H803" i="5" a="1"/>
  <c r="H803" i="5" s="1"/>
  <c r="H813" i="5" a="1"/>
  <c r="H813" i="5" s="1"/>
  <c r="H412" i="5" a="1"/>
  <c r="H412" i="5" s="1"/>
  <c r="H1012" i="5" a="1"/>
  <c r="H1012" i="5" s="1"/>
  <c r="H11" i="5" a="1"/>
  <c r="H11" i="5" s="1"/>
  <c r="H1143" i="5" a="1"/>
  <c r="H1143" i="5" s="1"/>
  <c r="H814" i="5" a="1"/>
  <c r="H814" i="5" s="1"/>
  <c r="H890" i="5" a="1"/>
  <c r="H890" i="5" s="1"/>
  <c r="H488" i="5" a="1"/>
  <c r="H488" i="5" s="1"/>
  <c r="H1362" i="5" a="1"/>
  <c r="H1362" i="5" s="1"/>
  <c r="H966" i="5" a="1"/>
  <c r="H966" i="5" s="1"/>
  <c r="H1594" i="5" a="1"/>
  <c r="H1594" i="5" s="1"/>
  <c r="H1276" i="5" a="1"/>
  <c r="H1276" i="5" s="1"/>
  <c r="H1654" i="5" a="1"/>
  <c r="H1654" i="5" s="1"/>
  <c r="H272" i="5" a="1"/>
  <c r="H272" i="5" s="1"/>
  <c r="H427" i="5" a="1"/>
  <c r="H427" i="5" s="1"/>
  <c r="H713" i="5" a="1"/>
  <c r="H713" i="5" s="1"/>
  <c r="H113" i="5" a="1"/>
  <c r="H113" i="5" s="1"/>
  <c r="H1282" i="5" a="1"/>
  <c r="H1282" i="5" s="1"/>
  <c r="H947" i="5" a="1"/>
  <c r="H947" i="5" s="1"/>
  <c r="H1439" i="5" a="1"/>
  <c r="H1439" i="5" s="1"/>
  <c r="H85" i="5" a="1"/>
  <c r="H85" i="5" s="1"/>
  <c r="H658" i="5" a="1"/>
  <c r="H658" i="5" s="1"/>
  <c r="H404" i="5" a="1"/>
  <c r="H404" i="5" s="1"/>
  <c r="H1735" i="5" a="1"/>
  <c r="H1735" i="5" s="1"/>
  <c r="H957" i="5" a="1"/>
  <c r="H957" i="5" s="1"/>
  <c r="H1364" i="5" a="1"/>
  <c r="H1364" i="5" s="1"/>
  <c r="H1410" i="5" a="1"/>
  <c r="H1410" i="5" s="1"/>
  <c r="H789" i="5" a="1"/>
  <c r="H789" i="5" s="1"/>
  <c r="H967" i="5" a="1"/>
  <c r="H967" i="5" s="1"/>
  <c r="H1555" i="5" a="1"/>
  <c r="H1555" i="5" s="1"/>
  <c r="H30" i="5" a="1"/>
  <c r="H30" i="5" s="1"/>
  <c r="H1324" i="5" a="1"/>
  <c r="H1324" i="5" s="1"/>
  <c r="H968" i="5" a="1"/>
  <c r="H968" i="5" s="1"/>
  <c r="H566" i="5" a="1"/>
  <c r="H566" i="5" s="1"/>
  <c r="H203" i="5" a="1"/>
  <c r="H203" i="5" s="1"/>
  <c r="H898" i="5" a="1"/>
  <c r="H898" i="5" s="1"/>
  <c r="H717" i="5" a="1"/>
  <c r="H717" i="5" s="1"/>
  <c r="H1606" i="5" a="1"/>
  <c r="H1606" i="5" s="1"/>
  <c r="H567" i="5" a="1"/>
  <c r="H567" i="5" s="1"/>
  <c r="H1479" i="5" a="1"/>
  <c r="H1479" i="5" s="1"/>
  <c r="H1087" i="5" a="1"/>
  <c r="H1087" i="5" s="1"/>
  <c r="H1582" i="5" a="1"/>
  <c r="H1582" i="5" s="1"/>
  <c r="H877" i="5" a="1"/>
  <c r="H877" i="5" s="1"/>
  <c r="H740" i="5" a="1"/>
  <c r="H740" i="5" s="1"/>
  <c r="H428" i="5" a="1"/>
  <c r="H428" i="5" s="1"/>
  <c r="H1441" i="5" a="1"/>
  <c r="H1441" i="5" s="1"/>
  <c r="H116" i="5" a="1"/>
  <c r="H116" i="5" s="1"/>
  <c r="H1556" i="5" a="1"/>
  <c r="H1556" i="5" s="1"/>
  <c r="H166" i="5" a="1"/>
  <c r="H166" i="5" s="1"/>
  <c r="H878" i="5" a="1"/>
  <c r="H878" i="5" s="1"/>
  <c r="H510" i="5" a="1"/>
  <c r="H510" i="5" s="1"/>
  <c r="H1442" i="5" a="1"/>
  <c r="H1442" i="5" s="1"/>
  <c r="H1673" i="5" a="1"/>
  <c r="H1673" i="5" s="1"/>
  <c r="H511" i="5" a="1"/>
  <c r="H511" i="5" s="1"/>
  <c r="H879" i="5" a="1"/>
  <c r="H879" i="5" s="1"/>
  <c r="H358" i="5" a="1"/>
  <c r="H358" i="5" s="1"/>
  <c r="H1225" i="5" a="1"/>
  <c r="H1225" i="5" s="1"/>
  <c r="H1451" i="5" a="1"/>
  <c r="H1451" i="5" s="1"/>
  <c r="H117" i="5" a="1"/>
  <c r="H117" i="5" s="1"/>
  <c r="H1366" i="5" a="1"/>
  <c r="H1366" i="5" s="1"/>
  <c r="H1417" i="5" a="1"/>
  <c r="H1417" i="5" s="1"/>
  <c r="H1524" i="5" a="1"/>
  <c r="H1524" i="5" s="1"/>
  <c r="H899" i="5" a="1"/>
  <c r="H899" i="5" s="1"/>
  <c r="H512" i="5" a="1"/>
  <c r="H512" i="5" s="1"/>
  <c r="H1213" i="5" a="1"/>
  <c r="H1213" i="5" s="1"/>
  <c r="H815" i="5" a="1"/>
  <c r="H815" i="5" s="1"/>
  <c r="H1557" i="5" a="1"/>
  <c r="H1557" i="5" s="1"/>
  <c r="H1226" i="5" a="1"/>
  <c r="H1226" i="5" s="1"/>
  <c r="H1151" i="5" a="1"/>
  <c r="H1151" i="5" s="1"/>
  <c r="H1644" i="5" a="1"/>
  <c r="H1644" i="5" s="1"/>
  <c r="H429" i="5" a="1"/>
  <c r="H429" i="5" s="1"/>
  <c r="H651" i="5" a="1"/>
  <c r="H651" i="5" s="1"/>
  <c r="H1621" i="5" a="1"/>
  <c r="H1621" i="5" s="1"/>
  <c r="H284" i="5" a="1"/>
  <c r="H284" i="5" s="1"/>
  <c r="H1525" i="5" a="1"/>
  <c r="H1525" i="5" s="1"/>
  <c r="H1406" i="5" a="1"/>
  <c r="H1406" i="5" s="1"/>
  <c r="H1632" i="5" a="1"/>
  <c r="H1632" i="5" s="1"/>
  <c r="H741" i="5" a="1"/>
  <c r="H741" i="5" s="1"/>
  <c r="H1347" i="5" a="1"/>
  <c r="H1347" i="5" s="1"/>
  <c r="H969" i="5" a="1"/>
  <c r="H969" i="5" s="1"/>
  <c r="H1152" i="5" a="1"/>
  <c r="H1152" i="5" s="1"/>
  <c r="H407" i="5" a="1"/>
  <c r="H407" i="5" s="1"/>
  <c r="H1583" i="5" a="1"/>
  <c r="H1583" i="5" s="1"/>
  <c r="H1443" i="5" a="1"/>
  <c r="H1443" i="5" s="1"/>
  <c r="H1214" i="5" a="1"/>
  <c r="H1214" i="5" s="1"/>
  <c r="H1145" i="5" a="1"/>
  <c r="H1145" i="5" s="1"/>
  <c r="H742" i="5" a="1"/>
  <c r="H742" i="5" s="1"/>
  <c r="H197" i="5" a="1"/>
  <c r="H197" i="5" s="1"/>
  <c r="H224" i="5" a="1"/>
  <c r="H224" i="5" s="1"/>
  <c r="H167" i="5" a="1"/>
  <c r="H167" i="5" s="1"/>
  <c r="H1663" i="5" a="1"/>
  <c r="H1663" i="5" s="1"/>
  <c r="H1722" i="5" a="1"/>
  <c r="H1722" i="5" s="1"/>
  <c r="H1526" i="5" a="1"/>
  <c r="H1526" i="5" s="1"/>
  <c r="H900" i="5" a="1"/>
  <c r="H900" i="5" s="1"/>
  <c r="H1173" i="5" a="1"/>
  <c r="H1173" i="5" s="1"/>
  <c r="H1452" i="5" a="1"/>
  <c r="H1452" i="5" s="1"/>
  <c r="H1550" i="5" a="1"/>
  <c r="H1550" i="5" s="1"/>
  <c r="H1486" i="5" a="1"/>
  <c r="H1486" i="5" s="1"/>
  <c r="H718" i="5" a="1"/>
  <c r="H718" i="5" s="1"/>
  <c r="H796" i="5" a="1"/>
  <c r="H796" i="5" s="1"/>
  <c r="H1453" i="5" a="1"/>
  <c r="H1453" i="5" s="1"/>
  <c r="H568" i="5" a="1"/>
  <c r="H568" i="5" s="1"/>
  <c r="H513" i="5" a="1"/>
  <c r="H513" i="5" s="1"/>
  <c r="H1487" i="5" a="1"/>
  <c r="H1487" i="5" s="1"/>
  <c r="H1075" i="5" a="1"/>
  <c r="H1075" i="5" s="1"/>
  <c r="H1221" i="5" a="1"/>
  <c r="H1221" i="5" s="1"/>
  <c r="H962" i="5" a="1"/>
  <c r="H962" i="5" s="1"/>
  <c r="H24" i="5" a="1"/>
  <c r="H24" i="5" s="1"/>
  <c r="H1174" i="5" a="1"/>
  <c r="H1174" i="5" s="1"/>
  <c r="H797" i="5" a="1"/>
  <c r="H797" i="5" s="1"/>
  <c r="H430" i="5" a="1"/>
  <c r="H430" i="5" s="1"/>
  <c r="H1480" i="5" a="1"/>
  <c r="H1480" i="5" s="1"/>
  <c r="H1175" i="5" a="1"/>
  <c r="H1175" i="5" s="1"/>
  <c r="H234" i="5" a="1"/>
  <c r="H234" i="5" s="1"/>
  <c r="H595" i="5" a="1"/>
  <c r="H595" i="5" s="1"/>
  <c r="H880" i="5" a="1"/>
  <c r="H880" i="5" s="1"/>
  <c r="H1418" i="5" a="1"/>
  <c r="H1418" i="5" s="1"/>
  <c r="H1227" i="5" a="1"/>
  <c r="H1227" i="5" s="1"/>
  <c r="H1025" i="5" a="1"/>
  <c r="H1025" i="5" s="1"/>
  <c r="H816" i="5" a="1"/>
  <c r="H816" i="5" s="1"/>
  <c r="H885" i="5" a="1"/>
  <c r="H885" i="5" s="1"/>
  <c r="H901" i="5" a="1"/>
  <c r="H901" i="5" s="1"/>
  <c r="H1708" i="5" a="1"/>
  <c r="H1708" i="5" s="1"/>
  <c r="H168" i="5" a="1"/>
  <c r="H168" i="5" s="1"/>
  <c r="H158" i="5" a="1"/>
  <c r="H158" i="5" s="1"/>
  <c r="H1355" i="5" a="1"/>
  <c r="H1355" i="5" s="1"/>
  <c r="H408" i="5" a="1"/>
  <c r="H408" i="5" s="1"/>
  <c r="H652" i="5" a="1"/>
  <c r="H652" i="5" s="1"/>
  <c r="H81" i="5" a="1"/>
  <c r="H81" i="5" s="1"/>
  <c r="H1527" i="5" a="1"/>
  <c r="H1527" i="5" s="1"/>
  <c r="H817" i="5" a="1"/>
  <c r="H817" i="5" s="1"/>
  <c r="H1558" i="5" a="1"/>
  <c r="H1558" i="5" s="1"/>
  <c r="H963" i="5" a="1"/>
  <c r="H963" i="5" s="1"/>
  <c r="H1176" i="5" a="1"/>
  <c r="H1176" i="5" s="1"/>
  <c r="H569" i="5" a="1"/>
  <c r="H569" i="5" s="1"/>
  <c r="H359" i="5" a="1"/>
  <c r="H359" i="5" s="1"/>
  <c r="H1584" i="5" a="1"/>
  <c r="H1584" i="5" s="1"/>
  <c r="H1215" i="5" a="1"/>
  <c r="H1215" i="5" s="1"/>
  <c r="H719" i="5" a="1"/>
  <c r="H719" i="5" s="1"/>
  <c r="H1483" i="5" a="1"/>
  <c r="H1483" i="5" s="1"/>
  <c r="H1444" i="5" a="1"/>
  <c r="H1444" i="5" s="1"/>
  <c r="H360" i="5" a="1"/>
  <c r="H360" i="5" s="1"/>
  <c r="H1448" i="5" a="1"/>
  <c r="H1448" i="5" s="1"/>
  <c r="H1216" i="5" a="1"/>
  <c r="H1216" i="5" s="1"/>
  <c r="H118" i="5" a="1"/>
  <c r="H118" i="5" s="1"/>
  <c r="H881" i="5" a="1"/>
  <c r="H881" i="5" s="1"/>
  <c r="H1419" i="5" a="1"/>
  <c r="H1419" i="5" s="1"/>
  <c r="H1445" i="5" a="1"/>
  <c r="H1445" i="5" s="1"/>
  <c r="H1645" i="5" a="1"/>
  <c r="H1645" i="5" s="1"/>
  <c r="H1454" i="5" a="1"/>
  <c r="H1454" i="5" s="1"/>
  <c r="H491" i="5" a="1"/>
  <c r="H491" i="5" s="1"/>
  <c r="H720" i="5" a="1"/>
  <c r="H720" i="5" s="1"/>
  <c r="H431" i="5" a="1"/>
  <c r="H431" i="5" s="1"/>
  <c r="H1067" i="5" a="1"/>
  <c r="H1067" i="5" s="1"/>
  <c r="H1408" i="5" a="1"/>
  <c r="H1408" i="5" s="1"/>
  <c r="H514" i="5" a="1"/>
  <c r="H514" i="5" s="1"/>
  <c r="H432" i="5" a="1"/>
  <c r="H432" i="5" s="1"/>
  <c r="H1488" i="5" a="1"/>
  <c r="H1488" i="5" s="1"/>
  <c r="H1278" i="5" a="1"/>
  <c r="H1278" i="5" s="1"/>
  <c r="H169" i="5" a="1"/>
  <c r="H169" i="5" s="1"/>
  <c r="H515" i="5" a="1"/>
  <c r="H515" i="5" s="1"/>
  <c r="H1228" i="5" a="1"/>
  <c r="H1228" i="5" s="1"/>
  <c r="H361" i="5" a="1"/>
  <c r="H361" i="5" s="1"/>
  <c r="H1455" i="5" a="1"/>
  <c r="H1455" i="5" s="1"/>
  <c r="H1217" i="5" a="1"/>
  <c r="H1217" i="5" s="1"/>
  <c r="H1287" i="5" a="1"/>
  <c r="H1287" i="5" s="1"/>
  <c r="H1222" i="5" a="1"/>
  <c r="H1222" i="5" s="1"/>
  <c r="H1348" i="5" a="1"/>
  <c r="H1348" i="5" s="1"/>
  <c r="H902" i="5" a="1"/>
  <c r="H902" i="5" s="1"/>
  <c r="H1531" i="5" a="1"/>
  <c r="H1531" i="5" s="1"/>
  <c r="H1229" i="5" a="1"/>
  <c r="H1229" i="5" s="1"/>
  <c r="H1026" i="5" a="1"/>
  <c r="H1026" i="5" s="1"/>
  <c r="H1218" i="5" a="1"/>
  <c r="H1218" i="5" s="1"/>
  <c r="H1707" i="5" a="1"/>
  <c r="H1707" i="5" s="1"/>
  <c r="H339" i="5" a="1"/>
  <c r="H339" i="5" s="1"/>
  <c r="H1585" i="5" a="1"/>
  <c r="H1585" i="5" s="1"/>
  <c r="H1279" i="5" a="1"/>
  <c r="H1279" i="5" s="1"/>
  <c r="H1456" i="5" a="1"/>
  <c r="H1456" i="5" s="1"/>
  <c r="H193" i="5" a="1"/>
  <c r="H193" i="5" s="1"/>
  <c r="H1551" i="5" a="1"/>
  <c r="H1551" i="5" s="1"/>
  <c r="H1177" i="5" a="1"/>
  <c r="H1177" i="5" s="1"/>
  <c r="H109" i="5" a="1"/>
  <c r="H109" i="5" s="1"/>
  <c r="H570" i="5" a="1"/>
  <c r="H570" i="5" s="1"/>
  <c r="H433" i="5" a="1"/>
  <c r="H433" i="5" s="1"/>
  <c r="H1325" i="5" a="1"/>
  <c r="H1325" i="5" s="1"/>
  <c r="H1146" i="5" a="1"/>
  <c r="H1146" i="5" s="1"/>
  <c r="H127" i="5" a="1"/>
  <c r="H127" i="5" s="1"/>
  <c r="H1367" i="5" a="1"/>
  <c r="H1367" i="5" s="1"/>
  <c r="H1349" i="5" a="1"/>
  <c r="H1349" i="5" s="1"/>
  <c r="H903" i="5" a="1"/>
  <c r="H903" i="5" s="1"/>
  <c r="H362" i="5" a="1"/>
  <c r="H362" i="5" s="1"/>
  <c r="H1356" i="5" a="1"/>
  <c r="H1356" i="5" s="1"/>
  <c r="H1230" i="5" a="1"/>
  <c r="H1230" i="5" s="1"/>
  <c r="H818" i="5" a="1"/>
  <c r="H818" i="5" s="1"/>
  <c r="H1357" i="5" a="1"/>
  <c r="H1357" i="5" s="1"/>
  <c r="H1358" i="5" a="1"/>
  <c r="H1358" i="5" s="1"/>
  <c r="H1231" i="5" a="1"/>
  <c r="H1231" i="5" s="1"/>
  <c r="H1317" i="5" a="1"/>
  <c r="H1317" i="5" s="1"/>
  <c r="H819" i="5" a="1"/>
  <c r="H819" i="5" s="1"/>
  <c r="H516" i="5" a="1"/>
  <c r="H516" i="5" s="1"/>
  <c r="H1076" i="5" a="1"/>
  <c r="H1076" i="5" s="1"/>
  <c r="H950" i="5" a="1"/>
  <c r="H950" i="5" s="1"/>
  <c r="H57" i="5" a="1"/>
  <c r="H57" i="5" s="1"/>
  <c r="H743" i="5" a="1"/>
  <c r="H743" i="5" s="1"/>
  <c r="H194" i="5" a="1"/>
  <c r="H194" i="5" s="1"/>
  <c r="H517" i="5" a="1"/>
  <c r="H517" i="5" s="1"/>
  <c r="H1147" i="5" a="1"/>
  <c r="H1147" i="5" s="1"/>
  <c r="H571" i="5" a="1"/>
  <c r="H571" i="5" s="1"/>
  <c r="H1232" i="5" a="1"/>
  <c r="H1232" i="5" s="1"/>
  <c r="H355" i="5" a="1"/>
  <c r="H355" i="5" s="1"/>
  <c r="H363" i="5" a="1"/>
  <c r="H363" i="5" s="1"/>
  <c r="H572" i="5" a="1"/>
  <c r="H572" i="5" s="1"/>
  <c r="H1368" i="5" a="1"/>
  <c r="H1368" i="5" s="1"/>
  <c r="H573" i="5" a="1"/>
  <c r="H573" i="5" s="1"/>
  <c r="H574" i="5" a="1"/>
  <c r="H574" i="5" s="1"/>
  <c r="H119" i="5" a="1"/>
  <c r="H119" i="5" s="1"/>
  <c r="H951" i="5" a="1"/>
  <c r="H951" i="5" s="1"/>
  <c r="H128" i="5" a="1"/>
  <c r="H128" i="5" s="1"/>
  <c r="H1674" i="5" a="1"/>
  <c r="H1674" i="5" s="1"/>
  <c r="H1580" i="5" a="1"/>
  <c r="H1580" i="5" s="1"/>
  <c r="H1489" i="5" a="1"/>
  <c r="H1489" i="5" s="1"/>
  <c r="H489" i="5" a="1"/>
  <c r="H489" i="5" s="1"/>
  <c r="H492" i="5" a="1"/>
  <c r="H492" i="5" s="1"/>
  <c r="H340" i="5" a="1"/>
  <c r="H340" i="5" s="1"/>
  <c r="H820" i="5" a="1"/>
  <c r="H820" i="5" s="1"/>
  <c r="H82" i="5" a="1"/>
  <c r="H82" i="5" s="1"/>
  <c r="H275" i="5" a="1"/>
  <c r="H275" i="5" s="1"/>
  <c r="H721" i="5" a="1"/>
  <c r="H721" i="5" s="1"/>
  <c r="H235" i="5" a="1"/>
  <c r="H235" i="5" s="1"/>
  <c r="H575" i="5" a="1"/>
  <c r="H575" i="5" s="1"/>
  <c r="H1554" i="5" a="1"/>
  <c r="H1554" i="5" s="1"/>
  <c r="H285" i="5" a="1"/>
  <c r="H285" i="5" s="1"/>
  <c r="H490" i="5" a="1"/>
  <c r="H490" i="5" s="1"/>
  <c r="H225" i="5" a="1"/>
  <c r="H225" i="5" s="1"/>
  <c r="H744" i="5" a="1"/>
  <c r="H744" i="5" s="1"/>
  <c r="H1420" i="5" a="1"/>
  <c r="H1420" i="5" s="1"/>
  <c r="H434" i="5" a="1"/>
  <c r="H434" i="5" s="1"/>
  <c r="H129" i="5" a="1"/>
  <c r="H129" i="5" s="1"/>
  <c r="H1219" i="5" a="1"/>
  <c r="H1219" i="5" s="1"/>
  <c r="H1326" i="5" a="1"/>
  <c r="H1326" i="5" s="1"/>
  <c r="H1318" i="5" a="1"/>
  <c r="H1318" i="5" s="1"/>
  <c r="H1446" i="5" a="1"/>
  <c r="H1446" i="5" s="1"/>
  <c r="H821" i="5" a="1"/>
  <c r="H821" i="5" s="1"/>
  <c r="H170" i="5" a="1"/>
  <c r="H170" i="5" s="1"/>
  <c r="H204" i="5" a="1"/>
  <c r="H204" i="5" s="1"/>
  <c r="H87" i="5" a="1"/>
  <c r="H87" i="5" s="1"/>
  <c r="H1088" i="5" a="1"/>
  <c r="H1088" i="5" s="1"/>
  <c r="H341" i="5" a="1"/>
  <c r="H341" i="5" s="1"/>
  <c r="H1359" i="5" a="1"/>
  <c r="H1359" i="5" s="1"/>
  <c r="H60" i="5" a="1"/>
  <c r="H60" i="5" s="1"/>
  <c r="H159" i="5" a="1"/>
  <c r="H159" i="5" s="1"/>
  <c r="H886" i="5" a="1"/>
  <c r="H886" i="5" s="1"/>
  <c r="H1421" i="5" a="1"/>
  <c r="H1421" i="5" s="1"/>
  <c r="H518" i="5" a="1"/>
  <c r="H518" i="5" s="1"/>
  <c r="H157" i="5" a="1"/>
  <c r="H157" i="5" s="1"/>
  <c r="H519" i="5" a="1"/>
  <c r="H519" i="5" s="1"/>
  <c r="H110" i="5" a="1"/>
  <c r="H110" i="5" s="1"/>
  <c r="H1528" i="5" a="1"/>
  <c r="H1528" i="5" s="1"/>
  <c r="H1280" i="5" a="1"/>
  <c r="H1280" i="5" s="1"/>
  <c r="H596" i="5" a="1"/>
  <c r="H596" i="5" s="1"/>
  <c r="H952" i="5" a="1"/>
  <c r="H952" i="5" s="1"/>
  <c r="H904" i="5" a="1"/>
  <c r="H904" i="5" s="1"/>
  <c r="H1089" i="5" a="1"/>
  <c r="H1089" i="5" s="1"/>
  <c r="H1285" i="5" a="1"/>
  <c r="H1285" i="5" s="1"/>
  <c r="H576" i="5" a="1"/>
  <c r="H576" i="5" s="1"/>
  <c r="H1447" i="5" a="1"/>
  <c r="H1447" i="5" s="1"/>
  <c r="H171" i="5" a="1"/>
  <c r="H171" i="5" s="1"/>
  <c r="H276" i="5" a="1"/>
  <c r="H276" i="5" s="1"/>
  <c r="H1153" i="5" a="1"/>
  <c r="H1153" i="5" s="1"/>
  <c r="H1220" i="5" a="1"/>
  <c r="H1220" i="5" s="1"/>
  <c r="H1027" i="5" a="1"/>
  <c r="H1027" i="5" s="1"/>
  <c r="H277" i="5" a="1"/>
  <c r="H277" i="5" s="1"/>
  <c r="H160" i="5" a="1"/>
  <c r="H160" i="5" s="1"/>
  <c r="H1148" i="5" a="1"/>
  <c r="H1148" i="5" s="1"/>
  <c r="H286" i="5" a="1"/>
  <c r="H286" i="5" s="1"/>
  <c r="H120" i="5" a="1"/>
  <c r="H120" i="5" s="1"/>
  <c r="H822" i="5" a="1"/>
  <c r="H822" i="5" s="1"/>
  <c r="H1090" i="5" a="1"/>
  <c r="H1090" i="5" s="1"/>
  <c r="H47" i="5" a="1"/>
  <c r="H47" i="5" s="1"/>
  <c r="H970" i="5" a="1"/>
  <c r="H970" i="5" s="1"/>
  <c r="H409" i="5" a="1"/>
  <c r="H409" i="5" s="1"/>
  <c r="H1154" i="5" a="1"/>
  <c r="H1154" i="5" s="1"/>
  <c r="H1016" i="5" a="1"/>
  <c r="H1016" i="5" s="1"/>
  <c r="H953" i="5" a="1"/>
  <c r="H953" i="5" s="1"/>
  <c r="H793" i="5" a="1"/>
  <c r="H793" i="5" s="1"/>
  <c r="H435" i="5" a="1"/>
  <c r="H435" i="5" s="1"/>
  <c r="H1732" i="5" a="1"/>
  <c r="H1732" i="5" s="1"/>
  <c r="H28" i="5" a="1"/>
  <c r="H28" i="5" s="1"/>
  <c r="H342" i="5" a="1"/>
  <c r="H342" i="5" s="1"/>
  <c r="H1017" i="5" a="1"/>
  <c r="H1017" i="5" s="1"/>
  <c r="H798" i="5" a="1"/>
  <c r="H798" i="5" s="1"/>
  <c r="H887" i="5" a="1"/>
  <c r="H887" i="5" s="1"/>
  <c r="H287" i="5" a="1"/>
  <c r="H287" i="5" s="1"/>
  <c r="H436" i="5" a="1"/>
  <c r="H436" i="5" s="1"/>
  <c r="H745" i="5" a="1"/>
  <c r="H745" i="5" s="1"/>
  <c r="H1422" i="5" a="1"/>
  <c r="H1422" i="5" s="1"/>
  <c r="H1652" i="5" a="1"/>
  <c r="H1652" i="5" s="1"/>
  <c r="H1155" i="5" a="1"/>
  <c r="H1155" i="5" s="1"/>
  <c r="H205" i="5" a="1"/>
  <c r="H205" i="5" s="1"/>
  <c r="H343" i="5" a="1"/>
  <c r="H343" i="5" s="1"/>
  <c r="H666" i="5" a="1"/>
  <c r="H666" i="5" s="1"/>
  <c r="H1091" i="5" a="1"/>
  <c r="H1091" i="5" s="1"/>
  <c r="H364" i="5" a="1"/>
  <c r="H364" i="5" s="1"/>
  <c r="H1743" i="5" a="1"/>
  <c r="H1743" i="5" s="1"/>
  <c r="H746" i="5" a="1"/>
  <c r="H746" i="5" s="1"/>
  <c r="H1092" i="5" a="1"/>
  <c r="H1092" i="5" s="1"/>
  <c r="H1457" i="5" a="1"/>
  <c r="H1457" i="5" s="1"/>
  <c r="H1664" i="5" a="1"/>
  <c r="H1664" i="5" s="1"/>
  <c r="H905" i="5" a="1"/>
  <c r="H905" i="5" s="1"/>
  <c r="H597" i="5" a="1"/>
  <c r="H597" i="5" s="1"/>
  <c r="H365" i="5" a="1"/>
  <c r="H365" i="5" s="1"/>
  <c r="H598" i="5" a="1"/>
  <c r="H598" i="5" s="1"/>
  <c r="H1233" i="5" a="1"/>
  <c r="H1233" i="5" s="1"/>
  <c r="H288" i="5" a="1"/>
  <c r="H288" i="5" s="1"/>
  <c r="H1028" i="5" a="1"/>
  <c r="H1028" i="5" s="1"/>
  <c r="H1178" i="5" a="1"/>
  <c r="H1178" i="5" s="1"/>
  <c r="H1723" i="5" a="1"/>
  <c r="H1723" i="5" s="1"/>
  <c r="H1490" i="5" a="1"/>
  <c r="H1490" i="5" s="1"/>
  <c r="H1633" i="5" a="1"/>
  <c r="H1633" i="5" s="1"/>
  <c r="H1532" i="5" a="1"/>
  <c r="H1532" i="5" s="1"/>
  <c r="H1369" i="5" a="1"/>
  <c r="H1369" i="5" s="1"/>
  <c r="H599" i="5" a="1"/>
  <c r="H599" i="5" s="1"/>
  <c r="H289" i="5" a="1"/>
  <c r="H289" i="5" s="1"/>
  <c r="H1634" i="5" a="1"/>
  <c r="H1634" i="5" s="1"/>
  <c r="H88" i="5" a="1"/>
  <c r="H88" i="5" s="1"/>
  <c r="H89" i="5" a="1"/>
  <c r="H89" i="5" s="1"/>
  <c r="H1234" i="5" a="1"/>
  <c r="H1234" i="5" s="1"/>
  <c r="H1093" i="5" a="1"/>
  <c r="H1093" i="5" s="1"/>
  <c r="H1747" i="5" a="1"/>
  <c r="H1747" i="5" s="1"/>
  <c r="H1029" i="5" a="1"/>
  <c r="H1029" i="5" s="1"/>
  <c r="H7" i="5" a="1"/>
  <c r="H7" i="5" s="1"/>
  <c r="H437" i="5" a="1"/>
  <c r="H437" i="5" s="1"/>
  <c r="H1235" i="5" a="1"/>
  <c r="H1235" i="5" s="1"/>
  <c r="H290" i="5" a="1"/>
  <c r="H290" i="5" s="1"/>
  <c r="H1030" i="5" a="1"/>
  <c r="H1030" i="5" s="1"/>
  <c r="H438" i="5" a="1"/>
  <c r="H438" i="5" s="1"/>
  <c r="H1031" i="5" a="1"/>
  <c r="H1031" i="5" s="1"/>
  <c r="H747" i="5" a="1"/>
  <c r="H747" i="5" s="1"/>
  <c r="H600" i="5" a="1"/>
  <c r="H600" i="5" s="1"/>
  <c r="H1179" i="5" a="1"/>
  <c r="H1179" i="5" s="1"/>
  <c r="H1458" i="5" a="1"/>
  <c r="H1458" i="5" s="1"/>
  <c r="H90" i="5" a="1"/>
  <c r="H90" i="5" s="1"/>
  <c r="H1665" i="5" a="1"/>
  <c r="H1665" i="5" s="1"/>
  <c r="H1423" i="5" a="1"/>
  <c r="H1423" i="5" s="1"/>
  <c r="H667" i="5" a="1"/>
  <c r="H667" i="5" s="1"/>
  <c r="H439" i="5" a="1"/>
  <c r="H439" i="5" s="1"/>
  <c r="H291" i="5" a="1"/>
  <c r="H291" i="5" s="1"/>
  <c r="H48" i="5" a="1"/>
  <c r="H48" i="5" s="1"/>
  <c r="H1688" i="5" a="1"/>
  <c r="H1688" i="5" s="1"/>
  <c r="H1491" i="5" a="1"/>
  <c r="H1491" i="5" s="1"/>
  <c r="H1236" i="5" a="1"/>
  <c r="H1236" i="5" s="1"/>
  <c r="H1492" i="5" a="1"/>
  <c r="H1492" i="5" s="1"/>
  <c r="H130" i="5" a="1"/>
  <c r="H130" i="5" s="1"/>
  <c r="H366" i="5" a="1"/>
  <c r="H366" i="5" s="1"/>
  <c r="H971" i="5" a="1"/>
  <c r="H971" i="5" s="1"/>
  <c r="H1327" i="5" a="1"/>
  <c r="H1327" i="5" s="1"/>
  <c r="H1180" i="5" a="1"/>
  <c r="H1180" i="5" s="1"/>
  <c r="H39" i="5" a="1"/>
  <c r="H39" i="5" s="1"/>
  <c r="H823" i="5" a="1"/>
  <c r="H823" i="5" s="1"/>
  <c r="H440" i="5" a="1"/>
  <c r="H440" i="5" s="1"/>
  <c r="H1724" i="5" a="1"/>
  <c r="H1724" i="5" s="1"/>
  <c r="H1715" i="5" a="1"/>
  <c r="H1715" i="5" s="1"/>
  <c r="H748" i="5" a="1"/>
  <c r="H748" i="5" s="1"/>
  <c r="H13" i="5" a="1"/>
  <c r="H13" i="5" s="1"/>
  <c r="H601" i="5" a="1"/>
  <c r="H601" i="5" s="1"/>
  <c r="H668" i="5" a="1"/>
  <c r="H668" i="5" s="1"/>
  <c r="H1237" i="5" a="1"/>
  <c r="H1237" i="5" s="1"/>
  <c r="H1533" i="5" a="1"/>
  <c r="H1533" i="5" s="1"/>
  <c r="H824" i="5" a="1"/>
  <c r="H824" i="5" s="1"/>
  <c r="H131" i="5" a="1"/>
  <c r="H131" i="5" s="1"/>
  <c r="H1238" i="5" a="1"/>
  <c r="H1238" i="5" s="1"/>
  <c r="H292" i="5" a="1"/>
  <c r="H292" i="5" s="1"/>
  <c r="H972" i="5" a="1"/>
  <c r="H972" i="5" s="1"/>
  <c r="H441" i="5" a="1"/>
  <c r="H441" i="5" s="1"/>
  <c r="H520" i="5" a="1"/>
  <c r="H520" i="5" s="1"/>
  <c r="H236" i="5" a="1"/>
  <c r="H236" i="5" s="1"/>
  <c r="H1424" i="5" a="1"/>
  <c r="H1424" i="5" s="1"/>
  <c r="H1239" i="5" a="1"/>
  <c r="H1239" i="5" s="1"/>
  <c r="H1586" i="5" a="1"/>
  <c r="H1586" i="5" s="1"/>
  <c r="H61" i="5" a="1"/>
  <c r="H61" i="5" s="1"/>
  <c r="H1094" i="5" a="1"/>
  <c r="H1094" i="5" s="1"/>
  <c r="H237" i="5" a="1"/>
  <c r="H237" i="5" s="1"/>
  <c r="H442" i="5" a="1"/>
  <c r="H442" i="5" s="1"/>
  <c r="H906" i="5" a="1"/>
  <c r="H906" i="5" s="1"/>
  <c r="H293" i="5" a="1"/>
  <c r="H293" i="5" s="1"/>
  <c r="H17" i="5" a="1"/>
  <c r="H17" i="5" s="1"/>
  <c r="H1370" i="5" a="1"/>
  <c r="H1370" i="5" s="1"/>
  <c r="H1032" i="5" a="1"/>
  <c r="H1032" i="5" s="1"/>
  <c r="H1702" i="5" a="1"/>
  <c r="H1702" i="5" s="1"/>
  <c r="H1371" i="5" a="1"/>
  <c r="H1371" i="5" s="1"/>
  <c r="H1493" i="5" a="1"/>
  <c r="H1493" i="5" s="1"/>
  <c r="H1095" i="5" a="1"/>
  <c r="H1095" i="5" s="1"/>
  <c r="H907" i="5" a="1"/>
  <c r="H907" i="5" s="1"/>
  <c r="H1725" i="5" a="1"/>
  <c r="H1725" i="5" s="1"/>
  <c r="H521" i="5" a="1"/>
  <c r="H521" i="5" s="1"/>
  <c r="H1328" i="5" a="1"/>
  <c r="H1328" i="5" s="1"/>
  <c r="H1587" i="5" a="1"/>
  <c r="H1587" i="5" s="1"/>
  <c r="H1372" i="5" a="1"/>
  <c r="H1372" i="5" s="1"/>
  <c r="H1373" i="5" a="1"/>
  <c r="H1373" i="5" s="1"/>
  <c r="H443" i="5" a="1"/>
  <c r="H443" i="5" s="1"/>
  <c r="H973" i="5" a="1"/>
  <c r="H973" i="5" s="1"/>
  <c r="H367" i="5" a="1"/>
  <c r="H367" i="5" s="1"/>
  <c r="H522" i="5" a="1"/>
  <c r="H522" i="5" s="1"/>
  <c r="H1374" i="5" a="1"/>
  <c r="H1374" i="5" s="1"/>
  <c r="H91" i="5" a="1"/>
  <c r="H91" i="5" s="1"/>
  <c r="H368" i="5" a="1"/>
  <c r="H368" i="5" s="1"/>
  <c r="H908" i="5" a="1"/>
  <c r="H908" i="5" s="1"/>
  <c r="H132" i="5" a="1"/>
  <c r="H132" i="5" s="1"/>
  <c r="H1709" i="5" a="1"/>
  <c r="H1709" i="5" s="1"/>
  <c r="H1240" i="5" a="1"/>
  <c r="H1240" i="5" s="1"/>
  <c r="H974" i="5" a="1"/>
  <c r="H974" i="5" s="1"/>
  <c r="H1607" i="5" a="1"/>
  <c r="H1607" i="5" s="1"/>
  <c r="H1559" i="5" a="1"/>
  <c r="H1559" i="5" s="1"/>
  <c r="H669" i="5" a="1"/>
  <c r="H669" i="5" s="1"/>
  <c r="H1181" i="5" a="1"/>
  <c r="H1181" i="5" s="1"/>
  <c r="H1033" i="5" a="1"/>
  <c r="H1033" i="5" s="1"/>
  <c r="H523" i="5" a="1"/>
  <c r="H523" i="5" s="1"/>
  <c r="H1241" i="5" a="1"/>
  <c r="H1241" i="5" s="1"/>
  <c r="H975" i="5" a="1"/>
  <c r="H975" i="5" s="1"/>
  <c r="H602" i="5" a="1"/>
  <c r="H602" i="5" s="1"/>
  <c r="H294" i="5" a="1"/>
  <c r="H294" i="5" s="1"/>
  <c r="H1694" i="5" a="1"/>
  <c r="H1694" i="5" s="1"/>
  <c r="H172" i="5" a="1"/>
  <c r="H172" i="5" s="1"/>
  <c r="H92" i="5" a="1"/>
  <c r="H92" i="5" s="1"/>
  <c r="H238" i="5" a="1"/>
  <c r="H238" i="5" s="1"/>
  <c r="H1242" i="5" a="1"/>
  <c r="H1242" i="5" s="1"/>
  <c r="H603" i="5" a="1"/>
  <c r="H603" i="5" s="1"/>
  <c r="H1534" i="5" a="1"/>
  <c r="H1534" i="5" s="1"/>
  <c r="H670" i="5" a="1"/>
  <c r="H670" i="5" s="1"/>
  <c r="H1096" i="5" a="1"/>
  <c r="H1096" i="5" s="1"/>
  <c r="H5" i="5" a="1"/>
  <c r="H5" i="5" s="1"/>
  <c r="H1733" i="5" a="1"/>
  <c r="H1733" i="5" s="1"/>
  <c r="H1494" i="5" a="1"/>
  <c r="H1494" i="5" s="1"/>
  <c r="H1034" i="5" a="1"/>
  <c r="H1034" i="5" s="1"/>
  <c r="H1666" i="5" a="1"/>
  <c r="H1666" i="5" s="1"/>
  <c r="H173" i="5" a="1"/>
  <c r="H173" i="5" s="1"/>
  <c r="H749" i="5" a="1"/>
  <c r="H749" i="5" s="1"/>
  <c r="H133" i="5" a="1"/>
  <c r="H133" i="5" s="1"/>
  <c r="H134" i="5" a="1"/>
  <c r="H134" i="5" s="1"/>
  <c r="H444" i="5" a="1"/>
  <c r="H444" i="5" s="1"/>
  <c r="H1243" i="5" a="1"/>
  <c r="H1243" i="5" s="1"/>
  <c r="H295" i="5" a="1"/>
  <c r="H295" i="5" s="1"/>
  <c r="H1596" i="5" a="1"/>
  <c r="H1596" i="5" s="1"/>
  <c r="H750" i="5" a="1"/>
  <c r="H750" i="5" s="1"/>
  <c r="H93" i="5" a="1"/>
  <c r="H93" i="5" s="1"/>
  <c r="H1675" i="5" a="1"/>
  <c r="H1675" i="5" s="1"/>
  <c r="H1716" i="5" a="1"/>
  <c r="H1716" i="5" s="1"/>
  <c r="H62" i="5" a="1"/>
  <c r="H62" i="5" s="1"/>
  <c r="H1097" i="5" a="1"/>
  <c r="H1097" i="5" s="1"/>
  <c r="H1608" i="5" a="1"/>
  <c r="H1608" i="5" s="1"/>
  <c r="H671" i="5" a="1"/>
  <c r="H671" i="5" s="1"/>
  <c r="H524" i="5" a="1"/>
  <c r="H524" i="5" s="1"/>
  <c r="H49" i="5" a="1"/>
  <c r="H49" i="5" s="1"/>
  <c r="H751" i="5" a="1"/>
  <c r="H751" i="5" s="1"/>
  <c r="H604" i="5" a="1"/>
  <c r="H604" i="5" s="1"/>
  <c r="H1667" i="5" a="1"/>
  <c r="H1667" i="5" s="1"/>
  <c r="H1588" i="5" a="1"/>
  <c r="H1588" i="5" s="1"/>
  <c r="H1731" i="5" a="1"/>
  <c r="H1731" i="5" s="1"/>
  <c r="H825" i="5" a="1"/>
  <c r="H825" i="5" s="1"/>
  <c r="H752" i="5" a="1"/>
  <c r="H752" i="5" s="1"/>
  <c r="H1375" i="5" a="1"/>
  <c r="H1375" i="5" s="1"/>
  <c r="H94" i="5" a="1"/>
  <c r="H94" i="5" s="1"/>
  <c r="H826" i="5" a="1"/>
  <c r="H826" i="5" s="1"/>
  <c r="H1535" i="5" a="1"/>
  <c r="H1535" i="5" s="1"/>
  <c r="H827" i="5" a="1"/>
  <c r="H827" i="5" s="1"/>
  <c r="H753" i="5" a="1"/>
  <c r="H753" i="5" s="1"/>
  <c r="H525" i="5" a="1"/>
  <c r="H525" i="5" s="1"/>
  <c r="H1495" i="5" a="1"/>
  <c r="H1495" i="5" s="1"/>
  <c r="H445" i="5" a="1"/>
  <c r="H445" i="5" s="1"/>
  <c r="H976" i="5" a="1"/>
  <c r="H976" i="5" s="1"/>
  <c r="H446" i="5" a="1"/>
  <c r="H446" i="5" s="1"/>
  <c r="H828" i="5" a="1"/>
  <c r="H828" i="5" s="1"/>
  <c r="H1288" i="5" a="1"/>
  <c r="H1288" i="5" s="1"/>
  <c r="H1609" i="5" a="1"/>
  <c r="H1609" i="5" s="1"/>
  <c r="H829" i="5" a="1"/>
  <c r="H829" i="5" s="1"/>
  <c r="H296" i="5" a="1"/>
  <c r="H296" i="5" s="1"/>
  <c r="H1182" i="5" a="1"/>
  <c r="H1182" i="5" s="1"/>
  <c r="H909" i="5" a="1"/>
  <c r="H909" i="5" s="1"/>
  <c r="H50" i="5" a="1"/>
  <c r="H50" i="5" s="1"/>
  <c r="H1459" i="5" a="1"/>
  <c r="H1459" i="5" s="1"/>
  <c r="H526" i="5" a="1"/>
  <c r="H526" i="5" s="1"/>
  <c r="H910" i="5" a="1"/>
  <c r="H910" i="5" s="1"/>
  <c r="H8" i="5" a="1"/>
  <c r="H8" i="5" s="1"/>
  <c r="H1717" i="5" a="1"/>
  <c r="H1717" i="5" s="1"/>
  <c r="H527" i="5" a="1"/>
  <c r="H527" i="5" s="1"/>
  <c r="H1098" i="5" a="1"/>
  <c r="H1098" i="5" s="1"/>
  <c r="H1244" i="5" a="1"/>
  <c r="H1244" i="5" s="1"/>
  <c r="H369" i="5" a="1"/>
  <c r="H369" i="5" s="1"/>
  <c r="H51" i="5" a="1"/>
  <c r="H51" i="5" s="1"/>
  <c r="H239" i="5" a="1"/>
  <c r="H239" i="5" s="1"/>
  <c r="H1183" i="5" a="1"/>
  <c r="H1183" i="5" s="1"/>
  <c r="H911" i="5" a="1"/>
  <c r="H911" i="5" s="1"/>
  <c r="H240" i="5" a="1"/>
  <c r="H240" i="5" s="1"/>
  <c r="H241" i="5" a="1"/>
  <c r="H241" i="5" s="1"/>
  <c r="H1425" i="5" a="1"/>
  <c r="H1425" i="5" s="1"/>
  <c r="H297" i="5" a="1"/>
  <c r="H297" i="5" s="1"/>
  <c r="H1376" i="5" a="1"/>
  <c r="H1376" i="5" s="1"/>
  <c r="H1099" i="5" a="1"/>
  <c r="H1099" i="5" s="1"/>
  <c r="H912" i="5" a="1"/>
  <c r="H912" i="5" s="1"/>
  <c r="H1289" i="5" a="1"/>
  <c r="H1289" i="5" s="1"/>
  <c r="H1377" i="5" a="1"/>
  <c r="H1377" i="5" s="1"/>
  <c r="H1460" i="5" a="1"/>
  <c r="H1460" i="5" s="1"/>
  <c r="H1622" i="5" a="1"/>
  <c r="H1622" i="5" s="1"/>
  <c r="H1100" i="5" a="1"/>
  <c r="H1100" i="5" s="1"/>
  <c r="H447" i="5" a="1"/>
  <c r="H447" i="5" s="1"/>
  <c r="H1378" i="5" a="1"/>
  <c r="H1378" i="5" s="1"/>
  <c r="H1461" i="5" a="1"/>
  <c r="H1461" i="5" s="1"/>
  <c r="H1035" i="5" a="1"/>
  <c r="H1035" i="5" s="1"/>
  <c r="H1739" i="5" a="1"/>
  <c r="H1739" i="5" s="1"/>
  <c r="H528" i="5" a="1"/>
  <c r="H528" i="5" s="1"/>
  <c r="H1668" i="5" a="1"/>
  <c r="H1668" i="5" s="1"/>
  <c r="H1036" i="5" a="1"/>
  <c r="H1036" i="5" s="1"/>
  <c r="H1290" i="5" a="1"/>
  <c r="H1290" i="5" s="1"/>
  <c r="H1184" i="5" a="1"/>
  <c r="H1184" i="5" s="1"/>
  <c r="H754" i="5" a="1"/>
  <c r="H754" i="5" s="1"/>
  <c r="H448" i="5" a="1"/>
  <c r="H448" i="5" s="1"/>
  <c r="H1589" i="5" a="1"/>
  <c r="H1589" i="5" s="1"/>
  <c r="H529" i="5" a="1"/>
  <c r="H529" i="5" s="1"/>
  <c r="H913" i="5" a="1"/>
  <c r="H913" i="5" s="1"/>
  <c r="H1536" i="5" a="1"/>
  <c r="H1536" i="5" s="1"/>
  <c r="H1291" i="5" a="1"/>
  <c r="H1291" i="5" s="1"/>
  <c r="H830" i="5" a="1"/>
  <c r="H830" i="5" s="1"/>
  <c r="H1676" i="5" a="1"/>
  <c r="H1676" i="5" s="1"/>
  <c r="H1037" i="5" a="1"/>
  <c r="H1037" i="5" s="1"/>
  <c r="H1462" i="5" a="1"/>
  <c r="H1462" i="5" s="1"/>
  <c r="H977" i="5" a="1"/>
  <c r="H977" i="5" s="1"/>
  <c r="H1426" i="5" a="1"/>
  <c r="H1426" i="5" s="1"/>
  <c r="H1101" i="5" a="1"/>
  <c r="H1101" i="5" s="1"/>
  <c r="H530" i="5" a="1"/>
  <c r="H530" i="5" s="1"/>
  <c r="H298" i="5" a="1"/>
  <c r="H298" i="5" s="1"/>
  <c r="H449" i="5" a="1"/>
  <c r="H449" i="5" s="1"/>
  <c r="H206" i="5" a="1"/>
  <c r="H206" i="5" s="1"/>
  <c r="H31" i="5" a="1"/>
  <c r="H31" i="5" s="1"/>
  <c r="H831" i="5" a="1"/>
  <c r="H831" i="5" s="1"/>
  <c r="H832" i="5" a="1"/>
  <c r="H832" i="5" s="1"/>
  <c r="H914" i="5" a="1"/>
  <c r="H914" i="5" s="1"/>
  <c r="H755" i="5" a="1"/>
  <c r="H755" i="5" s="1"/>
  <c r="H1635" i="5" a="1"/>
  <c r="H1635" i="5" s="1"/>
  <c r="H299" i="5" a="1"/>
  <c r="H299" i="5" s="1"/>
  <c r="H1245" i="5" a="1"/>
  <c r="H1245" i="5" s="1"/>
  <c r="H450" i="5" a="1"/>
  <c r="H450" i="5" s="1"/>
  <c r="H95" i="5" a="1"/>
  <c r="H95" i="5" s="1"/>
  <c r="H1677" i="5" a="1"/>
  <c r="H1677" i="5" s="1"/>
  <c r="H833" i="5" a="1"/>
  <c r="H833" i="5" s="1"/>
  <c r="H1678" i="5" a="1"/>
  <c r="H1678" i="5" s="1"/>
  <c r="H1496" i="5" a="1"/>
  <c r="H1496" i="5" s="1"/>
  <c r="H1597" i="5" a="1"/>
  <c r="H1597" i="5" s="1"/>
  <c r="H1623" i="5" a="1"/>
  <c r="H1623" i="5" s="1"/>
  <c r="H978" i="5" a="1"/>
  <c r="H978" i="5" s="1"/>
  <c r="H1560" i="5" a="1"/>
  <c r="H1560" i="5" s="1"/>
  <c r="H1561" i="5" a="1"/>
  <c r="H1561" i="5" s="1"/>
  <c r="H1537" i="5" a="1"/>
  <c r="H1537" i="5" s="1"/>
  <c r="H834" i="5" a="1"/>
  <c r="H834" i="5" s="1"/>
  <c r="H52" i="5" a="1"/>
  <c r="H52" i="5" s="1"/>
  <c r="H1598" i="5" a="1"/>
  <c r="H1598" i="5" s="1"/>
  <c r="H1246" i="5" a="1"/>
  <c r="H1246" i="5" s="1"/>
  <c r="H135" i="5" a="1"/>
  <c r="H135" i="5" s="1"/>
  <c r="H1463" i="5" a="1"/>
  <c r="H1463" i="5" s="1"/>
  <c r="H1636" i="5" a="1"/>
  <c r="H1636" i="5" s="1"/>
  <c r="H672" i="5" a="1"/>
  <c r="H672" i="5" s="1"/>
  <c r="H531" i="5" a="1"/>
  <c r="H531" i="5" s="1"/>
  <c r="H451" i="5" a="1"/>
  <c r="H451" i="5" s="1"/>
  <c r="H242" i="5" a="1"/>
  <c r="H242" i="5" s="1"/>
  <c r="H207" i="5" a="1"/>
  <c r="H207" i="5" s="1"/>
  <c r="H605" i="5" a="1"/>
  <c r="H605" i="5" s="1"/>
  <c r="H606" i="5" a="1"/>
  <c r="H606" i="5" s="1"/>
  <c r="H1247" i="5" a="1"/>
  <c r="H1247" i="5" s="1"/>
  <c r="H1689" i="5" a="1"/>
  <c r="H1689" i="5" s="1"/>
  <c r="H452" i="5" a="1"/>
  <c r="H452" i="5" s="1"/>
  <c r="H756" i="5" a="1"/>
  <c r="H756" i="5" s="1"/>
  <c r="H915" i="5" a="1"/>
  <c r="H915" i="5" s="1"/>
  <c r="H1102" i="5" a="1"/>
  <c r="H1102" i="5" s="1"/>
  <c r="H1329" i="5" a="1"/>
  <c r="H1329" i="5" s="1"/>
  <c r="H1670" i="5" a="1"/>
  <c r="H1670" i="5" s="1"/>
  <c r="H25" i="5" a="1"/>
  <c r="H25" i="5" s="1"/>
  <c r="H1464" i="5" a="1"/>
  <c r="H1464" i="5" s="1"/>
  <c r="H1330" i="5" a="1"/>
  <c r="H1330" i="5" s="1"/>
  <c r="H453" i="5" a="1"/>
  <c r="H453" i="5" s="1"/>
  <c r="H916" i="5" a="1"/>
  <c r="H916" i="5" s="1"/>
  <c r="H1590" i="5" a="1"/>
  <c r="H1590" i="5" s="1"/>
  <c r="H1331" i="5" a="1"/>
  <c r="H1331" i="5" s="1"/>
  <c r="H96" i="5" a="1"/>
  <c r="H96" i="5" s="1"/>
  <c r="H1679" i="5" a="1"/>
  <c r="H1679" i="5" s="1"/>
  <c r="H835" i="5" a="1"/>
  <c r="H835" i="5" s="1"/>
  <c r="H1103" i="5" a="1"/>
  <c r="H1103" i="5" s="1"/>
  <c r="H1185" i="5" a="1"/>
  <c r="H1185" i="5" s="1"/>
  <c r="H917" i="5" a="1"/>
  <c r="H917" i="5" s="1"/>
  <c r="H1695" i="5" a="1"/>
  <c r="H1695" i="5" s="1"/>
  <c r="H673" i="5" a="1"/>
  <c r="H673" i="5" s="1"/>
  <c r="H1292" i="5" a="1"/>
  <c r="H1292" i="5" s="1"/>
  <c r="H1186" i="5" a="1"/>
  <c r="H1186" i="5" s="1"/>
  <c r="H674" i="5" a="1"/>
  <c r="H674" i="5" s="1"/>
  <c r="H675" i="5" a="1"/>
  <c r="H675" i="5" s="1"/>
  <c r="H136" i="5" a="1"/>
  <c r="H136" i="5" s="1"/>
  <c r="H243" i="5" a="1"/>
  <c r="H243" i="5" s="1"/>
  <c r="H53" i="5" a="1"/>
  <c r="H53" i="5" s="1"/>
  <c r="H244" i="5" a="1"/>
  <c r="H244" i="5" s="1"/>
  <c r="H836" i="5" a="1"/>
  <c r="H836" i="5" s="1"/>
  <c r="H97" i="5" a="1"/>
  <c r="H97" i="5" s="1"/>
  <c r="H1497" i="5" a="1"/>
  <c r="H1497" i="5" s="1"/>
  <c r="H454" i="5" a="1"/>
  <c r="H454" i="5" s="1"/>
  <c r="H757" i="5" a="1"/>
  <c r="H757" i="5" s="1"/>
  <c r="H758" i="5" a="1"/>
  <c r="H758" i="5" s="1"/>
  <c r="H918" i="5" a="1"/>
  <c r="H918" i="5" s="1"/>
  <c r="H1248" i="5" a="1"/>
  <c r="H1248" i="5" s="1"/>
  <c r="H98" i="5" a="1"/>
  <c r="H98" i="5" s="1"/>
  <c r="H370" i="5" a="1"/>
  <c r="H370" i="5" s="1"/>
  <c r="H300" i="5" a="1"/>
  <c r="H300" i="5" s="1"/>
  <c r="H1249" i="5" a="1"/>
  <c r="H1249" i="5" s="1"/>
  <c r="H1104" i="5" a="1"/>
  <c r="H1104" i="5" s="1"/>
  <c r="H532" i="5" a="1"/>
  <c r="H532" i="5" s="1"/>
  <c r="H676" i="5" a="1"/>
  <c r="H676" i="5" s="1"/>
  <c r="H919" i="5" a="1"/>
  <c r="H919" i="5" s="1"/>
  <c r="H1187" i="5" a="1"/>
  <c r="H1187" i="5" s="1"/>
  <c r="H1465" i="5" a="1"/>
  <c r="H1465" i="5" s="1"/>
  <c r="H1538" i="5" a="1"/>
  <c r="H1538" i="5" s="1"/>
  <c r="H1696" i="5" a="1"/>
  <c r="H1696" i="5" s="1"/>
  <c r="H1562" i="5" a="1"/>
  <c r="H1562" i="5" s="1"/>
  <c r="H1738" i="5" a="1"/>
  <c r="H1738" i="5" s="1"/>
  <c r="H455" i="5" a="1"/>
  <c r="H455" i="5" s="1"/>
  <c r="H1038" i="5" a="1"/>
  <c r="H1038" i="5" s="1"/>
  <c r="H1039" i="5" a="1"/>
  <c r="H1039" i="5" s="1"/>
  <c r="H18" i="5" a="1"/>
  <c r="H18" i="5" s="1"/>
  <c r="H759" i="5" a="1"/>
  <c r="H759" i="5" s="1"/>
  <c r="H301" i="5" a="1"/>
  <c r="H301" i="5" s="1"/>
  <c r="H920" i="5" a="1"/>
  <c r="H920" i="5" s="1"/>
  <c r="H137" i="5" a="1"/>
  <c r="H137" i="5" s="1"/>
  <c r="H607" i="5" a="1"/>
  <c r="H607" i="5" s="1"/>
  <c r="H1379" i="5" a="1"/>
  <c r="H1379" i="5" s="1"/>
  <c r="H1250" i="5" a="1"/>
  <c r="H1250" i="5" s="1"/>
  <c r="H1293" i="5" a="1"/>
  <c r="H1293" i="5" s="1"/>
  <c r="H979" i="5" a="1"/>
  <c r="H979" i="5" s="1"/>
  <c r="H837" i="5" a="1"/>
  <c r="H837" i="5" s="1"/>
  <c r="H1726" i="5" a="1"/>
  <c r="H1726" i="5" s="1"/>
  <c r="H1646" i="5" a="1"/>
  <c r="H1646" i="5" s="1"/>
  <c r="H980" i="5" a="1"/>
  <c r="H980" i="5" s="1"/>
  <c r="H245" i="5" a="1"/>
  <c r="H245" i="5" s="1"/>
  <c r="H1105" i="5" a="1"/>
  <c r="H1105" i="5" s="1"/>
  <c r="H1466" i="5" a="1"/>
  <c r="H1466" i="5" s="1"/>
  <c r="H54" i="5" a="1"/>
  <c r="H54" i="5" s="1"/>
  <c r="H1563" i="5" a="1"/>
  <c r="H1563" i="5" s="1"/>
  <c r="H371" i="5" a="1"/>
  <c r="H371" i="5" s="1"/>
  <c r="H1498" i="5" a="1"/>
  <c r="H1498" i="5" s="1"/>
  <c r="H456" i="5" a="1"/>
  <c r="H456" i="5" s="1"/>
  <c r="H760" i="5" a="1"/>
  <c r="H760" i="5" s="1"/>
  <c r="H174" i="5" a="1"/>
  <c r="H174" i="5" s="1"/>
  <c r="H63" i="5" a="1"/>
  <c r="H63" i="5" s="1"/>
  <c r="H1539" i="5" a="1"/>
  <c r="H1539" i="5" s="1"/>
  <c r="H208" i="5" a="1"/>
  <c r="H208" i="5" s="1"/>
  <c r="H1540" i="5" a="1"/>
  <c r="H1540" i="5" s="1"/>
  <c r="H608" i="5" a="1"/>
  <c r="H608" i="5" s="1"/>
  <c r="H1040" i="5" a="1"/>
  <c r="H1040" i="5" s="1"/>
  <c r="H457" i="5" a="1"/>
  <c r="H457" i="5" s="1"/>
  <c r="H1427" i="5" a="1"/>
  <c r="H1427" i="5" s="1"/>
  <c r="H533" i="5" a="1"/>
  <c r="H533" i="5" s="1"/>
  <c r="H1332" i="5" a="1"/>
  <c r="H1332" i="5" s="1"/>
  <c r="H677" i="5" a="1"/>
  <c r="H677" i="5" s="1"/>
  <c r="H1499" i="5" a="1"/>
  <c r="H1499" i="5" s="1"/>
  <c r="H761" i="5" a="1"/>
  <c r="H761" i="5" s="1"/>
  <c r="H1106" i="5" a="1"/>
  <c r="H1106" i="5" s="1"/>
  <c r="H458" i="5" a="1"/>
  <c r="H458" i="5" s="1"/>
  <c r="H534" i="5" a="1"/>
  <c r="H534" i="5" s="1"/>
  <c r="H1718" i="5" a="1"/>
  <c r="H1718" i="5" s="1"/>
  <c r="H209" i="5" a="1"/>
  <c r="H209" i="5" s="1"/>
  <c r="H372" i="5" a="1"/>
  <c r="H372" i="5" s="1"/>
  <c r="H246" i="5" a="1"/>
  <c r="H246" i="5" s="1"/>
  <c r="H1610" i="5" a="1"/>
  <c r="H1610" i="5" s="1"/>
  <c r="H1380" i="5" a="1"/>
  <c r="H1380" i="5" s="1"/>
  <c r="H1500" i="5" a="1"/>
  <c r="H1500" i="5" s="1"/>
  <c r="H1720" i="5" a="1"/>
  <c r="H1720" i="5" s="1"/>
  <c r="H981" i="5" a="1"/>
  <c r="H981" i="5" s="1"/>
  <c r="H838" i="5" a="1"/>
  <c r="H838" i="5" s="1"/>
  <c r="H921" i="5" a="1"/>
  <c r="H921" i="5" s="1"/>
  <c r="H64" i="5" a="1"/>
  <c r="H64" i="5" s="1"/>
  <c r="H302" i="5" a="1"/>
  <c r="H302" i="5" s="1"/>
  <c r="H1381" i="5" a="1"/>
  <c r="H1381" i="5" s="1"/>
  <c r="H609" i="5" a="1"/>
  <c r="H609" i="5" s="1"/>
  <c r="H982" i="5" a="1"/>
  <c r="H982" i="5" s="1"/>
  <c r="H922" i="5" a="1"/>
  <c r="H922" i="5" s="1"/>
  <c r="H1107" i="5" a="1"/>
  <c r="H1107" i="5" s="1"/>
  <c r="H1564" i="5" a="1"/>
  <c r="H1564" i="5" s="1"/>
  <c r="H923" i="5" a="1"/>
  <c r="H923" i="5" s="1"/>
  <c r="H1637" i="5" a="1"/>
  <c r="H1637" i="5" s="1"/>
  <c r="H1294" i="5" a="1"/>
  <c r="H1294" i="5" s="1"/>
  <c r="H1541" i="5" a="1"/>
  <c r="H1541" i="5" s="1"/>
  <c r="H762" i="5" a="1"/>
  <c r="H762" i="5" s="1"/>
  <c r="H1382" i="5" a="1"/>
  <c r="H1382" i="5" s="1"/>
  <c r="H1251" i="5" a="1"/>
  <c r="H1251" i="5" s="1"/>
  <c r="H983" i="5" a="1"/>
  <c r="H983" i="5" s="1"/>
  <c r="H138" i="5" a="1"/>
  <c r="H138" i="5" s="1"/>
  <c r="H373" i="5" a="1"/>
  <c r="H373" i="5" s="1"/>
  <c r="H1542" i="5" a="1"/>
  <c r="H1542" i="5" s="1"/>
  <c r="H1501" i="5" a="1"/>
  <c r="H1501" i="5" s="1"/>
  <c r="H1467" i="5" a="1"/>
  <c r="H1467" i="5" s="1"/>
  <c r="H247" i="5" a="1"/>
  <c r="H247" i="5" s="1"/>
  <c r="H65" i="5" a="1"/>
  <c r="H65" i="5" s="1"/>
  <c r="H175" i="5" a="1"/>
  <c r="H175" i="5" s="1"/>
  <c r="H1252" i="5" a="1"/>
  <c r="H1252" i="5" s="1"/>
  <c r="H303" i="5" a="1"/>
  <c r="H303" i="5" s="1"/>
  <c r="H248" i="5" a="1"/>
  <c r="H248" i="5" s="1"/>
  <c r="H1383" i="5" a="1"/>
  <c r="H1383" i="5" s="1"/>
  <c r="H763" i="5" a="1"/>
  <c r="H763" i="5" s="1"/>
  <c r="H1041" i="5" a="1"/>
  <c r="H1041" i="5" s="1"/>
  <c r="H1042" i="5" a="1"/>
  <c r="H1042" i="5" s="1"/>
  <c r="H839" i="5" a="1"/>
  <c r="H839" i="5" s="1"/>
  <c r="H1655" i="5" a="1"/>
  <c r="H1655" i="5" s="1"/>
  <c r="H1656" i="5" a="1"/>
  <c r="H1656" i="5" s="1"/>
  <c r="H1108" i="5" a="1"/>
  <c r="H1108" i="5" s="1"/>
  <c r="H678" i="5" a="1"/>
  <c r="H678" i="5" s="1"/>
  <c r="H374" i="5" a="1"/>
  <c r="H374" i="5" s="1"/>
  <c r="H924" i="5" a="1"/>
  <c r="H924" i="5" s="1"/>
  <c r="H1188" i="5" a="1"/>
  <c r="H1188" i="5" s="1"/>
  <c r="H1611" i="5" a="1"/>
  <c r="H1611" i="5" s="1"/>
  <c r="H679" i="5" a="1"/>
  <c r="H679" i="5" s="1"/>
  <c r="H680" i="5" a="1"/>
  <c r="H680" i="5" s="1"/>
  <c r="H1109" i="5" a="1"/>
  <c r="H1109" i="5" s="1"/>
  <c r="H304" i="5" a="1"/>
  <c r="H304" i="5" s="1"/>
  <c r="H1612" i="5" a="1"/>
  <c r="H1612" i="5" s="1"/>
  <c r="H459" i="5" a="1"/>
  <c r="H459" i="5" s="1"/>
  <c r="H984" i="5" a="1"/>
  <c r="H984" i="5" s="1"/>
  <c r="H1333" i="5" a="1"/>
  <c r="H1333" i="5" s="1"/>
  <c r="H535" i="5" a="1"/>
  <c r="H535" i="5" s="1"/>
  <c r="H925" i="5" a="1"/>
  <c r="H925" i="5" s="1"/>
  <c r="H1253" i="5" a="1"/>
  <c r="H1253" i="5" s="1"/>
  <c r="H1295" i="5" a="1"/>
  <c r="H1295" i="5" s="1"/>
  <c r="H1043" i="5" a="1"/>
  <c r="H1043" i="5" s="1"/>
  <c r="H1428" i="5" a="1"/>
  <c r="H1428" i="5" s="1"/>
  <c r="H1543" i="5" a="1"/>
  <c r="H1543" i="5" s="1"/>
  <c r="H764" i="5" a="1"/>
  <c r="H764" i="5" s="1"/>
  <c r="H1680" i="5" a="1"/>
  <c r="H1680" i="5" s="1"/>
  <c r="H32" i="5" a="1"/>
  <c r="H32" i="5" s="1"/>
  <c r="H1189" i="5" a="1"/>
  <c r="H1189" i="5" s="1"/>
  <c r="H840" i="5" a="1"/>
  <c r="H840" i="5" s="1"/>
  <c r="H249" i="5" a="1"/>
  <c r="H249" i="5" s="1"/>
  <c r="H985" i="5" a="1"/>
  <c r="H985" i="5" s="1"/>
  <c r="H610" i="5" a="1"/>
  <c r="H610" i="5" s="1"/>
  <c r="H139" i="5" a="1"/>
  <c r="H139" i="5" s="1"/>
  <c r="H681" i="5" a="1"/>
  <c r="H681" i="5" s="1"/>
  <c r="H1647" i="5" a="1"/>
  <c r="H1647" i="5" s="1"/>
  <c r="H1657" i="5" a="1"/>
  <c r="H1657" i="5" s="1"/>
  <c r="H1110" i="5" a="1"/>
  <c r="H1110" i="5" s="1"/>
  <c r="H375" i="5" a="1"/>
  <c r="H375" i="5" s="1"/>
  <c r="H66" i="5" a="1"/>
  <c r="H66" i="5" s="1"/>
  <c r="H1502" i="5" a="1"/>
  <c r="H1502" i="5" s="1"/>
  <c r="H926" i="5" a="1"/>
  <c r="H926" i="5" s="1"/>
  <c r="H1384" i="5" a="1"/>
  <c r="H1384" i="5" s="1"/>
  <c r="H1736" i="5" a="1"/>
  <c r="H1736" i="5" s="1"/>
  <c r="H460" i="5" a="1"/>
  <c r="H460" i="5" s="1"/>
  <c r="H841" i="5" a="1"/>
  <c r="H841" i="5" s="1"/>
  <c r="H1624" i="5" a="1"/>
  <c r="H1624" i="5" s="1"/>
  <c r="H210" i="5" a="1"/>
  <c r="H210" i="5" s="1"/>
  <c r="H1429" i="5" a="1"/>
  <c r="H1429" i="5" s="1"/>
  <c r="H842" i="5" a="1"/>
  <c r="H842" i="5" s="1"/>
  <c r="H1296" i="5" a="1"/>
  <c r="H1296" i="5" s="1"/>
  <c r="H1690" i="5" a="1"/>
  <c r="H1690" i="5" s="1"/>
  <c r="H1111" i="5" a="1"/>
  <c r="H1111" i="5" s="1"/>
  <c r="H1599" i="5" a="1"/>
  <c r="H1599" i="5" s="1"/>
  <c r="H1503" i="5" a="1"/>
  <c r="H1503" i="5" s="1"/>
  <c r="H765" i="5" a="1"/>
  <c r="H765" i="5" s="1"/>
  <c r="H986" i="5" a="1"/>
  <c r="H986" i="5" s="1"/>
  <c r="H1385" i="5" a="1"/>
  <c r="H1385" i="5" s="1"/>
  <c r="H1334" i="5" a="1"/>
  <c r="H1334" i="5" s="1"/>
  <c r="H1044" i="5" a="1"/>
  <c r="H1044" i="5" s="1"/>
  <c r="H376" i="5" a="1"/>
  <c r="H376" i="5" s="1"/>
  <c r="H1625" i="5" a="1"/>
  <c r="H1625" i="5" s="1"/>
  <c r="H1112" i="5" a="1"/>
  <c r="H1112" i="5" s="1"/>
  <c r="H1254" i="5" a="1"/>
  <c r="H1254" i="5" s="1"/>
  <c r="H1504" i="5" a="1"/>
  <c r="H1504" i="5" s="1"/>
  <c r="H1430" i="5" a="1"/>
  <c r="H1430" i="5" s="1"/>
  <c r="H176" i="5" a="1"/>
  <c r="H176" i="5" s="1"/>
  <c r="H1297" i="5" a="1"/>
  <c r="H1297" i="5" s="1"/>
  <c r="H1386" i="5" a="1"/>
  <c r="H1386" i="5" s="1"/>
  <c r="H1045" i="5" a="1"/>
  <c r="H1045" i="5" s="1"/>
  <c r="H1113" i="5" a="1"/>
  <c r="H1113" i="5" s="1"/>
  <c r="H536" i="5" a="1"/>
  <c r="H536" i="5" s="1"/>
  <c r="H1505" i="5" a="1"/>
  <c r="H1505" i="5" s="1"/>
  <c r="H611" i="5" a="1"/>
  <c r="H611" i="5" s="1"/>
  <c r="H1114" i="5" a="1"/>
  <c r="H1114" i="5" s="1"/>
  <c r="H1565" i="5" a="1"/>
  <c r="H1565" i="5" s="1"/>
  <c r="H1335" i="5" a="1"/>
  <c r="H1335" i="5" s="1"/>
  <c r="H377" i="5" a="1"/>
  <c r="H377" i="5" s="1"/>
  <c r="H843" i="5" a="1"/>
  <c r="H843" i="5" s="1"/>
  <c r="H250" i="5" a="1"/>
  <c r="H250" i="5" s="1"/>
  <c r="H1681" i="5" a="1"/>
  <c r="H1681" i="5" s="1"/>
  <c r="H177" i="5" a="1"/>
  <c r="H177" i="5" s="1"/>
  <c r="H1431" i="5" a="1"/>
  <c r="H1431" i="5" s="1"/>
  <c r="H1468" i="5" a="1"/>
  <c r="H1468" i="5" s="1"/>
  <c r="H251" i="5" a="1"/>
  <c r="H251" i="5" s="1"/>
  <c r="H1387" i="5" a="1"/>
  <c r="H1387" i="5" s="1"/>
  <c r="H1566" i="5" a="1"/>
  <c r="H1566" i="5" s="1"/>
  <c r="H844" i="5" a="1"/>
  <c r="H844" i="5" s="1"/>
  <c r="H461" i="5" a="1"/>
  <c r="H461" i="5" s="1"/>
  <c r="H462" i="5" a="1"/>
  <c r="H462" i="5" s="1"/>
  <c r="H766" i="5" a="1"/>
  <c r="H766" i="5" s="1"/>
  <c r="H612" i="5" a="1"/>
  <c r="H612" i="5" s="1"/>
  <c r="H1388" i="5" a="1"/>
  <c r="H1388" i="5" s="1"/>
  <c r="H305" i="5" a="1"/>
  <c r="H305" i="5" s="1"/>
  <c r="H55" i="5" a="1"/>
  <c r="H55" i="5" s="1"/>
  <c r="H1115" i="5" a="1"/>
  <c r="H1115" i="5" s="1"/>
  <c r="H845" i="5" a="1"/>
  <c r="H845" i="5" s="1"/>
  <c r="H927" i="5" a="1"/>
  <c r="H927" i="5" s="1"/>
  <c r="H1046" i="5" a="1"/>
  <c r="H1046" i="5" s="1"/>
  <c r="H1469" i="5" a="1"/>
  <c r="H1469" i="5" s="1"/>
  <c r="H378" i="5" a="1"/>
  <c r="H378" i="5" s="1"/>
  <c r="H1116" i="5" a="1"/>
  <c r="H1116" i="5" s="1"/>
  <c r="H252" i="5" a="1"/>
  <c r="H252" i="5" s="1"/>
  <c r="H99" i="5" a="1"/>
  <c r="H99" i="5" s="1"/>
  <c r="H1432" i="5" a="1"/>
  <c r="H1432" i="5" s="1"/>
  <c r="H1710" i="5" a="1"/>
  <c r="H1710" i="5" s="1"/>
  <c r="H463" i="5" a="1"/>
  <c r="H463" i="5" s="1"/>
  <c r="H613" i="5" a="1"/>
  <c r="H613" i="5" s="1"/>
  <c r="H767" i="5" a="1"/>
  <c r="H767" i="5" s="1"/>
  <c r="H1691" i="5" a="1"/>
  <c r="H1691" i="5" s="1"/>
  <c r="H464" i="5" a="1"/>
  <c r="H464" i="5" s="1"/>
  <c r="H1389" i="5" a="1"/>
  <c r="H1389" i="5" s="1"/>
  <c r="H1740" i="5" a="1"/>
  <c r="H1740" i="5" s="1"/>
  <c r="H1255" i="5" a="1"/>
  <c r="H1255" i="5" s="1"/>
  <c r="H67" i="5" a="1"/>
  <c r="H67" i="5" s="1"/>
  <c r="H1470" i="5" a="1"/>
  <c r="H1470" i="5" s="1"/>
  <c r="H178" i="5" a="1"/>
  <c r="H178" i="5" s="1"/>
  <c r="H1117" i="5" a="1"/>
  <c r="H1117" i="5" s="1"/>
  <c r="H26" i="5" a="1"/>
  <c r="H26" i="5" s="1"/>
  <c r="H1336" i="5" a="1"/>
  <c r="H1336" i="5" s="1"/>
  <c r="H140" i="5" a="1"/>
  <c r="H140" i="5" s="1"/>
  <c r="H465" i="5" a="1"/>
  <c r="H465" i="5" s="1"/>
  <c r="H27" i="5" a="1"/>
  <c r="H27" i="5" s="1"/>
  <c r="H379" i="5" a="1"/>
  <c r="H379" i="5" s="1"/>
  <c r="H537" i="5" a="1"/>
  <c r="H537" i="5" s="1"/>
  <c r="H1256" i="5" a="1"/>
  <c r="H1256" i="5" s="1"/>
  <c r="H987" i="5" a="1"/>
  <c r="H987" i="5" s="1"/>
  <c r="H179" i="5" a="1"/>
  <c r="H179" i="5" s="1"/>
  <c r="H380" i="5" a="1"/>
  <c r="H380" i="5" s="1"/>
  <c r="H1390" i="5" a="1"/>
  <c r="H1390" i="5" s="1"/>
  <c r="H1391" i="5" a="1"/>
  <c r="H1391" i="5" s="1"/>
  <c r="H682" i="5" a="1"/>
  <c r="H682" i="5" s="1"/>
  <c r="H1392" i="5" a="1"/>
  <c r="H1392" i="5" s="1"/>
  <c r="H1118" i="5" a="1"/>
  <c r="H1118" i="5" s="1"/>
  <c r="H1337" i="5" a="1"/>
  <c r="H1337" i="5" s="1"/>
  <c r="H1298" i="5" a="1"/>
  <c r="H1298" i="5" s="1"/>
  <c r="H1257" i="5" a="1"/>
  <c r="H1257" i="5" s="1"/>
  <c r="H1626" i="5" a="1"/>
  <c r="H1626" i="5" s="1"/>
  <c r="H1638" i="5" a="1"/>
  <c r="H1638" i="5" s="1"/>
  <c r="H141" i="5" a="1"/>
  <c r="H141" i="5" s="1"/>
  <c r="H1393" i="5" a="1"/>
  <c r="H1393" i="5" s="1"/>
  <c r="H466" i="5" a="1"/>
  <c r="H466" i="5" s="1"/>
  <c r="H1299" i="5" a="1"/>
  <c r="H1299" i="5" s="1"/>
  <c r="H1741" i="5" a="1"/>
  <c r="H1741" i="5" s="1"/>
  <c r="H1300" i="5" a="1"/>
  <c r="H1300" i="5" s="1"/>
  <c r="H1119" i="5" a="1"/>
  <c r="H1119" i="5" s="1"/>
  <c r="H988" i="5" a="1"/>
  <c r="H988" i="5" s="1"/>
  <c r="H1506" i="5" a="1"/>
  <c r="H1506" i="5" s="1"/>
  <c r="H1507" i="5" a="1"/>
  <c r="H1507" i="5" s="1"/>
  <c r="H142" i="5" a="1"/>
  <c r="H142" i="5" s="1"/>
  <c r="H100" i="5" a="1"/>
  <c r="H100" i="5" s="1"/>
  <c r="H1338" i="5" a="1"/>
  <c r="H1338" i="5" s="1"/>
  <c r="H1047" i="5" a="1"/>
  <c r="H1047" i="5" s="1"/>
  <c r="H180" i="5" a="1"/>
  <c r="H180" i="5" s="1"/>
  <c r="H614" i="5" a="1"/>
  <c r="H614" i="5" s="1"/>
  <c r="H538" i="5" a="1"/>
  <c r="H538" i="5" s="1"/>
  <c r="H1190" i="5" a="1"/>
  <c r="H1190" i="5" s="1"/>
  <c r="H1120" i="5" a="1"/>
  <c r="H1120" i="5" s="1"/>
  <c r="H181" i="5" a="1"/>
  <c r="H181" i="5" s="1"/>
  <c r="H211" i="5" a="1"/>
  <c r="H211" i="5" s="1"/>
  <c r="H1727" i="5" a="1"/>
  <c r="H1727" i="5" s="1"/>
  <c r="H1600" i="5" a="1"/>
  <c r="H1600" i="5" s="1"/>
  <c r="H1121" i="5" a="1"/>
  <c r="H1121" i="5" s="1"/>
  <c r="H928" i="5" a="1"/>
  <c r="H928" i="5" s="1"/>
  <c r="H381" i="5" a="1"/>
  <c r="H381" i="5" s="1"/>
  <c r="H1048" i="5" a="1"/>
  <c r="H1048" i="5" s="1"/>
  <c r="H683" i="5" a="1"/>
  <c r="H683" i="5" s="1"/>
  <c r="H467" i="5" a="1"/>
  <c r="H467" i="5" s="1"/>
  <c r="H468" i="5" a="1"/>
  <c r="H468" i="5" s="1"/>
  <c r="H253" i="5" a="1"/>
  <c r="H253" i="5" s="1"/>
  <c r="H768" i="5" a="1"/>
  <c r="H768" i="5" s="1"/>
  <c r="H306" i="5" a="1"/>
  <c r="H306" i="5" s="1"/>
  <c r="H19" i="5" a="1"/>
  <c r="H19" i="5" s="1"/>
  <c r="H1122" i="5" a="1"/>
  <c r="H1122" i="5" s="1"/>
  <c r="H989" i="5" a="1"/>
  <c r="H989" i="5" s="1"/>
  <c r="H20" i="5" a="1"/>
  <c r="H20" i="5" s="1"/>
  <c r="H1258" i="5" a="1"/>
  <c r="H1258" i="5" s="1"/>
  <c r="H684" i="5" a="1"/>
  <c r="H684" i="5" s="1"/>
  <c r="H1508" i="5" a="1"/>
  <c r="H1508" i="5" s="1"/>
  <c r="H1339" i="5" a="1"/>
  <c r="H1339" i="5" s="1"/>
  <c r="H1191" i="5" a="1"/>
  <c r="H1191" i="5" s="1"/>
  <c r="H1192" i="5" a="1"/>
  <c r="H1192" i="5" s="1"/>
  <c r="H382" i="5" a="1"/>
  <c r="H382" i="5" s="1"/>
  <c r="H685" i="5" a="1"/>
  <c r="H685" i="5" s="1"/>
  <c r="H101" i="5" a="1"/>
  <c r="H101" i="5" s="1"/>
  <c r="H1049" i="5" a="1"/>
  <c r="H1049" i="5" s="1"/>
  <c r="H686" i="5" a="1"/>
  <c r="H686" i="5" s="1"/>
  <c r="H1544" i="5" a="1"/>
  <c r="H1544" i="5" s="1"/>
  <c r="H1711" i="5" a="1"/>
  <c r="H1711" i="5" s="1"/>
  <c r="H143" i="5" a="1"/>
  <c r="H143" i="5" s="1"/>
  <c r="H469" i="5" a="1"/>
  <c r="H469" i="5" s="1"/>
  <c r="H539" i="5" a="1"/>
  <c r="H539" i="5" s="1"/>
  <c r="H687" i="5" a="1"/>
  <c r="H687" i="5" s="1"/>
  <c r="H688" i="5" a="1"/>
  <c r="H688" i="5" s="1"/>
  <c r="H615" i="5" a="1"/>
  <c r="H615" i="5" s="1"/>
  <c r="H689" i="5" a="1"/>
  <c r="H689" i="5" s="1"/>
  <c r="H182" i="5" a="1"/>
  <c r="H182" i="5" s="1"/>
  <c r="H929" i="5" a="1"/>
  <c r="H929" i="5" s="1"/>
  <c r="H1601" i="5" a="1"/>
  <c r="H1601" i="5" s="1"/>
  <c r="H1301" i="5" a="1"/>
  <c r="H1301" i="5" s="1"/>
  <c r="H254" i="5" a="1"/>
  <c r="H254" i="5" s="1"/>
  <c r="H9" i="5" a="1"/>
  <c r="H9" i="5" s="1"/>
  <c r="H1259" i="5" a="1"/>
  <c r="H1259" i="5" s="1"/>
  <c r="H470" i="5" a="1"/>
  <c r="H470" i="5" s="1"/>
  <c r="H1658" i="5" a="1"/>
  <c r="H1658" i="5" s="1"/>
  <c r="H1050" i="5" a="1"/>
  <c r="H1050" i="5" s="1"/>
  <c r="H307" i="5" a="1"/>
  <c r="H307" i="5" s="1"/>
  <c r="H1193" i="5" a="1"/>
  <c r="H1193" i="5" s="1"/>
  <c r="H1703" i="5" a="1"/>
  <c r="H1703" i="5" s="1"/>
  <c r="H1682" i="5" a="1"/>
  <c r="H1682" i="5" s="1"/>
  <c r="H1123" i="5" a="1"/>
  <c r="H1123" i="5" s="1"/>
  <c r="H1302" i="5" a="1"/>
  <c r="H1302" i="5" s="1"/>
  <c r="H846" i="5" a="1"/>
  <c r="H846" i="5" s="1"/>
  <c r="H540" i="5" a="1"/>
  <c r="H540" i="5" s="1"/>
  <c r="H14" i="5" a="1"/>
  <c r="H14" i="5" s="1"/>
  <c r="H1545" i="5" a="1"/>
  <c r="H1545" i="5" s="1"/>
  <c r="H308" i="5" a="1"/>
  <c r="H308" i="5" s="1"/>
  <c r="H1303" i="5" a="1"/>
  <c r="H1303" i="5" s="1"/>
  <c r="H1394" i="5" a="1"/>
  <c r="H1394" i="5" s="1"/>
  <c r="H68" i="5" a="1"/>
  <c r="H68" i="5" s="1"/>
  <c r="H990" i="5" a="1"/>
  <c r="H990" i="5" s="1"/>
  <c r="H1194" i="5" a="1"/>
  <c r="H1194" i="5" s="1"/>
  <c r="H1567" i="5" a="1"/>
  <c r="H1567" i="5" s="1"/>
  <c r="H541" i="5" a="1"/>
  <c r="H541" i="5" s="1"/>
  <c r="H69" i="5" a="1"/>
  <c r="H69" i="5" s="1"/>
  <c r="H1509" i="5" a="1"/>
  <c r="H1509" i="5" s="1"/>
  <c r="H1395" i="5" a="1"/>
  <c r="H1395" i="5" s="1"/>
  <c r="H471" i="5" a="1"/>
  <c r="H471" i="5" s="1"/>
  <c r="H383" i="5" a="1"/>
  <c r="H383" i="5" s="1"/>
  <c r="H1396" i="5" a="1"/>
  <c r="H1396" i="5" s="1"/>
  <c r="H1568" i="5" a="1"/>
  <c r="H1568" i="5" s="1"/>
  <c r="H144" i="5" a="1"/>
  <c r="H144" i="5" s="1"/>
  <c r="H1569" i="5" a="1"/>
  <c r="H1569" i="5" s="1"/>
  <c r="H1546" i="5" a="1"/>
  <c r="H1546" i="5" s="1"/>
  <c r="H1692" i="5" a="1"/>
  <c r="H1692" i="5" s="1"/>
  <c r="H1195" i="5" a="1"/>
  <c r="H1195" i="5" s="1"/>
  <c r="H542" i="5" a="1"/>
  <c r="H542" i="5" s="1"/>
  <c r="H1433" i="5" a="1"/>
  <c r="H1433" i="5" s="1"/>
  <c r="H616" i="5" a="1"/>
  <c r="H616" i="5" s="1"/>
  <c r="H690" i="5" a="1"/>
  <c r="H690" i="5" s="1"/>
  <c r="H769" i="5" a="1"/>
  <c r="H769" i="5" s="1"/>
  <c r="H691" i="5" a="1"/>
  <c r="H691" i="5" s="1"/>
  <c r="H1260" i="5" a="1"/>
  <c r="H1260" i="5" s="1"/>
  <c r="H1591" i="5" a="1"/>
  <c r="H1591" i="5" s="1"/>
  <c r="H309" i="5" a="1"/>
  <c r="H309" i="5" s="1"/>
  <c r="H255" i="5" a="1"/>
  <c r="H255" i="5" s="1"/>
  <c r="H1124" i="5" a="1"/>
  <c r="H1124" i="5" s="1"/>
  <c r="H1671" i="5" a="1"/>
  <c r="H1671" i="5" s="1"/>
  <c r="H1051" i="5" a="1"/>
  <c r="H1051" i="5" s="1"/>
  <c r="H1434" i="5" a="1"/>
  <c r="H1434" i="5" s="1"/>
  <c r="H1261" i="5" a="1"/>
  <c r="H1261" i="5" s="1"/>
  <c r="H617" i="5" a="1"/>
  <c r="H617" i="5" s="1"/>
  <c r="H1683" i="5" a="1"/>
  <c r="H1683" i="5" s="1"/>
  <c r="H618" i="5" a="1"/>
  <c r="H618" i="5" s="1"/>
  <c r="H1510" i="5" a="1"/>
  <c r="H1510" i="5" s="1"/>
  <c r="H619" i="5" a="1"/>
  <c r="H619" i="5" s="1"/>
  <c r="H692" i="5" a="1"/>
  <c r="H692" i="5" s="1"/>
  <c r="H1196" i="5" a="1"/>
  <c r="H1196" i="5" s="1"/>
  <c r="H1340" i="5" a="1"/>
  <c r="H1340" i="5" s="1"/>
  <c r="H1397" i="5" a="1"/>
  <c r="H1397" i="5" s="1"/>
  <c r="H1052" i="5" a="1"/>
  <c r="H1052" i="5" s="1"/>
  <c r="H991" i="5" a="1"/>
  <c r="H991" i="5" s="1"/>
  <c r="H1197" i="5" a="1"/>
  <c r="H1197" i="5" s="1"/>
  <c r="H1570" i="5" a="1"/>
  <c r="H1570" i="5" s="1"/>
  <c r="H1592" i="5" a="1"/>
  <c r="H1592" i="5" s="1"/>
  <c r="H1262" i="5" a="1"/>
  <c r="H1262" i="5" s="1"/>
  <c r="H1697" i="5" a="1"/>
  <c r="H1697" i="5" s="1"/>
  <c r="H1198" i="5" a="1"/>
  <c r="H1198" i="5" s="1"/>
  <c r="H145" i="5" a="1"/>
  <c r="H145" i="5" s="1"/>
  <c r="H1435" i="5" a="1"/>
  <c r="H1435" i="5" s="1"/>
  <c r="H992" i="5" a="1"/>
  <c r="H992" i="5" s="1"/>
  <c r="H847" i="5" a="1"/>
  <c r="H847" i="5" s="1"/>
  <c r="H1669" i="5" a="1"/>
  <c r="H1669" i="5" s="1"/>
  <c r="H1199" i="5" a="1"/>
  <c r="H1199" i="5" s="1"/>
  <c r="H384" i="5" a="1"/>
  <c r="H384" i="5" s="1"/>
  <c r="H33" i="5" a="1"/>
  <c r="H33" i="5" s="1"/>
  <c r="H543" i="5" a="1"/>
  <c r="H543" i="5" s="1"/>
  <c r="H848" i="5" a="1"/>
  <c r="H848" i="5" s="1"/>
  <c r="H620" i="5" a="1"/>
  <c r="H620" i="5" s="1"/>
  <c r="H34" i="5" a="1"/>
  <c r="H34" i="5" s="1"/>
  <c r="H40" i="5" a="1"/>
  <c r="H40" i="5" s="1"/>
  <c r="H310" i="5" a="1"/>
  <c r="H310" i="5" s="1"/>
  <c r="H212" i="5" a="1"/>
  <c r="H212" i="5" s="1"/>
  <c r="H1704" i="5" a="1"/>
  <c r="H1704" i="5" s="1"/>
  <c r="H993" i="5" a="1"/>
  <c r="H993" i="5" s="1"/>
  <c r="H1304" i="5" a="1"/>
  <c r="H1304" i="5" s="1"/>
  <c r="H1639" i="5" a="1"/>
  <c r="H1639" i="5" s="1"/>
  <c r="H1684" i="5" a="1"/>
  <c r="H1684" i="5" s="1"/>
  <c r="H472" i="5" a="1"/>
  <c r="H472" i="5" s="1"/>
  <c r="H1613" i="5" a="1"/>
  <c r="H1613" i="5" s="1"/>
  <c r="H849" i="5" a="1"/>
  <c r="H849" i="5" s="1"/>
  <c r="H770" i="5" a="1"/>
  <c r="H770" i="5" s="1"/>
  <c r="H1263" i="5" a="1"/>
  <c r="H1263" i="5" s="1"/>
  <c r="H850" i="5" a="1"/>
  <c r="H850" i="5" s="1"/>
  <c r="H70" i="5" a="1"/>
  <c r="H70" i="5" s="1"/>
  <c r="H213" i="5" a="1"/>
  <c r="H213" i="5" s="1"/>
  <c r="H851" i="5" a="1"/>
  <c r="H851" i="5" s="1"/>
  <c r="H385" i="5" a="1"/>
  <c r="H385" i="5" s="1"/>
  <c r="H214" i="5" a="1"/>
  <c r="H214" i="5" s="1"/>
  <c r="H1602" i="5" a="1"/>
  <c r="H1602" i="5" s="1"/>
  <c r="H1511" i="5" a="1"/>
  <c r="H1511" i="5" s="1"/>
  <c r="H311" i="5" a="1"/>
  <c r="H311" i="5" s="1"/>
  <c r="H312" i="5" a="1"/>
  <c r="H312" i="5" s="1"/>
  <c r="H1648" i="5" a="1"/>
  <c r="H1648" i="5" s="1"/>
  <c r="H994" i="5" a="1"/>
  <c r="H994" i="5" s="1"/>
  <c r="H215" i="5" a="1"/>
  <c r="H215" i="5" s="1"/>
  <c r="H71" i="5" a="1"/>
  <c r="H71" i="5" s="1"/>
  <c r="H1512" i="5" a="1"/>
  <c r="H1512" i="5" s="1"/>
  <c r="H995" i="5" a="1"/>
  <c r="H995" i="5" s="1"/>
  <c r="H1698" i="5" a="1"/>
  <c r="H1698" i="5" s="1"/>
  <c r="H621" i="5" a="1"/>
  <c r="H621" i="5" s="1"/>
  <c r="H256" i="5" a="1"/>
  <c r="H256" i="5" s="1"/>
  <c r="H771" i="5" a="1"/>
  <c r="H771" i="5" s="1"/>
  <c r="H1398" i="5" a="1"/>
  <c r="H1398" i="5" s="1"/>
  <c r="H1614" i="5" a="1"/>
  <c r="H1614" i="5" s="1"/>
  <c r="H1547" i="5" a="1"/>
  <c r="H1547" i="5" s="1"/>
  <c r="H1125" i="5" a="1"/>
  <c r="H1125" i="5" s="1"/>
  <c r="H622" i="5" a="1"/>
  <c r="H622" i="5" s="1"/>
  <c r="H852" i="5" a="1"/>
  <c r="H852" i="5" s="1"/>
  <c r="H693" i="5" a="1"/>
  <c r="H693" i="5" s="1"/>
  <c r="H1737" i="5" a="1"/>
  <c r="H1737" i="5" s="1"/>
  <c r="H1053" i="5" a="1"/>
  <c r="H1053" i="5" s="1"/>
  <c r="H1054" i="5" a="1"/>
  <c r="H1054" i="5" s="1"/>
  <c r="H930" i="5" a="1"/>
  <c r="H930" i="5" s="1"/>
  <c r="H183" i="5" a="1"/>
  <c r="H183" i="5" s="1"/>
  <c r="H544" i="5" a="1"/>
  <c r="H544" i="5" s="1"/>
  <c r="H1264" i="5" a="1"/>
  <c r="H1264" i="5" s="1"/>
  <c r="H257" i="5" a="1"/>
  <c r="H257" i="5" s="1"/>
  <c r="H1548" i="5" a="1"/>
  <c r="H1548" i="5" s="1"/>
  <c r="H313" i="5" a="1"/>
  <c r="H313" i="5" s="1"/>
  <c r="H996" i="5" a="1"/>
  <c r="H996" i="5" s="1"/>
  <c r="H102" i="5" a="1"/>
  <c r="H102" i="5" s="1"/>
  <c r="H997" i="5" a="1"/>
  <c r="H997" i="5" s="1"/>
  <c r="H1126" i="5" a="1"/>
  <c r="H1126" i="5" s="1"/>
  <c r="H103" i="5" a="1"/>
  <c r="H103" i="5" s="1"/>
  <c r="H1305" i="5" a="1"/>
  <c r="H1305" i="5" s="1"/>
  <c r="H694" i="5" a="1"/>
  <c r="H694" i="5" s="1"/>
  <c r="H258" i="5" a="1"/>
  <c r="H258" i="5" s="1"/>
  <c r="H473" i="5" a="1"/>
  <c r="H473" i="5" s="1"/>
  <c r="H695" i="5" a="1"/>
  <c r="H695" i="5" s="1"/>
  <c r="H696" i="5" a="1"/>
  <c r="H696" i="5" s="1"/>
  <c r="H1127" i="5" a="1"/>
  <c r="H1127" i="5" s="1"/>
  <c r="H1265" i="5" a="1"/>
  <c r="H1265" i="5" s="1"/>
  <c r="H772" i="5" a="1"/>
  <c r="H772" i="5" s="1"/>
  <c r="H259" i="5" a="1"/>
  <c r="H259" i="5" s="1"/>
  <c r="H1306" i="5" a="1"/>
  <c r="H1306" i="5" s="1"/>
  <c r="H1649" i="5" a="1"/>
  <c r="H1649" i="5" s="1"/>
  <c r="H1341" i="5" a="1"/>
  <c r="H1341" i="5" s="1"/>
  <c r="H260" i="5" a="1"/>
  <c r="H260" i="5" s="1"/>
  <c r="H1200" i="5" a="1"/>
  <c r="H1200" i="5" s="1"/>
  <c r="H1436" i="5" a="1"/>
  <c r="H1436" i="5" s="1"/>
  <c r="H314" i="5" a="1"/>
  <c r="H314" i="5" s="1"/>
  <c r="H1266" i="5" a="1"/>
  <c r="H1266" i="5" s="1"/>
  <c r="H773" i="5" a="1"/>
  <c r="H773" i="5" s="1"/>
  <c r="H1201" i="5" a="1"/>
  <c r="H1201" i="5" s="1"/>
  <c r="H1307" i="5" a="1"/>
  <c r="H1307" i="5" s="1"/>
  <c r="H623" i="5" a="1"/>
  <c r="H623" i="5" s="1"/>
  <c r="H474" i="5" a="1"/>
  <c r="H474" i="5" s="1"/>
  <c r="H1728" i="5" a="1"/>
  <c r="H1728" i="5" s="1"/>
  <c r="H853" i="5" a="1"/>
  <c r="H853" i="5" s="1"/>
  <c r="H931" i="5" a="1"/>
  <c r="H931" i="5" s="1"/>
  <c r="H1437" i="5" a="1"/>
  <c r="H1437" i="5" s="1"/>
  <c r="H386" i="5" a="1"/>
  <c r="H386" i="5" s="1"/>
  <c r="H854" i="5" a="1"/>
  <c r="H854" i="5" s="1"/>
  <c r="H261" i="5" a="1"/>
  <c r="H261" i="5" s="1"/>
  <c r="H1693" i="5" a="1"/>
  <c r="H1693" i="5" s="1"/>
  <c r="H387" i="5" a="1"/>
  <c r="H387" i="5" s="1"/>
  <c r="H855" i="5" a="1"/>
  <c r="H855" i="5" s="1"/>
  <c r="H315" i="5" a="1"/>
  <c r="H315" i="5" s="1"/>
  <c r="H388" i="5" a="1"/>
  <c r="H388" i="5" s="1"/>
  <c r="H1308" i="5" a="1"/>
  <c r="H1308" i="5" s="1"/>
  <c r="H1659" i="5" a="1"/>
  <c r="H1659" i="5" s="1"/>
  <c r="H1342" i="5" a="1"/>
  <c r="H1342" i="5" s="1"/>
  <c r="H774" i="5" a="1"/>
  <c r="H774" i="5" s="1"/>
  <c r="H624" i="5" a="1"/>
  <c r="H624" i="5" s="1"/>
  <c r="H262" i="5" a="1"/>
  <c r="H262" i="5" s="1"/>
  <c r="H625" i="5" a="1"/>
  <c r="H625" i="5" s="1"/>
  <c r="H1055" i="5" a="1"/>
  <c r="H1055" i="5" s="1"/>
  <c r="H146" i="5" a="1"/>
  <c r="H146" i="5" s="1"/>
  <c r="H932" i="5" a="1"/>
  <c r="H932" i="5" s="1"/>
  <c r="H545" i="5" a="1"/>
  <c r="H545" i="5" s="1"/>
  <c r="H1615" i="5" a="1"/>
  <c r="H1615" i="5" s="1"/>
  <c r="H998" i="5" a="1"/>
  <c r="H998" i="5" s="1"/>
  <c r="H104" i="5" a="1"/>
  <c r="H104" i="5" s="1"/>
  <c r="H1729" i="5" a="1"/>
  <c r="H1729" i="5" s="1"/>
  <c r="H697" i="5" a="1"/>
  <c r="H697" i="5" s="1"/>
  <c r="H389" i="5" a="1"/>
  <c r="H389" i="5" s="1"/>
  <c r="H1309" i="5" a="1"/>
  <c r="H1309" i="5" s="1"/>
  <c r="H316" i="5" a="1"/>
  <c r="H316" i="5" s="1"/>
  <c r="H626" i="5" a="1"/>
  <c r="H626" i="5" s="1"/>
  <c r="H999" i="5" a="1"/>
  <c r="H999" i="5" s="1"/>
  <c r="H1056" i="5" a="1"/>
  <c r="H1056" i="5" s="1"/>
  <c r="H72" i="5" a="1"/>
  <c r="H72" i="5" s="1"/>
  <c r="H933" i="5" a="1"/>
  <c r="H933" i="5" s="1"/>
  <c r="H1571" i="5" a="1"/>
  <c r="H1571" i="5" s="1"/>
  <c r="H934" i="5" a="1"/>
  <c r="H934" i="5" s="1"/>
  <c r="H216" i="5" a="1"/>
  <c r="H216" i="5" s="1"/>
  <c r="H698" i="5" a="1"/>
  <c r="H698" i="5" s="1"/>
  <c r="H390" i="5" a="1"/>
  <c r="H390" i="5" s="1"/>
  <c r="H1399" i="5" a="1"/>
  <c r="H1399" i="5" s="1"/>
  <c r="H856" i="5" a="1"/>
  <c r="H856" i="5" s="1"/>
  <c r="H73" i="5" a="1"/>
  <c r="H73" i="5" s="1"/>
  <c r="H317" i="5" a="1"/>
  <c r="H317" i="5" s="1"/>
  <c r="H546" i="5" a="1"/>
  <c r="H546" i="5" s="1"/>
  <c r="H318" i="5" a="1"/>
  <c r="H318" i="5" s="1"/>
  <c r="H15" i="5" a="1"/>
  <c r="H15" i="5" s="1"/>
  <c r="H1202" i="5" a="1"/>
  <c r="H1202" i="5" s="1"/>
  <c r="H319" i="5" a="1"/>
  <c r="H319" i="5" s="1"/>
  <c r="H1343" i="5" a="1"/>
  <c r="H1343" i="5" s="1"/>
  <c r="H1744" i="5" a="1"/>
  <c r="H1744" i="5" s="1"/>
  <c r="H1513" i="5" a="1"/>
  <c r="H1513" i="5" s="1"/>
  <c r="H1685" i="5" a="1"/>
  <c r="H1685" i="5" s="1"/>
  <c r="H105" i="5" a="1"/>
  <c r="H105" i="5" s="1"/>
  <c r="H935" i="5" a="1"/>
  <c r="H935" i="5" s="1"/>
  <c r="H1471" i="5" a="1"/>
  <c r="H1471" i="5" s="1"/>
  <c r="H1267" i="5" a="1"/>
  <c r="H1267" i="5" s="1"/>
  <c r="H74" i="5" a="1"/>
  <c r="H74" i="5" s="1"/>
  <c r="H1650" i="5" a="1"/>
  <c r="H1650" i="5" s="1"/>
  <c r="H627" i="5" a="1"/>
  <c r="H627" i="5" s="1"/>
  <c r="H1640" i="5" a="1"/>
  <c r="H1640" i="5" s="1"/>
  <c r="H1128" i="5" a="1"/>
  <c r="H1128" i="5" s="1"/>
  <c r="H1572" i="5" a="1"/>
  <c r="H1572" i="5" s="1"/>
  <c r="H857" i="5" a="1"/>
  <c r="H857" i="5" s="1"/>
  <c r="H1268" i="5" a="1"/>
  <c r="H1268" i="5" s="1"/>
  <c r="H1627" i="5" a="1"/>
  <c r="H1627" i="5" s="1"/>
  <c r="H858" i="5" a="1"/>
  <c r="H858" i="5" s="1"/>
  <c r="H320" i="5" a="1"/>
  <c r="H320" i="5" s="1"/>
  <c r="H628" i="5" a="1"/>
  <c r="H628" i="5" s="1"/>
  <c r="H321" i="5" a="1"/>
  <c r="H321" i="5" s="1"/>
  <c r="H1000" i="5" a="1"/>
  <c r="H1000" i="5" s="1"/>
  <c r="H1719" i="5" a="1"/>
  <c r="H1719" i="5" s="1"/>
  <c r="H936" i="5" a="1"/>
  <c r="H936" i="5" s="1"/>
  <c r="H75" i="5" a="1"/>
  <c r="H75" i="5" s="1"/>
  <c r="H475" i="5" a="1"/>
  <c r="H475" i="5" s="1"/>
  <c r="H322" i="5" a="1"/>
  <c r="H322" i="5" s="1"/>
  <c r="H476" i="5" a="1"/>
  <c r="H476" i="5" s="1"/>
  <c r="H1310" i="5" a="1"/>
  <c r="H1310" i="5" s="1"/>
  <c r="H263" i="5" a="1"/>
  <c r="H263" i="5" s="1"/>
  <c r="H1057" i="5" a="1"/>
  <c r="H1057" i="5" s="1"/>
  <c r="H477" i="5" a="1"/>
  <c r="H477" i="5" s="1"/>
  <c r="H1746" i="5" a="1"/>
  <c r="H1746" i="5" s="1"/>
  <c r="H478" i="5" a="1"/>
  <c r="H478" i="5" s="1"/>
  <c r="H10" i="5" a="1"/>
  <c r="H10" i="5" s="1"/>
  <c r="H547" i="5" a="1"/>
  <c r="H547" i="5" s="1"/>
  <c r="H1001" i="5" a="1"/>
  <c r="H1001" i="5" s="1"/>
  <c r="H859" i="5" a="1"/>
  <c r="H859" i="5" s="1"/>
  <c r="H1438" i="5" a="1"/>
  <c r="H1438" i="5" s="1"/>
  <c r="H1549" i="5" a="1"/>
  <c r="H1549" i="5" s="1"/>
  <c r="H1616" i="5" a="1"/>
  <c r="H1616" i="5" s="1"/>
  <c r="H1129" i="5" a="1"/>
  <c r="H1129" i="5" s="1"/>
  <c r="H1058" i="5" a="1"/>
  <c r="H1058" i="5" s="1"/>
  <c r="H1059" i="5" a="1"/>
  <c r="H1059" i="5" s="1"/>
  <c r="H391" i="5" a="1"/>
  <c r="H391" i="5" s="1"/>
  <c r="H548" i="5" a="1"/>
  <c r="H548" i="5" s="1"/>
  <c r="H1130" i="5" a="1"/>
  <c r="H1130" i="5" s="1"/>
  <c r="H1131" i="5" a="1"/>
  <c r="H1131" i="5" s="1"/>
  <c r="H323" i="5" a="1"/>
  <c r="H323" i="5" s="1"/>
  <c r="H629" i="5" a="1"/>
  <c r="H629" i="5" s="1"/>
  <c r="H1472" i="5" a="1"/>
  <c r="H1472" i="5" s="1"/>
  <c r="H1628" i="5" a="1"/>
  <c r="H1628" i="5" s="1"/>
  <c r="H16" i="5" a="1"/>
  <c r="H16" i="5" s="1"/>
  <c r="H549" i="5" a="1"/>
  <c r="H549" i="5" s="1"/>
  <c r="H630" i="5" a="1"/>
  <c r="H630" i="5" s="1"/>
  <c r="H1132" i="5" a="1"/>
  <c r="H1132" i="5" s="1"/>
  <c r="H1629" i="5" a="1"/>
  <c r="H1629" i="5" s="1"/>
  <c r="H631" i="5" a="1"/>
  <c r="H631" i="5" s="1"/>
  <c r="H1686" i="5" a="1"/>
  <c r="H1686" i="5" s="1"/>
  <c r="H392" i="5" a="1"/>
  <c r="H392" i="5" s="1"/>
  <c r="H1641" i="5" a="1"/>
  <c r="H1641" i="5" s="1"/>
  <c r="H393" i="5" a="1"/>
  <c r="H393" i="5" s="1"/>
  <c r="H550" i="5" a="1"/>
  <c r="H550" i="5" s="1"/>
  <c r="H1344" i="5" a="1"/>
  <c r="H1344" i="5" s="1"/>
  <c r="H860" i="5" a="1"/>
  <c r="H860" i="5" s="1"/>
  <c r="H1400" i="5" a="1"/>
  <c r="H1400" i="5" s="1"/>
  <c r="H1699" i="5" a="1"/>
  <c r="H1699" i="5" s="1"/>
  <c r="H861" i="5" a="1"/>
  <c r="H861" i="5" s="1"/>
  <c r="H862" i="5" a="1"/>
  <c r="H862" i="5" s="1"/>
  <c r="H775" i="5" a="1"/>
  <c r="H775" i="5" s="1"/>
  <c r="H394" i="5" a="1"/>
  <c r="H394" i="5" s="1"/>
  <c r="H479" i="5" a="1"/>
  <c r="H479" i="5" s="1"/>
  <c r="H1573" i="5" a="1"/>
  <c r="H1573" i="5" s="1"/>
  <c r="H1269" i="5" a="1"/>
  <c r="H1269" i="5" s="1"/>
  <c r="H699" i="5" a="1"/>
  <c r="H699" i="5" s="1"/>
  <c r="H551" i="5" a="1"/>
  <c r="H551" i="5" s="1"/>
  <c r="H1473" i="5" a="1"/>
  <c r="H1473" i="5" s="1"/>
  <c r="H217" i="5" a="1"/>
  <c r="H217" i="5" s="1"/>
  <c r="H1712" i="5" a="1"/>
  <c r="H1712" i="5" s="1"/>
  <c r="H1002" i="5" a="1"/>
  <c r="H1002" i="5" s="1"/>
  <c r="H863" i="5" a="1"/>
  <c r="H863" i="5" s="1"/>
  <c r="H395" i="5" a="1"/>
  <c r="H395" i="5" s="1"/>
  <c r="H56" i="5" a="1"/>
  <c r="H56" i="5" s="1"/>
  <c r="H147" i="5" a="1"/>
  <c r="H147" i="5" s="1"/>
  <c r="H700" i="5" a="1"/>
  <c r="H700" i="5" s="1"/>
  <c r="H776" i="5" a="1"/>
  <c r="H776" i="5" s="1"/>
  <c r="H1574" i="5" a="1"/>
  <c r="H1574" i="5" s="1"/>
  <c r="H1603" i="5" a="1"/>
  <c r="H1603" i="5" s="1"/>
  <c r="H1700" i="5" a="1"/>
  <c r="H1700" i="5" s="1"/>
  <c r="H41" i="5" a="1"/>
  <c r="H41" i="5" s="1"/>
  <c r="H480" i="5" a="1"/>
  <c r="H480" i="5" s="1"/>
  <c r="H264" i="5" a="1"/>
  <c r="H264" i="5" s="1"/>
  <c r="H1203" i="5" a="1"/>
  <c r="H1203" i="5" s="1"/>
  <c r="H777" i="5" a="1"/>
  <c r="H777" i="5" s="1"/>
  <c r="H937" i="5" a="1"/>
  <c r="H937" i="5" s="1"/>
  <c r="H1514" i="5" a="1"/>
  <c r="H1514" i="5" s="1"/>
  <c r="H1003" i="5" a="1"/>
  <c r="H1003" i="5" s="1"/>
  <c r="H184" i="5" a="1"/>
  <c r="H184" i="5" s="1"/>
  <c r="H1701" i="5" a="1"/>
  <c r="H1701" i="5" s="1"/>
  <c r="H1004" i="5" a="1"/>
  <c r="H1004" i="5" s="1"/>
  <c r="H1742" i="5" a="1"/>
  <c r="H1742" i="5" s="1"/>
  <c r="H1060" i="5" a="1"/>
  <c r="H1060" i="5" s="1"/>
  <c r="H1204" i="5" a="1"/>
  <c r="H1204" i="5" s="1"/>
  <c r="H1474" i="5" a="1"/>
  <c r="H1474" i="5" s="1"/>
  <c r="H1705" i="5" a="1"/>
  <c r="H1705" i="5" s="1"/>
  <c r="H1005" i="5" a="1"/>
  <c r="H1005" i="5" s="1"/>
  <c r="H1660" i="5" a="1"/>
  <c r="H1660" i="5" s="1"/>
  <c r="H1575" i="5" a="1"/>
  <c r="H1575" i="5" s="1"/>
  <c r="H1133" i="5" a="1"/>
  <c r="H1133" i="5" s="1"/>
  <c r="H1661" i="5" a="1"/>
  <c r="H1661" i="5" s="1"/>
  <c r="H1576" i="5" a="1"/>
  <c r="H1576" i="5" s="1"/>
  <c r="H1617" i="5" a="1"/>
  <c r="H1617" i="5" s="1"/>
  <c r="H1630" i="5" a="1"/>
  <c r="H1630" i="5" s="1"/>
  <c r="H864" i="5" a="1"/>
  <c r="H864" i="5" s="1"/>
  <c r="H938" i="5" a="1"/>
  <c r="H938" i="5" s="1"/>
  <c r="H1134" i="5" a="1"/>
  <c r="H1134" i="5" s="1"/>
  <c r="H324" i="5" a="1"/>
  <c r="H324" i="5" s="1"/>
  <c r="H76" i="5" a="1"/>
  <c r="H76" i="5" s="1"/>
  <c r="H1706" i="5" a="1"/>
  <c r="H1706" i="5" s="1"/>
  <c r="H1205" i="5" a="1"/>
  <c r="H1205" i="5" s="1"/>
  <c r="H325" i="5" a="1"/>
  <c r="H325" i="5" s="1"/>
  <c r="H778" i="5" a="1"/>
  <c r="H778" i="5" s="1"/>
  <c r="H148" i="5" a="1"/>
  <c r="H148" i="5" s="1"/>
  <c r="H865" i="5" a="1"/>
  <c r="H865" i="5" s="1"/>
  <c r="H396" i="5" a="1"/>
  <c r="H396" i="5" s="1"/>
  <c r="H35" i="5" a="1"/>
  <c r="H35" i="5" s="1"/>
  <c r="H701" i="5" a="1"/>
  <c r="H701" i="5" s="1"/>
  <c r="H149" i="5" a="1"/>
  <c r="H149" i="5" s="1"/>
  <c r="H265" i="5" a="1"/>
  <c r="H265" i="5" s="1"/>
  <c r="H218" i="5" a="1"/>
  <c r="H218" i="5" s="1"/>
  <c r="H779" i="5" a="1"/>
  <c r="H779" i="5" s="1"/>
  <c r="H866" i="5" a="1"/>
  <c r="H866" i="5" s="1"/>
  <c r="H1515" i="5" a="1"/>
  <c r="H1515" i="5" s="1"/>
  <c r="H397" i="5" a="1"/>
  <c r="H397" i="5" s="1"/>
  <c r="H150" i="5" a="1"/>
  <c r="H150" i="5" s="1"/>
  <c r="H36" i="5" a="1"/>
  <c r="H36" i="5" s="1"/>
  <c r="H1311" i="5" a="1"/>
  <c r="H1311" i="5" s="1"/>
  <c r="H185" i="5" a="1"/>
  <c r="H185" i="5" s="1"/>
  <c r="H1516" i="5" a="1"/>
  <c r="H1516" i="5" s="1"/>
  <c r="H1345" i="5" a="1"/>
  <c r="H1345" i="5" s="1"/>
  <c r="H1687" i="5" a="1"/>
  <c r="H1687" i="5" s="1"/>
  <c r="H1006" i="5" a="1"/>
  <c r="H1006" i="5" s="1"/>
  <c r="H1730" i="5" a="1"/>
  <c r="H1730" i="5" s="1"/>
  <c r="H151" i="5" a="1"/>
  <c r="H151" i="5" s="1"/>
  <c r="H1135" i="5" a="1"/>
  <c r="H1135" i="5" s="1"/>
  <c r="H1651" i="5" a="1"/>
  <c r="H1651" i="5" s="1"/>
  <c r="H1270" i="5" a="1"/>
  <c r="H1270" i="5" s="1"/>
  <c r="H266" i="5" a="1"/>
  <c r="H266" i="5" s="1"/>
  <c r="H1271" i="5" a="1"/>
  <c r="H1271" i="5" s="1"/>
  <c r="H186" i="5" a="1"/>
  <c r="H186" i="5" s="1"/>
  <c r="H326" i="5" a="1"/>
  <c r="H326" i="5" s="1"/>
  <c r="H1517" i="5" a="1"/>
  <c r="H1517" i="5" s="1"/>
  <c r="H398" i="5" a="1"/>
  <c r="H398" i="5" s="1"/>
  <c r="H106" i="5" a="1"/>
  <c r="H106" i="5" s="1"/>
  <c r="H1642" i="5" a="1"/>
  <c r="H1642" i="5" s="1"/>
  <c r="H187" i="5" a="1"/>
  <c r="H187" i="5" s="1"/>
  <c r="H780" i="5" a="1"/>
  <c r="H780" i="5" s="1"/>
  <c r="H1061" i="5" a="1"/>
  <c r="H1061" i="5" s="1"/>
  <c r="H6" i="5" a="1"/>
  <c r="H6" i="5" s="1"/>
  <c r="H1062" i="5" a="1"/>
  <c r="H1062" i="5" s="1"/>
  <c r="H1206" i="5" a="1"/>
  <c r="H1206" i="5" s="1"/>
  <c r="H1672" i="5" a="1"/>
  <c r="H1672" i="5" s="1"/>
  <c r="H1734" i="5" a="1"/>
  <c r="H1734" i="5" s="1"/>
  <c r="H1007" i="5" a="1"/>
  <c r="H1007" i="5" s="1"/>
  <c r="H1721" i="5" a="1"/>
  <c r="H1721" i="5" s="1"/>
  <c r="H1401" i="5" a="1"/>
  <c r="H1401" i="5" s="1"/>
  <c r="H1272" i="5" a="1"/>
  <c r="H1272" i="5" s="1"/>
  <c r="H632" i="5" a="1"/>
  <c r="H632" i="5" s="1"/>
  <c r="H1008" i="5" a="1"/>
  <c r="H1008" i="5" s="1"/>
  <c r="H1063" i="5" a="1"/>
  <c r="H1063" i="5" s="1"/>
  <c r="H1518" i="5" a="1"/>
  <c r="H1518" i="5" s="1"/>
  <c r="H42" i="5" a="1"/>
  <c r="H42" i="5" s="1"/>
  <c r="H481" i="5" a="1"/>
  <c r="H481" i="5" s="1"/>
  <c r="H399" i="5" a="1"/>
  <c r="H399" i="5" s="1"/>
  <c r="H1618" i="5" a="1"/>
  <c r="H1618" i="5" s="1"/>
  <c r="H1748" i="5" a="1"/>
  <c r="H1748" i="5" s="1"/>
  <c r="H1475" i="5" a="1"/>
  <c r="H1475" i="5" s="1"/>
  <c r="H1009" i="5" a="1"/>
  <c r="H1009" i="5" s="1"/>
  <c r="H1631" i="5" a="1"/>
  <c r="H1631" i="5" s="1"/>
  <c r="H1273" i="5" a="1"/>
  <c r="H1273" i="5" s="1"/>
  <c r="H188" i="5" a="1"/>
  <c r="H188" i="5" s="1"/>
  <c r="H1402" i="5" a="1"/>
  <c r="H1402" i="5" s="1"/>
  <c r="H1643" i="5" a="1"/>
  <c r="H1643" i="5" s="1"/>
  <c r="H1593" i="5" a="1"/>
  <c r="H1593" i="5" s="1"/>
  <c r="H1577" i="5" a="1"/>
  <c r="H1577" i="5" s="1"/>
  <c r="H107" i="5" a="1"/>
  <c r="H107" i="5" s="1"/>
  <c r="H482" i="5" a="1"/>
  <c r="H482" i="5" s="1"/>
  <c r="H189" i="5" a="1"/>
  <c r="H189" i="5" s="1"/>
  <c r="H1476" i="5" a="1"/>
  <c r="H1476" i="5" s="1"/>
  <c r="H37" i="5" a="1"/>
  <c r="H37" i="5" s="1"/>
  <c r="H327" i="5" a="1"/>
  <c r="H327" i="5" s="1"/>
  <c r="H108" i="5" a="1"/>
  <c r="H108" i="5" s="1"/>
  <c r="H1713" i="5" a="1"/>
  <c r="H1713" i="5" s="1"/>
  <c r="H328" i="5" a="1"/>
  <c r="H328" i="5" s="1"/>
  <c r="H633" i="5" a="1"/>
  <c r="H633" i="5" s="1"/>
  <c r="H1346" i="5" a="1"/>
  <c r="H1346" i="5" s="1"/>
  <c r="H1578" i="5" a="1"/>
  <c r="H1578" i="5" s="1"/>
  <c r="H781" i="5" a="1"/>
  <c r="H781" i="5" s="1"/>
  <c r="H552" i="5" a="1"/>
  <c r="H552" i="5" s="1"/>
  <c r="G161" i="5" a="1"/>
  <c r="G161" i="5" s="1"/>
  <c r="G282" i="5" a="1"/>
  <c r="G282" i="5" s="1"/>
  <c r="G416" i="5" a="1"/>
  <c r="G416" i="5" s="1"/>
  <c r="G403" i="5" a="1"/>
  <c r="G403" i="5" s="1"/>
  <c r="G112" i="5" a="1"/>
  <c r="G112" i="5" s="1"/>
  <c r="G663" i="5" a="1"/>
  <c r="G663" i="5" s="1"/>
  <c r="G499" i="5" a="1"/>
  <c r="G499" i="5" s="1"/>
  <c r="G1319" i="5" a="1"/>
  <c r="G1319" i="5" s="1"/>
  <c r="G654" i="5" a="1"/>
  <c r="G654" i="5" s="1"/>
  <c r="G785" i="5" a="1"/>
  <c r="G785" i="5" s="1"/>
  <c r="G507" i="5" a="1"/>
  <c r="G507" i="5" s="1"/>
  <c r="G723" i="5" a="1"/>
  <c r="G723" i="5" s="1"/>
  <c r="G508" i="5" a="1"/>
  <c r="G508" i="5" s="1"/>
  <c r="G1350" i="5" a="1"/>
  <c r="G1350" i="5" s="1"/>
  <c r="G232" i="5" a="1"/>
  <c r="G232" i="5" s="1"/>
  <c r="G500" i="5" a="1"/>
  <c r="G500" i="5" s="1"/>
  <c r="G954" i="5" a="1"/>
  <c r="G954" i="5" s="1"/>
  <c r="G111" i="5" a="1"/>
  <c r="G111" i="5" s="1"/>
  <c r="G562" i="5" a="1"/>
  <c r="G562" i="5" s="1"/>
  <c r="G1163" i="5" a="1"/>
  <c r="G1163" i="5" s="1"/>
  <c r="G634" i="5" a="1"/>
  <c r="G634" i="5" s="1"/>
  <c r="G1168" i="5" a="1"/>
  <c r="G1168" i="5" s="1"/>
  <c r="G715" i="5" a="1"/>
  <c r="G715" i="5" s="1"/>
  <c r="G228" i="5" a="1"/>
  <c r="G228" i="5" s="1"/>
  <c r="G1312" i="5" a="1"/>
  <c r="G1312" i="5" s="1"/>
  <c r="G415" i="5" a="1"/>
  <c r="G415" i="5" s="1"/>
  <c r="G893" i="5" a="1"/>
  <c r="G893" i="5" s="1"/>
  <c r="G733" i="5" a="1"/>
  <c r="G733" i="5" s="1"/>
  <c r="G79" i="5" a="1"/>
  <c r="G79" i="5" s="1"/>
  <c r="G727" i="5" a="1"/>
  <c r="G727" i="5" s="1"/>
  <c r="G635" i="5" a="1"/>
  <c r="G635" i="5" s="1"/>
  <c r="G1207" i="5" a="1"/>
  <c r="G1207" i="5" s="1"/>
  <c r="G1018" i="5" a="1"/>
  <c r="G1018" i="5" s="1"/>
  <c r="G221" i="5" a="1"/>
  <c r="G221" i="5" s="1"/>
  <c r="G1321" i="5" a="1"/>
  <c r="G1321" i="5" s="1"/>
  <c r="G114" i="5" a="1"/>
  <c r="G114" i="5" s="1"/>
  <c r="G1156" i="5" a="1"/>
  <c r="G1156" i="5" s="1"/>
  <c r="G662" i="5" a="1"/>
  <c r="G662" i="5" s="1"/>
  <c r="G640" i="5" a="1"/>
  <c r="G640" i="5" s="1"/>
  <c r="G724" i="5" a="1"/>
  <c r="G724" i="5" s="1"/>
  <c r="G337" i="5" a="1"/>
  <c r="G337" i="5" s="1"/>
  <c r="G1210" i="5" a="1"/>
  <c r="G1210" i="5" s="1"/>
  <c r="G274" i="5" a="1"/>
  <c r="G274" i="5" s="1"/>
  <c r="G493" i="5" a="1"/>
  <c r="G493" i="5" s="1"/>
  <c r="G267" i="5" a="1"/>
  <c r="G267" i="5" s="1"/>
  <c r="G1354" i="5" a="1"/>
  <c r="G1354" i="5" s="1"/>
  <c r="G229" i="5" a="1"/>
  <c r="G229" i="5" s="1"/>
  <c r="G494" i="5" a="1"/>
  <c r="G494" i="5" s="1"/>
  <c r="G800" i="5" a="1"/>
  <c r="G800" i="5" s="1"/>
  <c r="G1211" i="5" a="1"/>
  <c r="G1211" i="5" s="1"/>
  <c r="G273" i="5" a="1"/>
  <c r="G273" i="5" s="1"/>
  <c r="G794" i="5" a="1"/>
  <c r="G794" i="5" s="1"/>
  <c r="G1140" i="5" a="1"/>
  <c r="G1140" i="5" s="1"/>
  <c r="G401" i="5" a="1"/>
  <c r="G401" i="5" s="1"/>
  <c r="G278" i="5" a="1"/>
  <c r="G278" i="5" s="1"/>
  <c r="G483" i="5" a="1"/>
  <c r="G483" i="5" s="1"/>
  <c r="G645" i="5" a="1"/>
  <c r="G645" i="5" s="1"/>
  <c r="G23" i="5" a="1"/>
  <c r="G23" i="5" s="1"/>
  <c r="G1068" i="5" a="1"/>
  <c r="G1068" i="5" s="1"/>
  <c r="G190" i="5" a="1"/>
  <c r="G190" i="5" s="1"/>
  <c r="G332" i="5" a="1"/>
  <c r="G332" i="5" s="1"/>
  <c r="G874" i="5" a="1"/>
  <c r="G874" i="5" s="1"/>
  <c r="G638" i="5" a="1"/>
  <c r="G638" i="5" s="1"/>
  <c r="G333" i="5" a="1"/>
  <c r="G333" i="5" s="1"/>
  <c r="G349" i="5" a="1"/>
  <c r="G349" i="5" s="1"/>
  <c r="G352" i="5" a="1"/>
  <c r="G352" i="5" s="1"/>
  <c r="G1157" i="5" a="1"/>
  <c r="G1157" i="5" s="1"/>
  <c r="G484" i="5" a="1"/>
  <c r="G484" i="5" s="1"/>
  <c r="G46" i="5" a="1"/>
  <c r="G46" i="5" s="1"/>
  <c r="G331" i="5" a="1"/>
  <c r="G331" i="5" s="1"/>
  <c r="G939" i="5" a="1"/>
  <c r="G939" i="5" s="1"/>
  <c r="G786" i="5" a="1"/>
  <c r="G786" i="5" s="1"/>
  <c r="G722" i="5" a="1"/>
  <c r="G722" i="5" s="1"/>
  <c r="G1014" i="5" a="1"/>
  <c r="G1014" i="5" s="1"/>
  <c r="G350" i="5" a="1"/>
  <c r="G350" i="5" s="1"/>
  <c r="G807" i="5" a="1"/>
  <c r="G807" i="5" s="1"/>
  <c r="G799" i="5" a="1"/>
  <c r="G799" i="5" s="1"/>
  <c r="G281" i="5" a="1"/>
  <c r="G281" i="5" s="1"/>
  <c r="G577" i="5" a="1"/>
  <c r="G577" i="5" s="1"/>
  <c r="G153" i="5" a="1"/>
  <c r="G153" i="5" s="1"/>
  <c r="G590" i="5" a="1"/>
  <c r="G590" i="5" s="1"/>
  <c r="G1069" i="5" a="1"/>
  <c r="G1069" i="5" s="1"/>
  <c r="G639" i="5" a="1"/>
  <c r="G639" i="5" s="1"/>
  <c r="G1136" i="5" a="1"/>
  <c r="G1136" i="5" s="1"/>
  <c r="G1081" i="5" a="1"/>
  <c r="G1081" i="5" s="1"/>
  <c r="G227" i="5" a="1"/>
  <c r="G227" i="5" s="1"/>
  <c r="G714" i="5" a="1"/>
  <c r="G714" i="5" s="1"/>
  <c r="G960" i="5" a="1"/>
  <c r="G960" i="5" s="1"/>
  <c r="G124" i="5" a="1"/>
  <c r="G124" i="5" s="1"/>
  <c r="G505" i="5" a="1"/>
  <c r="G505" i="5" s="1"/>
  <c r="G1314" i="5" a="1"/>
  <c r="G1314" i="5" s="1"/>
  <c r="G1015" i="5" a="1"/>
  <c r="G1015" i="5" s="1"/>
  <c r="G942" i="5" a="1"/>
  <c r="G942" i="5" s="1"/>
  <c r="G1605" i="5" a="1"/>
  <c r="G1605" i="5" s="1"/>
  <c r="G1409" i="5" a="1"/>
  <c r="G1409" i="5" s="1"/>
  <c r="G795" i="5" a="1"/>
  <c r="G795" i="5" s="1"/>
  <c r="G1137" i="5" a="1"/>
  <c r="G1137" i="5" s="1"/>
  <c r="G191" i="5" a="1"/>
  <c r="G191" i="5" s="1"/>
  <c r="G708" i="5" a="1"/>
  <c r="G708" i="5" s="1"/>
  <c r="G1412" i="5" a="1"/>
  <c r="G1412" i="5" s="1"/>
  <c r="G730" i="5" a="1"/>
  <c r="G730" i="5" s="1"/>
  <c r="G702" i="5" a="1"/>
  <c r="G702" i="5" s="1"/>
  <c r="G268" i="5" a="1"/>
  <c r="G268" i="5" s="1"/>
  <c r="G329" i="5" a="1"/>
  <c r="G329" i="5" s="1"/>
  <c r="G940" i="5" a="1"/>
  <c r="G940" i="5" s="1"/>
  <c r="G806" i="5" a="1"/>
  <c r="G806" i="5" s="1"/>
  <c r="G1322" i="5" a="1"/>
  <c r="G1322" i="5" s="1"/>
  <c r="G506" i="5" a="1"/>
  <c r="G506" i="5" s="1"/>
  <c r="G964" i="5" a="1"/>
  <c r="G964" i="5" s="1"/>
  <c r="G1138" i="5" a="1"/>
  <c r="G1138" i="5" s="1"/>
  <c r="G400" i="5" a="1"/>
  <c r="G400" i="5" s="1"/>
  <c r="G867" i="5" a="1"/>
  <c r="G867" i="5" s="1"/>
  <c r="G163" i="5" a="1"/>
  <c r="G163" i="5" s="1"/>
  <c r="G661" i="5" a="1"/>
  <c r="G661" i="5" s="1"/>
  <c r="G1166" i="5" a="1"/>
  <c r="G1166" i="5" s="1"/>
  <c r="G709" i="5" a="1"/>
  <c r="G709" i="5" s="1"/>
  <c r="G1595" i="5" a="1"/>
  <c r="G1595" i="5" s="1"/>
  <c r="G1169" i="5" a="1"/>
  <c r="G1169" i="5" s="1"/>
  <c r="G948" i="5" a="1"/>
  <c r="G948" i="5" s="1"/>
  <c r="G555" i="5" a="1"/>
  <c r="G555" i="5" s="1"/>
  <c r="G1149" i="5" a="1"/>
  <c r="G1149" i="5" s="1"/>
  <c r="G591" i="5" a="1"/>
  <c r="G591" i="5" s="1"/>
  <c r="G1619" i="5" a="1"/>
  <c r="G1619" i="5" s="1"/>
  <c r="G641" i="5" a="1"/>
  <c r="G641" i="5" s="1"/>
  <c r="G58" i="5" a="1"/>
  <c r="G58" i="5" s="1"/>
  <c r="G588" i="5" a="1"/>
  <c r="G588" i="5" s="1"/>
  <c r="G200" i="5" a="1"/>
  <c r="G200" i="5" s="1"/>
  <c r="G1522" i="5" a="1"/>
  <c r="G1522" i="5" s="1"/>
  <c r="G1159" i="5" a="1"/>
  <c r="G1159" i="5" s="1"/>
  <c r="G351" i="5" a="1"/>
  <c r="G351" i="5" s="1"/>
  <c r="G955" i="5" a="1"/>
  <c r="G955" i="5" s="1"/>
  <c r="G561" i="5" a="1"/>
  <c r="G561" i="5" s="1"/>
  <c r="G154" i="5" a="1"/>
  <c r="G154" i="5" s="1"/>
  <c r="G660" i="5" a="1"/>
  <c r="G660" i="5" s="1"/>
  <c r="G1139" i="5" a="1"/>
  <c r="G1139" i="5" s="1"/>
  <c r="G1158" i="5" a="1"/>
  <c r="G1158" i="5" s="1"/>
  <c r="G485" i="5" a="1"/>
  <c r="G485" i="5" s="1"/>
  <c r="G653" i="5" a="1"/>
  <c r="G653" i="5" s="1"/>
  <c r="G405" i="5" a="1"/>
  <c r="G405" i="5" s="1"/>
  <c r="G873" i="5" a="1"/>
  <c r="G873" i="5" s="1"/>
  <c r="G1523" i="5" a="1"/>
  <c r="G1523" i="5" s="1"/>
  <c r="G646" i="5" a="1"/>
  <c r="G646" i="5" s="1"/>
  <c r="G417" i="5" a="1"/>
  <c r="G417" i="5" s="1"/>
  <c r="G486" i="5" a="1"/>
  <c r="G486" i="5" s="1"/>
  <c r="G201" i="5" a="1"/>
  <c r="G201" i="5" s="1"/>
  <c r="G344" i="5" a="1"/>
  <c r="G344" i="5" s="1"/>
  <c r="G1078" i="5" a="1"/>
  <c r="G1078" i="5" s="1"/>
  <c r="G356" i="5" a="1"/>
  <c r="G356" i="5" s="1"/>
  <c r="G1411" i="5" a="1"/>
  <c r="G1411" i="5" s="1"/>
  <c r="G226" i="5" a="1"/>
  <c r="G226" i="5" s="1"/>
  <c r="G734" i="5" a="1"/>
  <c r="G734" i="5" s="1"/>
  <c r="G222" i="5" a="1"/>
  <c r="G222" i="5" s="1"/>
  <c r="G578" i="5" a="1"/>
  <c r="G578" i="5" s="1"/>
  <c r="G636" i="5" a="1"/>
  <c r="G636" i="5" s="1"/>
  <c r="G1481" i="5" a="1"/>
  <c r="G1481" i="5" s="1"/>
  <c r="G735" i="5" a="1"/>
  <c r="G735" i="5" s="1"/>
  <c r="G579" i="5" a="1"/>
  <c r="G579" i="5" s="1"/>
  <c r="G703" i="5" a="1"/>
  <c r="G703" i="5" s="1"/>
  <c r="G736" i="5" a="1"/>
  <c r="G736" i="5" s="1"/>
  <c r="G1413" i="5" a="1"/>
  <c r="G1413" i="5" s="1"/>
  <c r="G1365" i="5" a="1"/>
  <c r="G1365" i="5" s="1"/>
  <c r="G1404" i="5" a="1"/>
  <c r="G1404" i="5" s="1"/>
  <c r="G959" i="5" a="1"/>
  <c r="G959" i="5" s="1"/>
  <c r="G223" i="5" a="1"/>
  <c r="G223" i="5" s="1"/>
  <c r="G783" i="5" a="1"/>
  <c r="G783" i="5" s="1"/>
  <c r="G647" i="5" a="1"/>
  <c r="G647" i="5" s="1"/>
  <c r="G357" i="5" a="1"/>
  <c r="G357" i="5" s="1"/>
  <c r="G1224" i="5" a="1"/>
  <c r="G1224" i="5" s="1"/>
  <c r="G704" i="5" a="1"/>
  <c r="G704" i="5" s="1"/>
  <c r="G1530" i="5" a="1"/>
  <c r="G1530" i="5" s="1"/>
  <c r="G737" i="5" a="1"/>
  <c r="G737" i="5" s="1"/>
  <c r="G1223" i="5" a="1"/>
  <c r="G1223" i="5" s="1"/>
  <c r="G1405" i="5" a="1"/>
  <c r="G1405" i="5" s="1"/>
  <c r="G580" i="5" a="1"/>
  <c r="G580" i="5" s="1"/>
  <c r="G738" i="5" a="1"/>
  <c r="G738" i="5" s="1"/>
  <c r="G1079" i="5" a="1"/>
  <c r="G1079" i="5" s="1"/>
  <c r="G581" i="5" a="1"/>
  <c r="G581" i="5" s="1"/>
  <c r="G1313" i="5" a="1"/>
  <c r="G1313" i="5" s="1"/>
  <c r="G1316" i="5" a="1"/>
  <c r="G1316" i="5" s="1"/>
  <c r="G784" i="5" a="1"/>
  <c r="G784" i="5" s="1"/>
  <c r="G1165" i="5" a="1"/>
  <c r="G1165" i="5" s="1"/>
  <c r="G125" i="5" a="1"/>
  <c r="G125" i="5" s="1"/>
  <c r="G896" i="5" a="1"/>
  <c r="G896" i="5" s="1"/>
  <c r="G418" i="5" a="1"/>
  <c r="G418" i="5" s="1"/>
  <c r="G1020" i="5" a="1"/>
  <c r="G1020" i="5" s="1"/>
  <c r="G59" i="5" a="1"/>
  <c r="G59" i="5" s="1"/>
  <c r="G338" i="5" a="1"/>
  <c r="G338" i="5" s="1"/>
  <c r="G808" i="5" a="1"/>
  <c r="G808" i="5" s="1"/>
  <c r="G1074" i="5" a="1"/>
  <c r="G1074" i="5" s="1"/>
  <c r="G419" i="5" a="1"/>
  <c r="G419" i="5" s="1"/>
  <c r="G1170" i="5" a="1"/>
  <c r="G1170" i="5" s="1"/>
  <c r="G420" i="5" a="1"/>
  <c r="G420" i="5" s="1"/>
  <c r="G503" i="5" a="1"/>
  <c r="G503" i="5" s="1"/>
  <c r="G1482" i="5" a="1"/>
  <c r="G1482" i="5" s="1"/>
  <c r="G1064" i="5" a="1"/>
  <c r="G1064" i="5" s="1"/>
  <c r="G892" i="5" a="1"/>
  <c r="G892" i="5" s="1"/>
  <c r="G587" i="5" a="1"/>
  <c r="G587" i="5" s="1"/>
  <c r="G414" i="5" a="1"/>
  <c r="G414" i="5" s="1"/>
  <c r="G949" i="5" a="1"/>
  <c r="G949" i="5" s="1"/>
  <c r="G809" i="5" a="1"/>
  <c r="G809" i="5" s="1"/>
  <c r="G716" i="5" a="1"/>
  <c r="G716" i="5" s="1"/>
  <c r="G739" i="5" a="1"/>
  <c r="G739" i="5" s="1"/>
  <c r="G38" i="5" a="1"/>
  <c r="G38" i="5" s="1"/>
  <c r="G705" i="5" a="1"/>
  <c r="G705" i="5" s="1"/>
  <c r="G406" i="5" a="1"/>
  <c r="G406" i="5" s="1"/>
  <c r="G1010" i="5" a="1"/>
  <c r="G1010" i="5" s="1"/>
  <c r="G126" i="5" a="1"/>
  <c r="G126" i="5" s="1"/>
  <c r="G43" i="5" a="1"/>
  <c r="G43" i="5" s="1"/>
  <c r="G891" i="5" a="1"/>
  <c r="G891" i="5" s="1"/>
  <c r="G487" i="5" a="1"/>
  <c r="G487" i="5" s="1"/>
  <c r="G1141" i="5" a="1"/>
  <c r="G1141" i="5" s="1"/>
  <c r="G556" i="5" a="1"/>
  <c r="G556" i="5" s="1"/>
  <c r="G706" i="5" a="1"/>
  <c r="G706" i="5" s="1"/>
  <c r="G501" i="5" a="1"/>
  <c r="G501" i="5" s="1"/>
  <c r="G413" i="5" a="1"/>
  <c r="G413" i="5" s="1"/>
  <c r="G22" i="5" a="1"/>
  <c r="G22" i="5" s="1"/>
  <c r="G1283" i="5" a="1"/>
  <c r="G1283" i="5" s="1"/>
  <c r="G790" i="5" a="1"/>
  <c r="G790" i="5" s="1"/>
  <c r="G882" i="5" a="1"/>
  <c r="G882" i="5" s="1"/>
  <c r="G195" i="5" a="1"/>
  <c r="G195" i="5" s="1"/>
  <c r="G1082" i="5" a="1"/>
  <c r="G1082" i="5" s="1"/>
  <c r="G648" i="5" a="1"/>
  <c r="G648" i="5" s="1"/>
  <c r="G1519" i="5" a="1"/>
  <c r="G1519" i="5" s="1"/>
  <c r="G1745" i="5" a="1"/>
  <c r="G1745" i="5" s="1"/>
  <c r="G1164" i="5" a="1"/>
  <c r="G1164" i="5" s="1"/>
  <c r="G965" i="5" a="1"/>
  <c r="G965" i="5" s="1"/>
  <c r="G958" i="5" a="1"/>
  <c r="G958" i="5" s="1"/>
  <c r="G202" i="5" a="1"/>
  <c r="G202" i="5" s="1"/>
  <c r="G592" i="5" a="1"/>
  <c r="G592" i="5" s="1"/>
  <c r="G961" i="5" a="1"/>
  <c r="G961" i="5" s="1"/>
  <c r="G1286" i="5" a="1"/>
  <c r="G1286" i="5" s="1"/>
  <c r="G564" i="5" a="1"/>
  <c r="G564" i="5" s="1"/>
  <c r="G1604" i="5" a="1"/>
  <c r="G1604" i="5" s="1"/>
  <c r="G1065" i="5" a="1"/>
  <c r="G1065" i="5" s="1"/>
  <c r="G330" i="5" a="1"/>
  <c r="G330" i="5" s="1"/>
  <c r="G1277" i="5" a="1"/>
  <c r="G1277" i="5" s="1"/>
  <c r="G664" i="5" a="1"/>
  <c r="G664" i="5" s="1"/>
  <c r="G791" i="5" a="1"/>
  <c r="G791" i="5" s="1"/>
  <c r="G45" i="5" a="1"/>
  <c r="G45" i="5" s="1"/>
  <c r="G509" i="5" a="1"/>
  <c r="G509" i="5" s="1"/>
  <c r="G1552" i="5" a="1"/>
  <c r="G1552" i="5" s="1"/>
  <c r="G1022" i="5" a="1"/>
  <c r="G1022" i="5" s="1"/>
  <c r="G869" i="5" a="1"/>
  <c r="G869" i="5" s="1"/>
  <c r="G589" i="5" a="1"/>
  <c r="G589" i="5" s="1"/>
  <c r="G792" i="5" a="1"/>
  <c r="G792" i="5" s="1"/>
  <c r="G1212" i="5" a="1"/>
  <c r="G1212" i="5" s="1"/>
  <c r="G728" i="5" a="1"/>
  <c r="G728" i="5" s="1"/>
  <c r="G1167" i="5" a="1"/>
  <c r="G1167" i="5" s="1"/>
  <c r="G1086" i="5" a="1"/>
  <c r="G1086" i="5" s="1"/>
  <c r="G115" i="5" a="1"/>
  <c r="G115" i="5" s="1"/>
  <c r="G1274" i="5" a="1"/>
  <c r="G1274" i="5" s="1"/>
  <c r="G80" i="5" a="1"/>
  <c r="G80" i="5" s="1"/>
  <c r="G1077" i="5" a="1"/>
  <c r="G1077" i="5" s="1"/>
  <c r="G504" i="5" a="1"/>
  <c r="G504" i="5" s="1"/>
  <c r="G883" i="5" a="1"/>
  <c r="G883" i="5" s="1"/>
  <c r="G805" i="5" a="1"/>
  <c r="G805" i="5" s="1"/>
  <c r="G1351" i="5" a="1"/>
  <c r="G1351" i="5" s="1"/>
  <c r="G875" i="5" a="1"/>
  <c r="G875" i="5" s="1"/>
  <c r="G876" i="5" a="1"/>
  <c r="G876" i="5" s="1"/>
  <c r="G402" i="5" a="1"/>
  <c r="G402" i="5" s="1"/>
  <c r="G707" i="5" a="1"/>
  <c r="G707" i="5" s="1"/>
  <c r="G637" i="5" a="1"/>
  <c r="G637" i="5" s="1"/>
  <c r="G649" i="5" a="1"/>
  <c r="G649" i="5" s="1"/>
  <c r="G1450" i="5" a="1"/>
  <c r="G1450" i="5" s="1"/>
  <c r="G1484" i="5" a="1"/>
  <c r="G1484" i="5" s="1"/>
  <c r="G1021" i="5" a="1"/>
  <c r="G1021" i="5" s="1"/>
  <c r="G86" i="5" a="1"/>
  <c r="G86" i="5" s="1"/>
  <c r="G868" i="5" a="1"/>
  <c r="G868" i="5" s="1"/>
  <c r="G269" i="5" a="1"/>
  <c r="G269" i="5" s="1"/>
  <c r="G563" i="5" a="1"/>
  <c r="G563" i="5" s="1"/>
  <c r="G729" i="5" a="1"/>
  <c r="G729" i="5" s="1"/>
  <c r="G650" i="5" a="1"/>
  <c r="G650" i="5" s="1"/>
  <c r="G565" i="5" a="1"/>
  <c r="G565" i="5" s="1"/>
  <c r="G897" i="5" a="1"/>
  <c r="G897" i="5" s="1"/>
  <c r="G1150" i="5" a="1"/>
  <c r="G1150" i="5" s="1"/>
  <c r="G1144" i="5" a="1"/>
  <c r="G1144" i="5" s="1"/>
  <c r="G231" i="5" a="1"/>
  <c r="G231" i="5" s="1"/>
  <c r="G1275" i="5" a="1"/>
  <c r="G1275" i="5" s="1"/>
  <c r="G1414" i="5" a="1"/>
  <c r="G1414" i="5" s="1"/>
  <c r="G1440" i="5" a="1"/>
  <c r="G1440" i="5" s="1"/>
  <c r="G1083" i="5" a="1"/>
  <c r="G1083" i="5" s="1"/>
  <c r="G804" i="5" a="1"/>
  <c r="G804" i="5" s="1"/>
  <c r="G1363" i="5" a="1"/>
  <c r="G1363" i="5" s="1"/>
  <c r="G502" i="5" a="1"/>
  <c r="G502" i="5" s="1"/>
  <c r="G155" i="5" a="1"/>
  <c r="G155" i="5" s="1"/>
  <c r="G196" i="5" a="1"/>
  <c r="G196" i="5" s="1"/>
  <c r="G1142" i="5" a="1"/>
  <c r="G1142" i="5" s="1"/>
  <c r="G1478" i="5" a="1"/>
  <c r="G1478" i="5" s="1"/>
  <c r="G1066" i="5" a="1"/>
  <c r="G1066" i="5" s="1"/>
  <c r="G1352" i="5" a="1"/>
  <c r="G1352" i="5" s="1"/>
  <c r="G1084" i="5" a="1"/>
  <c r="G1084" i="5" s="1"/>
  <c r="G1407" i="5" a="1"/>
  <c r="G1407" i="5" s="1"/>
  <c r="G659" i="5" a="1"/>
  <c r="G659" i="5" s="1"/>
  <c r="G230" i="5" a="1"/>
  <c r="G230" i="5" s="1"/>
  <c r="G884" i="5" a="1"/>
  <c r="G884" i="5" s="1"/>
  <c r="G410" i="5" a="1"/>
  <c r="G410" i="5" s="1"/>
  <c r="G121" i="5" a="1"/>
  <c r="G121" i="5" s="1"/>
  <c r="G655" i="5" a="1"/>
  <c r="G655" i="5" s="1"/>
  <c r="G1320" i="5" a="1"/>
  <c r="G1320" i="5" s="1"/>
  <c r="G83" i="5" a="1"/>
  <c r="G83" i="5" s="1"/>
  <c r="G233" i="5" a="1"/>
  <c r="G233" i="5" s="1"/>
  <c r="G495" i="5" a="1"/>
  <c r="G495" i="5" s="1"/>
  <c r="G643" i="5" a="1"/>
  <c r="G643" i="5" s="1"/>
  <c r="G1160" i="5" a="1"/>
  <c r="G1160" i="5" s="1"/>
  <c r="G787" i="5" a="1"/>
  <c r="G787" i="5" s="1"/>
  <c r="G1581" i="5" a="1"/>
  <c r="G1581" i="5" s="1"/>
  <c r="G411" i="5" a="1"/>
  <c r="G411" i="5" s="1"/>
  <c r="G1714" i="5" a="1"/>
  <c r="G1714" i="5" s="1"/>
  <c r="G656" i="5" a="1"/>
  <c r="G656" i="5" s="1"/>
  <c r="G1477" i="5" a="1"/>
  <c r="G1477" i="5" s="1"/>
  <c r="G1070" i="5" a="1"/>
  <c r="G1070" i="5" s="1"/>
  <c r="G1579" i="5" a="1"/>
  <c r="G1579" i="5" s="1"/>
  <c r="G731" i="5" a="1"/>
  <c r="G731" i="5" s="1"/>
  <c r="G122" i="5" a="1"/>
  <c r="G122" i="5" s="1"/>
  <c r="G1023" i="5" a="1"/>
  <c r="G1023" i="5" s="1"/>
  <c r="G1080" i="5" a="1"/>
  <c r="G1080" i="5" s="1"/>
  <c r="G560" i="5" a="1"/>
  <c r="G560" i="5" s="1"/>
  <c r="G345" i="5" a="1"/>
  <c r="G345" i="5" s="1"/>
  <c r="G496" i="5" a="1"/>
  <c r="G496" i="5" s="1"/>
  <c r="G1013" i="5" a="1"/>
  <c r="G1013" i="5" s="1"/>
  <c r="G162" i="5" a="1"/>
  <c r="G162" i="5" s="1"/>
  <c r="G1553" i="5" a="1"/>
  <c r="G1553" i="5" s="1"/>
  <c r="G1024" i="5" a="1"/>
  <c r="G1024" i="5" s="1"/>
  <c r="G77" i="5" a="1"/>
  <c r="G77" i="5" s="1"/>
  <c r="G44" i="5" a="1"/>
  <c r="G44" i="5" s="1"/>
  <c r="G1415" i="5" a="1"/>
  <c r="G1415" i="5" s="1"/>
  <c r="G1071" i="5" a="1"/>
  <c r="G1071" i="5" s="1"/>
  <c r="G421" i="5" a="1"/>
  <c r="G421" i="5" s="1"/>
  <c r="G894" i="5" a="1"/>
  <c r="G894" i="5" s="1"/>
  <c r="G156" i="5" a="1"/>
  <c r="G156" i="5" s="1"/>
  <c r="G943" i="5" a="1"/>
  <c r="G943" i="5" s="1"/>
  <c r="G1403" i="5" a="1"/>
  <c r="G1403" i="5" s="1"/>
  <c r="G152" i="5" a="1"/>
  <c r="G152" i="5" s="1"/>
  <c r="G582" i="5" a="1"/>
  <c r="G582" i="5" s="1"/>
  <c r="G870" i="5" a="1"/>
  <c r="G870" i="5" s="1"/>
  <c r="G353" i="5" a="1"/>
  <c r="G353" i="5" s="1"/>
  <c r="G1360" i="5" a="1"/>
  <c r="G1360" i="5" s="1"/>
  <c r="G944" i="5" a="1"/>
  <c r="G944" i="5" s="1"/>
  <c r="G346" i="5" a="1"/>
  <c r="G346" i="5" s="1"/>
  <c r="G557" i="5" a="1"/>
  <c r="G557" i="5" s="1"/>
  <c r="G732" i="5" a="1"/>
  <c r="G732" i="5" s="1"/>
  <c r="G1281" i="5" a="1"/>
  <c r="G1281" i="5" s="1"/>
  <c r="G1208" i="5" a="1"/>
  <c r="G1208" i="5" s="1"/>
  <c r="G725" i="5" a="1"/>
  <c r="G725" i="5" s="1"/>
  <c r="G1085" i="5" a="1"/>
  <c r="G1085" i="5" s="1"/>
  <c r="G583" i="5" a="1"/>
  <c r="G583" i="5" s="1"/>
  <c r="G347" i="5" a="1"/>
  <c r="G347" i="5" s="1"/>
  <c r="G810" i="5" a="1"/>
  <c r="G810" i="5" s="1"/>
  <c r="G422" i="5" a="1"/>
  <c r="G422" i="5" s="1"/>
  <c r="G726" i="5" a="1"/>
  <c r="G726" i="5" s="1"/>
  <c r="G871" i="5" a="1"/>
  <c r="G871" i="5" s="1"/>
  <c r="G657" i="5" a="1"/>
  <c r="G657" i="5" s="1"/>
  <c r="G279" i="5" a="1"/>
  <c r="G279" i="5" s="1"/>
  <c r="G192" i="5" a="1"/>
  <c r="G192" i="5" s="1"/>
  <c r="G1011" i="5" a="1"/>
  <c r="G1011" i="5" s="1"/>
  <c r="G334" i="5" a="1"/>
  <c r="G334" i="5" s="1"/>
  <c r="G644" i="5" a="1"/>
  <c r="G644" i="5" s="1"/>
  <c r="G945" i="5" a="1"/>
  <c r="G945" i="5" s="1"/>
  <c r="G888" i="5" a="1"/>
  <c r="G888" i="5" s="1"/>
  <c r="G1161" i="5" a="1"/>
  <c r="G1161" i="5" s="1"/>
  <c r="G710" i="5" a="1"/>
  <c r="G710" i="5" s="1"/>
  <c r="G553" i="5" a="1"/>
  <c r="G553" i="5" s="1"/>
  <c r="G1353" i="5" a="1"/>
  <c r="G1353" i="5" s="1"/>
  <c r="G354" i="5" a="1"/>
  <c r="G354" i="5" s="1"/>
  <c r="G1284" i="5" a="1"/>
  <c r="G1284" i="5" s="1"/>
  <c r="G164" i="5" a="1"/>
  <c r="G164" i="5" s="1"/>
  <c r="G946" i="5" a="1"/>
  <c r="G946" i="5" s="1"/>
  <c r="G423" i="5" a="1"/>
  <c r="G423" i="5" s="1"/>
  <c r="G424" i="5" a="1"/>
  <c r="G424" i="5" s="1"/>
  <c r="G811" i="5" a="1"/>
  <c r="G811" i="5" s="1"/>
  <c r="G1361" i="5" a="1"/>
  <c r="G1361" i="5" s="1"/>
  <c r="G1449" i="5" a="1"/>
  <c r="G1449" i="5" s="1"/>
  <c r="G1209" i="5" a="1"/>
  <c r="G1209" i="5" s="1"/>
  <c r="G956" i="5" a="1"/>
  <c r="G956" i="5" s="1"/>
  <c r="G1171" i="5" a="1"/>
  <c r="G1171" i="5" s="1"/>
  <c r="G1162" i="5" a="1"/>
  <c r="G1162" i="5" s="1"/>
  <c r="G889" i="5" a="1"/>
  <c r="G889" i="5" s="1"/>
  <c r="G283" i="5" a="1"/>
  <c r="G283" i="5" s="1"/>
  <c r="G584" i="5" a="1"/>
  <c r="G584" i="5" s="1"/>
  <c r="G558" i="5" a="1"/>
  <c r="G558" i="5" s="1"/>
  <c r="G1529" i="5" a="1"/>
  <c r="G1529" i="5" s="1"/>
  <c r="G554" i="5" a="1"/>
  <c r="G554" i="5" s="1"/>
  <c r="G280" i="5" a="1"/>
  <c r="G280" i="5" s="1"/>
  <c r="G1072" i="5" a="1"/>
  <c r="G1072" i="5" s="1"/>
  <c r="G335" i="5" a="1"/>
  <c r="G335" i="5" s="1"/>
  <c r="G1323" i="5" a="1"/>
  <c r="G1323" i="5" s="1"/>
  <c r="G165" i="5" a="1"/>
  <c r="G165" i="5" s="1"/>
  <c r="G270" i="5" a="1"/>
  <c r="G270" i="5" s="1"/>
  <c r="G425" i="5" a="1"/>
  <c r="G425" i="5" s="1"/>
  <c r="G782" i="5" a="1"/>
  <c r="G782" i="5" s="1"/>
  <c r="G642" i="5" a="1"/>
  <c r="G642" i="5" s="1"/>
  <c r="G348" i="5" a="1"/>
  <c r="G348" i="5" s="1"/>
  <c r="G711" i="5" a="1"/>
  <c r="G711" i="5" s="1"/>
  <c r="G271" i="5" a="1"/>
  <c r="G271" i="5" s="1"/>
  <c r="G123" i="5" a="1"/>
  <c r="G123" i="5" s="1"/>
  <c r="G78" i="5" a="1"/>
  <c r="G78" i="5" s="1"/>
  <c r="G219" i="5" a="1"/>
  <c r="G219" i="5" s="1"/>
  <c r="G559" i="5" a="1"/>
  <c r="G559" i="5" s="1"/>
  <c r="G1653" i="5" a="1"/>
  <c r="G1653" i="5" s="1"/>
  <c r="G426" i="5" a="1"/>
  <c r="G426" i="5" s="1"/>
  <c r="G497" i="5" a="1"/>
  <c r="G497" i="5" s="1"/>
  <c r="G29" i="5" a="1"/>
  <c r="G29" i="5" s="1"/>
  <c r="G895" i="5" a="1"/>
  <c r="G895" i="5" s="1"/>
  <c r="G1172" i="5" a="1"/>
  <c r="G1172" i="5" s="1"/>
  <c r="G788" i="5" a="1"/>
  <c r="G788" i="5" s="1"/>
  <c r="G336" i="5" a="1"/>
  <c r="G336" i="5" s="1"/>
  <c r="G801" i="5" a="1"/>
  <c r="G801" i="5" s="1"/>
  <c r="G585" i="5" a="1"/>
  <c r="G585" i="5" s="1"/>
  <c r="G198" i="5" a="1"/>
  <c r="G198" i="5" s="1"/>
  <c r="G1073" i="5" a="1"/>
  <c r="G1073" i="5" s="1"/>
  <c r="G665" i="5" a="1"/>
  <c r="G665" i="5" s="1"/>
  <c r="G1019" i="5" a="1"/>
  <c r="G1019" i="5" s="1"/>
  <c r="G1485" i="5" a="1"/>
  <c r="G1485" i="5" s="1"/>
  <c r="G84" i="5" a="1"/>
  <c r="G84" i="5" s="1"/>
  <c r="G1315" i="5" a="1"/>
  <c r="G1315" i="5" s="1"/>
  <c r="G21" i="5" a="1"/>
  <c r="G21" i="5" s="1"/>
  <c r="G498" i="5" a="1"/>
  <c r="G498" i="5" s="1"/>
  <c r="G593" i="5" a="1"/>
  <c r="G593" i="5" s="1"/>
  <c r="G1520" i="5" a="1"/>
  <c r="G1520" i="5" s="1"/>
  <c r="G199" i="5" a="1"/>
  <c r="G199" i="5" s="1"/>
  <c r="G1620" i="5" a="1"/>
  <c r="G1620" i="5" s="1"/>
  <c r="G941" i="5" a="1"/>
  <c r="G941" i="5" s="1"/>
  <c r="G872" i="5" a="1"/>
  <c r="G872" i="5" s="1"/>
  <c r="G802" i="5" a="1"/>
  <c r="G802" i="5" s="1"/>
  <c r="G594" i="5" a="1"/>
  <c r="G594" i="5" s="1"/>
  <c r="G1662" i="5" a="1"/>
  <c r="G1662" i="5" s="1"/>
  <c r="G1521" i="5" a="1"/>
  <c r="G1521" i="5" s="1"/>
  <c r="G712" i="5" a="1"/>
  <c r="G712" i="5" s="1"/>
  <c r="G812" i="5" a="1"/>
  <c r="G812" i="5" s="1"/>
  <c r="G220" i="5" a="1"/>
  <c r="G220" i="5" s="1"/>
  <c r="G1416" i="5" a="1"/>
  <c r="G1416" i="5" s="1"/>
  <c r="G586" i="5" a="1"/>
  <c r="G586" i="5" s="1"/>
  <c r="G803" i="5" a="1"/>
  <c r="G803" i="5" s="1"/>
  <c r="G813" i="5" a="1"/>
  <c r="G813" i="5" s="1"/>
  <c r="G412" i="5" a="1"/>
  <c r="G412" i="5" s="1"/>
  <c r="G1012" i="5" a="1"/>
  <c r="G1012" i="5" s="1"/>
  <c r="G11" i="5" a="1"/>
  <c r="G11" i="5" s="1"/>
  <c r="G1143" i="5" a="1"/>
  <c r="G1143" i="5" s="1"/>
  <c r="G814" i="5" a="1"/>
  <c r="G814" i="5" s="1"/>
  <c r="G890" i="5" a="1"/>
  <c r="G890" i="5" s="1"/>
  <c r="G488" i="5" a="1"/>
  <c r="G488" i="5" s="1"/>
  <c r="G1362" i="5" a="1"/>
  <c r="G1362" i="5" s="1"/>
  <c r="G966" i="5" a="1"/>
  <c r="G966" i="5" s="1"/>
  <c r="G1594" i="5" a="1"/>
  <c r="G1594" i="5" s="1"/>
  <c r="G1276" i="5" a="1"/>
  <c r="G1276" i="5" s="1"/>
  <c r="G1654" i="5" a="1"/>
  <c r="G1654" i="5" s="1"/>
  <c r="G272" i="5" a="1"/>
  <c r="G272" i="5" s="1"/>
  <c r="G427" i="5" a="1"/>
  <c r="G427" i="5" s="1"/>
  <c r="G713" i="5" a="1"/>
  <c r="G713" i="5" s="1"/>
  <c r="G113" i="5" a="1"/>
  <c r="G113" i="5" s="1"/>
  <c r="G1282" i="5" a="1"/>
  <c r="G1282" i="5" s="1"/>
  <c r="G947" i="5" a="1"/>
  <c r="G947" i="5" s="1"/>
  <c r="G1439" i="5" a="1"/>
  <c r="G1439" i="5" s="1"/>
  <c r="G85" i="5" a="1"/>
  <c r="G85" i="5" s="1"/>
  <c r="G658" i="5" a="1"/>
  <c r="G658" i="5" s="1"/>
  <c r="G404" i="5" a="1"/>
  <c r="G404" i="5" s="1"/>
  <c r="G1735" i="5" a="1"/>
  <c r="G1735" i="5" s="1"/>
  <c r="G957" i="5" a="1"/>
  <c r="G957" i="5" s="1"/>
  <c r="G1364" i="5" a="1"/>
  <c r="G1364" i="5" s="1"/>
  <c r="G1410" i="5" a="1"/>
  <c r="G1410" i="5" s="1"/>
  <c r="G789" i="5" a="1"/>
  <c r="G789" i="5" s="1"/>
  <c r="G967" i="5" a="1"/>
  <c r="G967" i="5" s="1"/>
  <c r="G1555" i="5" a="1"/>
  <c r="G1555" i="5" s="1"/>
  <c r="G30" i="5" a="1"/>
  <c r="G30" i="5" s="1"/>
  <c r="G1324" i="5" a="1"/>
  <c r="G1324" i="5" s="1"/>
  <c r="G968" i="5" a="1"/>
  <c r="G968" i="5" s="1"/>
  <c r="G566" i="5" a="1"/>
  <c r="G566" i="5" s="1"/>
  <c r="G203" i="5" a="1"/>
  <c r="G203" i="5" s="1"/>
  <c r="G898" i="5" a="1"/>
  <c r="G898" i="5" s="1"/>
  <c r="G717" i="5" a="1"/>
  <c r="G717" i="5" s="1"/>
  <c r="G1606" i="5" a="1"/>
  <c r="G1606" i="5" s="1"/>
  <c r="G567" i="5" a="1"/>
  <c r="G567" i="5" s="1"/>
  <c r="G1479" i="5" a="1"/>
  <c r="G1479" i="5" s="1"/>
  <c r="G1087" i="5" a="1"/>
  <c r="G1087" i="5" s="1"/>
  <c r="G1582" i="5" a="1"/>
  <c r="G1582" i="5" s="1"/>
  <c r="G877" i="5" a="1"/>
  <c r="G877" i="5" s="1"/>
  <c r="G740" i="5" a="1"/>
  <c r="G740" i="5" s="1"/>
  <c r="G428" i="5" a="1"/>
  <c r="G428" i="5" s="1"/>
  <c r="G1441" i="5" a="1"/>
  <c r="G1441" i="5" s="1"/>
  <c r="G116" i="5" a="1"/>
  <c r="G116" i="5" s="1"/>
  <c r="G1556" i="5" a="1"/>
  <c r="G1556" i="5" s="1"/>
  <c r="G166" i="5" a="1"/>
  <c r="G166" i="5" s="1"/>
  <c r="G878" i="5" a="1"/>
  <c r="G878" i="5" s="1"/>
  <c r="G510" i="5" a="1"/>
  <c r="G510" i="5" s="1"/>
  <c r="G1442" i="5" a="1"/>
  <c r="G1442" i="5" s="1"/>
  <c r="G1673" i="5" a="1"/>
  <c r="G1673" i="5" s="1"/>
  <c r="G511" i="5" a="1"/>
  <c r="G511" i="5" s="1"/>
  <c r="G879" i="5" a="1"/>
  <c r="G879" i="5" s="1"/>
  <c r="G358" i="5" a="1"/>
  <c r="G358" i="5" s="1"/>
  <c r="G1225" i="5" a="1"/>
  <c r="G1225" i="5" s="1"/>
  <c r="G1451" i="5" a="1"/>
  <c r="G1451" i="5" s="1"/>
  <c r="G117" i="5" a="1"/>
  <c r="G117" i="5" s="1"/>
  <c r="G1366" i="5" a="1"/>
  <c r="G1366" i="5" s="1"/>
  <c r="G1417" i="5" a="1"/>
  <c r="G1417" i="5" s="1"/>
  <c r="G1524" i="5" a="1"/>
  <c r="G1524" i="5" s="1"/>
  <c r="G899" i="5" a="1"/>
  <c r="G899" i="5" s="1"/>
  <c r="G512" i="5" a="1"/>
  <c r="G512" i="5" s="1"/>
  <c r="G1213" i="5" a="1"/>
  <c r="G1213" i="5" s="1"/>
  <c r="G815" i="5" a="1"/>
  <c r="G815" i="5" s="1"/>
  <c r="G1557" i="5" a="1"/>
  <c r="G1557" i="5" s="1"/>
  <c r="G1226" i="5" a="1"/>
  <c r="G1226" i="5" s="1"/>
  <c r="G1151" i="5" a="1"/>
  <c r="G1151" i="5" s="1"/>
  <c r="G1644" i="5" a="1"/>
  <c r="G1644" i="5" s="1"/>
  <c r="G429" i="5" a="1"/>
  <c r="G429" i="5" s="1"/>
  <c r="G651" i="5" a="1"/>
  <c r="G651" i="5" s="1"/>
  <c r="G1621" i="5" a="1"/>
  <c r="G1621" i="5" s="1"/>
  <c r="G284" i="5" a="1"/>
  <c r="G284" i="5" s="1"/>
  <c r="G1525" i="5" a="1"/>
  <c r="G1525" i="5" s="1"/>
  <c r="G1406" i="5" a="1"/>
  <c r="G1406" i="5" s="1"/>
  <c r="G1632" i="5" a="1"/>
  <c r="G1632" i="5" s="1"/>
  <c r="G741" i="5" a="1"/>
  <c r="G741" i="5" s="1"/>
  <c r="G1347" i="5" a="1"/>
  <c r="G1347" i="5" s="1"/>
  <c r="G969" i="5" a="1"/>
  <c r="G969" i="5" s="1"/>
  <c r="G1152" i="5" a="1"/>
  <c r="G1152" i="5" s="1"/>
  <c r="G407" i="5" a="1"/>
  <c r="G407" i="5" s="1"/>
  <c r="G1583" i="5" a="1"/>
  <c r="G1583" i="5" s="1"/>
  <c r="G1443" i="5" a="1"/>
  <c r="G1443" i="5" s="1"/>
  <c r="G1214" i="5" a="1"/>
  <c r="G1214" i="5" s="1"/>
  <c r="G1145" i="5" a="1"/>
  <c r="G1145" i="5" s="1"/>
  <c r="G742" i="5" a="1"/>
  <c r="G742" i="5" s="1"/>
  <c r="G197" i="5" a="1"/>
  <c r="G197" i="5" s="1"/>
  <c r="G224" i="5" a="1"/>
  <c r="G224" i="5" s="1"/>
  <c r="G167" i="5" a="1"/>
  <c r="G167" i="5" s="1"/>
  <c r="G1663" i="5" a="1"/>
  <c r="G1663" i="5" s="1"/>
  <c r="G1722" i="5" a="1"/>
  <c r="G1722" i="5" s="1"/>
  <c r="G1526" i="5" a="1"/>
  <c r="G1526" i="5" s="1"/>
  <c r="G900" i="5" a="1"/>
  <c r="G900" i="5" s="1"/>
  <c r="G1173" i="5" a="1"/>
  <c r="G1173" i="5" s="1"/>
  <c r="G1452" i="5" a="1"/>
  <c r="G1452" i="5" s="1"/>
  <c r="G1550" i="5" a="1"/>
  <c r="G1550" i="5" s="1"/>
  <c r="G1486" i="5" a="1"/>
  <c r="G1486" i="5" s="1"/>
  <c r="G718" i="5" a="1"/>
  <c r="G718" i="5" s="1"/>
  <c r="G796" i="5" a="1"/>
  <c r="G796" i="5" s="1"/>
  <c r="G1453" i="5" a="1"/>
  <c r="G1453" i="5" s="1"/>
  <c r="G568" i="5" a="1"/>
  <c r="G568" i="5" s="1"/>
  <c r="G513" i="5" a="1"/>
  <c r="G513" i="5" s="1"/>
  <c r="G1487" i="5" a="1"/>
  <c r="G1487" i="5" s="1"/>
  <c r="G1075" i="5" a="1"/>
  <c r="G1075" i="5" s="1"/>
  <c r="G1221" i="5" a="1"/>
  <c r="G1221" i="5" s="1"/>
  <c r="G962" i="5" a="1"/>
  <c r="G962" i="5" s="1"/>
  <c r="G24" i="5" a="1"/>
  <c r="G24" i="5" s="1"/>
  <c r="G1174" i="5" a="1"/>
  <c r="G1174" i="5" s="1"/>
  <c r="G797" i="5" a="1"/>
  <c r="G797" i="5" s="1"/>
  <c r="G430" i="5" a="1"/>
  <c r="G430" i="5" s="1"/>
  <c r="G1480" i="5" a="1"/>
  <c r="G1480" i="5" s="1"/>
  <c r="G1175" i="5" a="1"/>
  <c r="G1175" i="5" s="1"/>
  <c r="G234" i="5" a="1"/>
  <c r="G234" i="5" s="1"/>
  <c r="G595" i="5" a="1"/>
  <c r="G595" i="5" s="1"/>
  <c r="G880" i="5" a="1"/>
  <c r="G880" i="5" s="1"/>
  <c r="G1418" i="5" a="1"/>
  <c r="G1418" i="5" s="1"/>
  <c r="G1227" i="5" a="1"/>
  <c r="G1227" i="5" s="1"/>
  <c r="G1025" i="5" a="1"/>
  <c r="G1025" i="5" s="1"/>
  <c r="G816" i="5" a="1"/>
  <c r="G816" i="5" s="1"/>
  <c r="G885" i="5" a="1"/>
  <c r="G885" i="5" s="1"/>
  <c r="G901" i="5" a="1"/>
  <c r="G901" i="5" s="1"/>
  <c r="G1708" i="5" a="1"/>
  <c r="G1708" i="5" s="1"/>
  <c r="G168" i="5" a="1"/>
  <c r="G168" i="5" s="1"/>
  <c r="G158" i="5" a="1"/>
  <c r="G158" i="5" s="1"/>
  <c r="G1355" i="5" a="1"/>
  <c r="G1355" i="5" s="1"/>
  <c r="G408" i="5" a="1"/>
  <c r="G408" i="5" s="1"/>
  <c r="G652" i="5" a="1"/>
  <c r="G652" i="5" s="1"/>
  <c r="G81" i="5" a="1"/>
  <c r="G81" i="5" s="1"/>
  <c r="G1527" i="5" a="1"/>
  <c r="G1527" i="5" s="1"/>
  <c r="G817" i="5" a="1"/>
  <c r="G817" i="5" s="1"/>
  <c r="G1558" i="5" a="1"/>
  <c r="G1558" i="5" s="1"/>
  <c r="G963" i="5" a="1"/>
  <c r="G963" i="5" s="1"/>
  <c r="G1176" i="5" a="1"/>
  <c r="G1176" i="5" s="1"/>
  <c r="G569" i="5" a="1"/>
  <c r="G569" i="5" s="1"/>
  <c r="G359" i="5" a="1"/>
  <c r="G359" i="5" s="1"/>
  <c r="G1584" i="5" a="1"/>
  <c r="G1584" i="5" s="1"/>
  <c r="G1215" i="5" a="1"/>
  <c r="G1215" i="5" s="1"/>
  <c r="G719" i="5" a="1"/>
  <c r="G719" i="5" s="1"/>
  <c r="G1483" i="5" a="1"/>
  <c r="G1483" i="5" s="1"/>
  <c r="G1444" i="5" a="1"/>
  <c r="G1444" i="5" s="1"/>
  <c r="G360" i="5" a="1"/>
  <c r="G360" i="5" s="1"/>
  <c r="G1448" i="5" a="1"/>
  <c r="G1448" i="5" s="1"/>
  <c r="G1216" i="5" a="1"/>
  <c r="G1216" i="5" s="1"/>
  <c r="G118" i="5" a="1"/>
  <c r="G118" i="5" s="1"/>
  <c r="G881" i="5" a="1"/>
  <c r="G881" i="5" s="1"/>
  <c r="G1419" i="5" a="1"/>
  <c r="G1419" i="5" s="1"/>
  <c r="G1445" i="5" a="1"/>
  <c r="G1445" i="5" s="1"/>
  <c r="G1645" i="5" a="1"/>
  <c r="G1645" i="5" s="1"/>
  <c r="G1454" i="5" a="1"/>
  <c r="G1454" i="5" s="1"/>
  <c r="G491" i="5" a="1"/>
  <c r="G491" i="5" s="1"/>
  <c r="G720" i="5" a="1"/>
  <c r="G720" i="5" s="1"/>
  <c r="G431" i="5" a="1"/>
  <c r="G431" i="5" s="1"/>
  <c r="G1067" i="5" a="1"/>
  <c r="G1067" i="5" s="1"/>
  <c r="G1408" i="5" a="1"/>
  <c r="G1408" i="5" s="1"/>
  <c r="G514" i="5" a="1"/>
  <c r="G514" i="5" s="1"/>
  <c r="G432" i="5" a="1"/>
  <c r="G432" i="5" s="1"/>
  <c r="G1488" i="5" a="1"/>
  <c r="G1488" i="5" s="1"/>
  <c r="G1278" i="5" a="1"/>
  <c r="G1278" i="5" s="1"/>
  <c r="G169" i="5" a="1"/>
  <c r="G169" i="5" s="1"/>
  <c r="G515" i="5" a="1"/>
  <c r="G515" i="5" s="1"/>
  <c r="G1228" i="5" a="1"/>
  <c r="G1228" i="5" s="1"/>
  <c r="G361" i="5" a="1"/>
  <c r="G361" i="5" s="1"/>
  <c r="G1455" i="5" a="1"/>
  <c r="G1455" i="5" s="1"/>
  <c r="G1217" i="5" a="1"/>
  <c r="G1217" i="5" s="1"/>
  <c r="G1287" i="5" a="1"/>
  <c r="G1287" i="5" s="1"/>
  <c r="G1222" i="5" a="1"/>
  <c r="G1222" i="5" s="1"/>
  <c r="G1348" i="5" a="1"/>
  <c r="G1348" i="5" s="1"/>
  <c r="G902" i="5" a="1"/>
  <c r="G902" i="5" s="1"/>
  <c r="G1531" i="5" a="1"/>
  <c r="G1531" i="5" s="1"/>
  <c r="G1229" i="5" a="1"/>
  <c r="G1229" i="5" s="1"/>
  <c r="G1026" i="5" a="1"/>
  <c r="G1026" i="5" s="1"/>
  <c r="G1218" i="5" a="1"/>
  <c r="G1218" i="5" s="1"/>
  <c r="G1707" i="5" a="1"/>
  <c r="G1707" i="5" s="1"/>
  <c r="G339" i="5" a="1"/>
  <c r="G339" i="5" s="1"/>
  <c r="G1585" i="5" a="1"/>
  <c r="G1585" i="5" s="1"/>
  <c r="G1279" i="5" a="1"/>
  <c r="G1279" i="5" s="1"/>
  <c r="G1456" i="5" a="1"/>
  <c r="G1456" i="5" s="1"/>
  <c r="G193" i="5" a="1"/>
  <c r="G193" i="5" s="1"/>
  <c r="G1551" i="5" a="1"/>
  <c r="G1551" i="5" s="1"/>
  <c r="G1177" i="5" a="1"/>
  <c r="G1177" i="5" s="1"/>
  <c r="G109" i="5" a="1"/>
  <c r="G109" i="5" s="1"/>
  <c r="G570" i="5" a="1"/>
  <c r="G570" i="5" s="1"/>
  <c r="G433" i="5" a="1"/>
  <c r="G433" i="5" s="1"/>
  <c r="G1325" i="5" a="1"/>
  <c r="G1325" i="5" s="1"/>
  <c r="G1146" i="5" a="1"/>
  <c r="G1146" i="5" s="1"/>
  <c r="G127" i="5" a="1"/>
  <c r="G127" i="5" s="1"/>
  <c r="G1367" i="5" a="1"/>
  <c r="G1367" i="5" s="1"/>
  <c r="G1349" i="5" a="1"/>
  <c r="G1349" i="5" s="1"/>
  <c r="G903" i="5" a="1"/>
  <c r="G903" i="5" s="1"/>
  <c r="G362" i="5" a="1"/>
  <c r="G362" i="5" s="1"/>
  <c r="G1356" i="5" a="1"/>
  <c r="G1356" i="5" s="1"/>
  <c r="G1230" i="5" a="1"/>
  <c r="G1230" i="5" s="1"/>
  <c r="G818" i="5" a="1"/>
  <c r="G818" i="5" s="1"/>
  <c r="G1357" i="5" a="1"/>
  <c r="G1357" i="5" s="1"/>
  <c r="G1358" i="5" a="1"/>
  <c r="G1358" i="5" s="1"/>
  <c r="G1231" i="5" a="1"/>
  <c r="G1231" i="5" s="1"/>
  <c r="G1317" i="5" a="1"/>
  <c r="G1317" i="5" s="1"/>
  <c r="G819" i="5" a="1"/>
  <c r="G819" i="5" s="1"/>
  <c r="G516" i="5" a="1"/>
  <c r="G516" i="5" s="1"/>
  <c r="G1076" i="5" a="1"/>
  <c r="G1076" i="5" s="1"/>
  <c r="G950" i="5" a="1"/>
  <c r="G950" i="5" s="1"/>
  <c r="G57" i="5" a="1"/>
  <c r="G57" i="5" s="1"/>
  <c r="G743" i="5" a="1"/>
  <c r="G743" i="5" s="1"/>
  <c r="G194" i="5" a="1"/>
  <c r="G194" i="5" s="1"/>
  <c r="G517" i="5" a="1"/>
  <c r="G517" i="5" s="1"/>
  <c r="G1147" i="5" a="1"/>
  <c r="G1147" i="5" s="1"/>
  <c r="G571" i="5" a="1"/>
  <c r="G571" i="5" s="1"/>
  <c r="G1232" i="5" a="1"/>
  <c r="G1232" i="5" s="1"/>
  <c r="G355" i="5" a="1"/>
  <c r="G355" i="5" s="1"/>
  <c r="G363" i="5" a="1"/>
  <c r="G363" i="5" s="1"/>
  <c r="G572" i="5" a="1"/>
  <c r="G572" i="5" s="1"/>
  <c r="G1368" i="5" a="1"/>
  <c r="G1368" i="5" s="1"/>
  <c r="G573" i="5" a="1"/>
  <c r="G573" i="5" s="1"/>
  <c r="G574" i="5" a="1"/>
  <c r="G574" i="5" s="1"/>
  <c r="G119" i="5" a="1"/>
  <c r="G119" i="5" s="1"/>
  <c r="G951" i="5" a="1"/>
  <c r="G951" i="5" s="1"/>
  <c r="G128" i="5" a="1"/>
  <c r="G128" i="5" s="1"/>
  <c r="G1674" i="5" a="1"/>
  <c r="G1674" i="5" s="1"/>
  <c r="G1580" i="5" a="1"/>
  <c r="G1580" i="5" s="1"/>
  <c r="G1489" i="5" a="1"/>
  <c r="G1489" i="5" s="1"/>
  <c r="G489" i="5" a="1"/>
  <c r="G489" i="5" s="1"/>
  <c r="G492" i="5" a="1"/>
  <c r="G492" i="5" s="1"/>
  <c r="G340" i="5" a="1"/>
  <c r="G340" i="5" s="1"/>
  <c r="G820" i="5" a="1"/>
  <c r="G820" i="5" s="1"/>
  <c r="G82" i="5" a="1"/>
  <c r="G82" i="5" s="1"/>
  <c r="G275" i="5" a="1"/>
  <c r="G275" i="5" s="1"/>
  <c r="G721" i="5" a="1"/>
  <c r="G721" i="5" s="1"/>
  <c r="G235" i="5" a="1"/>
  <c r="G235" i="5" s="1"/>
  <c r="G575" i="5" a="1"/>
  <c r="G575" i="5" s="1"/>
  <c r="G1554" i="5" a="1"/>
  <c r="G1554" i="5" s="1"/>
  <c r="G285" i="5" a="1"/>
  <c r="G285" i="5" s="1"/>
  <c r="G490" i="5" a="1"/>
  <c r="G490" i="5" s="1"/>
  <c r="G225" i="5" a="1"/>
  <c r="G225" i="5" s="1"/>
  <c r="G744" i="5" a="1"/>
  <c r="G744" i="5" s="1"/>
  <c r="G1420" i="5" a="1"/>
  <c r="G1420" i="5" s="1"/>
  <c r="G434" i="5" a="1"/>
  <c r="G434" i="5" s="1"/>
  <c r="G129" i="5" a="1"/>
  <c r="G129" i="5" s="1"/>
  <c r="G1219" i="5" a="1"/>
  <c r="G1219" i="5" s="1"/>
  <c r="G1326" i="5" a="1"/>
  <c r="G1326" i="5" s="1"/>
  <c r="G1318" i="5" a="1"/>
  <c r="G1318" i="5" s="1"/>
  <c r="G1446" i="5" a="1"/>
  <c r="G1446" i="5" s="1"/>
  <c r="G821" i="5" a="1"/>
  <c r="G821" i="5" s="1"/>
  <c r="G170" i="5" a="1"/>
  <c r="G170" i="5" s="1"/>
  <c r="G204" i="5" a="1"/>
  <c r="G204" i="5" s="1"/>
  <c r="G87" i="5" a="1"/>
  <c r="G87" i="5" s="1"/>
  <c r="G1088" i="5" a="1"/>
  <c r="G1088" i="5" s="1"/>
  <c r="G341" i="5" a="1"/>
  <c r="G341" i="5" s="1"/>
  <c r="G1359" i="5" a="1"/>
  <c r="G1359" i="5" s="1"/>
  <c r="G60" i="5" a="1"/>
  <c r="G60" i="5" s="1"/>
  <c r="G159" i="5" a="1"/>
  <c r="G159" i="5" s="1"/>
  <c r="G886" i="5" a="1"/>
  <c r="G886" i="5" s="1"/>
  <c r="G1421" i="5" a="1"/>
  <c r="G1421" i="5" s="1"/>
  <c r="G518" i="5" a="1"/>
  <c r="G518" i="5" s="1"/>
  <c r="G157" i="5" a="1"/>
  <c r="G157" i="5" s="1"/>
  <c r="G519" i="5" a="1"/>
  <c r="G519" i="5" s="1"/>
  <c r="G110" i="5" a="1"/>
  <c r="G110" i="5" s="1"/>
  <c r="G1528" i="5" a="1"/>
  <c r="G1528" i="5" s="1"/>
  <c r="G1280" i="5" a="1"/>
  <c r="G1280" i="5" s="1"/>
  <c r="G596" i="5" a="1"/>
  <c r="G596" i="5" s="1"/>
  <c r="G952" i="5" a="1"/>
  <c r="G952" i="5" s="1"/>
  <c r="G904" i="5" a="1"/>
  <c r="G904" i="5" s="1"/>
  <c r="G1089" i="5" a="1"/>
  <c r="G1089" i="5" s="1"/>
  <c r="G1285" i="5" a="1"/>
  <c r="G1285" i="5" s="1"/>
  <c r="G576" i="5" a="1"/>
  <c r="G576" i="5" s="1"/>
  <c r="G1447" i="5" a="1"/>
  <c r="G1447" i="5" s="1"/>
  <c r="G171" i="5" a="1"/>
  <c r="G171" i="5" s="1"/>
  <c r="G276" i="5" a="1"/>
  <c r="G276" i="5" s="1"/>
  <c r="G1153" i="5" a="1"/>
  <c r="G1153" i="5" s="1"/>
  <c r="G1220" i="5" a="1"/>
  <c r="G1220" i="5" s="1"/>
  <c r="G1027" i="5" a="1"/>
  <c r="G1027" i="5" s="1"/>
  <c r="G277" i="5" a="1"/>
  <c r="G277" i="5" s="1"/>
  <c r="G160" i="5" a="1"/>
  <c r="G160" i="5" s="1"/>
  <c r="G1148" i="5" a="1"/>
  <c r="G1148" i="5" s="1"/>
  <c r="G286" i="5" a="1"/>
  <c r="G286" i="5" s="1"/>
  <c r="G120" i="5" a="1"/>
  <c r="G120" i="5" s="1"/>
  <c r="G822" i="5" a="1"/>
  <c r="G822" i="5" s="1"/>
  <c r="G1090" i="5" a="1"/>
  <c r="G1090" i="5" s="1"/>
  <c r="G47" i="5" a="1"/>
  <c r="G47" i="5" s="1"/>
  <c r="G970" i="5" a="1"/>
  <c r="G970" i="5" s="1"/>
  <c r="G409" i="5" a="1"/>
  <c r="G409" i="5" s="1"/>
  <c r="G1154" i="5" a="1"/>
  <c r="G1154" i="5" s="1"/>
  <c r="G1016" i="5" a="1"/>
  <c r="G1016" i="5" s="1"/>
  <c r="G953" i="5" a="1"/>
  <c r="G953" i="5" s="1"/>
  <c r="G793" i="5" a="1"/>
  <c r="G793" i="5" s="1"/>
  <c r="G435" i="5" a="1"/>
  <c r="G435" i="5" s="1"/>
  <c r="G1732" i="5" a="1"/>
  <c r="G1732" i="5" s="1"/>
  <c r="G28" i="5" a="1"/>
  <c r="G28" i="5" s="1"/>
  <c r="G342" i="5" a="1"/>
  <c r="G342" i="5" s="1"/>
  <c r="G1017" i="5" a="1"/>
  <c r="G1017" i="5" s="1"/>
  <c r="G798" i="5" a="1"/>
  <c r="G798" i="5" s="1"/>
  <c r="G887" i="5" a="1"/>
  <c r="G887" i="5" s="1"/>
  <c r="G287" i="5" a="1"/>
  <c r="G287" i="5" s="1"/>
  <c r="G436" i="5" a="1"/>
  <c r="G436" i="5" s="1"/>
  <c r="G745" i="5" a="1"/>
  <c r="G745" i="5" s="1"/>
  <c r="G1422" i="5" a="1"/>
  <c r="G1422" i="5" s="1"/>
  <c r="G1652" i="5" a="1"/>
  <c r="G1652" i="5" s="1"/>
  <c r="G1155" i="5" a="1"/>
  <c r="G1155" i="5" s="1"/>
  <c r="G205" i="5" a="1"/>
  <c r="G205" i="5" s="1"/>
  <c r="G343" i="5" a="1"/>
  <c r="G343" i="5" s="1"/>
  <c r="G666" i="5" a="1"/>
  <c r="G666" i="5" s="1"/>
  <c r="G1091" i="5" a="1"/>
  <c r="G1091" i="5" s="1"/>
  <c r="G364" i="5" a="1"/>
  <c r="G364" i="5" s="1"/>
  <c r="G1743" i="5" a="1"/>
  <c r="G1743" i="5" s="1"/>
  <c r="G746" i="5" a="1"/>
  <c r="G746" i="5" s="1"/>
  <c r="G1092" i="5" a="1"/>
  <c r="G1092" i="5" s="1"/>
  <c r="G1457" i="5" a="1"/>
  <c r="G1457" i="5" s="1"/>
  <c r="G1664" i="5" a="1"/>
  <c r="G1664" i="5" s="1"/>
  <c r="G905" i="5" a="1"/>
  <c r="G905" i="5" s="1"/>
  <c r="G597" i="5" a="1"/>
  <c r="G597" i="5" s="1"/>
  <c r="G365" i="5" a="1"/>
  <c r="G365" i="5" s="1"/>
  <c r="G598" i="5" a="1"/>
  <c r="G598" i="5" s="1"/>
  <c r="G1233" i="5" a="1"/>
  <c r="G1233" i="5" s="1"/>
  <c r="G288" i="5" a="1"/>
  <c r="G288" i="5" s="1"/>
  <c r="G1028" i="5" a="1"/>
  <c r="G1028" i="5" s="1"/>
  <c r="G1178" i="5" a="1"/>
  <c r="G1178" i="5" s="1"/>
  <c r="G1723" i="5" a="1"/>
  <c r="G1723" i="5" s="1"/>
  <c r="G1490" i="5" a="1"/>
  <c r="G1490" i="5" s="1"/>
  <c r="G1633" i="5" a="1"/>
  <c r="G1633" i="5" s="1"/>
  <c r="G1532" i="5" a="1"/>
  <c r="G1532" i="5" s="1"/>
  <c r="G1369" i="5" a="1"/>
  <c r="G1369" i="5" s="1"/>
  <c r="G599" i="5" a="1"/>
  <c r="G599" i="5" s="1"/>
  <c r="G289" i="5" a="1"/>
  <c r="G289" i="5" s="1"/>
  <c r="G1634" i="5" a="1"/>
  <c r="G1634" i="5" s="1"/>
  <c r="G88" i="5" a="1"/>
  <c r="G88" i="5" s="1"/>
  <c r="G89" i="5" a="1"/>
  <c r="G89" i="5" s="1"/>
  <c r="G1234" i="5" a="1"/>
  <c r="G1234" i="5" s="1"/>
  <c r="G1093" i="5" a="1"/>
  <c r="G1093" i="5" s="1"/>
  <c r="G1747" i="5" a="1"/>
  <c r="G1747" i="5" s="1"/>
  <c r="G1029" i="5" a="1"/>
  <c r="G1029" i="5" s="1"/>
  <c r="G7" i="5" a="1"/>
  <c r="G7" i="5" s="1"/>
  <c r="G437" i="5" a="1"/>
  <c r="G437" i="5" s="1"/>
  <c r="G1235" i="5" a="1"/>
  <c r="G1235" i="5" s="1"/>
  <c r="G290" i="5" a="1"/>
  <c r="G290" i="5" s="1"/>
  <c r="G1030" i="5" a="1"/>
  <c r="G1030" i="5" s="1"/>
  <c r="G438" i="5" a="1"/>
  <c r="G438" i="5" s="1"/>
  <c r="G1031" i="5" a="1"/>
  <c r="G1031" i="5" s="1"/>
  <c r="G747" i="5" a="1"/>
  <c r="G747" i="5" s="1"/>
  <c r="G600" i="5" a="1"/>
  <c r="G600" i="5" s="1"/>
  <c r="G1179" i="5" a="1"/>
  <c r="G1179" i="5" s="1"/>
  <c r="G1458" i="5" a="1"/>
  <c r="G1458" i="5" s="1"/>
  <c r="G90" i="5" a="1"/>
  <c r="G90" i="5" s="1"/>
  <c r="G1665" i="5" a="1"/>
  <c r="G1665" i="5" s="1"/>
  <c r="G1423" i="5" a="1"/>
  <c r="G1423" i="5" s="1"/>
  <c r="G667" i="5" a="1"/>
  <c r="G667" i="5" s="1"/>
  <c r="G439" i="5" a="1"/>
  <c r="G439" i="5" s="1"/>
  <c r="G291" i="5" a="1"/>
  <c r="G291" i="5" s="1"/>
  <c r="G48" i="5" a="1"/>
  <c r="G48" i="5" s="1"/>
  <c r="G1688" i="5" a="1"/>
  <c r="G1688" i="5" s="1"/>
  <c r="G1491" i="5" a="1"/>
  <c r="G1491" i="5" s="1"/>
  <c r="G1236" i="5" a="1"/>
  <c r="G1236" i="5" s="1"/>
  <c r="G1492" i="5" a="1"/>
  <c r="G1492" i="5" s="1"/>
  <c r="G130" i="5" a="1"/>
  <c r="G130" i="5" s="1"/>
  <c r="G366" i="5" a="1"/>
  <c r="G366" i="5" s="1"/>
  <c r="G971" i="5" a="1"/>
  <c r="G971" i="5" s="1"/>
  <c r="G1327" i="5" a="1"/>
  <c r="G1327" i="5" s="1"/>
  <c r="G1180" i="5" a="1"/>
  <c r="G1180" i="5" s="1"/>
  <c r="G39" i="5" a="1"/>
  <c r="G39" i="5" s="1"/>
  <c r="G823" i="5" a="1"/>
  <c r="G823" i="5" s="1"/>
  <c r="G440" i="5" a="1"/>
  <c r="G440" i="5" s="1"/>
  <c r="G1724" i="5" a="1"/>
  <c r="G1724" i="5" s="1"/>
  <c r="G1715" i="5" a="1"/>
  <c r="G1715" i="5" s="1"/>
  <c r="G748" i="5" a="1"/>
  <c r="G748" i="5" s="1"/>
  <c r="G13" i="5" a="1"/>
  <c r="G13" i="5" s="1"/>
  <c r="G601" i="5" a="1"/>
  <c r="G601" i="5" s="1"/>
  <c r="G668" i="5" a="1"/>
  <c r="G668" i="5" s="1"/>
  <c r="G1237" i="5" a="1"/>
  <c r="G1237" i="5" s="1"/>
  <c r="G1533" i="5" a="1"/>
  <c r="G1533" i="5" s="1"/>
  <c r="G824" i="5" a="1"/>
  <c r="G824" i="5" s="1"/>
  <c r="G131" i="5" a="1"/>
  <c r="G131" i="5" s="1"/>
  <c r="G1238" i="5" a="1"/>
  <c r="G1238" i="5" s="1"/>
  <c r="G292" i="5" a="1"/>
  <c r="G292" i="5" s="1"/>
  <c r="G972" i="5" a="1"/>
  <c r="G972" i="5" s="1"/>
  <c r="G441" i="5" a="1"/>
  <c r="G441" i="5" s="1"/>
  <c r="G520" i="5" a="1"/>
  <c r="G520" i="5" s="1"/>
  <c r="G236" i="5" a="1"/>
  <c r="G236" i="5" s="1"/>
  <c r="G1424" i="5" a="1"/>
  <c r="G1424" i="5" s="1"/>
  <c r="G1239" i="5" a="1"/>
  <c r="G1239" i="5" s="1"/>
  <c r="G1586" i="5" a="1"/>
  <c r="G1586" i="5" s="1"/>
  <c r="G61" i="5" a="1"/>
  <c r="G61" i="5" s="1"/>
  <c r="G1094" i="5" a="1"/>
  <c r="G1094" i="5" s="1"/>
  <c r="G237" i="5" a="1"/>
  <c r="G237" i="5" s="1"/>
  <c r="G442" i="5" a="1"/>
  <c r="G442" i="5" s="1"/>
  <c r="G906" i="5" a="1"/>
  <c r="G906" i="5" s="1"/>
  <c r="G293" i="5" a="1"/>
  <c r="G293" i="5" s="1"/>
  <c r="G17" i="5" a="1"/>
  <c r="G17" i="5" s="1"/>
  <c r="G1370" i="5" a="1"/>
  <c r="G1370" i="5" s="1"/>
  <c r="G1032" i="5" a="1"/>
  <c r="G1032" i="5" s="1"/>
  <c r="G1702" i="5" a="1"/>
  <c r="G1702" i="5" s="1"/>
  <c r="G1371" i="5" a="1"/>
  <c r="G1371" i="5" s="1"/>
  <c r="G1493" i="5" a="1"/>
  <c r="G1493" i="5" s="1"/>
  <c r="G1095" i="5" a="1"/>
  <c r="G1095" i="5" s="1"/>
  <c r="G907" i="5" a="1"/>
  <c r="G907" i="5" s="1"/>
  <c r="G1725" i="5" a="1"/>
  <c r="G1725" i="5" s="1"/>
  <c r="G521" i="5" a="1"/>
  <c r="G521" i="5" s="1"/>
  <c r="G1328" i="5" a="1"/>
  <c r="G1328" i="5" s="1"/>
  <c r="G1587" i="5" a="1"/>
  <c r="G1587" i="5" s="1"/>
  <c r="G1372" i="5" a="1"/>
  <c r="G1372" i="5" s="1"/>
  <c r="G1373" i="5" a="1"/>
  <c r="G1373" i="5" s="1"/>
  <c r="G443" i="5" a="1"/>
  <c r="G443" i="5" s="1"/>
  <c r="G973" i="5" a="1"/>
  <c r="G973" i="5" s="1"/>
  <c r="G367" i="5" a="1"/>
  <c r="G367" i="5" s="1"/>
  <c r="G522" i="5" a="1"/>
  <c r="G522" i="5" s="1"/>
  <c r="G1374" i="5" a="1"/>
  <c r="G1374" i="5" s="1"/>
  <c r="G91" i="5" a="1"/>
  <c r="G91" i="5" s="1"/>
  <c r="G368" i="5" a="1"/>
  <c r="G368" i="5" s="1"/>
  <c r="G908" i="5" a="1"/>
  <c r="G908" i="5" s="1"/>
  <c r="G132" i="5" a="1"/>
  <c r="G132" i="5" s="1"/>
  <c r="G1709" i="5" a="1"/>
  <c r="G1709" i="5" s="1"/>
  <c r="G1240" i="5" a="1"/>
  <c r="G1240" i="5" s="1"/>
  <c r="G974" i="5" a="1"/>
  <c r="G974" i="5" s="1"/>
  <c r="G1607" i="5" a="1"/>
  <c r="G1607" i="5" s="1"/>
  <c r="G1559" i="5" a="1"/>
  <c r="G1559" i="5" s="1"/>
  <c r="G669" i="5" a="1"/>
  <c r="G669" i="5" s="1"/>
  <c r="G1181" i="5" a="1"/>
  <c r="G1181" i="5" s="1"/>
  <c r="G1033" i="5" a="1"/>
  <c r="G1033" i="5" s="1"/>
  <c r="G523" i="5" a="1"/>
  <c r="G523" i="5" s="1"/>
  <c r="G1241" i="5" a="1"/>
  <c r="G1241" i="5" s="1"/>
  <c r="G975" i="5" a="1"/>
  <c r="G975" i="5" s="1"/>
  <c r="G602" i="5" a="1"/>
  <c r="G602" i="5" s="1"/>
  <c r="G294" i="5" a="1"/>
  <c r="G294" i="5" s="1"/>
  <c r="G1694" i="5" a="1"/>
  <c r="G1694" i="5" s="1"/>
  <c r="G172" i="5" a="1"/>
  <c r="G172" i="5" s="1"/>
  <c r="G92" i="5" a="1"/>
  <c r="G92" i="5" s="1"/>
  <c r="G238" i="5" a="1"/>
  <c r="G238" i="5" s="1"/>
  <c r="G1242" i="5" a="1"/>
  <c r="G1242" i="5" s="1"/>
  <c r="G603" i="5" a="1"/>
  <c r="G603" i="5" s="1"/>
  <c r="G1534" i="5" a="1"/>
  <c r="G1534" i="5" s="1"/>
  <c r="G670" i="5" a="1"/>
  <c r="G670" i="5" s="1"/>
  <c r="G1096" i="5" a="1"/>
  <c r="G1096" i="5" s="1"/>
  <c r="G5" i="5" a="1"/>
  <c r="G5" i="5" s="1"/>
  <c r="G1733" i="5" a="1"/>
  <c r="G1733" i="5" s="1"/>
  <c r="G1494" i="5" a="1"/>
  <c r="G1494" i="5" s="1"/>
  <c r="G1034" i="5" a="1"/>
  <c r="G1034" i="5" s="1"/>
  <c r="G1666" i="5" a="1"/>
  <c r="G1666" i="5" s="1"/>
  <c r="G173" i="5" a="1"/>
  <c r="G173" i="5" s="1"/>
  <c r="G749" i="5" a="1"/>
  <c r="G749" i="5" s="1"/>
  <c r="G133" i="5" a="1"/>
  <c r="G133" i="5" s="1"/>
  <c r="G134" i="5" a="1"/>
  <c r="G134" i="5" s="1"/>
  <c r="G444" i="5" a="1"/>
  <c r="G444" i="5" s="1"/>
  <c r="G1243" i="5" a="1"/>
  <c r="G1243" i="5" s="1"/>
  <c r="G295" i="5" a="1"/>
  <c r="G295" i="5" s="1"/>
  <c r="G1596" i="5" a="1"/>
  <c r="G1596" i="5" s="1"/>
  <c r="G750" i="5" a="1"/>
  <c r="G750" i="5" s="1"/>
  <c r="G93" i="5" a="1"/>
  <c r="G93" i="5" s="1"/>
  <c r="G1675" i="5" a="1"/>
  <c r="G1675" i="5" s="1"/>
  <c r="G1716" i="5" a="1"/>
  <c r="G1716" i="5" s="1"/>
  <c r="G62" i="5" a="1"/>
  <c r="G62" i="5" s="1"/>
  <c r="G1097" i="5" a="1"/>
  <c r="G1097" i="5" s="1"/>
  <c r="G1608" i="5" a="1"/>
  <c r="G1608" i="5" s="1"/>
  <c r="G671" i="5" a="1"/>
  <c r="G671" i="5" s="1"/>
  <c r="G524" i="5" a="1"/>
  <c r="G524" i="5" s="1"/>
  <c r="G49" i="5" a="1"/>
  <c r="G49" i="5" s="1"/>
  <c r="G751" i="5" a="1"/>
  <c r="G751" i="5" s="1"/>
  <c r="G604" i="5" a="1"/>
  <c r="G604" i="5" s="1"/>
  <c r="G1667" i="5" a="1"/>
  <c r="G1667" i="5" s="1"/>
  <c r="G1588" i="5" a="1"/>
  <c r="G1588" i="5" s="1"/>
  <c r="G1731" i="5" a="1"/>
  <c r="G1731" i="5" s="1"/>
  <c r="G825" i="5" a="1"/>
  <c r="G825" i="5" s="1"/>
  <c r="G752" i="5" a="1"/>
  <c r="G752" i="5" s="1"/>
  <c r="G1375" i="5" a="1"/>
  <c r="G1375" i="5" s="1"/>
  <c r="G94" i="5" a="1"/>
  <c r="G94" i="5" s="1"/>
  <c r="G826" i="5" a="1"/>
  <c r="G826" i="5" s="1"/>
  <c r="G1535" i="5" a="1"/>
  <c r="G1535" i="5" s="1"/>
  <c r="G827" i="5" a="1"/>
  <c r="G827" i="5" s="1"/>
  <c r="G753" i="5" a="1"/>
  <c r="G753" i="5" s="1"/>
  <c r="G525" i="5" a="1"/>
  <c r="G525" i="5" s="1"/>
  <c r="G1495" i="5" a="1"/>
  <c r="G1495" i="5" s="1"/>
  <c r="G445" i="5" a="1"/>
  <c r="G445" i="5" s="1"/>
  <c r="G976" i="5" a="1"/>
  <c r="G976" i="5" s="1"/>
  <c r="G446" i="5" a="1"/>
  <c r="G446" i="5" s="1"/>
  <c r="G828" i="5" a="1"/>
  <c r="G828" i="5" s="1"/>
  <c r="G1288" i="5" a="1"/>
  <c r="G1288" i="5" s="1"/>
  <c r="G1609" i="5" a="1"/>
  <c r="G1609" i="5" s="1"/>
  <c r="G829" i="5" a="1"/>
  <c r="G829" i="5" s="1"/>
  <c r="G296" i="5" a="1"/>
  <c r="G296" i="5" s="1"/>
  <c r="G1182" i="5" a="1"/>
  <c r="G1182" i="5" s="1"/>
  <c r="G909" i="5" a="1"/>
  <c r="G909" i="5" s="1"/>
  <c r="G50" i="5" a="1"/>
  <c r="G50" i="5" s="1"/>
  <c r="G1459" i="5" a="1"/>
  <c r="G1459" i="5" s="1"/>
  <c r="G526" i="5" a="1"/>
  <c r="G526" i="5" s="1"/>
  <c r="G910" i="5" a="1"/>
  <c r="G910" i="5" s="1"/>
  <c r="G8" i="5" a="1"/>
  <c r="G8" i="5" s="1"/>
  <c r="G1717" i="5" a="1"/>
  <c r="G1717" i="5" s="1"/>
  <c r="G527" i="5" a="1"/>
  <c r="G527" i="5" s="1"/>
  <c r="G1098" i="5" a="1"/>
  <c r="G1098" i="5" s="1"/>
  <c r="G1244" i="5" a="1"/>
  <c r="G1244" i="5" s="1"/>
  <c r="G369" i="5" a="1"/>
  <c r="G369" i="5" s="1"/>
  <c r="G51" i="5" a="1"/>
  <c r="G51" i="5" s="1"/>
  <c r="G239" i="5" a="1"/>
  <c r="G239" i="5" s="1"/>
  <c r="G1183" i="5" a="1"/>
  <c r="G1183" i="5" s="1"/>
  <c r="G911" i="5" a="1"/>
  <c r="G911" i="5" s="1"/>
  <c r="G240" i="5" a="1"/>
  <c r="G240" i="5" s="1"/>
  <c r="G241" i="5" a="1"/>
  <c r="G241" i="5" s="1"/>
  <c r="G1425" i="5" a="1"/>
  <c r="G1425" i="5" s="1"/>
  <c r="G297" i="5" a="1"/>
  <c r="G297" i="5" s="1"/>
  <c r="G1376" i="5" a="1"/>
  <c r="G1376" i="5" s="1"/>
  <c r="G1099" i="5" a="1"/>
  <c r="G1099" i="5" s="1"/>
  <c r="G912" i="5" a="1"/>
  <c r="G912" i="5" s="1"/>
  <c r="G1289" i="5" a="1"/>
  <c r="G1289" i="5" s="1"/>
  <c r="G1377" i="5" a="1"/>
  <c r="G1377" i="5" s="1"/>
  <c r="G1460" i="5" a="1"/>
  <c r="G1460" i="5" s="1"/>
  <c r="G1622" i="5" a="1"/>
  <c r="G1622" i="5" s="1"/>
  <c r="G1100" i="5" a="1"/>
  <c r="G1100" i="5" s="1"/>
  <c r="G447" i="5" a="1"/>
  <c r="G447" i="5" s="1"/>
  <c r="G1378" i="5" a="1"/>
  <c r="G1378" i="5" s="1"/>
  <c r="G1461" i="5" a="1"/>
  <c r="G1461" i="5" s="1"/>
  <c r="G1035" i="5" a="1"/>
  <c r="G1035" i="5" s="1"/>
  <c r="G1739" i="5" a="1"/>
  <c r="G1739" i="5" s="1"/>
  <c r="G528" i="5" a="1"/>
  <c r="G528" i="5" s="1"/>
  <c r="G1668" i="5" a="1"/>
  <c r="G1668" i="5" s="1"/>
  <c r="G1036" i="5" a="1"/>
  <c r="G1036" i="5" s="1"/>
  <c r="G1290" i="5" a="1"/>
  <c r="G1290" i="5" s="1"/>
  <c r="G1184" i="5" a="1"/>
  <c r="G1184" i="5" s="1"/>
  <c r="G754" i="5" a="1"/>
  <c r="G754" i="5" s="1"/>
  <c r="G448" i="5" a="1"/>
  <c r="G448" i="5" s="1"/>
  <c r="G1589" i="5" a="1"/>
  <c r="G1589" i="5" s="1"/>
  <c r="G529" i="5" a="1"/>
  <c r="G529" i="5" s="1"/>
  <c r="G913" i="5" a="1"/>
  <c r="G913" i="5" s="1"/>
  <c r="G1536" i="5" a="1"/>
  <c r="G1536" i="5" s="1"/>
  <c r="G1291" i="5" a="1"/>
  <c r="G1291" i="5" s="1"/>
  <c r="G830" i="5" a="1"/>
  <c r="G830" i="5" s="1"/>
  <c r="G1676" i="5" a="1"/>
  <c r="G1676" i="5" s="1"/>
  <c r="G1037" i="5" a="1"/>
  <c r="G1037" i="5" s="1"/>
  <c r="G1462" i="5" a="1"/>
  <c r="G1462" i="5" s="1"/>
  <c r="G977" i="5" a="1"/>
  <c r="G977" i="5" s="1"/>
  <c r="G1426" i="5" a="1"/>
  <c r="G1426" i="5" s="1"/>
  <c r="G1101" i="5" a="1"/>
  <c r="G1101" i="5" s="1"/>
  <c r="G530" i="5" a="1"/>
  <c r="G530" i="5" s="1"/>
  <c r="G298" i="5" a="1"/>
  <c r="G298" i="5" s="1"/>
  <c r="G449" i="5" a="1"/>
  <c r="G449" i="5" s="1"/>
  <c r="G206" i="5" a="1"/>
  <c r="G206" i="5" s="1"/>
  <c r="G31" i="5" a="1"/>
  <c r="G31" i="5" s="1"/>
  <c r="G831" i="5" a="1"/>
  <c r="G831" i="5" s="1"/>
  <c r="G832" i="5" a="1"/>
  <c r="G832" i="5" s="1"/>
  <c r="G914" i="5" a="1"/>
  <c r="G914" i="5" s="1"/>
  <c r="G755" i="5" a="1"/>
  <c r="G755" i="5" s="1"/>
  <c r="G1635" i="5" a="1"/>
  <c r="G1635" i="5" s="1"/>
  <c r="G299" i="5" a="1"/>
  <c r="G299" i="5" s="1"/>
  <c r="G1245" i="5" a="1"/>
  <c r="G1245" i="5" s="1"/>
  <c r="G450" i="5" a="1"/>
  <c r="G450" i="5" s="1"/>
  <c r="G95" i="5" a="1"/>
  <c r="G95" i="5" s="1"/>
  <c r="G1677" i="5" a="1"/>
  <c r="G1677" i="5" s="1"/>
  <c r="G833" i="5" a="1"/>
  <c r="G833" i="5" s="1"/>
  <c r="G1678" i="5" a="1"/>
  <c r="G1678" i="5" s="1"/>
  <c r="G1496" i="5" a="1"/>
  <c r="G1496" i="5" s="1"/>
  <c r="G1597" i="5" a="1"/>
  <c r="G1597" i="5" s="1"/>
  <c r="G1623" i="5" a="1"/>
  <c r="G1623" i="5" s="1"/>
  <c r="G978" i="5" a="1"/>
  <c r="G978" i="5" s="1"/>
  <c r="G1560" i="5" a="1"/>
  <c r="G1560" i="5" s="1"/>
  <c r="G1561" i="5" a="1"/>
  <c r="G1561" i="5" s="1"/>
  <c r="G1537" i="5" a="1"/>
  <c r="G1537" i="5" s="1"/>
  <c r="G834" i="5" a="1"/>
  <c r="G834" i="5" s="1"/>
  <c r="G52" i="5" a="1"/>
  <c r="G52" i="5" s="1"/>
  <c r="G1598" i="5" a="1"/>
  <c r="G1598" i="5" s="1"/>
  <c r="G1246" i="5" a="1"/>
  <c r="G1246" i="5" s="1"/>
  <c r="G135" i="5" a="1"/>
  <c r="G135" i="5" s="1"/>
  <c r="G1463" i="5" a="1"/>
  <c r="G1463" i="5" s="1"/>
  <c r="G1636" i="5" a="1"/>
  <c r="G1636" i="5" s="1"/>
  <c r="G672" i="5" a="1"/>
  <c r="G672" i="5" s="1"/>
  <c r="G531" i="5" a="1"/>
  <c r="G531" i="5" s="1"/>
  <c r="G451" i="5" a="1"/>
  <c r="G451" i="5" s="1"/>
  <c r="G242" i="5" a="1"/>
  <c r="G242" i="5" s="1"/>
  <c r="G207" i="5" a="1"/>
  <c r="G207" i="5" s="1"/>
  <c r="G605" i="5" a="1"/>
  <c r="G605" i="5" s="1"/>
  <c r="G606" i="5" a="1"/>
  <c r="G606" i="5" s="1"/>
  <c r="G1247" i="5" a="1"/>
  <c r="G1247" i="5" s="1"/>
  <c r="G1689" i="5" a="1"/>
  <c r="G1689" i="5" s="1"/>
  <c r="G452" i="5" a="1"/>
  <c r="G452" i="5" s="1"/>
  <c r="G756" i="5" a="1"/>
  <c r="G756" i="5" s="1"/>
  <c r="G915" i="5" a="1"/>
  <c r="G915" i="5" s="1"/>
  <c r="G1102" i="5" a="1"/>
  <c r="G1102" i="5" s="1"/>
  <c r="G1329" i="5" a="1"/>
  <c r="G1329" i="5" s="1"/>
  <c r="G1670" i="5" a="1"/>
  <c r="G1670" i="5" s="1"/>
  <c r="G25" i="5" a="1"/>
  <c r="G25" i="5" s="1"/>
  <c r="G1464" i="5" a="1"/>
  <c r="G1464" i="5" s="1"/>
  <c r="G1330" i="5" a="1"/>
  <c r="G1330" i="5" s="1"/>
  <c r="G453" i="5" a="1"/>
  <c r="G453" i="5" s="1"/>
  <c r="G916" i="5" a="1"/>
  <c r="G916" i="5" s="1"/>
  <c r="G1590" i="5" a="1"/>
  <c r="G1590" i="5" s="1"/>
  <c r="G1331" i="5" a="1"/>
  <c r="G1331" i="5" s="1"/>
  <c r="G96" i="5" a="1"/>
  <c r="G96" i="5" s="1"/>
  <c r="G1679" i="5" a="1"/>
  <c r="G1679" i="5" s="1"/>
  <c r="G835" i="5" a="1"/>
  <c r="G835" i="5" s="1"/>
  <c r="G1103" i="5" a="1"/>
  <c r="G1103" i="5" s="1"/>
  <c r="G1185" i="5" a="1"/>
  <c r="G1185" i="5" s="1"/>
  <c r="G917" i="5" a="1"/>
  <c r="G917" i="5" s="1"/>
  <c r="G1695" i="5" a="1"/>
  <c r="G1695" i="5" s="1"/>
  <c r="G673" i="5" a="1"/>
  <c r="G673" i="5" s="1"/>
  <c r="G1292" i="5" a="1"/>
  <c r="G1292" i="5" s="1"/>
  <c r="G1186" i="5" a="1"/>
  <c r="G1186" i="5" s="1"/>
  <c r="G674" i="5" a="1"/>
  <c r="G674" i="5" s="1"/>
  <c r="G675" i="5" a="1"/>
  <c r="G675" i="5" s="1"/>
  <c r="G136" i="5" a="1"/>
  <c r="G136" i="5" s="1"/>
  <c r="G243" i="5" a="1"/>
  <c r="G243" i="5" s="1"/>
  <c r="G53" i="5" a="1"/>
  <c r="G53" i="5" s="1"/>
  <c r="G244" i="5" a="1"/>
  <c r="G244" i="5" s="1"/>
  <c r="G836" i="5" a="1"/>
  <c r="G836" i="5" s="1"/>
  <c r="G97" i="5" a="1"/>
  <c r="G97" i="5" s="1"/>
  <c r="G1497" i="5" a="1"/>
  <c r="G1497" i="5" s="1"/>
  <c r="G454" i="5" a="1"/>
  <c r="G454" i="5" s="1"/>
  <c r="G757" i="5" a="1"/>
  <c r="G757" i="5" s="1"/>
  <c r="G758" i="5" a="1"/>
  <c r="G758" i="5" s="1"/>
  <c r="G918" i="5" a="1"/>
  <c r="G918" i="5" s="1"/>
  <c r="G1248" i="5" a="1"/>
  <c r="G1248" i="5" s="1"/>
  <c r="G98" i="5" a="1"/>
  <c r="G98" i="5" s="1"/>
  <c r="G370" i="5" a="1"/>
  <c r="G370" i="5" s="1"/>
  <c r="G300" i="5" a="1"/>
  <c r="G300" i="5" s="1"/>
  <c r="G1249" i="5" a="1"/>
  <c r="G1249" i="5" s="1"/>
  <c r="G1104" i="5" a="1"/>
  <c r="G1104" i="5" s="1"/>
  <c r="G532" i="5" a="1"/>
  <c r="G532" i="5" s="1"/>
  <c r="G676" i="5" a="1"/>
  <c r="G676" i="5" s="1"/>
  <c r="G919" i="5" a="1"/>
  <c r="G919" i="5" s="1"/>
  <c r="G1187" i="5" a="1"/>
  <c r="G1187" i="5" s="1"/>
  <c r="G1465" i="5" a="1"/>
  <c r="G1465" i="5" s="1"/>
  <c r="G1538" i="5" a="1"/>
  <c r="G1538" i="5" s="1"/>
  <c r="G1696" i="5" a="1"/>
  <c r="G1696" i="5" s="1"/>
  <c r="G1562" i="5" a="1"/>
  <c r="G1562" i="5" s="1"/>
  <c r="G1738" i="5" a="1"/>
  <c r="G1738" i="5" s="1"/>
  <c r="G455" i="5" a="1"/>
  <c r="G455" i="5" s="1"/>
  <c r="G1038" i="5" a="1"/>
  <c r="G1038" i="5" s="1"/>
  <c r="G1039" i="5" a="1"/>
  <c r="G1039" i="5" s="1"/>
  <c r="G18" i="5" a="1"/>
  <c r="G18" i="5" s="1"/>
  <c r="G759" i="5" a="1"/>
  <c r="G759" i="5" s="1"/>
  <c r="G301" i="5" a="1"/>
  <c r="G301" i="5" s="1"/>
  <c r="G920" i="5" a="1"/>
  <c r="G920" i="5" s="1"/>
  <c r="G137" i="5" a="1"/>
  <c r="G137" i="5" s="1"/>
  <c r="G607" i="5" a="1"/>
  <c r="G607" i="5" s="1"/>
  <c r="G1379" i="5" a="1"/>
  <c r="G1379" i="5" s="1"/>
  <c r="G1250" i="5" a="1"/>
  <c r="G1250" i="5" s="1"/>
  <c r="G1293" i="5" a="1"/>
  <c r="G1293" i="5" s="1"/>
  <c r="G979" i="5" a="1"/>
  <c r="G979" i="5" s="1"/>
  <c r="G837" i="5" a="1"/>
  <c r="G837" i="5" s="1"/>
  <c r="G1726" i="5" a="1"/>
  <c r="G1726" i="5" s="1"/>
  <c r="G1646" i="5" a="1"/>
  <c r="G1646" i="5" s="1"/>
  <c r="G980" i="5" a="1"/>
  <c r="G980" i="5" s="1"/>
  <c r="G245" i="5" a="1"/>
  <c r="G245" i="5" s="1"/>
  <c r="G1105" i="5" a="1"/>
  <c r="G1105" i="5" s="1"/>
  <c r="G1466" i="5" a="1"/>
  <c r="G1466" i="5" s="1"/>
  <c r="G54" i="5" a="1"/>
  <c r="G54" i="5" s="1"/>
  <c r="G1563" i="5" a="1"/>
  <c r="G1563" i="5" s="1"/>
  <c r="G371" i="5" a="1"/>
  <c r="G371" i="5" s="1"/>
  <c r="G1498" i="5" a="1"/>
  <c r="G1498" i="5" s="1"/>
  <c r="G456" i="5" a="1"/>
  <c r="G456" i="5" s="1"/>
  <c r="G760" i="5" a="1"/>
  <c r="G760" i="5" s="1"/>
  <c r="G174" i="5" a="1"/>
  <c r="G174" i="5" s="1"/>
  <c r="G63" i="5" a="1"/>
  <c r="G63" i="5" s="1"/>
  <c r="G1539" i="5" a="1"/>
  <c r="G1539" i="5" s="1"/>
  <c r="G208" i="5" a="1"/>
  <c r="G208" i="5" s="1"/>
  <c r="G1540" i="5" a="1"/>
  <c r="G1540" i="5" s="1"/>
  <c r="G608" i="5" a="1"/>
  <c r="G608" i="5" s="1"/>
  <c r="G1040" i="5" a="1"/>
  <c r="G1040" i="5" s="1"/>
  <c r="G457" i="5" a="1"/>
  <c r="G457" i="5" s="1"/>
  <c r="G1427" i="5" a="1"/>
  <c r="G1427" i="5" s="1"/>
  <c r="G533" i="5" a="1"/>
  <c r="G533" i="5" s="1"/>
  <c r="G1332" i="5" a="1"/>
  <c r="G1332" i="5" s="1"/>
  <c r="G677" i="5" a="1"/>
  <c r="G677" i="5" s="1"/>
  <c r="G1499" i="5" a="1"/>
  <c r="G1499" i="5" s="1"/>
  <c r="G761" i="5" a="1"/>
  <c r="G761" i="5" s="1"/>
  <c r="G1106" i="5" a="1"/>
  <c r="G1106" i="5" s="1"/>
  <c r="G458" i="5" a="1"/>
  <c r="G458" i="5" s="1"/>
  <c r="G534" i="5" a="1"/>
  <c r="G534" i="5" s="1"/>
  <c r="G1718" i="5" a="1"/>
  <c r="G1718" i="5" s="1"/>
  <c r="G209" i="5" a="1"/>
  <c r="G209" i="5" s="1"/>
  <c r="G372" i="5" a="1"/>
  <c r="G372" i="5" s="1"/>
  <c r="G246" i="5" a="1"/>
  <c r="G246" i="5" s="1"/>
  <c r="G1610" i="5" a="1"/>
  <c r="G1610" i="5" s="1"/>
  <c r="G1380" i="5" a="1"/>
  <c r="G1380" i="5" s="1"/>
  <c r="G1500" i="5" a="1"/>
  <c r="G1500" i="5" s="1"/>
  <c r="G1720" i="5" a="1"/>
  <c r="G1720" i="5" s="1"/>
  <c r="G981" i="5" a="1"/>
  <c r="G981" i="5" s="1"/>
  <c r="G838" i="5" a="1"/>
  <c r="G838" i="5" s="1"/>
  <c r="G921" i="5" a="1"/>
  <c r="G921" i="5" s="1"/>
  <c r="G64" i="5" a="1"/>
  <c r="G64" i="5" s="1"/>
  <c r="G302" i="5" a="1"/>
  <c r="G302" i="5" s="1"/>
  <c r="G1381" i="5" a="1"/>
  <c r="G1381" i="5" s="1"/>
  <c r="G609" i="5" a="1"/>
  <c r="G609" i="5" s="1"/>
  <c r="G982" i="5" a="1"/>
  <c r="G982" i="5" s="1"/>
  <c r="G922" i="5" a="1"/>
  <c r="G922" i="5" s="1"/>
  <c r="G1107" i="5" a="1"/>
  <c r="G1107" i="5" s="1"/>
  <c r="G1564" i="5" a="1"/>
  <c r="G1564" i="5" s="1"/>
  <c r="G923" i="5" a="1"/>
  <c r="G923" i="5" s="1"/>
  <c r="G1637" i="5" a="1"/>
  <c r="G1637" i="5" s="1"/>
  <c r="G1294" i="5" a="1"/>
  <c r="G1294" i="5" s="1"/>
  <c r="G1541" i="5" a="1"/>
  <c r="G1541" i="5" s="1"/>
  <c r="G762" i="5" a="1"/>
  <c r="G762" i="5" s="1"/>
  <c r="G1382" i="5" a="1"/>
  <c r="G1382" i="5" s="1"/>
  <c r="G1251" i="5" a="1"/>
  <c r="G1251" i="5" s="1"/>
  <c r="G983" i="5" a="1"/>
  <c r="G983" i="5" s="1"/>
  <c r="G138" i="5" a="1"/>
  <c r="G138" i="5" s="1"/>
  <c r="G373" i="5" a="1"/>
  <c r="G373" i="5" s="1"/>
  <c r="G1542" i="5" a="1"/>
  <c r="G1542" i="5" s="1"/>
  <c r="G1501" i="5" a="1"/>
  <c r="G1501" i="5" s="1"/>
  <c r="G1467" i="5" a="1"/>
  <c r="G1467" i="5" s="1"/>
  <c r="G247" i="5" a="1"/>
  <c r="G247" i="5" s="1"/>
  <c r="G65" i="5" a="1"/>
  <c r="G65" i="5" s="1"/>
  <c r="G175" i="5" a="1"/>
  <c r="G175" i="5" s="1"/>
  <c r="G1252" i="5" a="1"/>
  <c r="G1252" i="5" s="1"/>
  <c r="G303" i="5" a="1"/>
  <c r="G303" i="5" s="1"/>
  <c r="G248" i="5" a="1"/>
  <c r="G248" i="5" s="1"/>
  <c r="G1383" i="5" a="1"/>
  <c r="G1383" i="5" s="1"/>
  <c r="G763" i="5" a="1"/>
  <c r="G763" i="5" s="1"/>
  <c r="G1041" i="5" a="1"/>
  <c r="G1041" i="5" s="1"/>
  <c r="G1042" i="5" a="1"/>
  <c r="G1042" i="5" s="1"/>
  <c r="G839" i="5" a="1"/>
  <c r="G839" i="5" s="1"/>
  <c r="G1655" i="5" a="1"/>
  <c r="G1655" i="5" s="1"/>
  <c r="G1656" i="5" a="1"/>
  <c r="G1656" i="5" s="1"/>
  <c r="G1108" i="5" a="1"/>
  <c r="G1108" i="5" s="1"/>
  <c r="G678" i="5" a="1"/>
  <c r="G678" i="5" s="1"/>
  <c r="G374" i="5" a="1"/>
  <c r="G374" i="5" s="1"/>
  <c r="G924" i="5" a="1"/>
  <c r="G924" i="5" s="1"/>
  <c r="G1188" i="5" a="1"/>
  <c r="G1188" i="5" s="1"/>
  <c r="G1611" i="5" a="1"/>
  <c r="G1611" i="5" s="1"/>
  <c r="G679" i="5" a="1"/>
  <c r="G679" i="5" s="1"/>
  <c r="G680" i="5" a="1"/>
  <c r="G680" i="5" s="1"/>
  <c r="G1109" i="5" a="1"/>
  <c r="G1109" i="5" s="1"/>
  <c r="G304" i="5" a="1"/>
  <c r="G304" i="5" s="1"/>
  <c r="G1612" i="5" a="1"/>
  <c r="G1612" i="5" s="1"/>
  <c r="G459" i="5" a="1"/>
  <c r="G459" i="5" s="1"/>
  <c r="G984" i="5" a="1"/>
  <c r="G984" i="5" s="1"/>
  <c r="G1333" i="5" a="1"/>
  <c r="G1333" i="5" s="1"/>
  <c r="G535" i="5" a="1"/>
  <c r="G535" i="5" s="1"/>
  <c r="G925" i="5" a="1"/>
  <c r="G925" i="5" s="1"/>
  <c r="G1253" i="5" a="1"/>
  <c r="G1253" i="5" s="1"/>
  <c r="G1295" i="5" a="1"/>
  <c r="G1295" i="5" s="1"/>
  <c r="G1043" i="5" a="1"/>
  <c r="G1043" i="5" s="1"/>
  <c r="G1428" i="5" a="1"/>
  <c r="G1428" i="5" s="1"/>
  <c r="G1543" i="5" a="1"/>
  <c r="G1543" i="5" s="1"/>
  <c r="G764" i="5" a="1"/>
  <c r="G764" i="5" s="1"/>
  <c r="G1680" i="5" a="1"/>
  <c r="G1680" i="5" s="1"/>
  <c r="G32" i="5" a="1"/>
  <c r="G32" i="5" s="1"/>
  <c r="G1189" i="5" a="1"/>
  <c r="G1189" i="5" s="1"/>
  <c r="G840" i="5" a="1"/>
  <c r="G840" i="5" s="1"/>
  <c r="G249" i="5" a="1"/>
  <c r="G249" i="5" s="1"/>
  <c r="G985" i="5" a="1"/>
  <c r="G985" i="5" s="1"/>
  <c r="G610" i="5" a="1"/>
  <c r="G610" i="5" s="1"/>
  <c r="G139" i="5" a="1"/>
  <c r="G139" i="5" s="1"/>
  <c r="G681" i="5" a="1"/>
  <c r="G681" i="5" s="1"/>
  <c r="G1647" i="5" a="1"/>
  <c r="G1647" i="5" s="1"/>
  <c r="G1657" i="5" a="1"/>
  <c r="G1657" i="5" s="1"/>
  <c r="G1110" i="5" a="1"/>
  <c r="G1110" i="5" s="1"/>
  <c r="G375" i="5" a="1"/>
  <c r="G375" i="5" s="1"/>
  <c r="G66" i="5" a="1"/>
  <c r="G66" i="5" s="1"/>
  <c r="G1502" i="5" a="1"/>
  <c r="G1502" i="5" s="1"/>
  <c r="G926" i="5" a="1"/>
  <c r="G926" i="5" s="1"/>
  <c r="G1384" i="5" a="1"/>
  <c r="G1384" i="5" s="1"/>
  <c r="G1736" i="5" a="1"/>
  <c r="G1736" i="5" s="1"/>
  <c r="G460" i="5" a="1"/>
  <c r="G460" i="5" s="1"/>
  <c r="G841" i="5" a="1"/>
  <c r="G841" i="5" s="1"/>
  <c r="G1624" i="5" a="1"/>
  <c r="G1624" i="5" s="1"/>
  <c r="G210" i="5" a="1"/>
  <c r="G210" i="5" s="1"/>
  <c r="G1429" i="5" a="1"/>
  <c r="G1429" i="5" s="1"/>
  <c r="G842" i="5" a="1"/>
  <c r="G842" i="5" s="1"/>
  <c r="G1296" i="5" a="1"/>
  <c r="G1296" i="5" s="1"/>
  <c r="G1690" i="5" a="1"/>
  <c r="G1690" i="5" s="1"/>
  <c r="G1111" i="5" a="1"/>
  <c r="G1111" i="5" s="1"/>
  <c r="G1599" i="5" a="1"/>
  <c r="G1599" i="5" s="1"/>
  <c r="G1503" i="5" a="1"/>
  <c r="G1503" i="5" s="1"/>
  <c r="G765" i="5" a="1"/>
  <c r="G765" i="5" s="1"/>
  <c r="G986" i="5" a="1"/>
  <c r="G986" i="5" s="1"/>
  <c r="G1385" i="5" a="1"/>
  <c r="G1385" i="5" s="1"/>
  <c r="G1334" i="5" a="1"/>
  <c r="G1334" i="5" s="1"/>
  <c r="G1044" i="5" a="1"/>
  <c r="G1044" i="5" s="1"/>
  <c r="G376" i="5" a="1"/>
  <c r="G376" i="5" s="1"/>
  <c r="G1625" i="5" a="1"/>
  <c r="G1625" i="5" s="1"/>
  <c r="G1112" i="5" a="1"/>
  <c r="G1112" i="5" s="1"/>
  <c r="G1254" i="5" a="1"/>
  <c r="G1254" i="5" s="1"/>
  <c r="G1504" i="5" a="1"/>
  <c r="G1504" i="5" s="1"/>
  <c r="G1430" i="5" a="1"/>
  <c r="G1430" i="5" s="1"/>
  <c r="G176" i="5" a="1"/>
  <c r="G176" i="5" s="1"/>
  <c r="G1297" i="5" a="1"/>
  <c r="G1297" i="5" s="1"/>
  <c r="G1386" i="5" a="1"/>
  <c r="G1386" i="5" s="1"/>
  <c r="G1045" i="5" a="1"/>
  <c r="G1045" i="5" s="1"/>
  <c r="G1113" i="5" a="1"/>
  <c r="G1113" i="5" s="1"/>
  <c r="G536" i="5" a="1"/>
  <c r="G536" i="5" s="1"/>
  <c r="G1505" i="5" a="1"/>
  <c r="G1505" i="5" s="1"/>
  <c r="G611" i="5" a="1"/>
  <c r="G611" i="5" s="1"/>
  <c r="G1114" i="5" a="1"/>
  <c r="G1114" i="5" s="1"/>
  <c r="G1565" i="5" a="1"/>
  <c r="G1565" i="5" s="1"/>
  <c r="G1335" i="5" a="1"/>
  <c r="G1335" i="5" s="1"/>
  <c r="G377" i="5" a="1"/>
  <c r="G377" i="5" s="1"/>
  <c r="G843" i="5" a="1"/>
  <c r="G843" i="5" s="1"/>
  <c r="G250" i="5" a="1"/>
  <c r="G250" i="5" s="1"/>
  <c r="G1681" i="5" a="1"/>
  <c r="G1681" i="5" s="1"/>
  <c r="G177" i="5" a="1"/>
  <c r="G177" i="5" s="1"/>
  <c r="G1431" i="5" a="1"/>
  <c r="G1431" i="5" s="1"/>
  <c r="G1468" i="5" a="1"/>
  <c r="G1468" i="5" s="1"/>
  <c r="G251" i="5" a="1"/>
  <c r="G251" i="5" s="1"/>
  <c r="G1387" i="5" a="1"/>
  <c r="G1387" i="5" s="1"/>
  <c r="G1566" i="5" a="1"/>
  <c r="G1566" i="5" s="1"/>
  <c r="G844" i="5" a="1"/>
  <c r="G844" i="5" s="1"/>
  <c r="G461" i="5" a="1"/>
  <c r="G461" i="5" s="1"/>
  <c r="G462" i="5" a="1"/>
  <c r="G462" i="5" s="1"/>
  <c r="G766" i="5" a="1"/>
  <c r="G766" i="5" s="1"/>
  <c r="G612" i="5" a="1"/>
  <c r="G612" i="5" s="1"/>
  <c r="G1388" i="5" a="1"/>
  <c r="G1388" i="5" s="1"/>
  <c r="G305" i="5" a="1"/>
  <c r="G305" i="5" s="1"/>
  <c r="G55" i="5" a="1"/>
  <c r="G55" i="5" s="1"/>
  <c r="G1115" i="5" a="1"/>
  <c r="G1115" i="5" s="1"/>
  <c r="G845" i="5" a="1"/>
  <c r="G845" i="5" s="1"/>
  <c r="G927" i="5" a="1"/>
  <c r="G927" i="5" s="1"/>
  <c r="G1046" i="5" a="1"/>
  <c r="G1046" i="5" s="1"/>
  <c r="G1469" i="5" a="1"/>
  <c r="G1469" i="5" s="1"/>
  <c r="G378" i="5" a="1"/>
  <c r="G378" i="5" s="1"/>
  <c r="G1116" i="5" a="1"/>
  <c r="G1116" i="5" s="1"/>
  <c r="G252" i="5" a="1"/>
  <c r="G252" i="5" s="1"/>
  <c r="G99" i="5" a="1"/>
  <c r="G99" i="5" s="1"/>
  <c r="G1432" i="5" a="1"/>
  <c r="G1432" i="5" s="1"/>
  <c r="G1710" i="5" a="1"/>
  <c r="G1710" i="5" s="1"/>
  <c r="G463" i="5" a="1"/>
  <c r="G463" i="5" s="1"/>
  <c r="G613" i="5" a="1"/>
  <c r="G613" i="5" s="1"/>
  <c r="G767" i="5" a="1"/>
  <c r="G767" i="5" s="1"/>
  <c r="G1691" i="5" a="1"/>
  <c r="G1691" i="5" s="1"/>
  <c r="G464" i="5" a="1"/>
  <c r="G464" i="5" s="1"/>
  <c r="G1389" i="5" a="1"/>
  <c r="G1389" i="5" s="1"/>
  <c r="G1740" i="5" a="1"/>
  <c r="G1740" i="5" s="1"/>
  <c r="G1255" i="5" a="1"/>
  <c r="G1255" i="5" s="1"/>
  <c r="G67" i="5" a="1"/>
  <c r="G67" i="5" s="1"/>
  <c r="G1470" i="5" a="1"/>
  <c r="G1470" i="5" s="1"/>
  <c r="G178" i="5" a="1"/>
  <c r="G178" i="5" s="1"/>
  <c r="G1117" i="5" a="1"/>
  <c r="G1117" i="5" s="1"/>
  <c r="G26" i="5" a="1"/>
  <c r="G26" i="5" s="1"/>
  <c r="G1336" i="5" a="1"/>
  <c r="G1336" i="5" s="1"/>
  <c r="G140" i="5" a="1"/>
  <c r="G140" i="5" s="1"/>
  <c r="G465" i="5" a="1"/>
  <c r="G465" i="5" s="1"/>
  <c r="G27" i="5" a="1"/>
  <c r="G27" i="5" s="1"/>
  <c r="G379" i="5" a="1"/>
  <c r="G379" i="5" s="1"/>
  <c r="G537" i="5" a="1"/>
  <c r="G537" i="5" s="1"/>
  <c r="G1256" i="5" a="1"/>
  <c r="G1256" i="5" s="1"/>
  <c r="G987" i="5" a="1"/>
  <c r="G987" i="5" s="1"/>
  <c r="G179" i="5" a="1"/>
  <c r="G179" i="5" s="1"/>
  <c r="G380" i="5" a="1"/>
  <c r="G380" i="5" s="1"/>
  <c r="G1390" i="5" a="1"/>
  <c r="G1390" i="5" s="1"/>
  <c r="G1391" i="5" a="1"/>
  <c r="G1391" i="5" s="1"/>
  <c r="G682" i="5" a="1"/>
  <c r="G682" i="5" s="1"/>
  <c r="G1392" i="5" a="1"/>
  <c r="G1392" i="5" s="1"/>
  <c r="G1118" i="5" a="1"/>
  <c r="G1118" i="5" s="1"/>
  <c r="G1337" i="5" a="1"/>
  <c r="G1337" i="5" s="1"/>
  <c r="G1298" i="5" a="1"/>
  <c r="G1298" i="5" s="1"/>
  <c r="G1257" i="5" a="1"/>
  <c r="G1257" i="5" s="1"/>
  <c r="G1626" i="5" a="1"/>
  <c r="G1626" i="5" s="1"/>
  <c r="G1638" i="5" a="1"/>
  <c r="G1638" i="5" s="1"/>
  <c r="G141" i="5" a="1"/>
  <c r="G141" i="5" s="1"/>
  <c r="G1393" i="5" a="1"/>
  <c r="G1393" i="5" s="1"/>
  <c r="G466" i="5" a="1"/>
  <c r="G466" i="5" s="1"/>
  <c r="G1299" i="5" a="1"/>
  <c r="G1299" i="5" s="1"/>
  <c r="G1741" i="5" a="1"/>
  <c r="G1741" i="5" s="1"/>
  <c r="G1300" i="5" a="1"/>
  <c r="G1300" i="5" s="1"/>
  <c r="G1119" i="5" a="1"/>
  <c r="G1119" i="5" s="1"/>
  <c r="G988" i="5" a="1"/>
  <c r="G988" i="5" s="1"/>
  <c r="G1506" i="5" a="1"/>
  <c r="G1506" i="5" s="1"/>
  <c r="G1507" i="5" a="1"/>
  <c r="G1507" i="5" s="1"/>
  <c r="G142" i="5" a="1"/>
  <c r="G142" i="5" s="1"/>
  <c r="G100" i="5" a="1"/>
  <c r="G100" i="5" s="1"/>
  <c r="G1338" i="5" a="1"/>
  <c r="G1338" i="5" s="1"/>
  <c r="G1047" i="5" a="1"/>
  <c r="G1047" i="5" s="1"/>
  <c r="G180" i="5" a="1"/>
  <c r="G180" i="5" s="1"/>
  <c r="G614" i="5" a="1"/>
  <c r="G614" i="5" s="1"/>
  <c r="G538" i="5" a="1"/>
  <c r="G538" i="5" s="1"/>
  <c r="G1190" i="5" a="1"/>
  <c r="G1190" i="5" s="1"/>
  <c r="G1120" i="5" a="1"/>
  <c r="G1120" i="5" s="1"/>
  <c r="G181" i="5" a="1"/>
  <c r="G181" i="5" s="1"/>
  <c r="G211" i="5" a="1"/>
  <c r="G211" i="5" s="1"/>
  <c r="G1727" i="5" a="1"/>
  <c r="G1727" i="5" s="1"/>
  <c r="G1600" i="5" a="1"/>
  <c r="G1600" i="5" s="1"/>
  <c r="G1121" i="5" a="1"/>
  <c r="G1121" i="5" s="1"/>
  <c r="G928" i="5" a="1"/>
  <c r="G928" i="5" s="1"/>
  <c r="G381" i="5" a="1"/>
  <c r="G381" i="5" s="1"/>
  <c r="G1048" i="5" a="1"/>
  <c r="G1048" i="5" s="1"/>
  <c r="G683" i="5" a="1"/>
  <c r="G683" i="5" s="1"/>
  <c r="G467" i="5" a="1"/>
  <c r="G467" i="5" s="1"/>
  <c r="G468" i="5" a="1"/>
  <c r="G468" i="5" s="1"/>
  <c r="G253" i="5" a="1"/>
  <c r="G253" i="5" s="1"/>
  <c r="G768" i="5" a="1"/>
  <c r="G768" i="5" s="1"/>
  <c r="G306" i="5" a="1"/>
  <c r="G306" i="5" s="1"/>
  <c r="G19" i="5" a="1"/>
  <c r="G19" i="5" s="1"/>
  <c r="G1122" i="5" a="1"/>
  <c r="G1122" i="5" s="1"/>
  <c r="G989" i="5" a="1"/>
  <c r="G989" i="5" s="1"/>
  <c r="G20" i="5" a="1"/>
  <c r="G20" i="5" s="1"/>
  <c r="G1258" i="5" a="1"/>
  <c r="G1258" i="5" s="1"/>
  <c r="G684" i="5" a="1"/>
  <c r="G684" i="5" s="1"/>
  <c r="G1508" i="5" a="1"/>
  <c r="G1508" i="5" s="1"/>
  <c r="G1339" i="5" a="1"/>
  <c r="G1339" i="5" s="1"/>
  <c r="G1191" i="5" a="1"/>
  <c r="G1191" i="5" s="1"/>
  <c r="G1192" i="5" a="1"/>
  <c r="G1192" i="5" s="1"/>
  <c r="G382" i="5" a="1"/>
  <c r="G382" i="5" s="1"/>
  <c r="G685" i="5" a="1"/>
  <c r="G685" i="5" s="1"/>
  <c r="G101" i="5" a="1"/>
  <c r="G101" i="5" s="1"/>
  <c r="G1049" i="5" a="1"/>
  <c r="G1049" i="5" s="1"/>
  <c r="G686" i="5" a="1"/>
  <c r="G686" i="5" s="1"/>
  <c r="G1544" i="5" a="1"/>
  <c r="G1544" i="5" s="1"/>
  <c r="G1711" i="5" a="1"/>
  <c r="G1711" i="5" s="1"/>
  <c r="G143" i="5" a="1"/>
  <c r="G143" i="5" s="1"/>
  <c r="G469" i="5" a="1"/>
  <c r="G469" i="5" s="1"/>
  <c r="G539" i="5" a="1"/>
  <c r="G539" i="5" s="1"/>
  <c r="G687" i="5" a="1"/>
  <c r="G687" i="5" s="1"/>
  <c r="G688" i="5" a="1"/>
  <c r="G688" i="5" s="1"/>
  <c r="G615" i="5" a="1"/>
  <c r="G615" i="5" s="1"/>
  <c r="G689" i="5" a="1"/>
  <c r="G689" i="5" s="1"/>
  <c r="G182" i="5" a="1"/>
  <c r="G182" i="5" s="1"/>
  <c r="G929" i="5" a="1"/>
  <c r="G929" i="5" s="1"/>
  <c r="G1601" i="5" a="1"/>
  <c r="G1601" i="5" s="1"/>
  <c r="G1301" i="5" a="1"/>
  <c r="G1301" i="5" s="1"/>
  <c r="G254" i="5" a="1"/>
  <c r="G254" i="5" s="1"/>
  <c r="G9" i="5" a="1"/>
  <c r="G9" i="5" s="1"/>
  <c r="G1259" i="5" a="1"/>
  <c r="G1259" i="5" s="1"/>
  <c r="G470" i="5" a="1"/>
  <c r="G470" i="5" s="1"/>
  <c r="G1658" i="5" a="1"/>
  <c r="G1658" i="5" s="1"/>
  <c r="G1050" i="5" a="1"/>
  <c r="G1050" i="5" s="1"/>
  <c r="G307" i="5" a="1"/>
  <c r="G307" i="5" s="1"/>
  <c r="G1193" i="5" a="1"/>
  <c r="G1193" i="5" s="1"/>
  <c r="G1703" i="5" a="1"/>
  <c r="G1703" i="5" s="1"/>
  <c r="G1682" i="5" a="1"/>
  <c r="G1682" i="5" s="1"/>
  <c r="G1123" i="5" a="1"/>
  <c r="G1123" i="5" s="1"/>
  <c r="G1302" i="5" a="1"/>
  <c r="G1302" i="5" s="1"/>
  <c r="G846" i="5" a="1"/>
  <c r="G846" i="5" s="1"/>
  <c r="G540" i="5" a="1"/>
  <c r="G540" i="5" s="1"/>
  <c r="G14" i="5" a="1"/>
  <c r="G14" i="5" s="1"/>
  <c r="G1545" i="5" a="1"/>
  <c r="G1545" i="5" s="1"/>
  <c r="G308" i="5" a="1"/>
  <c r="G308" i="5" s="1"/>
  <c r="G1303" i="5" a="1"/>
  <c r="G1303" i="5" s="1"/>
  <c r="G1394" i="5" a="1"/>
  <c r="G1394" i="5" s="1"/>
  <c r="G68" i="5" a="1"/>
  <c r="G68" i="5" s="1"/>
  <c r="G990" i="5" a="1"/>
  <c r="G990" i="5" s="1"/>
  <c r="G1194" i="5" a="1"/>
  <c r="G1194" i="5" s="1"/>
  <c r="G1567" i="5" a="1"/>
  <c r="G1567" i="5" s="1"/>
  <c r="G541" i="5" a="1"/>
  <c r="G541" i="5" s="1"/>
  <c r="G69" i="5" a="1"/>
  <c r="G69" i="5" s="1"/>
  <c r="G1509" i="5" a="1"/>
  <c r="G1509" i="5" s="1"/>
  <c r="G1395" i="5" a="1"/>
  <c r="G1395" i="5" s="1"/>
  <c r="G471" i="5" a="1"/>
  <c r="G471" i="5" s="1"/>
  <c r="G383" i="5" a="1"/>
  <c r="G383" i="5" s="1"/>
  <c r="G1396" i="5" a="1"/>
  <c r="G1396" i="5" s="1"/>
  <c r="G1568" i="5" a="1"/>
  <c r="G1568" i="5" s="1"/>
  <c r="G144" i="5" a="1"/>
  <c r="G144" i="5" s="1"/>
  <c r="G1569" i="5" a="1"/>
  <c r="G1569" i="5" s="1"/>
  <c r="G1546" i="5" a="1"/>
  <c r="G1546" i="5" s="1"/>
  <c r="G1692" i="5" a="1"/>
  <c r="G1692" i="5" s="1"/>
  <c r="G1195" i="5" a="1"/>
  <c r="G1195" i="5" s="1"/>
  <c r="G542" i="5" a="1"/>
  <c r="G542" i="5" s="1"/>
  <c r="G1433" i="5" a="1"/>
  <c r="G1433" i="5" s="1"/>
  <c r="G616" i="5" a="1"/>
  <c r="G616" i="5" s="1"/>
  <c r="G690" i="5" a="1"/>
  <c r="G690" i="5" s="1"/>
  <c r="G769" i="5" a="1"/>
  <c r="G769" i="5" s="1"/>
  <c r="G691" i="5" a="1"/>
  <c r="G691" i="5" s="1"/>
  <c r="G1260" i="5" a="1"/>
  <c r="G1260" i="5" s="1"/>
  <c r="G1591" i="5" a="1"/>
  <c r="G1591" i="5" s="1"/>
  <c r="G309" i="5" a="1"/>
  <c r="G309" i="5" s="1"/>
  <c r="G255" i="5" a="1"/>
  <c r="G255" i="5" s="1"/>
  <c r="G1124" i="5" a="1"/>
  <c r="G1124" i="5" s="1"/>
  <c r="G1671" i="5" a="1"/>
  <c r="G1671" i="5" s="1"/>
  <c r="G1051" i="5" a="1"/>
  <c r="G1051" i="5" s="1"/>
  <c r="G1434" i="5" a="1"/>
  <c r="G1434" i="5" s="1"/>
  <c r="G1261" i="5" a="1"/>
  <c r="G1261" i="5" s="1"/>
  <c r="G617" i="5" a="1"/>
  <c r="G617" i="5" s="1"/>
  <c r="G1683" i="5" a="1"/>
  <c r="G1683" i="5" s="1"/>
  <c r="G618" i="5" a="1"/>
  <c r="G618" i="5" s="1"/>
  <c r="G1510" i="5" a="1"/>
  <c r="G1510" i="5" s="1"/>
  <c r="G619" i="5" a="1"/>
  <c r="G619" i="5" s="1"/>
  <c r="G692" i="5" a="1"/>
  <c r="G692" i="5" s="1"/>
  <c r="G1196" i="5" a="1"/>
  <c r="G1196" i="5" s="1"/>
  <c r="G1340" i="5" a="1"/>
  <c r="G1340" i="5" s="1"/>
  <c r="G1397" i="5" a="1"/>
  <c r="G1397" i="5" s="1"/>
  <c r="G1052" i="5" a="1"/>
  <c r="G1052" i="5" s="1"/>
  <c r="G991" i="5" a="1"/>
  <c r="G991" i="5" s="1"/>
  <c r="G1197" i="5" a="1"/>
  <c r="G1197" i="5" s="1"/>
  <c r="G1570" i="5" a="1"/>
  <c r="G1570" i="5" s="1"/>
  <c r="G1592" i="5" a="1"/>
  <c r="G1592" i="5" s="1"/>
  <c r="G1262" i="5" a="1"/>
  <c r="G1262" i="5" s="1"/>
  <c r="G1697" i="5" a="1"/>
  <c r="G1697" i="5" s="1"/>
  <c r="G1198" i="5" a="1"/>
  <c r="G1198" i="5" s="1"/>
  <c r="G145" i="5" a="1"/>
  <c r="G145" i="5" s="1"/>
  <c r="G1435" i="5" a="1"/>
  <c r="G1435" i="5" s="1"/>
  <c r="G992" i="5" a="1"/>
  <c r="G992" i="5" s="1"/>
  <c r="G847" i="5" a="1"/>
  <c r="G847" i="5" s="1"/>
  <c r="G1669" i="5" a="1"/>
  <c r="G1669" i="5" s="1"/>
  <c r="G1199" i="5" a="1"/>
  <c r="G1199" i="5" s="1"/>
  <c r="G384" i="5" a="1"/>
  <c r="G384" i="5" s="1"/>
  <c r="G33" i="5" a="1"/>
  <c r="G33" i="5" s="1"/>
  <c r="G543" i="5" a="1"/>
  <c r="G543" i="5" s="1"/>
  <c r="G848" i="5" a="1"/>
  <c r="G848" i="5" s="1"/>
  <c r="G620" i="5" a="1"/>
  <c r="G620" i="5" s="1"/>
  <c r="G34" i="5" a="1"/>
  <c r="G34" i="5" s="1"/>
  <c r="G40" i="5" a="1"/>
  <c r="G40" i="5" s="1"/>
  <c r="G310" i="5" a="1"/>
  <c r="G310" i="5" s="1"/>
  <c r="G212" i="5" a="1"/>
  <c r="G212" i="5" s="1"/>
  <c r="G1704" i="5" a="1"/>
  <c r="G1704" i="5" s="1"/>
  <c r="G993" i="5" a="1"/>
  <c r="G993" i="5" s="1"/>
  <c r="G1304" i="5" a="1"/>
  <c r="G1304" i="5" s="1"/>
  <c r="G1639" i="5" a="1"/>
  <c r="G1639" i="5" s="1"/>
  <c r="G1684" i="5" a="1"/>
  <c r="G1684" i="5" s="1"/>
  <c r="G472" i="5" a="1"/>
  <c r="G472" i="5" s="1"/>
  <c r="G1613" i="5" a="1"/>
  <c r="G1613" i="5" s="1"/>
  <c r="G849" i="5" a="1"/>
  <c r="G849" i="5" s="1"/>
  <c r="G770" i="5" a="1"/>
  <c r="G770" i="5" s="1"/>
  <c r="G1263" i="5" a="1"/>
  <c r="G1263" i="5" s="1"/>
  <c r="G850" i="5" a="1"/>
  <c r="G850" i="5" s="1"/>
  <c r="G70" i="5" a="1"/>
  <c r="G70" i="5" s="1"/>
  <c r="G213" i="5" a="1"/>
  <c r="G213" i="5" s="1"/>
  <c r="G851" i="5" a="1"/>
  <c r="G851" i="5" s="1"/>
  <c r="G385" i="5" a="1"/>
  <c r="G385" i="5" s="1"/>
  <c r="G214" i="5" a="1"/>
  <c r="G214" i="5" s="1"/>
  <c r="G1602" i="5" a="1"/>
  <c r="G1602" i="5" s="1"/>
  <c r="G1511" i="5" a="1"/>
  <c r="G1511" i="5" s="1"/>
  <c r="G311" i="5" a="1"/>
  <c r="G311" i="5" s="1"/>
  <c r="G312" i="5" a="1"/>
  <c r="G312" i="5" s="1"/>
  <c r="G1648" i="5" a="1"/>
  <c r="G1648" i="5" s="1"/>
  <c r="G994" i="5" a="1"/>
  <c r="G994" i="5" s="1"/>
  <c r="G215" i="5" a="1"/>
  <c r="G215" i="5" s="1"/>
  <c r="G71" i="5" a="1"/>
  <c r="G71" i="5" s="1"/>
  <c r="G1512" i="5" a="1"/>
  <c r="G1512" i="5" s="1"/>
  <c r="G995" i="5" a="1"/>
  <c r="G995" i="5" s="1"/>
  <c r="G1698" i="5" a="1"/>
  <c r="G1698" i="5" s="1"/>
  <c r="G621" i="5" a="1"/>
  <c r="G621" i="5" s="1"/>
  <c r="G256" i="5" a="1"/>
  <c r="G256" i="5" s="1"/>
  <c r="G771" i="5" a="1"/>
  <c r="G771" i="5" s="1"/>
  <c r="G1398" i="5" a="1"/>
  <c r="G1398" i="5" s="1"/>
  <c r="G1614" i="5" a="1"/>
  <c r="G1614" i="5" s="1"/>
  <c r="G1547" i="5" a="1"/>
  <c r="G1547" i="5" s="1"/>
  <c r="G1125" i="5" a="1"/>
  <c r="G1125" i="5" s="1"/>
  <c r="G622" i="5" a="1"/>
  <c r="G622" i="5" s="1"/>
  <c r="G852" i="5" a="1"/>
  <c r="G852" i="5" s="1"/>
  <c r="G693" i="5" a="1"/>
  <c r="G693" i="5" s="1"/>
  <c r="G1737" i="5" a="1"/>
  <c r="G1737" i="5" s="1"/>
  <c r="G1053" i="5" a="1"/>
  <c r="G1053" i="5" s="1"/>
  <c r="G1054" i="5" a="1"/>
  <c r="G1054" i="5" s="1"/>
  <c r="G930" i="5" a="1"/>
  <c r="G930" i="5" s="1"/>
  <c r="G183" i="5" a="1"/>
  <c r="G183" i="5" s="1"/>
  <c r="G544" i="5" a="1"/>
  <c r="G544" i="5" s="1"/>
  <c r="G1264" i="5" a="1"/>
  <c r="G1264" i="5" s="1"/>
  <c r="G257" i="5" a="1"/>
  <c r="G257" i="5" s="1"/>
  <c r="G1548" i="5" a="1"/>
  <c r="G1548" i="5" s="1"/>
  <c r="G313" i="5" a="1"/>
  <c r="G313" i="5" s="1"/>
  <c r="G996" i="5" a="1"/>
  <c r="G996" i="5" s="1"/>
  <c r="G102" i="5" a="1"/>
  <c r="G102" i="5" s="1"/>
  <c r="G997" i="5" a="1"/>
  <c r="G997" i="5" s="1"/>
  <c r="G1126" i="5" a="1"/>
  <c r="G1126" i="5" s="1"/>
  <c r="G103" i="5" a="1"/>
  <c r="G103" i="5" s="1"/>
  <c r="G1305" i="5" a="1"/>
  <c r="G1305" i="5" s="1"/>
  <c r="G694" i="5" a="1"/>
  <c r="G694" i="5" s="1"/>
  <c r="G258" i="5" a="1"/>
  <c r="G258" i="5" s="1"/>
  <c r="G473" i="5" a="1"/>
  <c r="G473" i="5" s="1"/>
  <c r="G695" i="5" a="1"/>
  <c r="G695" i="5" s="1"/>
  <c r="G696" i="5" a="1"/>
  <c r="G696" i="5" s="1"/>
  <c r="G1127" i="5" a="1"/>
  <c r="G1127" i="5" s="1"/>
  <c r="G1265" i="5" a="1"/>
  <c r="G1265" i="5" s="1"/>
  <c r="G772" i="5" a="1"/>
  <c r="G772" i="5" s="1"/>
  <c r="G259" i="5" a="1"/>
  <c r="G259" i="5" s="1"/>
  <c r="G1306" i="5" a="1"/>
  <c r="G1306" i="5" s="1"/>
  <c r="G1649" i="5" a="1"/>
  <c r="G1649" i="5" s="1"/>
  <c r="G1341" i="5" a="1"/>
  <c r="G1341" i="5" s="1"/>
  <c r="G260" i="5" a="1"/>
  <c r="G260" i="5" s="1"/>
  <c r="G1200" i="5" a="1"/>
  <c r="G1200" i="5" s="1"/>
  <c r="G1436" i="5" a="1"/>
  <c r="G1436" i="5" s="1"/>
  <c r="G314" i="5" a="1"/>
  <c r="G314" i="5" s="1"/>
  <c r="G1266" i="5" a="1"/>
  <c r="G1266" i="5" s="1"/>
  <c r="G773" i="5" a="1"/>
  <c r="G773" i="5" s="1"/>
  <c r="G1201" i="5" a="1"/>
  <c r="G1201" i="5" s="1"/>
  <c r="G1307" i="5" a="1"/>
  <c r="G1307" i="5" s="1"/>
  <c r="G623" i="5" a="1"/>
  <c r="G623" i="5" s="1"/>
  <c r="G474" i="5" a="1"/>
  <c r="G474" i="5" s="1"/>
  <c r="G1728" i="5" a="1"/>
  <c r="G1728" i="5" s="1"/>
  <c r="G853" i="5" a="1"/>
  <c r="G853" i="5" s="1"/>
  <c r="G931" i="5" a="1"/>
  <c r="G931" i="5" s="1"/>
  <c r="G1437" i="5" a="1"/>
  <c r="G1437" i="5" s="1"/>
  <c r="G386" i="5" a="1"/>
  <c r="G386" i="5" s="1"/>
  <c r="G854" i="5" a="1"/>
  <c r="G854" i="5" s="1"/>
  <c r="G261" i="5" a="1"/>
  <c r="G261" i="5" s="1"/>
  <c r="G1693" i="5" a="1"/>
  <c r="G1693" i="5" s="1"/>
  <c r="G387" i="5" a="1"/>
  <c r="G387" i="5" s="1"/>
  <c r="G855" i="5" a="1"/>
  <c r="G855" i="5" s="1"/>
  <c r="G315" i="5" a="1"/>
  <c r="G315" i="5" s="1"/>
  <c r="G388" i="5" a="1"/>
  <c r="G388" i="5" s="1"/>
  <c r="G1308" i="5" a="1"/>
  <c r="G1308" i="5" s="1"/>
  <c r="G1659" i="5" a="1"/>
  <c r="G1659" i="5" s="1"/>
  <c r="G1342" i="5" a="1"/>
  <c r="G1342" i="5" s="1"/>
  <c r="G774" i="5" a="1"/>
  <c r="G774" i="5" s="1"/>
  <c r="G624" i="5" a="1"/>
  <c r="G624" i="5" s="1"/>
  <c r="G262" i="5" a="1"/>
  <c r="G262" i="5" s="1"/>
  <c r="G625" i="5" a="1"/>
  <c r="G625" i="5" s="1"/>
  <c r="G1055" i="5" a="1"/>
  <c r="G1055" i="5" s="1"/>
  <c r="G146" i="5" a="1"/>
  <c r="G146" i="5" s="1"/>
  <c r="G932" i="5" a="1"/>
  <c r="G932" i="5" s="1"/>
  <c r="G545" i="5" a="1"/>
  <c r="G545" i="5" s="1"/>
  <c r="G1615" i="5" a="1"/>
  <c r="G1615" i="5" s="1"/>
  <c r="G998" i="5" a="1"/>
  <c r="G998" i="5" s="1"/>
  <c r="G104" i="5" a="1"/>
  <c r="G104" i="5" s="1"/>
  <c r="G1729" i="5" a="1"/>
  <c r="G1729" i="5" s="1"/>
  <c r="G697" i="5" a="1"/>
  <c r="G697" i="5" s="1"/>
  <c r="G389" i="5" a="1"/>
  <c r="G389" i="5" s="1"/>
  <c r="G1309" i="5" a="1"/>
  <c r="G1309" i="5" s="1"/>
  <c r="G316" i="5" a="1"/>
  <c r="G316" i="5" s="1"/>
  <c r="G626" i="5" a="1"/>
  <c r="G626" i="5" s="1"/>
  <c r="G999" i="5" a="1"/>
  <c r="G999" i="5" s="1"/>
  <c r="G1056" i="5" a="1"/>
  <c r="G1056" i="5" s="1"/>
  <c r="G72" i="5" a="1"/>
  <c r="G72" i="5" s="1"/>
  <c r="G933" i="5" a="1"/>
  <c r="G933" i="5" s="1"/>
  <c r="G1571" i="5" a="1"/>
  <c r="G1571" i="5" s="1"/>
  <c r="G934" i="5" a="1"/>
  <c r="G934" i="5" s="1"/>
  <c r="G216" i="5" a="1"/>
  <c r="G216" i="5" s="1"/>
  <c r="G698" i="5" a="1"/>
  <c r="G698" i="5" s="1"/>
  <c r="G390" i="5" a="1"/>
  <c r="G390" i="5" s="1"/>
  <c r="G1399" i="5" a="1"/>
  <c r="G1399" i="5" s="1"/>
  <c r="G856" i="5" a="1"/>
  <c r="G856" i="5" s="1"/>
  <c r="G73" i="5" a="1"/>
  <c r="G73" i="5" s="1"/>
  <c r="G317" i="5" a="1"/>
  <c r="G317" i="5" s="1"/>
  <c r="G546" i="5" a="1"/>
  <c r="G546" i="5" s="1"/>
  <c r="G318" i="5" a="1"/>
  <c r="G318" i="5" s="1"/>
  <c r="G15" i="5" a="1"/>
  <c r="G15" i="5" s="1"/>
  <c r="G1202" i="5" a="1"/>
  <c r="G1202" i="5" s="1"/>
  <c r="G319" i="5" a="1"/>
  <c r="G319" i="5" s="1"/>
  <c r="G1343" i="5" a="1"/>
  <c r="G1343" i="5" s="1"/>
  <c r="G1744" i="5" a="1"/>
  <c r="G1744" i="5" s="1"/>
  <c r="G1513" i="5" a="1"/>
  <c r="G1513" i="5" s="1"/>
  <c r="G1685" i="5" a="1"/>
  <c r="G1685" i="5" s="1"/>
  <c r="G105" i="5" a="1"/>
  <c r="G105" i="5" s="1"/>
  <c r="G935" i="5" a="1"/>
  <c r="G935" i="5" s="1"/>
  <c r="G1471" i="5" a="1"/>
  <c r="G1471" i="5" s="1"/>
  <c r="G1267" i="5" a="1"/>
  <c r="G1267" i="5" s="1"/>
  <c r="G74" i="5" a="1"/>
  <c r="G74" i="5" s="1"/>
  <c r="G1650" i="5" a="1"/>
  <c r="G1650" i="5" s="1"/>
  <c r="G627" i="5" a="1"/>
  <c r="G627" i="5" s="1"/>
  <c r="G1640" i="5" a="1"/>
  <c r="G1640" i="5" s="1"/>
  <c r="G1128" i="5" a="1"/>
  <c r="G1128" i="5" s="1"/>
  <c r="G1572" i="5" a="1"/>
  <c r="G1572" i="5" s="1"/>
  <c r="G857" i="5" a="1"/>
  <c r="G857" i="5" s="1"/>
  <c r="G1268" i="5" a="1"/>
  <c r="G1268" i="5" s="1"/>
  <c r="G1627" i="5" a="1"/>
  <c r="G1627" i="5" s="1"/>
  <c r="G858" i="5" a="1"/>
  <c r="G858" i="5" s="1"/>
  <c r="G320" i="5" a="1"/>
  <c r="G320" i="5" s="1"/>
  <c r="G628" i="5" a="1"/>
  <c r="G628" i="5" s="1"/>
  <c r="G321" i="5" a="1"/>
  <c r="G321" i="5" s="1"/>
  <c r="G1000" i="5" a="1"/>
  <c r="G1000" i="5" s="1"/>
  <c r="G1719" i="5" a="1"/>
  <c r="G1719" i="5" s="1"/>
  <c r="G936" i="5" a="1"/>
  <c r="G936" i="5" s="1"/>
  <c r="G75" i="5" a="1"/>
  <c r="G75" i="5" s="1"/>
  <c r="G475" i="5" a="1"/>
  <c r="G475" i="5" s="1"/>
  <c r="G322" i="5" a="1"/>
  <c r="G322" i="5" s="1"/>
  <c r="G476" i="5" a="1"/>
  <c r="G476" i="5" s="1"/>
  <c r="G1310" i="5" a="1"/>
  <c r="G1310" i="5" s="1"/>
  <c r="G263" i="5" a="1"/>
  <c r="G263" i="5" s="1"/>
  <c r="G1057" i="5" a="1"/>
  <c r="G1057" i="5" s="1"/>
  <c r="G477" i="5" a="1"/>
  <c r="G477" i="5" s="1"/>
  <c r="G1746" i="5" a="1"/>
  <c r="G1746" i="5" s="1"/>
  <c r="G478" i="5" a="1"/>
  <c r="G478" i="5" s="1"/>
  <c r="G10" i="5" a="1"/>
  <c r="G10" i="5" s="1"/>
  <c r="G547" i="5" a="1"/>
  <c r="G547" i="5" s="1"/>
  <c r="G1001" i="5" a="1"/>
  <c r="G1001" i="5" s="1"/>
  <c r="G859" i="5" a="1"/>
  <c r="G859" i="5" s="1"/>
  <c r="G1438" i="5" a="1"/>
  <c r="G1438" i="5" s="1"/>
  <c r="G1549" i="5" a="1"/>
  <c r="G1549" i="5" s="1"/>
  <c r="G1616" i="5" a="1"/>
  <c r="G1616" i="5" s="1"/>
  <c r="G1129" i="5" a="1"/>
  <c r="G1129" i="5" s="1"/>
  <c r="G1058" i="5" a="1"/>
  <c r="G1058" i="5" s="1"/>
  <c r="G1059" i="5" a="1"/>
  <c r="G1059" i="5" s="1"/>
  <c r="G391" i="5" a="1"/>
  <c r="G391" i="5" s="1"/>
  <c r="G548" i="5" a="1"/>
  <c r="G548" i="5" s="1"/>
  <c r="G1130" i="5" a="1"/>
  <c r="G1130" i="5" s="1"/>
  <c r="G1131" i="5" a="1"/>
  <c r="G1131" i="5" s="1"/>
  <c r="G323" i="5" a="1"/>
  <c r="G323" i="5" s="1"/>
  <c r="G629" i="5" a="1"/>
  <c r="G629" i="5" s="1"/>
  <c r="G1472" i="5" a="1"/>
  <c r="G1472" i="5" s="1"/>
  <c r="G1628" i="5" a="1"/>
  <c r="G1628" i="5" s="1"/>
  <c r="G16" i="5" a="1"/>
  <c r="G16" i="5" s="1"/>
  <c r="G549" i="5" a="1"/>
  <c r="G549" i="5" s="1"/>
  <c r="G630" i="5" a="1"/>
  <c r="G630" i="5" s="1"/>
  <c r="G1132" i="5" a="1"/>
  <c r="G1132" i="5" s="1"/>
  <c r="G1629" i="5" a="1"/>
  <c r="G1629" i="5" s="1"/>
  <c r="G631" i="5" a="1"/>
  <c r="G631" i="5" s="1"/>
  <c r="G1686" i="5" a="1"/>
  <c r="G1686" i="5" s="1"/>
  <c r="G392" i="5" a="1"/>
  <c r="G392" i="5" s="1"/>
  <c r="G1641" i="5" a="1"/>
  <c r="G1641" i="5" s="1"/>
  <c r="G393" i="5" a="1"/>
  <c r="G393" i="5" s="1"/>
  <c r="G550" i="5" a="1"/>
  <c r="G550" i="5" s="1"/>
  <c r="G1344" i="5" a="1"/>
  <c r="G1344" i="5" s="1"/>
  <c r="G860" i="5" a="1"/>
  <c r="G860" i="5" s="1"/>
  <c r="G1400" i="5" a="1"/>
  <c r="G1400" i="5" s="1"/>
  <c r="G1699" i="5" a="1"/>
  <c r="G1699" i="5" s="1"/>
  <c r="G861" i="5" a="1"/>
  <c r="G861" i="5" s="1"/>
  <c r="G862" i="5" a="1"/>
  <c r="G862" i="5" s="1"/>
  <c r="G775" i="5" a="1"/>
  <c r="G775" i="5" s="1"/>
  <c r="G394" i="5" a="1"/>
  <c r="G394" i="5" s="1"/>
  <c r="G479" i="5" a="1"/>
  <c r="G479" i="5" s="1"/>
  <c r="G1573" i="5" a="1"/>
  <c r="G1573" i="5" s="1"/>
  <c r="G1269" i="5" a="1"/>
  <c r="G1269" i="5" s="1"/>
  <c r="G699" i="5" a="1"/>
  <c r="G699" i="5" s="1"/>
  <c r="G551" i="5" a="1"/>
  <c r="G551" i="5" s="1"/>
  <c r="G1473" i="5" a="1"/>
  <c r="G1473" i="5" s="1"/>
  <c r="G217" i="5" a="1"/>
  <c r="G217" i="5" s="1"/>
  <c r="G1712" i="5" a="1"/>
  <c r="G1712" i="5" s="1"/>
  <c r="G1002" i="5" a="1"/>
  <c r="G1002" i="5" s="1"/>
  <c r="G863" i="5" a="1"/>
  <c r="G863" i="5" s="1"/>
  <c r="G395" i="5" a="1"/>
  <c r="G395" i="5" s="1"/>
  <c r="G56" i="5" a="1"/>
  <c r="G56" i="5" s="1"/>
  <c r="G147" i="5" a="1"/>
  <c r="G147" i="5" s="1"/>
  <c r="G700" i="5" a="1"/>
  <c r="G700" i="5" s="1"/>
  <c r="G776" i="5" a="1"/>
  <c r="G776" i="5" s="1"/>
  <c r="G1574" i="5" a="1"/>
  <c r="G1574" i="5" s="1"/>
  <c r="G1603" i="5" a="1"/>
  <c r="G1603" i="5" s="1"/>
  <c r="G1700" i="5" a="1"/>
  <c r="G1700" i="5" s="1"/>
  <c r="G41" i="5" a="1"/>
  <c r="G41" i="5" s="1"/>
  <c r="G480" i="5" a="1"/>
  <c r="G480" i="5" s="1"/>
  <c r="G264" i="5" a="1"/>
  <c r="G264" i="5" s="1"/>
  <c r="G1203" i="5" a="1"/>
  <c r="G1203" i="5" s="1"/>
  <c r="G777" i="5" a="1"/>
  <c r="G777" i="5" s="1"/>
  <c r="G937" i="5" a="1"/>
  <c r="G937" i="5" s="1"/>
  <c r="G1514" i="5" a="1"/>
  <c r="G1514" i="5" s="1"/>
  <c r="G1003" i="5" a="1"/>
  <c r="G1003" i="5" s="1"/>
  <c r="G184" i="5" a="1"/>
  <c r="G184" i="5" s="1"/>
  <c r="G1701" i="5" a="1"/>
  <c r="G1701" i="5" s="1"/>
  <c r="G1004" i="5" a="1"/>
  <c r="G1004" i="5" s="1"/>
  <c r="G1742" i="5" a="1"/>
  <c r="G1742" i="5" s="1"/>
  <c r="G1060" i="5" a="1"/>
  <c r="G1060" i="5" s="1"/>
  <c r="G1204" i="5" a="1"/>
  <c r="G1204" i="5" s="1"/>
  <c r="G1474" i="5" a="1"/>
  <c r="G1474" i="5" s="1"/>
  <c r="G1705" i="5" a="1"/>
  <c r="G1705" i="5" s="1"/>
  <c r="G1005" i="5" a="1"/>
  <c r="G1005" i="5" s="1"/>
  <c r="G1660" i="5" a="1"/>
  <c r="G1660" i="5" s="1"/>
  <c r="G1575" i="5" a="1"/>
  <c r="G1575" i="5" s="1"/>
  <c r="G1133" i="5" a="1"/>
  <c r="G1133" i="5" s="1"/>
  <c r="G1661" i="5" a="1"/>
  <c r="G1661" i="5" s="1"/>
  <c r="G1576" i="5" a="1"/>
  <c r="G1576" i="5" s="1"/>
  <c r="G1617" i="5" a="1"/>
  <c r="G1617" i="5" s="1"/>
  <c r="G1630" i="5" a="1"/>
  <c r="G1630" i="5" s="1"/>
  <c r="G864" i="5" a="1"/>
  <c r="G864" i="5" s="1"/>
  <c r="G938" i="5" a="1"/>
  <c r="G938" i="5" s="1"/>
  <c r="G1134" i="5" a="1"/>
  <c r="G1134" i="5" s="1"/>
  <c r="G324" i="5" a="1"/>
  <c r="G324" i="5" s="1"/>
  <c r="G76" i="5" a="1"/>
  <c r="G76" i="5" s="1"/>
  <c r="G1706" i="5" a="1"/>
  <c r="G1706" i="5" s="1"/>
  <c r="G1205" i="5" a="1"/>
  <c r="G1205" i="5" s="1"/>
  <c r="G325" i="5" a="1"/>
  <c r="G325" i="5" s="1"/>
  <c r="G778" i="5" a="1"/>
  <c r="G778" i="5" s="1"/>
  <c r="G148" i="5" a="1"/>
  <c r="G148" i="5" s="1"/>
  <c r="G865" i="5" a="1"/>
  <c r="G865" i="5" s="1"/>
  <c r="G396" i="5" a="1"/>
  <c r="G396" i="5" s="1"/>
  <c r="G35" i="5" a="1"/>
  <c r="G35" i="5" s="1"/>
  <c r="G701" i="5" a="1"/>
  <c r="G701" i="5" s="1"/>
  <c r="G149" i="5" a="1"/>
  <c r="G149" i="5" s="1"/>
  <c r="G265" i="5" a="1"/>
  <c r="G265" i="5" s="1"/>
  <c r="G218" i="5" a="1"/>
  <c r="G218" i="5" s="1"/>
  <c r="G779" i="5" a="1"/>
  <c r="G779" i="5" s="1"/>
  <c r="G866" i="5" a="1"/>
  <c r="G866" i="5" s="1"/>
  <c r="G1515" i="5" a="1"/>
  <c r="G1515" i="5" s="1"/>
  <c r="G397" i="5" a="1"/>
  <c r="G397" i="5" s="1"/>
  <c r="G150" i="5" a="1"/>
  <c r="G150" i="5" s="1"/>
  <c r="G36" i="5" a="1"/>
  <c r="G36" i="5" s="1"/>
  <c r="G1311" i="5" a="1"/>
  <c r="G1311" i="5" s="1"/>
  <c r="G185" i="5" a="1"/>
  <c r="G185" i="5" s="1"/>
  <c r="G1516" i="5" a="1"/>
  <c r="G1516" i="5" s="1"/>
  <c r="G1345" i="5" a="1"/>
  <c r="G1345" i="5" s="1"/>
  <c r="G1687" i="5" a="1"/>
  <c r="G1687" i="5" s="1"/>
  <c r="G1006" i="5" a="1"/>
  <c r="G1006" i="5" s="1"/>
  <c r="G1730" i="5" a="1"/>
  <c r="G1730" i="5" s="1"/>
  <c r="G151" i="5" a="1"/>
  <c r="G151" i="5" s="1"/>
  <c r="G1135" i="5" a="1"/>
  <c r="G1135" i="5" s="1"/>
  <c r="G1651" i="5" a="1"/>
  <c r="G1651" i="5" s="1"/>
  <c r="G1270" i="5" a="1"/>
  <c r="G1270" i="5" s="1"/>
  <c r="G266" i="5" a="1"/>
  <c r="G266" i="5" s="1"/>
  <c r="G1271" i="5" a="1"/>
  <c r="G1271" i="5" s="1"/>
  <c r="G186" i="5" a="1"/>
  <c r="G186" i="5" s="1"/>
  <c r="G326" i="5" a="1"/>
  <c r="G326" i="5" s="1"/>
  <c r="G1517" i="5" a="1"/>
  <c r="G1517" i="5" s="1"/>
  <c r="G398" i="5" a="1"/>
  <c r="G398" i="5" s="1"/>
  <c r="G106" i="5" a="1"/>
  <c r="G106" i="5" s="1"/>
  <c r="G1642" i="5" a="1"/>
  <c r="G1642" i="5" s="1"/>
  <c r="G187" i="5" a="1"/>
  <c r="G187" i="5" s="1"/>
  <c r="G780" i="5" a="1"/>
  <c r="G780" i="5" s="1"/>
  <c r="G1061" i="5" a="1"/>
  <c r="G1061" i="5" s="1"/>
  <c r="G6" i="5" a="1"/>
  <c r="G6" i="5" s="1"/>
  <c r="G1062" i="5" a="1"/>
  <c r="G1062" i="5" s="1"/>
  <c r="G1206" i="5" a="1"/>
  <c r="G1206" i="5" s="1"/>
  <c r="G1672" i="5" a="1"/>
  <c r="G1672" i="5" s="1"/>
  <c r="G1734" i="5" a="1"/>
  <c r="G1734" i="5" s="1"/>
  <c r="G1007" i="5" a="1"/>
  <c r="G1007" i="5" s="1"/>
  <c r="G1721" i="5" a="1"/>
  <c r="G1721" i="5" s="1"/>
  <c r="G1401" i="5" a="1"/>
  <c r="G1401" i="5" s="1"/>
  <c r="G1272" i="5" a="1"/>
  <c r="G1272" i="5" s="1"/>
  <c r="G632" i="5" a="1"/>
  <c r="G632" i="5" s="1"/>
  <c r="G1008" i="5" a="1"/>
  <c r="G1008" i="5" s="1"/>
  <c r="G1063" i="5" a="1"/>
  <c r="G1063" i="5" s="1"/>
  <c r="G1518" i="5" a="1"/>
  <c r="G1518" i="5" s="1"/>
  <c r="G42" i="5" a="1"/>
  <c r="G42" i="5" s="1"/>
  <c r="G481" i="5" a="1"/>
  <c r="G481" i="5" s="1"/>
  <c r="G399" i="5" a="1"/>
  <c r="G399" i="5" s="1"/>
  <c r="G1618" i="5" a="1"/>
  <c r="G1618" i="5" s="1"/>
  <c r="G1748" i="5" a="1"/>
  <c r="G1748" i="5" s="1"/>
  <c r="G1475" i="5" a="1"/>
  <c r="G1475" i="5" s="1"/>
  <c r="G1009" i="5" a="1"/>
  <c r="G1009" i="5" s="1"/>
  <c r="G1631" i="5" a="1"/>
  <c r="G1631" i="5" s="1"/>
  <c r="G1273" i="5" a="1"/>
  <c r="G1273" i="5" s="1"/>
  <c r="G188" i="5" a="1"/>
  <c r="G188" i="5" s="1"/>
  <c r="G1402" i="5" a="1"/>
  <c r="G1402" i="5" s="1"/>
  <c r="G1643" i="5" a="1"/>
  <c r="G1643" i="5" s="1"/>
  <c r="G1593" i="5" a="1"/>
  <c r="G1593" i="5" s="1"/>
  <c r="G1577" i="5" a="1"/>
  <c r="G1577" i="5" s="1"/>
  <c r="G107" i="5" a="1"/>
  <c r="G107" i="5" s="1"/>
  <c r="G482" i="5" a="1"/>
  <c r="G482" i="5" s="1"/>
  <c r="G189" i="5" a="1"/>
  <c r="G189" i="5" s="1"/>
  <c r="G1476" i="5" a="1"/>
  <c r="G1476" i="5" s="1"/>
  <c r="G37" i="5" a="1"/>
  <c r="G37" i="5" s="1"/>
  <c r="G327" i="5" a="1"/>
  <c r="G327" i="5" s="1"/>
  <c r="G108" i="5" a="1"/>
  <c r="G108" i="5" s="1"/>
  <c r="G1713" i="5" a="1"/>
  <c r="G1713" i="5" s="1"/>
  <c r="G328" i="5" a="1"/>
  <c r="G328" i="5" s="1"/>
  <c r="G633" i="5" a="1"/>
  <c r="G633" i="5" s="1"/>
  <c r="G1346" i="5" a="1"/>
  <c r="G1346" i="5" s="1"/>
  <c r="G1578" i="5" a="1"/>
  <c r="G1578" i="5" s="1"/>
  <c r="G781" i="5" a="1"/>
  <c r="G781" i="5" s="1"/>
  <c r="G552" i="5" a="1"/>
  <c r="G552" i="5" s="1"/>
  <c r="S35" i="1" a="1"/>
  <c r="S35" i="1"/>
  <c r="T35" i="1" a="1"/>
  <c r="T35" i="1"/>
  <c r="U35" i="1" a="1"/>
  <c r="U35" i="1"/>
  <c r="V35" i="1" a="1"/>
  <c r="V35" i="1"/>
  <c r="S36" i="1" a="1"/>
  <c r="S36" i="1"/>
  <c r="T36" i="1" a="1"/>
  <c r="T36" i="1"/>
  <c r="U36" i="1" a="1"/>
  <c r="U36" i="1"/>
  <c r="V36" i="1" a="1"/>
  <c r="V36" i="1"/>
  <c r="S37" i="1" a="1"/>
  <c r="S37" i="1"/>
  <c r="T37" i="1" a="1"/>
  <c r="T37" i="1"/>
  <c r="U37" i="1" a="1"/>
  <c r="U37" i="1"/>
  <c r="V37" i="1" a="1"/>
  <c r="V37" i="1"/>
  <c r="S38" i="1" a="1"/>
  <c r="S38" i="1"/>
  <c r="T38" i="1" a="1"/>
  <c r="T38" i="1"/>
  <c r="U38" i="1" a="1"/>
  <c r="U38" i="1"/>
  <c r="V38" i="1" a="1"/>
  <c r="V38" i="1"/>
  <c r="S39" i="1" a="1"/>
  <c r="S39" i="1"/>
  <c r="T39" i="1" a="1"/>
  <c r="T39" i="1"/>
  <c r="U39" i="1" a="1"/>
  <c r="U39" i="1"/>
  <c r="V39" i="1" a="1"/>
  <c r="V39" i="1"/>
  <c r="S41" i="1" a="1"/>
  <c r="S41" i="1"/>
  <c r="T41" i="1" a="1"/>
  <c r="T41" i="1"/>
  <c r="U41" i="1" a="1"/>
  <c r="U41" i="1"/>
  <c r="V41" i="1" a="1"/>
  <c r="V41" i="1"/>
  <c r="S40" i="1" a="1"/>
  <c r="S40" i="1"/>
  <c r="T40" i="1" a="1"/>
  <c r="T40" i="1"/>
  <c r="U40" i="1" a="1"/>
  <c r="U40" i="1"/>
  <c r="V40" i="1" a="1"/>
  <c r="V40" i="1"/>
  <c r="S43" i="1" a="1"/>
  <c r="S43" i="1"/>
  <c r="T43" i="1" a="1"/>
  <c r="T43" i="1"/>
  <c r="U43" i="1" a="1"/>
  <c r="U43" i="1"/>
  <c r="V43" i="1" a="1"/>
  <c r="V43" i="1"/>
  <c r="S42" i="1" a="1"/>
  <c r="S42" i="1"/>
  <c r="T42" i="1" a="1"/>
  <c r="T42" i="1"/>
  <c r="U42" i="1" a="1"/>
  <c r="U42" i="1"/>
  <c r="V42" i="1" a="1"/>
  <c r="V42" i="1"/>
  <c r="S49" i="1" a="1"/>
  <c r="S49" i="1"/>
  <c r="T49" i="1" a="1"/>
  <c r="T49" i="1"/>
  <c r="U49" i="1" a="1"/>
  <c r="U49" i="1"/>
  <c r="V49" i="1" a="1"/>
  <c r="V49" i="1"/>
  <c r="S50" i="1" a="1"/>
  <c r="S50" i="1"/>
  <c r="T50" i="1" a="1"/>
  <c r="T50" i="1"/>
  <c r="U50" i="1" a="1"/>
  <c r="U50" i="1"/>
  <c r="V50" i="1" a="1"/>
  <c r="V50" i="1"/>
  <c r="S45" i="1" a="1"/>
  <c r="S45" i="1"/>
  <c r="T45" i="1" a="1"/>
  <c r="T45" i="1"/>
  <c r="U45" i="1" a="1"/>
  <c r="U45" i="1"/>
  <c r="V45" i="1" a="1"/>
  <c r="V45" i="1"/>
  <c r="S47" i="1" a="1"/>
  <c r="S47" i="1"/>
  <c r="T47" i="1" a="1"/>
  <c r="T47" i="1"/>
  <c r="U47" i="1" a="1"/>
  <c r="U47" i="1"/>
  <c r="V47" i="1" a="1"/>
  <c r="V47" i="1"/>
  <c r="S46" i="1" a="1"/>
  <c r="S46" i="1"/>
  <c r="T46" i="1" a="1"/>
  <c r="T46" i="1"/>
  <c r="U46" i="1" a="1"/>
  <c r="U46" i="1"/>
  <c r="V46" i="1" a="1"/>
  <c r="V46" i="1"/>
  <c r="S44" i="1" a="1"/>
  <c r="S44" i="1"/>
  <c r="T44" i="1" a="1"/>
  <c r="T44" i="1"/>
  <c r="U44" i="1" a="1"/>
  <c r="U44" i="1"/>
  <c r="V44" i="1" a="1"/>
  <c r="V44" i="1"/>
  <c r="S48" i="1" a="1"/>
  <c r="S48" i="1"/>
  <c r="T48" i="1" a="1"/>
  <c r="T48" i="1"/>
  <c r="U48" i="1" a="1"/>
  <c r="U48" i="1"/>
  <c r="V48" i="1" a="1"/>
  <c r="V48" i="1"/>
  <c r="S52" i="1" a="1"/>
  <c r="S52" i="1"/>
  <c r="T52" i="1" a="1"/>
  <c r="T52" i="1"/>
  <c r="U52" i="1" a="1"/>
  <c r="U52" i="1"/>
  <c r="V52" i="1" a="1"/>
  <c r="V52" i="1"/>
  <c r="S53" i="1" a="1"/>
  <c r="S53" i="1"/>
  <c r="T53" i="1" a="1"/>
  <c r="T53" i="1"/>
  <c r="U53" i="1" a="1"/>
  <c r="U53" i="1"/>
  <c r="V53" i="1" a="1"/>
  <c r="V53" i="1"/>
  <c r="S55" i="1" a="1"/>
  <c r="S55" i="1"/>
  <c r="T55" i="1" a="1"/>
  <c r="T55" i="1"/>
  <c r="U55" i="1" a="1"/>
  <c r="U55" i="1"/>
  <c r="V55" i="1" a="1"/>
  <c r="V55" i="1"/>
  <c r="S51" i="1" a="1"/>
  <c r="S51" i="1"/>
  <c r="T51" i="1" a="1"/>
  <c r="T51" i="1"/>
  <c r="U51" i="1" a="1"/>
  <c r="U51" i="1"/>
  <c r="V51" i="1" a="1"/>
  <c r="V51" i="1"/>
  <c r="S54" i="1" a="1"/>
  <c r="S54" i="1"/>
  <c r="T54" i="1" a="1"/>
  <c r="T54" i="1"/>
  <c r="U54" i="1" a="1"/>
  <c r="U54" i="1"/>
  <c r="V54" i="1" a="1"/>
  <c r="V54" i="1"/>
  <c r="S56" i="1" a="1"/>
  <c r="S56" i="1"/>
  <c r="T56" i="1" a="1"/>
  <c r="T56" i="1"/>
  <c r="U56" i="1" a="1"/>
  <c r="U56" i="1"/>
  <c r="V56" i="1" a="1"/>
  <c r="V56" i="1"/>
  <c r="S58" i="1" a="1"/>
  <c r="S58" i="1"/>
  <c r="T58" i="1" a="1"/>
  <c r="T58" i="1"/>
  <c r="U58" i="1" a="1"/>
  <c r="U58" i="1"/>
  <c r="V58" i="1" a="1"/>
  <c r="V58" i="1"/>
  <c r="S60" i="1" a="1"/>
  <c r="S60" i="1"/>
  <c r="T60" i="1" a="1"/>
  <c r="T60" i="1"/>
  <c r="U60" i="1" a="1"/>
  <c r="U60" i="1"/>
  <c r="V60" i="1" a="1"/>
  <c r="V60" i="1"/>
  <c r="S57" i="1" a="1"/>
  <c r="S57" i="1"/>
  <c r="T57" i="1" a="1"/>
  <c r="T57" i="1"/>
  <c r="U57" i="1" a="1"/>
  <c r="U57" i="1"/>
  <c r="V57" i="1" a="1"/>
  <c r="V57" i="1"/>
  <c r="S59" i="1" a="1"/>
  <c r="S59" i="1"/>
  <c r="T59" i="1" a="1"/>
  <c r="T59" i="1"/>
  <c r="U59" i="1" a="1"/>
  <c r="U59" i="1"/>
  <c r="V59" i="1" a="1"/>
  <c r="V59" i="1"/>
  <c r="S63" i="1" a="1"/>
  <c r="S63" i="1"/>
  <c r="T63" i="1" a="1"/>
  <c r="T63" i="1"/>
  <c r="U63" i="1" a="1"/>
  <c r="U63" i="1"/>
  <c r="V63" i="1" a="1"/>
  <c r="V63" i="1"/>
  <c r="S65" i="1" a="1"/>
  <c r="S65" i="1"/>
  <c r="T65" i="1" a="1"/>
  <c r="T65" i="1"/>
  <c r="U65" i="1" a="1"/>
  <c r="U65" i="1"/>
  <c r="V65" i="1" a="1"/>
  <c r="V65" i="1"/>
  <c r="S64" i="1" a="1"/>
  <c r="S64" i="1"/>
  <c r="T64" i="1" a="1"/>
  <c r="T64" i="1"/>
  <c r="U64" i="1" a="1"/>
  <c r="U64" i="1"/>
  <c r="V64" i="1" a="1"/>
  <c r="V64" i="1"/>
  <c r="S62" i="1" a="1"/>
  <c r="S62" i="1"/>
  <c r="T62" i="1" a="1"/>
  <c r="T62" i="1"/>
  <c r="U62" i="1" a="1"/>
  <c r="U62" i="1"/>
  <c r="V62" i="1" a="1"/>
  <c r="V62" i="1"/>
  <c r="S61" i="1" a="1"/>
  <c r="S61" i="1"/>
  <c r="T61" i="1" a="1"/>
  <c r="T61" i="1"/>
  <c r="U61" i="1" a="1"/>
  <c r="U61" i="1"/>
  <c r="V61" i="1" a="1"/>
  <c r="V61" i="1"/>
  <c r="S66" i="1" a="1"/>
  <c r="S66" i="1"/>
  <c r="T66" i="1" a="1"/>
  <c r="T66" i="1"/>
  <c r="U66" i="1" a="1"/>
  <c r="U66" i="1"/>
  <c r="V66" i="1" a="1"/>
  <c r="V66" i="1"/>
  <c r="S70" i="1" a="1"/>
  <c r="S70" i="1"/>
  <c r="T70" i="1" a="1"/>
  <c r="T70" i="1"/>
  <c r="U70" i="1" a="1"/>
  <c r="U70" i="1"/>
  <c r="V70" i="1" a="1"/>
  <c r="V70" i="1"/>
  <c r="S68" i="1" a="1"/>
  <c r="S68" i="1"/>
  <c r="T68" i="1" a="1"/>
  <c r="T68" i="1"/>
  <c r="U68" i="1" a="1"/>
  <c r="U68" i="1"/>
  <c r="V68" i="1" a="1"/>
  <c r="V68" i="1"/>
  <c r="S75" i="1" a="1"/>
  <c r="S75" i="1"/>
  <c r="T75" i="1" a="1"/>
  <c r="T75" i="1"/>
  <c r="U75" i="1" a="1"/>
  <c r="U75" i="1"/>
  <c r="V75" i="1" a="1"/>
  <c r="V75" i="1"/>
  <c r="S73" i="1" a="1"/>
  <c r="S73" i="1"/>
  <c r="T73" i="1" a="1"/>
  <c r="T73" i="1"/>
  <c r="U73" i="1" a="1"/>
  <c r="U73" i="1"/>
  <c r="V73" i="1" a="1"/>
  <c r="V73" i="1"/>
  <c r="S72" i="1" a="1"/>
  <c r="S72" i="1"/>
  <c r="T72" i="1" a="1"/>
  <c r="T72" i="1"/>
  <c r="U72" i="1" a="1"/>
  <c r="U72" i="1"/>
  <c r="V72" i="1" a="1"/>
  <c r="V72" i="1"/>
  <c r="S74" i="1" a="1"/>
  <c r="S74" i="1"/>
  <c r="T74" i="1" a="1"/>
  <c r="T74" i="1"/>
  <c r="U74" i="1" a="1"/>
  <c r="U74" i="1"/>
  <c r="V74" i="1" a="1"/>
  <c r="V74" i="1"/>
  <c r="S67" i="1" a="1"/>
  <c r="S67" i="1"/>
  <c r="T67" i="1" a="1"/>
  <c r="T67" i="1"/>
  <c r="U67" i="1" a="1"/>
  <c r="U67" i="1"/>
  <c r="V67" i="1" a="1"/>
  <c r="V67" i="1"/>
  <c r="S71" i="1" a="1"/>
  <c r="S71" i="1"/>
  <c r="T71" i="1" a="1"/>
  <c r="T71" i="1"/>
  <c r="U71" i="1" a="1"/>
  <c r="U71" i="1"/>
  <c r="V71" i="1" a="1"/>
  <c r="V71" i="1"/>
  <c r="S69" i="1" a="1"/>
  <c r="S69" i="1"/>
  <c r="T69" i="1" a="1"/>
  <c r="T69" i="1"/>
  <c r="U69" i="1" a="1"/>
  <c r="U69" i="1"/>
  <c r="V69" i="1" a="1"/>
  <c r="V69" i="1"/>
  <c r="S80" i="1" a="1"/>
  <c r="S80" i="1"/>
  <c r="T80" i="1" a="1"/>
  <c r="T80" i="1"/>
  <c r="U80" i="1" a="1"/>
  <c r="U80" i="1"/>
  <c r="V80" i="1" a="1"/>
  <c r="V80" i="1"/>
  <c r="S93" i="1" a="1"/>
  <c r="S93" i="1"/>
  <c r="T93" i="1" a="1"/>
  <c r="T93" i="1"/>
  <c r="U93" i="1" a="1"/>
  <c r="U93" i="1"/>
  <c r="V93" i="1" a="1"/>
  <c r="V93" i="1"/>
  <c r="S95" i="1" a="1"/>
  <c r="S95" i="1"/>
  <c r="T95" i="1" a="1"/>
  <c r="T95" i="1"/>
  <c r="U95" i="1" a="1"/>
  <c r="U95" i="1"/>
  <c r="V95" i="1" a="1"/>
  <c r="V95" i="1"/>
  <c r="S82" i="1" a="1"/>
  <c r="S82" i="1"/>
  <c r="T82" i="1" a="1"/>
  <c r="T82" i="1"/>
  <c r="U82" i="1" a="1"/>
  <c r="U82" i="1"/>
  <c r="V82" i="1" a="1"/>
  <c r="V82" i="1"/>
  <c r="S79" i="1" a="1"/>
  <c r="S79" i="1"/>
  <c r="T79" i="1" a="1"/>
  <c r="T79" i="1"/>
  <c r="U79" i="1" a="1"/>
  <c r="U79" i="1"/>
  <c r="V79" i="1" a="1"/>
  <c r="V79" i="1"/>
  <c r="S86" i="1" a="1"/>
  <c r="S86" i="1"/>
  <c r="T86" i="1" a="1"/>
  <c r="T86" i="1" s="1"/>
  <c r="U86" i="1" a="1"/>
  <c r="U86" i="1" s="1"/>
  <c r="V86" i="1" a="1"/>
  <c r="V86" i="1" s="1"/>
  <c r="S77" i="1" a="1"/>
  <c r="S77" i="1" s="1"/>
  <c r="T77" i="1" a="1"/>
  <c r="T77" i="1" s="1"/>
  <c r="U77" i="1" a="1"/>
  <c r="U77" i="1" s="1"/>
  <c r="V77" i="1" a="1"/>
  <c r="V77" i="1" s="1"/>
  <c r="S90" i="1" a="1"/>
  <c r="S90" i="1" s="1"/>
  <c r="T90" i="1" a="1"/>
  <c r="T90" i="1"/>
  <c r="U90" i="1" a="1"/>
  <c r="U90" i="1" s="1"/>
  <c r="V90" i="1" a="1"/>
  <c r="V90" i="1" s="1"/>
  <c r="S96" i="1" a="1"/>
  <c r="S96" i="1" s="1"/>
  <c r="T96" i="1" a="1"/>
  <c r="T96" i="1" s="1"/>
  <c r="U96" i="1" a="1"/>
  <c r="U96" i="1"/>
  <c r="V96" i="1" a="1"/>
  <c r="V96" i="1" s="1"/>
  <c r="S89" i="1" a="1"/>
  <c r="S89" i="1"/>
  <c r="T89" i="1" a="1"/>
  <c r="T89" i="1" s="1"/>
  <c r="U89" i="1" a="1"/>
  <c r="U89" i="1" s="1"/>
  <c r="V89" i="1" a="1"/>
  <c r="V89" i="1" s="1"/>
  <c r="S91" i="1" a="1"/>
  <c r="S91" i="1" s="1"/>
  <c r="T91" i="1" a="1"/>
  <c r="T91" i="1" s="1"/>
  <c r="U91" i="1" a="1"/>
  <c r="U91" i="1" s="1"/>
  <c r="V91" i="1" a="1"/>
  <c r="V91" i="1" s="1"/>
  <c r="S78" i="1" a="1"/>
  <c r="S78" i="1" s="1"/>
  <c r="T78" i="1" a="1"/>
  <c r="T78" i="1" s="1"/>
  <c r="U78" i="1" a="1"/>
  <c r="U78" i="1" s="1"/>
  <c r="V78" i="1" a="1"/>
  <c r="V78" i="1" s="1"/>
  <c r="S83" i="1" a="1"/>
  <c r="S83" i="1" s="1"/>
  <c r="T83" i="1" a="1"/>
  <c r="T83" i="1" s="1"/>
  <c r="U83" i="1" a="1"/>
  <c r="U83" i="1" s="1"/>
  <c r="V83" i="1" a="1"/>
  <c r="V83" i="1" s="1"/>
  <c r="S92" i="1" a="1"/>
  <c r="S92" i="1"/>
  <c r="T92" i="1" a="1"/>
  <c r="T92" i="1" s="1"/>
  <c r="U92" i="1" a="1"/>
  <c r="U92" i="1" s="1"/>
  <c r="V92" i="1" a="1"/>
  <c r="V92" i="1" s="1"/>
  <c r="S87" i="1" a="1"/>
  <c r="S87" i="1" s="1"/>
  <c r="T87" i="1" a="1"/>
  <c r="T87" i="1" s="1"/>
  <c r="U87" i="1" a="1"/>
  <c r="U87" i="1" s="1"/>
  <c r="V87" i="1" a="1"/>
  <c r="V87" i="1" s="1"/>
  <c r="S84" i="1" a="1"/>
  <c r="S84" i="1" s="1"/>
  <c r="T84" i="1" a="1"/>
  <c r="T84" i="1" s="1"/>
  <c r="U84" i="1" a="1"/>
  <c r="U84" i="1" s="1"/>
  <c r="V84" i="1" a="1"/>
  <c r="V84" i="1" s="1"/>
  <c r="S94" i="1" a="1"/>
  <c r="S94" i="1" s="1"/>
  <c r="T94" i="1" a="1"/>
  <c r="T94" i="1" s="1"/>
  <c r="U94" i="1" a="1"/>
  <c r="U94" i="1" s="1"/>
  <c r="V94" i="1" a="1"/>
  <c r="V94" i="1" s="1"/>
  <c r="S88" i="1" a="1"/>
  <c r="S88" i="1" s="1"/>
  <c r="T88" i="1" a="1"/>
  <c r="T88" i="1" s="1"/>
  <c r="U88" i="1" a="1"/>
  <c r="U88" i="1" s="1"/>
  <c r="V88" i="1" a="1"/>
  <c r="V88" i="1" s="1"/>
  <c r="S76" i="1" a="1"/>
  <c r="S76" i="1" s="1"/>
  <c r="T76" i="1" a="1"/>
  <c r="T76" i="1" s="1"/>
  <c r="U76" i="1" a="1"/>
  <c r="U76" i="1" s="1"/>
  <c r="V76" i="1" a="1"/>
  <c r="V76" i="1" s="1"/>
  <c r="S85" i="1" a="1"/>
  <c r="S85" i="1" s="1"/>
  <c r="T85" i="1" a="1"/>
  <c r="T85" i="1" s="1"/>
  <c r="U85" i="1" a="1"/>
  <c r="U85" i="1" s="1"/>
  <c r="V85" i="1" a="1"/>
  <c r="V85" i="1" s="1"/>
  <c r="S81" i="1" a="1"/>
  <c r="S81" i="1" s="1"/>
  <c r="T81" i="1" a="1"/>
  <c r="T81" i="1" s="1"/>
  <c r="U81" i="1" a="1"/>
  <c r="U81" i="1" s="1"/>
  <c r="V81" i="1" a="1"/>
  <c r="V81" i="1" s="1"/>
  <c r="S104" i="1" a="1"/>
  <c r="S104" i="1" s="1"/>
  <c r="T104" i="1" a="1"/>
  <c r="T104" i="1" s="1"/>
  <c r="U104" i="1" a="1"/>
  <c r="U104" i="1" s="1"/>
  <c r="V104" i="1" a="1"/>
  <c r="V104" i="1" s="1"/>
  <c r="S124" i="1" a="1"/>
  <c r="S124" i="1" s="1"/>
  <c r="T124" i="1" a="1"/>
  <c r="T124" i="1" s="1"/>
  <c r="U124" i="1" a="1"/>
  <c r="U124" i="1" s="1"/>
  <c r="V124" i="1" a="1"/>
  <c r="V124" i="1" s="1"/>
  <c r="S115" i="1" a="1"/>
  <c r="S115" i="1" s="1"/>
  <c r="T115" i="1" a="1"/>
  <c r="T115" i="1" s="1"/>
  <c r="U115" i="1" a="1"/>
  <c r="U115" i="1" s="1"/>
  <c r="V115" i="1" a="1"/>
  <c r="V115" i="1" s="1"/>
  <c r="S121" i="1" a="1"/>
  <c r="S121" i="1" s="1"/>
  <c r="T121" i="1" a="1"/>
  <c r="T121" i="1" s="1"/>
  <c r="U121" i="1" a="1"/>
  <c r="U121" i="1" s="1"/>
  <c r="V121" i="1" a="1"/>
  <c r="V121" i="1" s="1"/>
  <c r="S113" i="1" a="1"/>
  <c r="S113" i="1" s="1"/>
  <c r="T113" i="1" a="1"/>
  <c r="T113" i="1" s="1"/>
  <c r="U113" i="1" a="1"/>
  <c r="U113" i="1" s="1"/>
  <c r="V113" i="1" a="1"/>
  <c r="V113" i="1" s="1"/>
  <c r="S105" i="1" a="1"/>
  <c r="S105" i="1" s="1"/>
  <c r="T105" i="1" a="1"/>
  <c r="T105" i="1" s="1"/>
  <c r="U105" i="1" a="1"/>
  <c r="U105" i="1" s="1"/>
  <c r="V105" i="1" a="1"/>
  <c r="V105" i="1" s="1"/>
  <c r="S99" i="1" a="1"/>
  <c r="S99" i="1" s="1"/>
  <c r="T99" i="1" a="1"/>
  <c r="T99" i="1" s="1"/>
  <c r="U99" i="1" a="1"/>
  <c r="U99" i="1" s="1"/>
  <c r="V99" i="1" a="1"/>
  <c r="V99" i="1" s="1"/>
  <c r="S110" i="1" a="1"/>
  <c r="S110" i="1" s="1"/>
  <c r="T110" i="1" a="1"/>
  <c r="T110" i="1" s="1"/>
  <c r="U110" i="1" a="1"/>
  <c r="U110" i="1" s="1"/>
  <c r="V110" i="1" a="1"/>
  <c r="V110" i="1" s="1"/>
  <c r="S100" i="1" a="1"/>
  <c r="S100" i="1" s="1"/>
  <c r="T100" i="1" a="1"/>
  <c r="T100" i="1" s="1"/>
  <c r="U100" i="1" a="1"/>
  <c r="U100" i="1" s="1"/>
  <c r="V100" i="1" a="1"/>
  <c r="V100" i="1" s="1"/>
  <c r="S101" i="1" a="1"/>
  <c r="S101" i="1" s="1"/>
  <c r="T101" i="1" a="1"/>
  <c r="T101" i="1" s="1"/>
  <c r="U101" i="1" a="1"/>
  <c r="U101" i="1" s="1"/>
  <c r="V101" i="1" a="1"/>
  <c r="V101" i="1" s="1"/>
  <c r="S103" i="1" a="1"/>
  <c r="S103" i="1" s="1"/>
  <c r="T103" i="1" a="1"/>
  <c r="T103" i="1" s="1"/>
  <c r="U103" i="1" a="1"/>
  <c r="U103" i="1" s="1"/>
  <c r="V103" i="1" a="1"/>
  <c r="V103" i="1" s="1"/>
  <c r="S114" i="1" a="1"/>
  <c r="S114" i="1" s="1"/>
  <c r="T114" i="1" a="1"/>
  <c r="T114" i="1" s="1"/>
  <c r="U114" i="1" a="1"/>
  <c r="U114" i="1" s="1"/>
  <c r="V114" i="1" a="1"/>
  <c r="V114" i="1" s="1"/>
  <c r="S116" i="1" a="1"/>
  <c r="S116" i="1" s="1"/>
  <c r="T116" i="1" a="1"/>
  <c r="T116" i="1" s="1"/>
  <c r="U116" i="1" a="1"/>
  <c r="U116" i="1" s="1"/>
  <c r="V116" i="1" a="1"/>
  <c r="V116" i="1" s="1"/>
  <c r="S98" i="1" a="1"/>
  <c r="S98" i="1" s="1"/>
  <c r="T98" i="1" a="1"/>
  <c r="T98" i="1" s="1"/>
  <c r="U98" i="1" a="1"/>
  <c r="U98" i="1" s="1"/>
  <c r="V98" i="1" a="1"/>
  <c r="V98" i="1" s="1"/>
  <c r="S118" i="1" a="1"/>
  <c r="S118" i="1" s="1"/>
  <c r="T118" i="1" a="1"/>
  <c r="T118" i="1" s="1"/>
  <c r="U118" i="1" a="1"/>
  <c r="U118" i="1" s="1"/>
  <c r="V118" i="1" a="1"/>
  <c r="V118" i="1" s="1"/>
  <c r="S122" i="1" a="1"/>
  <c r="S122" i="1" s="1"/>
  <c r="T122" i="1" a="1"/>
  <c r="T122" i="1" s="1"/>
  <c r="U122" i="1" a="1"/>
  <c r="U122" i="1" s="1"/>
  <c r="V122" i="1" a="1"/>
  <c r="V122" i="1" s="1"/>
  <c r="S108" i="1" a="1"/>
  <c r="S108" i="1" s="1"/>
  <c r="T108" i="1" a="1"/>
  <c r="T108" i="1" s="1"/>
  <c r="U108" i="1" a="1"/>
  <c r="U108" i="1" s="1"/>
  <c r="V108" i="1" a="1"/>
  <c r="V108" i="1" s="1"/>
  <c r="S107" i="1" a="1"/>
  <c r="S107" i="1" s="1"/>
  <c r="T107" i="1" a="1"/>
  <c r="T107" i="1" s="1"/>
  <c r="U107" i="1" a="1"/>
  <c r="U107" i="1" s="1"/>
  <c r="V107" i="1" a="1"/>
  <c r="V107" i="1" s="1"/>
  <c r="S112" i="1" a="1"/>
  <c r="S112" i="1" s="1"/>
  <c r="T112" i="1" a="1"/>
  <c r="T112" i="1" s="1"/>
  <c r="U112" i="1" a="1"/>
  <c r="U112" i="1" s="1"/>
  <c r="V112" i="1" a="1"/>
  <c r="V112" i="1" s="1"/>
  <c r="S111" i="1" a="1"/>
  <c r="S111" i="1" s="1"/>
  <c r="T111" i="1" a="1"/>
  <c r="T111" i="1" s="1"/>
  <c r="U111" i="1" a="1"/>
  <c r="U111" i="1" s="1"/>
  <c r="V111" i="1" a="1"/>
  <c r="V111" i="1" s="1"/>
  <c r="S97" i="1" a="1"/>
  <c r="S97" i="1" s="1"/>
  <c r="T97" i="1" a="1"/>
  <c r="T97" i="1" s="1"/>
  <c r="U97" i="1" a="1"/>
  <c r="U97" i="1" s="1"/>
  <c r="V97" i="1" a="1"/>
  <c r="V97" i="1" s="1"/>
  <c r="S106" i="1" a="1"/>
  <c r="S106" i="1" s="1"/>
  <c r="T106" i="1" a="1"/>
  <c r="T106" i="1" s="1"/>
  <c r="U106" i="1" a="1"/>
  <c r="U106" i="1" s="1"/>
  <c r="V106" i="1" a="1"/>
  <c r="V106" i="1" s="1"/>
  <c r="S123" i="1" a="1"/>
  <c r="S123" i="1" s="1"/>
  <c r="T123" i="1" a="1"/>
  <c r="T123" i="1" s="1"/>
  <c r="U123" i="1" a="1"/>
  <c r="U123" i="1" s="1"/>
  <c r="V123" i="1" a="1"/>
  <c r="V123" i="1" s="1"/>
  <c r="S109" i="1" a="1"/>
  <c r="S109" i="1" s="1"/>
  <c r="T109" i="1" a="1"/>
  <c r="T109" i="1" s="1"/>
  <c r="U109" i="1" a="1"/>
  <c r="U109" i="1" s="1"/>
  <c r="V109" i="1" a="1"/>
  <c r="V109" i="1" s="1"/>
  <c r="S117" i="1" a="1"/>
  <c r="S117" i="1" s="1"/>
  <c r="T117" i="1" a="1"/>
  <c r="T117" i="1" s="1"/>
  <c r="U117" i="1" a="1"/>
  <c r="U117" i="1" s="1"/>
  <c r="V117" i="1" a="1"/>
  <c r="V117" i="1" s="1"/>
  <c r="S120" i="1" a="1"/>
  <c r="S120" i="1" s="1"/>
  <c r="T120" i="1" a="1"/>
  <c r="T120" i="1" s="1"/>
  <c r="U120" i="1" a="1"/>
  <c r="U120" i="1" s="1"/>
  <c r="V120" i="1" a="1"/>
  <c r="V120" i="1" s="1"/>
  <c r="S119" i="1" a="1"/>
  <c r="S119" i="1" s="1"/>
  <c r="T119" i="1" a="1"/>
  <c r="T119" i="1" s="1"/>
  <c r="U119" i="1" a="1"/>
  <c r="U119" i="1" s="1"/>
  <c r="V119" i="1" a="1"/>
  <c r="V119" i="1" s="1"/>
  <c r="S102" i="1" a="1"/>
  <c r="S102" i="1" s="1"/>
  <c r="T102" i="1" a="1"/>
  <c r="T102" i="1" s="1"/>
  <c r="U102" i="1" a="1"/>
  <c r="U102" i="1" s="1"/>
  <c r="V102" i="1" a="1"/>
  <c r="V102" i="1" s="1"/>
  <c r="S148" i="1" a="1"/>
  <c r="S148" i="1" s="1"/>
  <c r="T148" i="1" a="1"/>
  <c r="T148" i="1" s="1"/>
  <c r="U148" i="1" a="1"/>
  <c r="U148" i="1" s="1"/>
  <c r="V148" i="1" a="1"/>
  <c r="V148" i="1" s="1"/>
  <c r="S133" i="1" a="1"/>
  <c r="S133" i="1" s="1"/>
  <c r="T133" i="1" a="1"/>
  <c r="T133" i="1" s="1"/>
  <c r="U133" i="1" a="1"/>
  <c r="U133" i="1" s="1"/>
  <c r="V133" i="1" a="1"/>
  <c r="V133" i="1" s="1"/>
  <c r="S138" i="1" a="1"/>
  <c r="S138" i="1" s="1"/>
  <c r="T138" i="1" a="1"/>
  <c r="T138" i="1" s="1"/>
  <c r="U138" i="1" a="1"/>
  <c r="U138" i="1" s="1"/>
  <c r="V138" i="1" a="1"/>
  <c r="V138" i="1" s="1"/>
  <c r="S139" i="1" a="1"/>
  <c r="S139" i="1" s="1"/>
  <c r="T139" i="1" a="1"/>
  <c r="T139" i="1" s="1"/>
  <c r="U139" i="1" a="1"/>
  <c r="U139" i="1" s="1"/>
  <c r="V139" i="1" a="1"/>
  <c r="V139" i="1" s="1"/>
  <c r="S146" i="1" a="1"/>
  <c r="S146" i="1" s="1"/>
  <c r="T146" i="1" a="1"/>
  <c r="T146" i="1" s="1"/>
  <c r="U146" i="1" a="1"/>
  <c r="U146" i="1" s="1"/>
  <c r="V146" i="1" a="1"/>
  <c r="V146" i="1" s="1"/>
  <c r="S125" i="1" a="1"/>
  <c r="S125" i="1" s="1"/>
  <c r="T125" i="1" a="1"/>
  <c r="T125" i="1" s="1"/>
  <c r="U125" i="1" a="1"/>
  <c r="U125" i="1" s="1"/>
  <c r="V125" i="1" a="1"/>
  <c r="V125" i="1" s="1"/>
  <c r="S143" i="1" a="1"/>
  <c r="S143" i="1" s="1"/>
  <c r="T143" i="1" a="1"/>
  <c r="T143" i="1" s="1"/>
  <c r="U143" i="1" a="1"/>
  <c r="U143" i="1" s="1"/>
  <c r="V143" i="1" a="1"/>
  <c r="V143" i="1" s="1"/>
  <c r="S155" i="1" a="1"/>
  <c r="S155" i="1" s="1"/>
  <c r="T155" i="1" a="1"/>
  <c r="T155" i="1" s="1"/>
  <c r="U155" i="1" a="1"/>
  <c r="U155" i="1" s="1"/>
  <c r="V155" i="1" a="1"/>
  <c r="V155" i="1" s="1"/>
  <c r="S157" i="1" a="1"/>
  <c r="S157" i="1" s="1"/>
  <c r="T157" i="1" a="1"/>
  <c r="T157" i="1" s="1"/>
  <c r="U157" i="1" a="1"/>
  <c r="U157" i="1" s="1"/>
  <c r="V157" i="1" a="1"/>
  <c r="V157" i="1" s="1"/>
  <c r="S159" i="1" a="1"/>
  <c r="S159" i="1" s="1"/>
  <c r="T159" i="1" a="1"/>
  <c r="T159" i="1" s="1"/>
  <c r="U159" i="1" a="1"/>
  <c r="U159" i="1" s="1"/>
  <c r="V159" i="1" a="1"/>
  <c r="V159" i="1" s="1"/>
  <c r="S149" i="1" a="1"/>
  <c r="S149" i="1" s="1"/>
  <c r="T149" i="1" a="1"/>
  <c r="T149" i="1" s="1"/>
  <c r="U149" i="1" a="1"/>
  <c r="U149" i="1" s="1"/>
  <c r="V149" i="1" a="1"/>
  <c r="V149" i="1" s="1"/>
  <c r="S137" i="1" a="1"/>
  <c r="S137" i="1" s="1"/>
  <c r="T137" i="1" a="1"/>
  <c r="T137" i="1" s="1"/>
  <c r="U137" i="1" a="1"/>
  <c r="U137" i="1" s="1"/>
  <c r="V137" i="1" a="1"/>
  <c r="V137" i="1" s="1"/>
  <c r="S151" i="1" a="1"/>
  <c r="S151" i="1" s="1"/>
  <c r="T151" i="1" a="1"/>
  <c r="T151" i="1" s="1"/>
  <c r="U151" i="1" a="1"/>
  <c r="U151" i="1" s="1"/>
  <c r="V151" i="1" a="1"/>
  <c r="V151" i="1" s="1"/>
  <c r="S134" i="1" a="1"/>
  <c r="S134" i="1" s="1"/>
  <c r="T134" i="1" a="1"/>
  <c r="T134" i="1" s="1"/>
  <c r="U134" i="1" a="1"/>
  <c r="U134" i="1" s="1"/>
  <c r="V134" i="1" a="1"/>
  <c r="V134" i="1" s="1"/>
  <c r="S136" i="1" a="1"/>
  <c r="S136" i="1" s="1"/>
  <c r="T136" i="1" a="1"/>
  <c r="T136" i="1" s="1"/>
  <c r="U136" i="1" a="1"/>
  <c r="U136" i="1" s="1"/>
  <c r="V136" i="1" a="1"/>
  <c r="V136" i="1" s="1"/>
  <c r="S131" i="1" a="1"/>
  <c r="S131" i="1" s="1"/>
  <c r="T131" i="1" a="1"/>
  <c r="T131" i="1" s="1"/>
  <c r="U131" i="1" a="1"/>
  <c r="U131" i="1" s="1"/>
  <c r="V131" i="1" a="1"/>
  <c r="V131" i="1" s="1"/>
  <c r="S141" i="1" a="1"/>
  <c r="S141" i="1" s="1"/>
  <c r="T141" i="1" a="1"/>
  <c r="T141" i="1" s="1"/>
  <c r="U141" i="1" a="1"/>
  <c r="U141" i="1" s="1"/>
  <c r="V141" i="1" a="1"/>
  <c r="V141" i="1" s="1"/>
  <c r="S147" i="1" a="1"/>
  <c r="S147" i="1" s="1"/>
  <c r="T147" i="1" a="1"/>
  <c r="T147" i="1" s="1"/>
  <c r="U147" i="1" a="1"/>
  <c r="U147" i="1" s="1"/>
  <c r="V147" i="1" a="1"/>
  <c r="V147" i="1" s="1"/>
  <c r="S140" i="1" a="1"/>
  <c r="S140" i="1" s="1"/>
  <c r="T140" i="1" a="1"/>
  <c r="T140" i="1" s="1"/>
  <c r="U140" i="1" a="1"/>
  <c r="U140" i="1" s="1"/>
  <c r="V140" i="1" a="1"/>
  <c r="V140" i="1" s="1"/>
  <c r="S128" i="1" a="1"/>
  <c r="S128" i="1" s="1"/>
  <c r="T128" i="1" a="1"/>
  <c r="T128" i="1" s="1"/>
  <c r="U128" i="1" a="1"/>
  <c r="U128" i="1" s="1"/>
  <c r="V128" i="1" a="1"/>
  <c r="V128" i="1" s="1"/>
  <c r="S154" i="1" a="1"/>
  <c r="S154" i="1" s="1"/>
  <c r="T154" i="1" a="1"/>
  <c r="T154" i="1" s="1"/>
  <c r="U154" i="1" a="1"/>
  <c r="U154" i="1" s="1"/>
  <c r="V154" i="1" a="1"/>
  <c r="V154" i="1" s="1"/>
  <c r="S144" i="1" a="1"/>
  <c r="S144" i="1" s="1"/>
  <c r="T144" i="1" a="1"/>
  <c r="T144" i="1" s="1"/>
  <c r="U144" i="1" a="1"/>
  <c r="U144" i="1" s="1"/>
  <c r="V144" i="1" a="1"/>
  <c r="V144" i="1" s="1"/>
  <c r="S127" i="1" a="1"/>
  <c r="S127" i="1" s="1"/>
  <c r="T127" i="1" a="1"/>
  <c r="T127" i="1" s="1"/>
  <c r="U127" i="1" a="1"/>
  <c r="U127" i="1" s="1"/>
  <c r="V127" i="1" a="1"/>
  <c r="V127" i="1" s="1"/>
  <c r="S145" i="1" a="1"/>
  <c r="S145" i="1" s="1"/>
  <c r="T145" i="1" a="1"/>
  <c r="T145" i="1" s="1"/>
  <c r="U145" i="1" a="1"/>
  <c r="U145" i="1" s="1"/>
  <c r="V145" i="1" a="1"/>
  <c r="V145" i="1" s="1"/>
  <c r="S132" i="1" a="1"/>
  <c r="S132" i="1" s="1"/>
  <c r="T132" i="1" a="1"/>
  <c r="T132" i="1" s="1"/>
  <c r="U132" i="1" a="1"/>
  <c r="U132" i="1" s="1"/>
  <c r="V132" i="1" a="1"/>
  <c r="V132" i="1" s="1"/>
  <c r="S156" i="1" a="1"/>
  <c r="S156" i="1" s="1"/>
  <c r="T156" i="1" a="1"/>
  <c r="T156" i="1" s="1"/>
  <c r="U156" i="1" a="1"/>
  <c r="U156" i="1" s="1"/>
  <c r="V156" i="1" a="1"/>
  <c r="V156" i="1" s="1"/>
  <c r="S150" i="1" a="1"/>
  <c r="S150" i="1" s="1"/>
  <c r="T150" i="1" a="1"/>
  <c r="T150" i="1" s="1"/>
  <c r="U150" i="1" a="1"/>
  <c r="U150" i="1" s="1"/>
  <c r="V150" i="1" a="1"/>
  <c r="V150" i="1" s="1"/>
  <c r="S153" i="1" a="1"/>
  <c r="S153" i="1" s="1"/>
  <c r="T153" i="1" a="1"/>
  <c r="T153" i="1" s="1"/>
  <c r="U153" i="1" a="1"/>
  <c r="U153" i="1" s="1"/>
  <c r="V153" i="1" a="1"/>
  <c r="V153" i="1" s="1"/>
  <c r="S126" i="1" a="1"/>
  <c r="S126" i="1" s="1"/>
  <c r="T126" i="1" a="1"/>
  <c r="T126" i="1" s="1"/>
  <c r="U126" i="1" a="1"/>
  <c r="U126" i="1" s="1"/>
  <c r="V126" i="1" a="1"/>
  <c r="V126" i="1" s="1"/>
  <c r="S142" i="1" a="1"/>
  <c r="S142" i="1" s="1"/>
  <c r="T142" i="1" a="1"/>
  <c r="T142" i="1" s="1"/>
  <c r="U142" i="1" a="1"/>
  <c r="U142" i="1" s="1"/>
  <c r="V142" i="1" a="1"/>
  <c r="V142" i="1" s="1"/>
  <c r="S130" i="1" a="1"/>
  <c r="S130" i="1" s="1"/>
  <c r="T130" i="1" a="1"/>
  <c r="T130" i="1" s="1"/>
  <c r="U130" i="1" a="1"/>
  <c r="U130" i="1" s="1"/>
  <c r="V130" i="1" a="1"/>
  <c r="V130" i="1" s="1"/>
  <c r="S135" i="1" a="1"/>
  <c r="S135" i="1" s="1"/>
  <c r="T135" i="1" a="1"/>
  <c r="T135" i="1" s="1"/>
  <c r="U135" i="1" a="1"/>
  <c r="U135" i="1" s="1"/>
  <c r="V135" i="1" a="1"/>
  <c r="V135" i="1" s="1"/>
  <c r="S152" i="1" a="1"/>
  <c r="S152" i="1" s="1"/>
  <c r="T152" i="1" a="1"/>
  <c r="T152" i="1" s="1"/>
  <c r="U152" i="1" a="1"/>
  <c r="U152" i="1" s="1"/>
  <c r="V152" i="1" a="1"/>
  <c r="V152" i="1" s="1"/>
  <c r="S129" i="1" a="1"/>
  <c r="S129" i="1" s="1"/>
  <c r="T129" i="1" a="1"/>
  <c r="T129" i="1" s="1"/>
  <c r="U129" i="1" a="1"/>
  <c r="U129" i="1" s="1"/>
  <c r="V129" i="1" a="1"/>
  <c r="V129" i="1" s="1"/>
  <c r="S158" i="1" a="1"/>
  <c r="S158" i="1" s="1"/>
  <c r="T158" i="1" a="1"/>
  <c r="T158" i="1" s="1"/>
  <c r="U158" i="1" a="1"/>
  <c r="U158" i="1" s="1"/>
  <c r="V158" i="1" a="1"/>
  <c r="V158" i="1" s="1"/>
  <c r="S160" i="1" a="1"/>
  <c r="S160" i="1" s="1"/>
  <c r="T160" i="1" a="1"/>
  <c r="T160" i="1" s="1"/>
  <c r="U160" i="1" a="1"/>
  <c r="U160" i="1" s="1"/>
  <c r="V160" i="1" a="1"/>
  <c r="V160" i="1" s="1"/>
  <c r="S217" i="1" a="1"/>
  <c r="S217" i="1" s="1"/>
  <c r="T217" i="1" a="1"/>
  <c r="T217" i="1" s="1"/>
  <c r="U217" i="1" a="1"/>
  <c r="U217" i="1" s="1"/>
  <c r="V217" i="1" a="1"/>
  <c r="V217" i="1" s="1"/>
  <c r="S168" i="1" a="1"/>
  <c r="S168" i="1" s="1"/>
  <c r="T168" i="1" a="1"/>
  <c r="T168" i="1" s="1"/>
  <c r="U168" i="1" a="1"/>
  <c r="U168" i="1" s="1"/>
  <c r="V168" i="1" a="1"/>
  <c r="V168" i="1" s="1"/>
  <c r="S162" i="1" a="1"/>
  <c r="S162" i="1" s="1"/>
  <c r="T162" i="1" a="1"/>
  <c r="T162" i="1" s="1"/>
  <c r="U162" i="1" a="1"/>
  <c r="U162" i="1" s="1"/>
  <c r="V162" i="1" a="1"/>
  <c r="V162" i="1" s="1"/>
  <c r="S180" i="1" a="1"/>
  <c r="S180" i="1" s="1"/>
  <c r="T180" i="1" a="1"/>
  <c r="T180" i="1" s="1"/>
  <c r="U180" i="1" a="1"/>
  <c r="U180" i="1" s="1"/>
  <c r="V180" i="1" a="1"/>
  <c r="V180" i="1" s="1"/>
  <c r="S187" i="1" a="1"/>
  <c r="S187" i="1" s="1"/>
  <c r="T187" i="1" a="1"/>
  <c r="T187" i="1" s="1"/>
  <c r="U187" i="1" a="1"/>
  <c r="U187" i="1" s="1"/>
  <c r="V187" i="1" a="1"/>
  <c r="V187" i="1" s="1"/>
  <c r="S199" i="1" a="1"/>
  <c r="S199" i="1" s="1"/>
  <c r="T199" i="1" a="1"/>
  <c r="T199" i="1" s="1"/>
  <c r="U199" i="1" a="1"/>
  <c r="U199" i="1" s="1"/>
  <c r="V199" i="1" a="1"/>
  <c r="V199" i="1" s="1"/>
  <c r="S185" i="1" a="1"/>
  <c r="S185" i="1" s="1"/>
  <c r="T185" i="1" a="1"/>
  <c r="T185" i="1" s="1"/>
  <c r="U185" i="1" a="1"/>
  <c r="U185" i="1" s="1"/>
  <c r="V185" i="1" a="1"/>
  <c r="V185" i="1" s="1"/>
  <c r="S181" i="1" a="1"/>
  <c r="S181" i="1" s="1"/>
  <c r="T181" i="1" a="1"/>
  <c r="T181" i="1" s="1"/>
  <c r="U181" i="1" a="1"/>
  <c r="U181" i="1" s="1"/>
  <c r="V181" i="1" a="1"/>
  <c r="V181" i="1" s="1"/>
  <c r="S165" i="1" a="1"/>
  <c r="S165" i="1" s="1"/>
  <c r="T165" i="1" a="1"/>
  <c r="T165" i="1" s="1"/>
  <c r="U165" i="1" a="1"/>
  <c r="U165" i="1" s="1"/>
  <c r="V165" i="1" a="1"/>
  <c r="V165" i="1" s="1"/>
  <c r="S202" i="1" a="1"/>
  <c r="S202" i="1" s="1"/>
  <c r="T202" i="1" a="1"/>
  <c r="T202" i="1" s="1"/>
  <c r="U202" i="1" a="1"/>
  <c r="U202" i="1" s="1"/>
  <c r="V202" i="1" a="1"/>
  <c r="V202" i="1" s="1"/>
  <c r="S183" i="1" a="1"/>
  <c r="S183" i="1" s="1"/>
  <c r="T183" i="1" a="1"/>
  <c r="T183" i="1" s="1"/>
  <c r="U183" i="1" a="1"/>
  <c r="U183" i="1" s="1"/>
  <c r="V183" i="1" a="1"/>
  <c r="V183" i="1" s="1"/>
  <c r="S174" i="1" a="1"/>
  <c r="S174" i="1" s="1"/>
  <c r="T174" i="1" a="1"/>
  <c r="T174" i="1" s="1"/>
  <c r="U174" i="1" a="1"/>
  <c r="U174" i="1" s="1"/>
  <c r="V174" i="1" a="1"/>
  <c r="V174" i="1" s="1"/>
  <c r="S178" i="1" a="1"/>
  <c r="S178" i="1" s="1"/>
  <c r="T178" i="1" a="1"/>
  <c r="T178" i="1" s="1"/>
  <c r="U178" i="1" a="1"/>
  <c r="U178" i="1" s="1"/>
  <c r="V178" i="1" a="1"/>
  <c r="V178" i="1" s="1"/>
  <c r="S172" i="1" a="1"/>
  <c r="S172" i="1" s="1"/>
  <c r="T172" i="1" a="1"/>
  <c r="T172" i="1" s="1"/>
  <c r="U172" i="1" a="1"/>
  <c r="U172" i="1" s="1"/>
  <c r="V172" i="1" a="1"/>
  <c r="V172" i="1" s="1"/>
  <c r="S179" i="1" a="1"/>
  <c r="S179" i="1" s="1"/>
  <c r="T179" i="1" a="1"/>
  <c r="T179" i="1" s="1"/>
  <c r="U179" i="1" a="1"/>
  <c r="U179" i="1" s="1"/>
  <c r="V179" i="1" a="1"/>
  <c r="V179" i="1" s="1"/>
  <c r="S167" i="1" a="1"/>
  <c r="S167" i="1" s="1"/>
  <c r="T167" i="1" a="1"/>
  <c r="T167" i="1" s="1"/>
  <c r="U167" i="1" a="1"/>
  <c r="U167" i="1" s="1"/>
  <c r="V167" i="1" a="1"/>
  <c r="V167" i="1" s="1"/>
  <c r="S192" i="1" a="1"/>
  <c r="S192" i="1" s="1"/>
  <c r="T192" i="1" a="1"/>
  <c r="T192" i="1" s="1"/>
  <c r="U192" i="1" a="1"/>
  <c r="U192" i="1" s="1"/>
  <c r="V192" i="1" a="1"/>
  <c r="V192" i="1" s="1"/>
  <c r="S188" i="1" a="1"/>
  <c r="S188" i="1" s="1"/>
  <c r="T188" i="1" a="1"/>
  <c r="T188" i="1" s="1"/>
  <c r="U188" i="1" a="1"/>
  <c r="U188" i="1" s="1"/>
  <c r="V188" i="1" a="1"/>
  <c r="V188" i="1" s="1"/>
  <c r="S212" i="1" a="1"/>
  <c r="S212" i="1" s="1"/>
  <c r="T212" i="1" a="1"/>
  <c r="T212" i="1" s="1"/>
  <c r="U212" i="1" a="1"/>
  <c r="U212" i="1" s="1"/>
  <c r="V212" i="1" a="1"/>
  <c r="V212" i="1" s="1"/>
  <c r="S209" i="1" a="1"/>
  <c r="S209" i="1" s="1"/>
  <c r="T209" i="1" a="1"/>
  <c r="T209" i="1" s="1"/>
  <c r="U209" i="1" a="1"/>
  <c r="U209" i="1" s="1"/>
  <c r="V209" i="1" a="1"/>
  <c r="V209" i="1" s="1"/>
  <c r="S161" i="1" a="1"/>
  <c r="S161" i="1" s="1"/>
  <c r="T161" i="1" a="1"/>
  <c r="T161" i="1" s="1"/>
  <c r="U161" i="1" a="1"/>
  <c r="U161" i="1"/>
  <c r="V161" i="1" a="1"/>
  <c r="V161" i="1" s="1"/>
  <c r="S189" i="1" a="1"/>
  <c r="S189" i="1" s="1"/>
  <c r="T189" i="1" a="1"/>
  <c r="T189" i="1" s="1"/>
  <c r="U189" i="1" a="1"/>
  <c r="U189" i="1" s="1"/>
  <c r="V189" i="1" a="1"/>
  <c r="V189" i="1" s="1"/>
  <c r="S177" i="1" a="1"/>
  <c r="S177" i="1" s="1"/>
  <c r="T177" i="1" a="1"/>
  <c r="T177" i="1" s="1"/>
  <c r="U177" i="1" a="1"/>
  <c r="U177" i="1" s="1"/>
  <c r="V177" i="1" a="1"/>
  <c r="V177" i="1" s="1"/>
  <c r="S201" i="1" a="1"/>
  <c r="S201" i="1" s="1"/>
  <c r="T201" i="1" a="1"/>
  <c r="T201" i="1" s="1"/>
  <c r="U201" i="1" a="1"/>
  <c r="U201" i="1" s="1"/>
  <c r="V201" i="1" a="1"/>
  <c r="V201" i="1" s="1"/>
  <c r="S173" i="1" a="1"/>
  <c r="S173" i="1" s="1"/>
  <c r="T173" i="1" a="1"/>
  <c r="T173" i="1" s="1"/>
  <c r="U173" i="1" a="1"/>
  <c r="U173" i="1" s="1"/>
  <c r="V173" i="1" a="1"/>
  <c r="V173" i="1" s="1"/>
  <c r="S169" i="1" a="1"/>
  <c r="S169" i="1" s="1"/>
  <c r="T169" i="1" a="1"/>
  <c r="T169" i="1" s="1"/>
  <c r="U169" i="1" a="1"/>
  <c r="U169" i="1" s="1"/>
  <c r="V169" i="1" a="1"/>
  <c r="V169" i="1" s="1"/>
  <c r="S193" i="1" a="1"/>
  <c r="S193" i="1" s="1"/>
  <c r="T193" i="1" a="1"/>
  <c r="T193" i="1" s="1"/>
  <c r="U193" i="1" a="1"/>
  <c r="U193" i="1" s="1"/>
  <c r="V193" i="1" a="1"/>
  <c r="V193" i="1" s="1"/>
  <c r="S204" i="1" a="1"/>
  <c r="S204" i="1" s="1"/>
  <c r="T204" i="1" a="1"/>
  <c r="T204" i="1" s="1"/>
  <c r="U204" i="1" a="1"/>
  <c r="U204" i="1" s="1"/>
  <c r="V204" i="1" a="1"/>
  <c r="V204" i="1" s="1"/>
  <c r="S206" i="1" a="1"/>
  <c r="S206" i="1" s="1"/>
  <c r="T206" i="1" a="1"/>
  <c r="T206" i="1" s="1"/>
  <c r="U206" i="1" a="1"/>
  <c r="U206" i="1" s="1"/>
  <c r="V206" i="1" a="1"/>
  <c r="V206" i="1" s="1"/>
  <c r="S191" i="1" a="1"/>
  <c r="S191" i="1" s="1"/>
  <c r="T191" i="1" a="1"/>
  <c r="T191" i="1" s="1"/>
  <c r="U191" i="1" a="1"/>
  <c r="U191" i="1" s="1"/>
  <c r="V191" i="1" a="1"/>
  <c r="V191" i="1" s="1"/>
  <c r="S210" i="1" a="1"/>
  <c r="S210" i="1" s="1"/>
  <c r="T210" i="1" a="1"/>
  <c r="T210" i="1" s="1"/>
  <c r="U210" i="1" a="1"/>
  <c r="U210" i="1" s="1"/>
  <c r="V210" i="1" a="1"/>
  <c r="V210" i="1" s="1"/>
  <c r="S186" i="1" a="1"/>
  <c r="S186" i="1" s="1"/>
  <c r="T186" i="1" a="1"/>
  <c r="T186" i="1" s="1"/>
  <c r="U186" i="1" a="1"/>
  <c r="U186" i="1" s="1"/>
  <c r="V186" i="1" a="1"/>
  <c r="V186" i="1" s="1"/>
  <c r="S194" i="1" a="1"/>
  <c r="S194" i="1" s="1"/>
  <c r="T194" i="1" a="1"/>
  <c r="T194" i="1" s="1"/>
  <c r="U194" i="1" a="1"/>
  <c r="U194" i="1" s="1"/>
  <c r="V194" i="1" a="1"/>
  <c r="V194" i="1" s="1"/>
  <c r="S215" i="1" a="1"/>
  <c r="S215" i="1" s="1"/>
  <c r="T215" i="1" a="1"/>
  <c r="T215" i="1" s="1"/>
  <c r="U215" i="1" a="1"/>
  <c r="U215" i="1" s="1"/>
  <c r="V215" i="1" a="1"/>
  <c r="V215" i="1" s="1"/>
  <c r="S200" i="1" a="1"/>
  <c r="S200" i="1" s="1"/>
  <c r="T200" i="1" a="1"/>
  <c r="T200" i="1" s="1"/>
  <c r="U200" i="1" a="1"/>
  <c r="U200" i="1" s="1"/>
  <c r="V200" i="1" a="1"/>
  <c r="V200" i="1" s="1"/>
  <c r="S175" i="1" a="1"/>
  <c r="S175" i="1" s="1"/>
  <c r="T175" i="1" a="1"/>
  <c r="T175" i="1" s="1"/>
  <c r="U175" i="1" a="1"/>
  <c r="U175" i="1" s="1"/>
  <c r="V175" i="1" a="1"/>
  <c r="V175" i="1" s="1"/>
  <c r="S166" i="1" a="1"/>
  <c r="S166" i="1" s="1"/>
  <c r="T166" i="1" a="1"/>
  <c r="T166" i="1" s="1"/>
  <c r="U166" i="1" a="1"/>
  <c r="U166" i="1" s="1"/>
  <c r="V166" i="1" a="1"/>
  <c r="V166" i="1" s="1"/>
  <c r="S198" i="1" a="1"/>
  <c r="S198" i="1" s="1"/>
  <c r="T198" i="1" a="1"/>
  <c r="T198" i="1" s="1"/>
  <c r="U198" i="1" a="1"/>
  <c r="U198" i="1" s="1"/>
  <c r="V198" i="1" a="1"/>
  <c r="V198" i="1" s="1"/>
  <c r="S182" i="1" a="1"/>
  <c r="S182" i="1" s="1"/>
  <c r="T182" i="1" a="1"/>
  <c r="T182" i="1" s="1"/>
  <c r="U182" i="1" a="1"/>
  <c r="U182" i="1" s="1"/>
  <c r="V182" i="1" a="1"/>
  <c r="V182" i="1" s="1"/>
  <c r="S211" i="1" a="1"/>
  <c r="S211" i="1" s="1"/>
  <c r="T211" i="1" a="1"/>
  <c r="T211" i="1" s="1"/>
  <c r="U211" i="1" a="1"/>
  <c r="U211" i="1" s="1"/>
  <c r="V211" i="1" a="1"/>
  <c r="V211" i="1" s="1"/>
  <c r="S170" i="1" a="1"/>
  <c r="S170" i="1" s="1"/>
  <c r="T170" i="1" a="1"/>
  <c r="T170" i="1" s="1"/>
  <c r="U170" i="1" a="1"/>
  <c r="U170" i="1" s="1"/>
  <c r="V170" i="1" a="1"/>
  <c r="V170" i="1" s="1"/>
  <c r="S171" i="1" a="1"/>
  <c r="S171" i="1" s="1"/>
  <c r="T171" i="1" a="1"/>
  <c r="T171" i="1" s="1"/>
  <c r="U171" i="1" a="1"/>
  <c r="U171" i="1" s="1"/>
  <c r="V171" i="1" a="1"/>
  <c r="V171" i="1" s="1"/>
  <c r="S164" i="1" a="1"/>
  <c r="S164" i="1" s="1"/>
  <c r="T164" i="1" a="1"/>
  <c r="T164" i="1" s="1"/>
  <c r="U164" i="1" a="1"/>
  <c r="U164" i="1" s="1"/>
  <c r="V164" i="1" a="1"/>
  <c r="V164" i="1" s="1"/>
  <c r="S216" i="1" a="1"/>
  <c r="S216" i="1" s="1"/>
  <c r="T216" i="1" a="1"/>
  <c r="T216" i="1" s="1"/>
  <c r="U216" i="1" a="1"/>
  <c r="U216" i="1" s="1"/>
  <c r="V216" i="1" a="1"/>
  <c r="V216" i="1" s="1"/>
  <c r="S207" i="1" a="1"/>
  <c r="S207" i="1" s="1"/>
  <c r="T207" i="1" a="1"/>
  <c r="T207" i="1" s="1"/>
  <c r="U207" i="1" a="1"/>
  <c r="U207" i="1" s="1"/>
  <c r="V207" i="1" a="1"/>
  <c r="V207" i="1" s="1"/>
  <c r="S203" i="1" a="1"/>
  <c r="S203" i="1" s="1"/>
  <c r="T203" i="1" a="1"/>
  <c r="T203" i="1" s="1"/>
  <c r="U203" i="1" a="1"/>
  <c r="U203" i="1" s="1"/>
  <c r="V203" i="1" a="1"/>
  <c r="V203" i="1" s="1"/>
  <c r="S213" i="1" a="1"/>
  <c r="S213" i="1" s="1"/>
  <c r="T213" i="1" a="1"/>
  <c r="T213" i="1" s="1"/>
  <c r="U213" i="1" a="1"/>
  <c r="U213" i="1" s="1"/>
  <c r="V213" i="1" a="1"/>
  <c r="V213" i="1" s="1"/>
  <c r="S214" i="1" a="1"/>
  <c r="S214" i="1" s="1"/>
  <c r="T214" i="1" a="1"/>
  <c r="T214" i="1" s="1"/>
  <c r="U214" i="1" a="1"/>
  <c r="U214" i="1" s="1"/>
  <c r="V214" i="1" a="1"/>
  <c r="V214" i="1" s="1"/>
  <c r="S196" i="1" a="1"/>
  <c r="S196" i="1" s="1"/>
  <c r="T196" i="1" a="1"/>
  <c r="T196" i="1" s="1"/>
  <c r="U196" i="1" a="1"/>
  <c r="U196" i="1" s="1"/>
  <c r="V196" i="1" a="1"/>
  <c r="V196" i="1" s="1"/>
  <c r="S197" i="1" a="1"/>
  <c r="S197" i="1" s="1"/>
  <c r="T197" i="1" a="1"/>
  <c r="T197" i="1" s="1"/>
  <c r="U197" i="1" a="1"/>
  <c r="U197" i="1" s="1"/>
  <c r="V197" i="1" a="1"/>
  <c r="V197" i="1" s="1"/>
  <c r="S208" i="1" a="1"/>
  <c r="S208" i="1" s="1"/>
  <c r="T208" i="1" a="1"/>
  <c r="T208" i="1" s="1"/>
  <c r="U208" i="1" a="1"/>
  <c r="U208" i="1" s="1"/>
  <c r="V208" i="1" a="1"/>
  <c r="V208" i="1" s="1"/>
  <c r="S184" i="1" a="1"/>
  <c r="S184" i="1" s="1"/>
  <c r="T184" i="1" a="1"/>
  <c r="T184" i="1" s="1"/>
  <c r="U184" i="1" a="1"/>
  <c r="U184" i="1" s="1"/>
  <c r="V184" i="1" a="1"/>
  <c r="V184" i="1" s="1"/>
  <c r="S195" i="1" a="1"/>
  <c r="S195" i="1" s="1"/>
  <c r="T195" i="1" a="1"/>
  <c r="T195" i="1" s="1"/>
  <c r="U195" i="1" a="1"/>
  <c r="U195" i="1" s="1"/>
  <c r="V195" i="1" a="1"/>
  <c r="V195" i="1" s="1"/>
  <c r="S190" i="1" a="1"/>
  <c r="S190" i="1" s="1"/>
  <c r="T190" i="1" a="1"/>
  <c r="T190" i="1" s="1"/>
  <c r="U190" i="1" a="1"/>
  <c r="U190" i="1" s="1"/>
  <c r="V190" i="1" a="1"/>
  <c r="V190" i="1" s="1"/>
  <c r="S163" i="1" a="1"/>
  <c r="S163" i="1" s="1"/>
  <c r="T163" i="1" a="1"/>
  <c r="T163" i="1" s="1"/>
  <c r="U163" i="1" a="1"/>
  <c r="U163" i="1" s="1"/>
  <c r="V163" i="1" a="1"/>
  <c r="V163" i="1" s="1"/>
  <c r="S176" i="1" a="1"/>
  <c r="S176" i="1" s="1"/>
  <c r="T176" i="1" a="1"/>
  <c r="T176" i="1" s="1"/>
  <c r="U176" i="1" a="1"/>
  <c r="U176" i="1" s="1"/>
  <c r="V176" i="1" a="1"/>
  <c r="V176" i="1" s="1"/>
  <c r="S205" i="1" a="1"/>
  <c r="S205" i="1" s="1"/>
  <c r="T205" i="1" a="1"/>
  <c r="T205" i="1" s="1"/>
  <c r="U205" i="1" a="1"/>
  <c r="U205" i="1" s="1"/>
  <c r="V205" i="1" a="1"/>
  <c r="V205" i="1" s="1"/>
  <c r="S251" i="1" a="1"/>
  <c r="S251" i="1" s="1"/>
  <c r="T251" i="1" a="1"/>
  <c r="T251" i="1" s="1"/>
  <c r="U251" i="1" a="1"/>
  <c r="U251" i="1" s="1"/>
  <c r="V251" i="1" a="1"/>
  <c r="V251" i="1" s="1"/>
  <c r="S238" i="1" a="1"/>
  <c r="S238" i="1" s="1"/>
  <c r="T238" i="1" a="1"/>
  <c r="T238" i="1" s="1"/>
  <c r="U238" i="1" a="1"/>
  <c r="U238" i="1" s="1"/>
  <c r="V238" i="1" a="1"/>
  <c r="V238" i="1" s="1"/>
  <c r="S243" i="1" a="1"/>
  <c r="S243" i="1" s="1"/>
  <c r="T243" i="1" a="1"/>
  <c r="T243" i="1" s="1"/>
  <c r="U243" i="1" a="1"/>
  <c r="U243" i="1" s="1"/>
  <c r="V243" i="1" a="1"/>
  <c r="V243" i="1" s="1"/>
  <c r="S274" i="1" a="1"/>
  <c r="S274" i="1" s="1"/>
  <c r="T274" i="1" a="1"/>
  <c r="T274" i="1" s="1"/>
  <c r="U274" i="1" a="1"/>
  <c r="U274" i="1" s="1"/>
  <c r="V274" i="1" a="1"/>
  <c r="V274" i="1" s="1"/>
  <c r="S221" i="1" a="1"/>
  <c r="S221" i="1" s="1"/>
  <c r="T221" i="1" a="1"/>
  <c r="T221" i="1" s="1"/>
  <c r="U221" i="1" a="1"/>
  <c r="U221" i="1" s="1"/>
  <c r="V221" i="1" a="1"/>
  <c r="V221" i="1" s="1"/>
  <c r="S287" i="1" a="1"/>
  <c r="S287" i="1" s="1"/>
  <c r="T287" i="1" a="1"/>
  <c r="T287" i="1" s="1"/>
  <c r="U287" i="1" a="1"/>
  <c r="U287" i="1" s="1"/>
  <c r="V287" i="1" a="1"/>
  <c r="V287" i="1" s="1"/>
  <c r="S302" i="1" a="1"/>
  <c r="S302" i="1" s="1"/>
  <c r="T302" i="1" a="1"/>
  <c r="T302" i="1" s="1"/>
  <c r="U302" i="1" a="1"/>
  <c r="U302" i="1" s="1"/>
  <c r="V302" i="1" a="1"/>
  <c r="V302" i="1" s="1"/>
  <c r="S285" i="1" a="1"/>
  <c r="S285" i="1" s="1"/>
  <c r="T285" i="1" a="1"/>
  <c r="T285" i="1" s="1"/>
  <c r="U285" i="1" a="1"/>
  <c r="U285" i="1" s="1"/>
  <c r="V285" i="1" a="1"/>
  <c r="V285" i="1" s="1"/>
  <c r="S242" i="1" a="1"/>
  <c r="S242" i="1" s="1"/>
  <c r="T242" i="1" a="1"/>
  <c r="T242" i="1" s="1"/>
  <c r="U242" i="1" a="1"/>
  <c r="U242" i="1" s="1"/>
  <c r="V242" i="1" a="1"/>
  <c r="V242" i="1" s="1"/>
  <c r="S320" i="1" a="1"/>
  <c r="S320" i="1" s="1"/>
  <c r="T320" i="1" a="1"/>
  <c r="T320" i="1" s="1"/>
  <c r="U320" i="1" a="1"/>
  <c r="U320" i="1" s="1"/>
  <c r="V320" i="1" a="1"/>
  <c r="V320" i="1" s="1"/>
  <c r="S321" i="1" a="1"/>
  <c r="S321" i="1" s="1"/>
  <c r="T321" i="1" a="1"/>
  <c r="T321" i="1" s="1"/>
  <c r="U321" i="1" a="1"/>
  <c r="U321" i="1" s="1"/>
  <c r="V321" i="1" a="1"/>
  <c r="V321" i="1" s="1"/>
  <c r="S255" i="1" a="1"/>
  <c r="S255" i="1" s="1"/>
  <c r="T255" i="1" a="1"/>
  <c r="T255" i="1" s="1"/>
  <c r="U255" i="1" a="1"/>
  <c r="U255" i="1" s="1"/>
  <c r="V255" i="1" a="1"/>
  <c r="V255" i="1" s="1"/>
  <c r="S263" i="1" a="1"/>
  <c r="S263" i="1" s="1"/>
  <c r="T263" i="1" a="1"/>
  <c r="T263" i="1" s="1"/>
  <c r="U263" i="1" a="1"/>
  <c r="U263" i="1" s="1"/>
  <c r="V263" i="1" a="1"/>
  <c r="V263" i="1" s="1"/>
  <c r="S329" i="1" a="1"/>
  <c r="S329" i="1" s="1"/>
  <c r="T329" i="1" a="1"/>
  <c r="T329" i="1" s="1"/>
  <c r="U329" i="1" a="1"/>
  <c r="U329" i="1" s="1"/>
  <c r="V329" i="1" a="1"/>
  <c r="V329" i="1" s="1"/>
  <c r="S312" i="1" a="1"/>
  <c r="S312" i="1" s="1"/>
  <c r="T312" i="1" a="1"/>
  <c r="T312" i="1" s="1"/>
  <c r="U312" i="1" a="1"/>
  <c r="U312" i="1" s="1"/>
  <c r="V312" i="1" a="1"/>
  <c r="V312" i="1" s="1"/>
  <c r="S304" i="1" a="1"/>
  <c r="S304" i="1" s="1"/>
  <c r="T304" i="1" a="1"/>
  <c r="T304" i="1" s="1"/>
  <c r="U304" i="1" a="1"/>
  <c r="U304" i="1" s="1"/>
  <c r="V304" i="1" a="1"/>
  <c r="V304" i="1" s="1"/>
  <c r="S270" i="1" a="1"/>
  <c r="S270" i="1" s="1"/>
  <c r="T270" i="1" a="1"/>
  <c r="T270" i="1" s="1"/>
  <c r="U270" i="1" a="1"/>
  <c r="U270" i="1" s="1"/>
  <c r="V270" i="1" a="1"/>
  <c r="V270" i="1" s="1"/>
  <c r="S222" i="1" a="1"/>
  <c r="S222" i="1" s="1"/>
  <c r="T222" i="1" a="1"/>
  <c r="T222" i="1" s="1"/>
  <c r="U222" i="1" a="1"/>
  <c r="U222" i="1" s="1"/>
  <c r="V222" i="1" a="1"/>
  <c r="V222" i="1" s="1"/>
  <c r="S295" i="1" a="1"/>
  <c r="S295" i="1" s="1"/>
  <c r="T295" i="1" a="1"/>
  <c r="T295" i="1" s="1"/>
  <c r="U295" i="1" a="1"/>
  <c r="U295" i="1" s="1"/>
  <c r="V295" i="1" a="1"/>
  <c r="V295" i="1" s="1"/>
  <c r="S240" i="1" a="1"/>
  <c r="S240" i="1" s="1"/>
  <c r="T240" i="1" a="1"/>
  <c r="T240" i="1" s="1"/>
  <c r="U240" i="1" a="1"/>
  <c r="U240" i="1" s="1"/>
  <c r="V240" i="1" a="1"/>
  <c r="V240" i="1" s="1"/>
  <c r="S233" i="1" a="1"/>
  <c r="S233" i="1" s="1"/>
  <c r="T233" i="1" a="1"/>
  <c r="T233" i="1" s="1"/>
  <c r="U233" i="1" a="1"/>
  <c r="U233" i="1" s="1"/>
  <c r="V233" i="1" a="1"/>
  <c r="V233" i="1" s="1"/>
  <c r="S250" i="1" a="1"/>
  <c r="S250" i="1" s="1"/>
  <c r="T250" i="1" a="1"/>
  <c r="T250" i="1" s="1"/>
  <c r="U250" i="1" a="1"/>
  <c r="U250" i="1" s="1"/>
  <c r="V250" i="1" a="1"/>
  <c r="V250" i="1" s="1"/>
  <c r="S227" i="1" a="1"/>
  <c r="S227" i="1" s="1"/>
  <c r="T227" i="1" a="1"/>
  <c r="T227" i="1" s="1"/>
  <c r="U227" i="1" a="1"/>
  <c r="U227" i="1" s="1"/>
  <c r="V227" i="1" a="1"/>
  <c r="V227" i="1" s="1"/>
  <c r="S219" i="1" a="1"/>
  <c r="S219" i="1" s="1"/>
  <c r="T219" i="1" a="1"/>
  <c r="T219" i="1" s="1"/>
  <c r="U219" i="1" a="1"/>
  <c r="U219" i="1" s="1"/>
  <c r="V219" i="1" a="1"/>
  <c r="V219" i="1" s="1"/>
  <c r="S225" i="1" a="1"/>
  <c r="S225" i="1" s="1"/>
  <c r="T225" i="1" a="1"/>
  <c r="T225" i="1" s="1"/>
  <c r="U225" i="1" a="1"/>
  <c r="U225" i="1" s="1"/>
  <c r="V225" i="1" a="1"/>
  <c r="V225" i="1" s="1"/>
  <c r="S245" i="1" a="1"/>
  <c r="S245" i="1" s="1"/>
  <c r="T245" i="1" a="1"/>
  <c r="T245" i="1" s="1"/>
  <c r="U245" i="1" a="1"/>
  <c r="U245" i="1" s="1"/>
  <c r="V245" i="1" a="1"/>
  <c r="V245" i="1" s="1"/>
  <c r="S249" i="1" a="1"/>
  <c r="S249" i="1" s="1"/>
  <c r="T249" i="1" a="1"/>
  <c r="T249" i="1" s="1"/>
  <c r="U249" i="1" a="1"/>
  <c r="U249" i="1" s="1"/>
  <c r="V249" i="1" a="1"/>
  <c r="V249" i="1" s="1"/>
  <c r="S289" i="1" a="1"/>
  <c r="S289" i="1" s="1"/>
  <c r="T289" i="1" a="1"/>
  <c r="T289" i="1" s="1"/>
  <c r="U289" i="1" a="1"/>
  <c r="U289" i="1" s="1"/>
  <c r="V289" i="1" a="1"/>
  <c r="V289" i="1" s="1"/>
  <c r="S319" i="1" a="1"/>
  <c r="S319" i="1" s="1"/>
  <c r="T319" i="1" a="1"/>
  <c r="T319" i="1" s="1"/>
  <c r="U319" i="1" a="1"/>
  <c r="U319" i="1" s="1"/>
  <c r="V319" i="1" a="1"/>
  <c r="V319" i="1" s="1"/>
  <c r="S228" i="1" a="1"/>
  <c r="S228" i="1" s="1"/>
  <c r="T228" i="1" a="1"/>
  <c r="T228" i="1" s="1"/>
  <c r="U228" i="1" a="1"/>
  <c r="U228" i="1" s="1"/>
  <c r="V228" i="1" a="1"/>
  <c r="V228" i="1" s="1"/>
  <c r="S275" i="1" a="1"/>
  <c r="S275" i="1" s="1"/>
  <c r="T275" i="1" a="1"/>
  <c r="T275" i="1" s="1"/>
  <c r="U275" i="1" a="1"/>
  <c r="U275" i="1" s="1"/>
  <c r="V275" i="1" a="1"/>
  <c r="V275" i="1" s="1"/>
  <c r="S247" i="1" a="1"/>
  <c r="S247" i="1" s="1"/>
  <c r="T247" i="1" a="1"/>
  <c r="T247" i="1" s="1"/>
  <c r="U247" i="1" a="1"/>
  <c r="U247" i="1" s="1"/>
  <c r="V247" i="1" a="1"/>
  <c r="V247" i="1" s="1"/>
  <c r="S305" i="1" a="1"/>
  <c r="S305" i="1" s="1"/>
  <c r="T305" i="1" a="1"/>
  <c r="T305" i="1" s="1"/>
  <c r="U305" i="1" a="1"/>
  <c r="U305" i="1" s="1"/>
  <c r="V305" i="1" a="1"/>
  <c r="V305" i="1" s="1"/>
  <c r="S267" i="1" a="1"/>
  <c r="S267" i="1" s="1"/>
  <c r="T267" i="1" a="1"/>
  <c r="T267" i="1" s="1"/>
  <c r="U267" i="1" a="1"/>
  <c r="U267" i="1" s="1"/>
  <c r="V267" i="1" a="1"/>
  <c r="V267" i="1" s="1"/>
  <c r="S308" i="1" a="1"/>
  <c r="S308" i="1" s="1"/>
  <c r="T308" i="1" a="1"/>
  <c r="T308" i="1" s="1"/>
  <c r="U308" i="1" a="1"/>
  <c r="U308" i="1" s="1"/>
  <c r="V308" i="1" a="1"/>
  <c r="V308" i="1" s="1"/>
  <c r="S232" i="1" a="1"/>
  <c r="S232" i="1" s="1"/>
  <c r="T232" i="1" a="1"/>
  <c r="T232" i="1" s="1"/>
  <c r="U232" i="1" a="1"/>
  <c r="U232" i="1" s="1"/>
  <c r="V232" i="1" a="1"/>
  <c r="V232" i="1" s="1"/>
  <c r="S264" i="1" a="1"/>
  <c r="S264" i="1" s="1"/>
  <c r="T264" i="1" a="1"/>
  <c r="T264" i="1" s="1"/>
  <c r="U264" i="1" a="1"/>
  <c r="U264" i="1" s="1"/>
  <c r="V264" i="1" a="1"/>
  <c r="V264" i="1" s="1"/>
  <c r="S279" i="1" a="1"/>
  <c r="S279" i="1" s="1"/>
  <c r="T279" i="1" a="1"/>
  <c r="T279" i="1" s="1"/>
  <c r="U279" i="1" a="1"/>
  <c r="U279" i="1" s="1"/>
  <c r="V279" i="1" a="1"/>
  <c r="V279" i="1" s="1"/>
  <c r="S297" i="1" a="1"/>
  <c r="S297" i="1" s="1"/>
  <c r="T297" i="1" a="1"/>
  <c r="T297" i="1" s="1"/>
  <c r="U297" i="1" a="1"/>
  <c r="U297" i="1" s="1"/>
  <c r="V297" i="1" a="1"/>
  <c r="V297" i="1" s="1"/>
  <c r="S298" i="1" a="1"/>
  <c r="S298" i="1" s="1"/>
  <c r="T298" i="1" a="1"/>
  <c r="T298" i="1" s="1"/>
  <c r="U298" i="1" a="1"/>
  <c r="U298" i="1" s="1"/>
  <c r="V298" i="1" a="1"/>
  <c r="V298" i="1" s="1"/>
  <c r="S307" i="1" a="1"/>
  <c r="S307" i="1" s="1"/>
  <c r="T307" i="1" a="1"/>
  <c r="T307" i="1" s="1"/>
  <c r="U307" i="1" a="1"/>
  <c r="U307" i="1" s="1"/>
  <c r="V307" i="1" a="1"/>
  <c r="V307" i="1" s="1"/>
  <c r="S257" i="1" a="1"/>
  <c r="S257" i="1" s="1"/>
  <c r="T257" i="1" a="1"/>
  <c r="T257" i="1" s="1"/>
  <c r="U257" i="1" a="1"/>
  <c r="U257" i="1" s="1"/>
  <c r="V257" i="1" a="1"/>
  <c r="V257" i="1" s="1"/>
  <c r="S328" i="1" a="1"/>
  <c r="S328" i="1" s="1"/>
  <c r="T328" i="1" a="1"/>
  <c r="T328" i="1" s="1"/>
  <c r="U328" i="1" a="1"/>
  <c r="U328" i="1" s="1"/>
  <c r="V328" i="1" a="1"/>
  <c r="V328" i="1" s="1"/>
  <c r="S272" i="1" a="1"/>
  <c r="S272" i="1" s="1"/>
  <c r="T272" i="1" a="1"/>
  <c r="T272" i="1" s="1"/>
  <c r="U272" i="1" a="1"/>
  <c r="U272" i="1" s="1"/>
  <c r="V272" i="1" a="1"/>
  <c r="V272" i="1" s="1"/>
  <c r="S239" i="1" a="1"/>
  <c r="S239" i="1" s="1"/>
  <c r="T239" i="1" a="1"/>
  <c r="T239" i="1" s="1"/>
  <c r="U239" i="1" a="1"/>
  <c r="U239" i="1" s="1"/>
  <c r="V239" i="1" a="1"/>
  <c r="V239" i="1" s="1"/>
  <c r="S296" i="1" a="1"/>
  <c r="S296" i="1" s="1"/>
  <c r="T296" i="1" a="1"/>
  <c r="T296" i="1" s="1"/>
  <c r="U296" i="1" a="1"/>
  <c r="U296" i="1" s="1"/>
  <c r="V296" i="1" a="1"/>
  <c r="V296" i="1" s="1"/>
  <c r="S248" i="1" a="1"/>
  <c r="S248" i="1" s="1"/>
  <c r="T248" i="1" a="1"/>
  <c r="T248" i="1" s="1"/>
  <c r="U248" i="1" a="1"/>
  <c r="U248" i="1" s="1"/>
  <c r="V248" i="1" a="1"/>
  <c r="V248" i="1" s="1"/>
  <c r="S236" i="1" a="1"/>
  <c r="S236" i="1" s="1"/>
  <c r="T236" i="1" a="1"/>
  <c r="T236" i="1" s="1"/>
  <c r="U236" i="1" a="1"/>
  <c r="U236" i="1" s="1"/>
  <c r="V236" i="1" a="1"/>
  <c r="V236" i="1" s="1"/>
  <c r="S282" i="1" a="1"/>
  <c r="S282" i="1" s="1"/>
  <c r="T282" i="1" a="1"/>
  <c r="T282" i="1" s="1"/>
  <c r="U282" i="1" a="1"/>
  <c r="U282" i="1" s="1"/>
  <c r="V282" i="1" a="1"/>
  <c r="V282" i="1" s="1"/>
  <c r="S306" i="1" a="1"/>
  <c r="S306" i="1" s="1"/>
  <c r="T306" i="1" a="1"/>
  <c r="T306" i="1" s="1"/>
  <c r="U306" i="1" a="1"/>
  <c r="U306" i="1" s="1"/>
  <c r="V306" i="1" a="1"/>
  <c r="V306" i="1" s="1"/>
  <c r="S237" i="1" a="1"/>
  <c r="S237" i="1" s="1"/>
  <c r="T237" i="1" a="1"/>
  <c r="T237" i="1" s="1"/>
  <c r="U237" i="1" a="1"/>
  <c r="U237" i="1" s="1"/>
  <c r="V237" i="1" a="1"/>
  <c r="V237" i="1" s="1"/>
  <c r="S280" i="1" a="1"/>
  <c r="S280" i="1" s="1"/>
  <c r="T280" i="1" a="1"/>
  <c r="T280" i="1" s="1"/>
  <c r="U280" i="1" a="1"/>
  <c r="U280" i="1" s="1"/>
  <c r="V280" i="1" a="1"/>
  <c r="V280" i="1" s="1"/>
  <c r="S253" i="1" a="1"/>
  <c r="S253" i="1" s="1"/>
  <c r="T253" i="1" a="1"/>
  <c r="T253" i="1" s="1"/>
  <c r="U253" i="1" a="1"/>
  <c r="U253" i="1" s="1"/>
  <c r="V253" i="1" a="1"/>
  <c r="V253" i="1" s="1"/>
  <c r="S273" i="1" a="1"/>
  <c r="S273" i="1" s="1"/>
  <c r="T273" i="1" a="1"/>
  <c r="T273" i="1" s="1"/>
  <c r="U273" i="1" a="1"/>
  <c r="U273" i="1" s="1"/>
  <c r="V273" i="1" a="1"/>
  <c r="V273" i="1" s="1"/>
  <c r="S291" i="1" a="1"/>
  <c r="S291" i="1" s="1"/>
  <c r="T291" i="1" a="1"/>
  <c r="T291" i="1" s="1"/>
  <c r="U291" i="1" a="1"/>
  <c r="U291" i="1" s="1"/>
  <c r="V291" i="1" a="1"/>
  <c r="V291" i="1" s="1"/>
  <c r="S317" i="1" a="1"/>
  <c r="S317" i="1" s="1"/>
  <c r="T317" i="1" a="1"/>
  <c r="T317" i="1" s="1"/>
  <c r="U317" i="1" a="1"/>
  <c r="U317" i="1" s="1"/>
  <c r="V317" i="1" a="1"/>
  <c r="V317" i="1" s="1"/>
  <c r="S235" i="1" a="1"/>
  <c r="S235" i="1" s="1"/>
  <c r="T235" i="1" a="1"/>
  <c r="T235" i="1" s="1"/>
  <c r="U235" i="1" a="1"/>
  <c r="U235" i="1" s="1"/>
  <c r="V235" i="1" a="1"/>
  <c r="V235" i="1" s="1"/>
  <c r="S223" i="1" a="1"/>
  <c r="S223" i="1" s="1"/>
  <c r="T223" i="1" a="1"/>
  <c r="T223" i="1" s="1"/>
  <c r="U223" i="1" a="1"/>
  <c r="U223" i="1" s="1"/>
  <c r="V223" i="1" a="1"/>
  <c r="V223" i="1" s="1"/>
  <c r="S303" i="1" a="1"/>
  <c r="S303" i="1" s="1"/>
  <c r="T303" i="1" a="1"/>
  <c r="T303" i="1" s="1"/>
  <c r="U303" i="1" a="1"/>
  <c r="U303" i="1" s="1"/>
  <c r="V303" i="1" a="1"/>
  <c r="V303" i="1" s="1"/>
  <c r="S278" i="1" a="1"/>
  <c r="S278" i="1" s="1"/>
  <c r="T278" i="1" a="1"/>
  <c r="T278" i="1" s="1"/>
  <c r="U278" i="1" a="1"/>
  <c r="U278" i="1" s="1"/>
  <c r="V278" i="1" a="1"/>
  <c r="V278" i="1" s="1"/>
  <c r="S330" i="1" a="1"/>
  <c r="S330" i="1" s="1"/>
  <c r="T330" i="1" a="1"/>
  <c r="T330" i="1" s="1"/>
  <c r="U330" i="1" a="1"/>
  <c r="U330" i="1" s="1"/>
  <c r="V330" i="1" a="1"/>
  <c r="V330" i="1" s="1"/>
  <c r="S294" i="1" a="1"/>
  <c r="S294" i="1" s="1"/>
  <c r="T294" i="1" a="1"/>
  <c r="T294" i="1" s="1"/>
  <c r="U294" i="1" a="1"/>
  <c r="U294" i="1" s="1"/>
  <c r="V294" i="1" a="1"/>
  <c r="V294" i="1" s="1"/>
  <c r="S254" i="1" a="1"/>
  <c r="S254" i="1" s="1"/>
  <c r="T254" i="1" a="1"/>
  <c r="T254" i="1" s="1"/>
  <c r="U254" i="1" a="1"/>
  <c r="U254" i="1" s="1"/>
  <c r="V254" i="1" a="1"/>
  <c r="V254" i="1" s="1"/>
  <c r="S290" i="1" a="1"/>
  <c r="S290" i="1" s="1"/>
  <c r="T290" i="1" a="1"/>
  <c r="T290" i="1" s="1"/>
  <c r="U290" i="1" a="1"/>
  <c r="U290" i="1" s="1"/>
  <c r="V290" i="1" a="1"/>
  <c r="V290" i="1" s="1"/>
  <c r="S293" i="1" a="1"/>
  <c r="S293" i="1" s="1"/>
  <c r="T293" i="1" a="1"/>
  <c r="T293" i="1" s="1"/>
  <c r="U293" i="1" a="1"/>
  <c r="U293" i="1" s="1"/>
  <c r="V293" i="1" a="1"/>
  <c r="V293" i="1" s="1"/>
  <c r="S244" i="1" a="1"/>
  <c r="S244" i="1" s="1"/>
  <c r="T244" i="1" a="1"/>
  <c r="T244" i="1" s="1"/>
  <c r="U244" i="1" a="1"/>
  <c r="U244" i="1" s="1"/>
  <c r="V244" i="1" a="1"/>
  <c r="V244" i="1" s="1"/>
  <c r="S231" i="1" a="1"/>
  <c r="S231" i="1" s="1"/>
  <c r="T231" i="1" a="1"/>
  <c r="T231" i="1" s="1"/>
  <c r="U231" i="1" a="1"/>
  <c r="U231" i="1" s="1"/>
  <c r="V231" i="1" a="1"/>
  <c r="V231" i="1" s="1"/>
  <c r="S218" i="1" a="1"/>
  <c r="S218" i="1" s="1"/>
  <c r="T218" i="1" a="1"/>
  <c r="T218" i="1" s="1"/>
  <c r="U218" i="1" a="1"/>
  <c r="U218" i="1" s="1"/>
  <c r="V218" i="1" a="1"/>
  <c r="V218" i="1" s="1"/>
  <c r="S309" i="1" a="1"/>
  <c r="S309" i="1" s="1"/>
  <c r="T309" i="1" a="1"/>
  <c r="T309" i="1" s="1"/>
  <c r="U309" i="1" a="1"/>
  <c r="U309" i="1" s="1"/>
  <c r="V309" i="1" a="1"/>
  <c r="V309" i="1" s="1"/>
  <c r="S234" i="1" a="1"/>
  <c r="S234" i="1" s="1"/>
  <c r="T234" i="1" a="1"/>
  <c r="T234" i="1" s="1"/>
  <c r="U234" i="1" a="1"/>
  <c r="U234" i="1" s="1"/>
  <c r="V234" i="1" a="1"/>
  <c r="V234" i="1" s="1"/>
  <c r="S262" i="1" a="1"/>
  <c r="S262" i="1" s="1"/>
  <c r="T262" i="1" a="1"/>
  <c r="T262" i="1" s="1"/>
  <c r="U262" i="1" a="1"/>
  <c r="U262" i="1" s="1"/>
  <c r="V262" i="1" a="1"/>
  <c r="V262" i="1" s="1"/>
  <c r="S261" i="1" a="1"/>
  <c r="S261" i="1" s="1"/>
  <c r="T261" i="1" a="1"/>
  <c r="T261" i="1" s="1"/>
  <c r="U261" i="1" a="1"/>
  <c r="U261" i="1" s="1"/>
  <c r="V261" i="1" a="1"/>
  <c r="V261" i="1" s="1"/>
  <c r="S265" i="1" a="1"/>
  <c r="S265" i="1" s="1"/>
  <c r="T265" i="1" a="1"/>
  <c r="T265" i="1" s="1"/>
  <c r="U265" i="1" a="1"/>
  <c r="U265" i="1" s="1"/>
  <c r="V265" i="1" a="1"/>
  <c r="V265" i="1" s="1"/>
  <c r="S241" i="1" a="1"/>
  <c r="S241" i="1" s="1"/>
  <c r="T241" i="1" a="1"/>
  <c r="T241" i="1" s="1"/>
  <c r="U241" i="1" a="1"/>
  <c r="U241" i="1" s="1"/>
  <c r="V241" i="1" a="1"/>
  <c r="V241" i="1" s="1"/>
  <c r="S301" i="1" a="1"/>
  <c r="S301" i="1" s="1"/>
  <c r="T301" i="1" a="1"/>
  <c r="T301" i="1" s="1"/>
  <c r="U301" i="1" a="1"/>
  <c r="U301" i="1" s="1"/>
  <c r="V301" i="1" a="1"/>
  <c r="V301" i="1" s="1"/>
  <c r="S220" i="1" a="1"/>
  <c r="S220" i="1" s="1"/>
  <c r="T220" i="1" a="1"/>
  <c r="T220" i="1" s="1"/>
  <c r="U220" i="1" a="1"/>
  <c r="U220" i="1" s="1"/>
  <c r="V220" i="1" a="1"/>
  <c r="V220" i="1" s="1"/>
  <c r="S269" i="1" a="1"/>
  <c r="S269" i="1" s="1"/>
  <c r="T269" i="1" a="1"/>
  <c r="T269" i="1" s="1"/>
  <c r="U269" i="1" a="1"/>
  <c r="U269" i="1" s="1"/>
  <c r="V269" i="1" a="1"/>
  <c r="V269" i="1" s="1"/>
  <c r="S230" i="1" a="1"/>
  <c r="S230" i="1" s="1"/>
  <c r="T230" i="1" a="1"/>
  <c r="T230" i="1" s="1"/>
  <c r="U230" i="1" a="1"/>
  <c r="U230" i="1" s="1"/>
  <c r="V230" i="1" a="1"/>
  <c r="V230" i="1" s="1"/>
  <c r="S324" i="1" a="1"/>
  <c r="S324" i="1" s="1"/>
  <c r="T324" i="1" a="1"/>
  <c r="T324" i="1" s="1"/>
  <c r="U324" i="1" a="1"/>
  <c r="U324" i="1" s="1"/>
  <c r="V324" i="1" a="1"/>
  <c r="V324" i="1" s="1"/>
  <c r="S277" i="1" a="1"/>
  <c r="S277" i="1" s="1"/>
  <c r="T277" i="1" a="1"/>
  <c r="T277" i="1" s="1"/>
  <c r="U277" i="1" a="1"/>
  <c r="U277" i="1" s="1"/>
  <c r="V277" i="1" a="1"/>
  <c r="V277" i="1" s="1"/>
  <c r="S224" i="1" a="1"/>
  <c r="S224" i="1" s="1"/>
  <c r="T224" i="1" a="1"/>
  <c r="T224" i="1" s="1"/>
  <c r="U224" i="1" a="1"/>
  <c r="U224" i="1" s="1"/>
  <c r="V224" i="1" a="1"/>
  <c r="V224" i="1" s="1"/>
  <c r="S288" i="1" a="1"/>
  <c r="S288" i="1" s="1"/>
  <c r="T288" i="1" a="1"/>
  <c r="T288" i="1" s="1"/>
  <c r="U288" i="1" a="1"/>
  <c r="U288" i="1" s="1"/>
  <c r="V288" i="1" a="1"/>
  <c r="V288" i="1" s="1"/>
  <c r="S326" i="1" a="1"/>
  <c r="S326" i="1" s="1"/>
  <c r="T326" i="1" a="1"/>
  <c r="T326" i="1" s="1"/>
  <c r="U326" i="1" a="1"/>
  <c r="U326" i="1" s="1"/>
  <c r="V326" i="1" a="1"/>
  <c r="V326" i="1" s="1"/>
  <c r="S316" i="1" a="1"/>
  <c r="S316" i="1" s="1"/>
  <c r="T316" i="1" a="1"/>
  <c r="T316" i="1" s="1"/>
  <c r="U316" i="1" a="1"/>
  <c r="U316" i="1" s="1"/>
  <c r="V316" i="1" a="1"/>
  <c r="V316" i="1" s="1"/>
  <c r="S256" i="1" a="1"/>
  <c r="S256" i="1" s="1"/>
  <c r="T256" i="1" a="1"/>
  <c r="T256" i="1" s="1"/>
  <c r="U256" i="1" a="1"/>
  <c r="U256" i="1" s="1"/>
  <c r="V256" i="1" a="1"/>
  <c r="V256" i="1" s="1"/>
  <c r="S284" i="1" a="1"/>
  <c r="S284" i="1" s="1"/>
  <c r="T284" i="1" a="1"/>
  <c r="T284" i="1" s="1"/>
  <c r="U284" i="1" a="1"/>
  <c r="U284" i="1" s="1"/>
  <c r="V284" i="1" a="1"/>
  <c r="V284" i="1" s="1"/>
  <c r="S322" i="1" a="1"/>
  <c r="S322" i="1" s="1"/>
  <c r="T322" i="1" a="1"/>
  <c r="T322" i="1" s="1"/>
  <c r="U322" i="1" a="1"/>
  <c r="U322" i="1" s="1"/>
  <c r="V322" i="1" a="1"/>
  <c r="V322" i="1" s="1"/>
  <c r="S246" i="1" a="1"/>
  <c r="S246" i="1" s="1"/>
  <c r="T246" i="1" a="1"/>
  <c r="T246" i="1" s="1"/>
  <c r="U246" i="1" a="1"/>
  <c r="U246" i="1" s="1"/>
  <c r="V246" i="1" a="1"/>
  <c r="V246" i="1" s="1"/>
  <c r="S311" i="1" a="1"/>
  <c r="S311" i="1" s="1"/>
  <c r="T311" i="1" a="1"/>
  <c r="T311" i="1" s="1"/>
  <c r="U311" i="1" a="1"/>
  <c r="U311" i="1" s="1"/>
  <c r="V311" i="1" a="1"/>
  <c r="V311" i="1" s="1"/>
  <c r="S310" i="1" a="1"/>
  <c r="S310" i="1" s="1"/>
  <c r="T310" i="1" a="1"/>
  <c r="T310" i="1" s="1"/>
  <c r="U310" i="1" a="1"/>
  <c r="U310" i="1" s="1"/>
  <c r="V310" i="1" a="1"/>
  <c r="V310" i="1" s="1"/>
  <c r="S260" i="1" a="1"/>
  <c r="S260" i="1" s="1"/>
  <c r="T260" i="1" a="1"/>
  <c r="T260" i="1" s="1"/>
  <c r="U260" i="1" a="1"/>
  <c r="U260" i="1" s="1"/>
  <c r="V260" i="1" a="1"/>
  <c r="V260" i="1" s="1"/>
  <c r="S226" i="1" a="1"/>
  <c r="S226" i="1" s="1"/>
  <c r="T226" i="1" a="1"/>
  <c r="T226" i="1" s="1"/>
  <c r="U226" i="1" a="1"/>
  <c r="U226" i="1" s="1"/>
  <c r="V226" i="1" a="1"/>
  <c r="V226" i="1" s="1"/>
  <c r="S283" i="1" a="1"/>
  <c r="S283" i="1" s="1"/>
  <c r="T283" i="1" a="1"/>
  <c r="T283" i="1" s="1"/>
  <c r="U283" i="1" a="1"/>
  <c r="U283" i="1" s="1"/>
  <c r="V283" i="1" a="1"/>
  <c r="V283" i="1" s="1"/>
  <c r="S281" i="1" a="1"/>
  <c r="S281" i="1" s="1"/>
  <c r="T281" i="1" a="1"/>
  <c r="T281" i="1" s="1"/>
  <c r="U281" i="1" a="1"/>
  <c r="U281" i="1" s="1"/>
  <c r="V281" i="1" a="1"/>
  <c r="V281" i="1" s="1"/>
  <c r="S313" i="1" a="1"/>
  <c r="S313" i="1" s="1"/>
  <c r="T313" i="1" a="1"/>
  <c r="T313" i="1" s="1"/>
  <c r="U313" i="1" a="1"/>
  <c r="U313" i="1" s="1"/>
  <c r="V313" i="1" a="1"/>
  <c r="V313" i="1" s="1"/>
  <c r="S286" i="1" a="1"/>
  <c r="S286" i="1" s="1"/>
  <c r="T286" i="1" a="1"/>
  <c r="T286" i="1" s="1"/>
  <c r="U286" i="1" a="1"/>
  <c r="U286" i="1" s="1"/>
  <c r="V286" i="1" a="1"/>
  <c r="V286" i="1" s="1"/>
  <c r="S271" i="1" a="1"/>
  <c r="S271" i="1" s="1"/>
  <c r="T271" i="1" a="1"/>
  <c r="T271" i="1" s="1"/>
  <c r="U271" i="1" a="1"/>
  <c r="U271" i="1" s="1"/>
  <c r="V271" i="1" a="1"/>
  <c r="V271" i="1" s="1"/>
  <c r="S252" i="1" a="1"/>
  <c r="S252" i="1" s="1"/>
  <c r="T252" i="1" a="1"/>
  <c r="T252" i="1" s="1"/>
  <c r="U252" i="1" a="1"/>
  <c r="U252" i="1" s="1"/>
  <c r="V252" i="1" a="1"/>
  <c r="V252" i="1" s="1"/>
  <c r="S266" i="1" a="1"/>
  <c r="S266" i="1" s="1"/>
  <c r="T266" i="1" a="1"/>
  <c r="T266" i="1" s="1"/>
  <c r="U266" i="1" a="1"/>
  <c r="U266" i="1" s="1"/>
  <c r="V266" i="1" a="1"/>
  <c r="V266" i="1" s="1"/>
  <c r="S325" i="1" a="1"/>
  <c r="S325" i="1" s="1"/>
  <c r="T325" i="1" a="1"/>
  <c r="T325" i="1" s="1"/>
  <c r="U325" i="1" a="1"/>
  <c r="U325" i="1" s="1"/>
  <c r="V325" i="1" a="1"/>
  <c r="V325" i="1" s="1"/>
  <c r="S292" i="1" a="1"/>
  <c r="S292" i="1" s="1"/>
  <c r="T292" i="1" a="1"/>
  <c r="T292" i="1" s="1"/>
  <c r="U292" i="1" a="1"/>
  <c r="U292" i="1" s="1"/>
  <c r="V292" i="1" a="1"/>
  <c r="V292" i="1" s="1"/>
  <c r="S318" i="1" a="1"/>
  <c r="S318" i="1" s="1"/>
  <c r="T318" i="1" a="1"/>
  <c r="T318" i="1" s="1"/>
  <c r="U318" i="1" a="1"/>
  <c r="U318" i="1" s="1"/>
  <c r="V318" i="1" a="1"/>
  <c r="V318" i="1" s="1"/>
  <c r="S327" i="1" a="1"/>
  <c r="S327" i="1" s="1"/>
  <c r="T327" i="1" a="1"/>
  <c r="T327" i="1" s="1"/>
  <c r="U327" i="1" a="1"/>
  <c r="U327" i="1" s="1"/>
  <c r="V327" i="1" a="1"/>
  <c r="V327" i="1" s="1"/>
  <c r="S314" i="1" a="1"/>
  <c r="S314" i="1" s="1"/>
  <c r="T314" i="1" a="1"/>
  <c r="T314" i="1" s="1"/>
  <c r="U314" i="1" a="1"/>
  <c r="U314" i="1" s="1"/>
  <c r="V314" i="1" a="1"/>
  <c r="V314" i="1" s="1"/>
  <c r="S315" i="1" a="1"/>
  <c r="S315" i="1" s="1"/>
  <c r="T315" i="1" a="1"/>
  <c r="T315" i="1" s="1"/>
  <c r="U315" i="1" a="1"/>
  <c r="U315" i="1" s="1"/>
  <c r="V315" i="1" a="1"/>
  <c r="V315" i="1" s="1"/>
  <c r="S299" i="1" a="1"/>
  <c r="S299" i="1" s="1"/>
  <c r="T299" i="1" a="1"/>
  <c r="T299" i="1" s="1"/>
  <c r="U299" i="1" a="1"/>
  <c r="U299" i="1" s="1"/>
  <c r="V299" i="1" a="1"/>
  <c r="V299" i="1" s="1"/>
  <c r="S323" i="1" a="1"/>
  <c r="S323" i="1" s="1"/>
  <c r="T323" i="1" a="1"/>
  <c r="T323" i="1" s="1"/>
  <c r="U323" i="1" a="1"/>
  <c r="U323" i="1" s="1"/>
  <c r="V323" i="1" a="1"/>
  <c r="V323" i="1" s="1"/>
  <c r="S229" i="1" a="1"/>
  <c r="S229" i="1" s="1"/>
  <c r="T229" i="1" a="1"/>
  <c r="T229" i="1" s="1"/>
  <c r="U229" i="1" a="1"/>
  <c r="U229" i="1" s="1"/>
  <c r="V229" i="1" a="1"/>
  <c r="V229" i="1" s="1"/>
  <c r="S300" i="1" a="1"/>
  <c r="S300" i="1" s="1"/>
  <c r="T300" i="1" a="1"/>
  <c r="T300" i="1" s="1"/>
  <c r="U300" i="1" a="1"/>
  <c r="U300" i="1" s="1"/>
  <c r="V300" i="1" a="1"/>
  <c r="V300" i="1" s="1"/>
  <c r="S258" i="1" a="1"/>
  <c r="S258" i="1" s="1"/>
  <c r="T258" i="1" a="1"/>
  <c r="T258" i="1" s="1"/>
  <c r="U258" i="1" a="1"/>
  <c r="U258" i="1" s="1"/>
  <c r="V258" i="1" a="1"/>
  <c r="V258" i="1" s="1"/>
  <c r="S276" i="1" a="1"/>
  <c r="S276" i="1" s="1"/>
  <c r="T276" i="1" a="1"/>
  <c r="T276" i="1" s="1"/>
  <c r="U276" i="1" a="1"/>
  <c r="U276" i="1" s="1"/>
  <c r="V276" i="1" a="1"/>
  <c r="V276" i="1" s="1"/>
  <c r="S268" i="1" a="1"/>
  <c r="S268" i="1" s="1"/>
  <c r="T268" i="1" a="1"/>
  <c r="T268" i="1" s="1"/>
  <c r="U268" i="1" a="1"/>
  <c r="U268" i="1" s="1"/>
  <c r="V268" i="1" a="1"/>
  <c r="V268" i="1" s="1"/>
  <c r="S259" i="1" a="1"/>
  <c r="S259" i="1" s="1"/>
  <c r="T259" i="1" a="1"/>
  <c r="T259" i="1" s="1"/>
  <c r="U259" i="1" a="1"/>
  <c r="U259" i="1" s="1"/>
  <c r="V259" i="1" a="1"/>
  <c r="V259" i="1" s="1"/>
  <c r="S472" i="1" a="1"/>
  <c r="S472" i="1" s="1"/>
  <c r="T472" i="1" a="1"/>
  <c r="T472" i="1" s="1"/>
  <c r="U472" i="1" a="1"/>
  <c r="U472" i="1" s="1"/>
  <c r="V472" i="1" a="1"/>
  <c r="V472" i="1" s="1"/>
  <c r="S451" i="1" a="1"/>
  <c r="S451" i="1" s="1"/>
  <c r="T451" i="1" a="1"/>
  <c r="T451" i="1" s="1"/>
  <c r="U451" i="1" a="1"/>
  <c r="U451" i="1" s="1"/>
  <c r="V451" i="1" a="1"/>
  <c r="V451" i="1" s="1"/>
  <c r="S437" i="1" a="1"/>
  <c r="S437" i="1" s="1"/>
  <c r="T437" i="1" a="1"/>
  <c r="T437" i="1" s="1"/>
  <c r="U437" i="1" a="1"/>
  <c r="U437" i="1" s="1"/>
  <c r="V437" i="1" a="1"/>
  <c r="V437" i="1" s="1"/>
  <c r="S360" i="1" a="1"/>
  <c r="S360" i="1" s="1"/>
  <c r="T360" i="1" a="1"/>
  <c r="T360" i="1" s="1"/>
  <c r="U360" i="1" a="1"/>
  <c r="U360" i="1" s="1"/>
  <c r="V360" i="1" a="1"/>
  <c r="V360" i="1" s="1"/>
  <c r="S359" i="1" a="1"/>
  <c r="S359" i="1" s="1"/>
  <c r="T359" i="1" a="1"/>
  <c r="T359" i="1" s="1"/>
  <c r="U359" i="1" a="1"/>
  <c r="U359" i="1" s="1"/>
  <c r="V359" i="1" a="1"/>
  <c r="V359" i="1" s="1"/>
  <c r="S431" i="1" a="1"/>
  <c r="S431" i="1" s="1"/>
  <c r="T431" i="1" a="1"/>
  <c r="T431" i="1" s="1"/>
  <c r="U431" i="1" a="1"/>
  <c r="U431" i="1" s="1"/>
  <c r="V431" i="1" a="1"/>
  <c r="V431" i="1" s="1"/>
  <c r="S449" i="1" a="1"/>
  <c r="S449" i="1" s="1"/>
  <c r="T449" i="1" a="1"/>
  <c r="T449" i="1" s="1"/>
  <c r="U449" i="1" a="1"/>
  <c r="U449" i="1" s="1"/>
  <c r="V449" i="1" a="1"/>
  <c r="V449" i="1" s="1"/>
  <c r="S335" i="1" a="1"/>
  <c r="S335" i="1" s="1"/>
  <c r="T335" i="1" a="1"/>
  <c r="T335" i="1" s="1"/>
  <c r="U335" i="1" a="1"/>
  <c r="U335" i="1" s="1"/>
  <c r="V335" i="1" a="1"/>
  <c r="V335" i="1" s="1"/>
  <c r="S489" i="1" a="1"/>
  <c r="S489" i="1" s="1"/>
  <c r="T489" i="1" a="1"/>
  <c r="T489" i="1" s="1"/>
  <c r="U489" i="1" a="1"/>
  <c r="U489" i="1" s="1"/>
  <c r="V489" i="1" a="1"/>
  <c r="V489" i="1" s="1"/>
  <c r="S485" i="1" a="1"/>
  <c r="S485" i="1" s="1"/>
  <c r="T485" i="1" a="1"/>
  <c r="T485" i="1" s="1"/>
  <c r="U485" i="1" a="1"/>
  <c r="U485" i="1" s="1"/>
  <c r="V485" i="1" a="1"/>
  <c r="V485" i="1" s="1"/>
  <c r="S332" i="1" a="1"/>
  <c r="S332" i="1" s="1"/>
  <c r="T332" i="1" a="1"/>
  <c r="T332" i="1" s="1"/>
  <c r="U332" i="1" a="1"/>
  <c r="U332" i="1" s="1"/>
  <c r="V332" i="1" a="1"/>
  <c r="V332" i="1" s="1"/>
  <c r="S430" i="1" a="1"/>
  <c r="S430" i="1" s="1"/>
  <c r="T430" i="1" a="1"/>
  <c r="T430" i="1" s="1"/>
  <c r="U430" i="1" a="1"/>
  <c r="U430" i="1" s="1"/>
  <c r="V430" i="1" a="1"/>
  <c r="V430" i="1" s="1"/>
  <c r="S349" i="1" a="1"/>
  <c r="S349" i="1" s="1"/>
  <c r="T349" i="1" a="1"/>
  <c r="T349" i="1" s="1"/>
  <c r="U349" i="1" a="1"/>
  <c r="U349" i="1" s="1"/>
  <c r="V349" i="1" a="1"/>
  <c r="V349" i="1" s="1"/>
  <c r="S368" i="1" a="1"/>
  <c r="S368" i="1" s="1"/>
  <c r="T368" i="1" a="1"/>
  <c r="T368" i="1" s="1"/>
  <c r="U368" i="1" a="1"/>
  <c r="U368" i="1" s="1"/>
  <c r="V368" i="1" a="1"/>
  <c r="V368" i="1" s="1"/>
  <c r="S365" i="1" a="1"/>
  <c r="S365" i="1" s="1"/>
  <c r="T365" i="1" a="1"/>
  <c r="T365" i="1" s="1"/>
  <c r="U365" i="1" a="1"/>
  <c r="U365" i="1" s="1"/>
  <c r="V365" i="1" a="1"/>
  <c r="V365" i="1" s="1"/>
  <c r="S356" i="1" a="1"/>
  <c r="S356" i="1" s="1"/>
  <c r="T356" i="1" a="1"/>
  <c r="T356" i="1" s="1"/>
  <c r="U356" i="1" a="1"/>
  <c r="U356" i="1" s="1"/>
  <c r="V356" i="1" a="1"/>
  <c r="V356" i="1" s="1"/>
  <c r="S401" i="1" a="1"/>
  <c r="S401" i="1" s="1"/>
  <c r="T401" i="1" a="1"/>
  <c r="T401" i="1" s="1"/>
  <c r="U401" i="1" a="1"/>
  <c r="U401" i="1" s="1"/>
  <c r="V401" i="1" a="1"/>
  <c r="V401" i="1" s="1"/>
  <c r="S422" i="1" a="1"/>
  <c r="S422" i="1" s="1"/>
  <c r="T422" i="1" a="1"/>
  <c r="T422" i="1" s="1"/>
  <c r="U422" i="1" a="1"/>
  <c r="U422" i="1" s="1"/>
  <c r="V422" i="1" a="1"/>
  <c r="V422" i="1" s="1"/>
  <c r="S389" i="1" a="1"/>
  <c r="S389" i="1" s="1"/>
  <c r="T389" i="1" a="1"/>
  <c r="T389" i="1" s="1"/>
  <c r="U389" i="1" a="1"/>
  <c r="U389" i="1" s="1"/>
  <c r="V389" i="1" a="1"/>
  <c r="V389" i="1" s="1"/>
  <c r="S455" i="1" a="1"/>
  <c r="S455" i="1" s="1"/>
  <c r="T455" i="1" a="1"/>
  <c r="T455" i="1" s="1"/>
  <c r="U455" i="1" a="1"/>
  <c r="U455" i="1" s="1"/>
  <c r="V455" i="1" a="1"/>
  <c r="V455" i="1" s="1"/>
  <c r="S444" i="1" a="1"/>
  <c r="S444" i="1" s="1"/>
  <c r="T444" i="1" a="1"/>
  <c r="T444" i="1" s="1"/>
  <c r="U444" i="1" a="1"/>
  <c r="U444" i="1" s="1"/>
  <c r="V444" i="1" a="1"/>
  <c r="V444" i="1" s="1"/>
  <c r="S432" i="1" a="1"/>
  <c r="S432" i="1" s="1"/>
  <c r="T432" i="1" a="1"/>
  <c r="T432" i="1" s="1"/>
  <c r="U432" i="1" a="1"/>
  <c r="U432" i="1" s="1"/>
  <c r="V432" i="1" a="1"/>
  <c r="V432" i="1" s="1"/>
  <c r="S465" i="1" a="1"/>
  <c r="S465" i="1" s="1"/>
  <c r="T465" i="1" a="1"/>
  <c r="T465" i="1" s="1"/>
  <c r="U465" i="1" a="1"/>
  <c r="U465" i="1" s="1"/>
  <c r="V465" i="1" a="1"/>
  <c r="V465" i="1" s="1"/>
  <c r="S336" i="1" a="1"/>
  <c r="S336" i="1" s="1"/>
  <c r="T336" i="1" a="1"/>
  <c r="T336" i="1" s="1"/>
  <c r="U336" i="1" a="1"/>
  <c r="U336" i="1" s="1"/>
  <c r="V336" i="1" a="1"/>
  <c r="V336" i="1" s="1"/>
  <c r="S429" i="1" a="1"/>
  <c r="S429" i="1" s="1"/>
  <c r="T429" i="1" a="1"/>
  <c r="T429" i="1" s="1"/>
  <c r="U429" i="1" a="1"/>
  <c r="U429" i="1" s="1"/>
  <c r="V429" i="1" a="1"/>
  <c r="V429" i="1" s="1"/>
  <c r="S423" i="1" a="1"/>
  <c r="S423" i="1" s="1"/>
  <c r="T423" i="1" a="1"/>
  <c r="T423" i="1" s="1"/>
  <c r="U423" i="1" a="1"/>
  <c r="U423" i="1" s="1"/>
  <c r="V423" i="1" a="1"/>
  <c r="V423" i="1" s="1"/>
  <c r="S482" i="1" a="1"/>
  <c r="S482" i="1" s="1"/>
  <c r="T482" i="1" a="1"/>
  <c r="T482" i="1" s="1"/>
  <c r="U482" i="1" a="1"/>
  <c r="U482" i="1" s="1"/>
  <c r="V482" i="1" a="1"/>
  <c r="V482" i="1" s="1"/>
  <c r="S418" i="1" a="1"/>
  <c r="S418" i="1" s="1"/>
  <c r="T418" i="1" a="1"/>
  <c r="T418" i="1" s="1"/>
  <c r="U418" i="1" a="1"/>
  <c r="U418" i="1" s="1"/>
  <c r="V418" i="1" a="1"/>
  <c r="V418" i="1" s="1"/>
  <c r="S388" i="1" a="1"/>
  <c r="S388" i="1" s="1"/>
  <c r="T388" i="1" a="1"/>
  <c r="T388" i="1" s="1"/>
  <c r="U388" i="1" a="1"/>
  <c r="U388" i="1" s="1"/>
  <c r="V388" i="1" a="1"/>
  <c r="V388" i="1" s="1"/>
  <c r="S413" i="1" a="1"/>
  <c r="S413" i="1" s="1"/>
  <c r="T413" i="1" a="1"/>
  <c r="T413" i="1" s="1"/>
  <c r="U413" i="1" a="1"/>
  <c r="U413" i="1" s="1"/>
  <c r="V413" i="1" a="1"/>
  <c r="V413" i="1" s="1"/>
  <c r="S441" i="1" a="1"/>
  <c r="S441" i="1" s="1"/>
  <c r="T441" i="1" a="1"/>
  <c r="T441" i="1" s="1"/>
  <c r="U441" i="1" a="1"/>
  <c r="U441" i="1" s="1"/>
  <c r="V441" i="1" a="1"/>
  <c r="V441" i="1" s="1"/>
  <c r="S420" i="1" a="1"/>
  <c r="S420" i="1" s="1"/>
  <c r="T420" i="1" a="1"/>
  <c r="T420" i="1" s="1"/>
  <c r="U420" i="1" a="1"/>
  <c r="U420" i="1" s="1"/>
  <c r="V420" i="1" a="1"/>
  <c r="V420" i="1" s="1"/>
  <c r="S391" i="1" a="1"/>
  <c r="S391" i="1" s="1"/>
  <c r="T391" i="1" a="1"/>
  <c r="T391" i="1" s="1"/>
  <c r="U391" i="1" a="1"/>
  <c r="U391" i="1" s="1"/>
  <c r="V391" i="1" a="1"/>
  <c r="V391" i="1" s="1"/>
  <c r="S427" i="1" a="1"/>
  <c r="S427" i="1" s="1"/>
  <c r="T427" i="1" a="1"/>
  <c r="T427" i="1" s="1"/>
  <c r="U427" i="1" a="1"/>
  <c r="U427" i="1" s="1"/>
  <c r="V427" i="1" a="1"/>
  <c r="V427" i="1" s="1"/>
  <c r="S382" i="1" a="1"/>
  <c r="S382" i="1" s="1"/>
  <c r="T382" i="1" a="1"/>
  <c r="T382" i="1" s="1"/>
  <c r="U382" i="1" a="1"/>
  <c r="U382" i="1" s="1"/>
  <c r="V382" i="1" a="1"/>
  <c r="V382" i="1" s="1"/>
  <c r="S374" i="1" a="1"/>
  <c r="S374" i="1" s="1"/>
  <c r="T374" i="1" a="1"/>
  <c r="T374" i="1" s="1"/>
  <c r="U374" i="1" a="1"/>
  <c r="U374" i="1" s="1"/>
  <c r="V374" i="1" a="1"/>
  <c r="V374" i="1" s="1"/>
  <c r="S353" i="1" a="1"/>
  <c r="S353" i="1" s="1"/>
  <c r="T353" i="1" a="1"/>
  <c r="T353" i="1" s="1"/>
  <c r="U353" i="1" a="1"/>
  <c r="U353" i="1" s="1"/>
  <c r="V353" i="1" a="1"/>
  <c r="V353" i="1" s="1"/>
  <c r="S371" i="1" a="1"/>
  <c r="S371" i="1" s="1"/>
  <c r="T371" i="1" a="1"/>
  <c r="T371" i="1" s="1"/>
  <c r="U371" i="1" a="1"/>
  <c r="U371" i="1" s="1"/>
  <c r="V371" i="1" a="1"/>
  <c r="V371" i="1" s="1"/>
  <c r="S399" i="1" a="1"/>
  <c r="S399" i="1" s="1"/>
  <c r="T399" i="1" a="1"/>
  <c r="T399" i="1" s="1"/>
  <c r="U399" i="1" a="1"/>
  <c r="U399" i="1" s="1"/>
  <c r="V399" i="1" a="1"/>
  <c r="V399" i="1" s="1"/>
  <c r="S491" i="1" a="1"/>
  <c r="S491" i="1" s="1"/>
  <c r="T491" i="1" a="1"/>
  <c r="T491" i="1" s="1"/>
  <c r="U491" i="1" a="1"/>
  <c r="U491" i="1" s="1"/>
  <c r="V491" i="1" a="1"/>
  <c r="V491" i="1" s="1"/>
  <c r="S331" i="1" a="1"/>
  <c r="S331" i="1" s="1"/>
  <c r="T331" i="1" a="1"/>
  <c r="T331" i="1" s="1"/>
  <c r="U331" i="1" a="1"/>
  <c r="U331" i="1" s="1"/>
  <c r="V331" i="1" a="1"/>
  <c r="V331" i="1" s="1"/>
  <c r="S470" i="1" a="1"/>
  <c r="S470" i="1" s="1"/>
  <c r="T470" i="1" a="1"/>
  <c r="T470" i="1" s="1"/>
  <c r="U470" i="1" a="1"/>
  <c r="U470" i="1" s="1"/>
  <c r="V470" i="1" a="1"/>
  <c r="V470" i="1" s="1"/>
  <c r="S342" i="1" a="1"/>
  <c r="S342" i="1" s="1"/>
  <c r="T342" i="1" a="1"/>
  <c r="T342" i="1" s="1"/>
  <c r="U342" i="1" a="1"/>
  <c r="U342" i="1" s="1"/>
  <c r="V342" i="1" a="1"/>
  <c r="V342" i="1" s="1"/>
  <c r="S424" i="1" a="1"/>
  <c r="S424" i="1" s="1"/>
  <c r="T424" i="1" a="1"/>
  <c r="T424" i="1" s="1"/>
  <c r="U424" i="1" a="1"/>
  <c r="U424" i="1" s="1"/>
  <c r="V424" i="1" a="1"/>
  <c r="V424" i="1" s="1"/>
  <c r="S363" i="1" a="1"/>
  <c r="S363" i="1" s="1"/>
  <c r="T363" i="1" a="1"/>
  <c r="T363" i="1" s="1"/>
  <c r="U363" i="1" a="1"/>
  <c r="U363" i="1" s="1"/>
  <c r="V363" i="1" a="1"/>
  <c r="V363" i="1" s="1"/>
  <c r="S483" i="1" a="1"/>
  <c r="S483" i="1" s="1"/>
  <c r="T483" i="1" a="1"/>
  <c r="T483" i="1" s="1"/>
  <c r="U483" i="1" a="1"/>
  <c r="U483" i="1" s="1"/>
  <c r="V483" i="1" a="1"/>
  <c r="V483" i="1" s="1"/>
  <c r="S384" i="1" a="1"/>
  <c r="S384" i="1" s="1"/>
  <c r="T384" i="1" a="1"/>
  <c r="T384" i="1" s="1"/>
  <c r="U384" i="1" a="1"/>
  <c r="U384" i="1" s="1"/>
  <c r="V384" i="1" a="1"/>
  <c r="V384" i="1" s="1"/>
  <c r="S404" i="1" a="1"/>
  <c r="S404" i="1" s="1"/>
  <c r="T404" i="1" a="1"/>
  <c r="T404" i="1" s="1"/>
  <c r="U404" i="1" a="1"/>
  <c r="U404" i="1" s="1"/>
  <c r="V404" i="1" a="1"/>
  <c r="V404" i="1" s="1"/>
  <c r="S403" i="1" a="1"/>
  <c r="S403" i="1" s="1"/>
  <c r="T403" i="1" a="1"/>
  <c r="T403" i="1" s="1"/>
  <c r="U403" i="1" a="1"/>
  <c r="U403" i="1" s="1"/>
  <c r="V403" i="1" a="1"/>
  <c r="V403" i="1" s="1"/>
  <c r="S435" i="1" a="1"/>
  <c r="S435" i="1" s="1"/>
  <c r="T435" i="1" a="1"/>
  <c r="T435" i="1" s="1"/>
  <c r="U435" i="1" a="1"/>
  <c r="U435" i="1" s="1"/>
  <c r="V435" i="1" a="1"/>
  <c r="V435" i="1" s="1"/>
  <c r="S476" i="1" a="1"/>
  <c r="S476" i="1" s="1"/>
  <c r="T476" i="1" a="1"/>
  <c r="T476" i="1" s="1"/>
  <c r="U476" i="1" a="1"/>
  <c r="U476" i="1" s="1"/>
  <c r="V476" i="1" a="1"/>
  <c r="V476" i="1" s="1"/>
  <c r="S354" i="1" a="1"/>
  <c r="S354" i="1" s="1"/>
  <c r="T354" i="1" a="1"/>
  <c r="T354" i="1" s="1"/>
  <c r="U354" i="1" a="1"/>
  <c r="U354" i="1" s="1"/>
  <c r="V354" i="1" a="1"/>
  <c r="V354" i="1" s="1"/>
  <c r="S337" i="1" a="1"/>
  <c r="S337" i="1" s="1"/>
  <c r="T337" i="1" a="1"/>
  <c r="T337" i="1" s="1"/>
  <c r="U337" i="1" a="1"/>
  <c r="U337" i="1" s="1"/>
  <c r="V337" i="1" a="1"/>
  <c r="V337" i="1" s="1"/>
  <c r="S436" i="1" a="1"/>
  <c r="S436" i="1" s="1"/>
  <c r="T436" i="1" a="1"/>
  <c r="T436" i="1" s="1"/>
  <c r="U436" i="1" a="1"/>
  <c r="U436" i="1" s="1"/>
  <c r="V436" i="1" a="1"/>
  <c r="V436" i="1" s="1"/>
  <c r="S452" i="1" a="1"/>
  <c r="S452" i="1" s="1"/>
  <c r="T452" i="1" a="1"/>
  <c r="T452" i="1" s="1"/>
  <c r="U452" i="1" a="1"/>
  <c r="U452" i="1" s="1"/>
  <c r="V452" i="1" a="1"/>
  <c r="V452" i="1" s="1"/>
  <c r="S417" i="1" a="1"/>
  <c r="S417" i="1" s="1"/>
  <c r="T417" i="1" a="1"/>
  <c r="T417" i="1" s="1"/>
  <c r="U417" i="1" a="1"/>
  <c r="U417" i="1" s="1"/>
  <c r="V417" i="1" a="1"/>
  <c r="V417" i="1" s="1"/>
  <c r="S397" i="1" a="1"/>
  <c r="S397" i="1" s="1"/>
  <c r="T397" i="1" a="1"/>
  <c r="T397" i="1" s="1"/>
  <c r="U397" i="1" a="1"/>
  <c r="U397" i="1" s="1"/>
  <c r="V397" i="1" a="1"/>
  <c r="V397" i="1" s="1"/>
  <c r="S415" i="1" a="1"/>
  <c r="S415" i="1" s="1"/>
  <c r="T415" i="1" a="1"/>
  <c r="T415" i="1" s="1"/>
  <c r="U415" i="1" a="1"/>
  <c r="U415" i="1" s="1"/>
  <c r="V415" i="1" a="1"/>
  <c r="V415" i="1" s="1"/>
  <c r="S352" i="1" a="1"/>
  <c r="S352" i="1" s="1"/>
  <c r="T352" i="1" a="1"/>
  <c r="T352" i="1" s="1"/>
  <c r="U352" i="1" a="1"/>
  <c r="U352" i="1" s="1"/>
  <c r="V352" i="1" a="1"/>
  <c r="V352" i="1" s="1"/>
  <c r="S375" i="1" a="1"/>
  <c r="S375" i="1" s="1"/>
  <c r="T375" i="1" a="1"/>
  <c r="T375" i="1" s="1"/>
  <c r="U375" i="1" a="1"/>
  <c r="U375" i="1" s="1"/>
  <c r="V375" i="1" a="1"/>
  <c r="V375" i="1" s="1"/>
  <c r="S433" i="1" a="1"/>
  <c r="S433" i="1" s="1"/>
  <c r="T433" i="1" a="1"/>
  <c r="T433" i="1" s="1"/>
  <c r="U433" i="1" a="1"/>
  <c r="U433" i="1" s="1"/>
  <c r="V433" i="1" a="1"/>
  <c r="V433" i="1" s="1"/>
  <c r="S414" i="1" a="1"/>
  <c r="S414" i="1" s="1"/>
  <c r="T414" i="1" a="1"/>
  <c r="T414" i="1" s="1"/>
  <c r="U414" i="1" a="1"/>
  <c r="U414" i="1" s="1"/>
  <c r="V414" i="1" a="1"/>
  <c r="V414" i="1" s="1"/>
  <c r="S369" i="1" a="1"/>
  <c r="S369" i="1" s="1"/>
  <c r="T369" i="1" a="1"/>
  <c r="T369" i="1" s="1"/>
  <c r="U369" i="1" a="1"/>
  <c r="U369" i="1" s="1"/>
  <c r="V369" i="1" a="1"/>
  <c r="V369" i="1" s="1"/>
  <c r="S467" i="1" a="1"/>
  <c r="S467" i="1" s="1"/>
  <c r="T467" i="1" a="1"/>
  <c r="T467" i="1" s="1"/>
  <c r="U467" i="1" a="1"/>
  <c r="U467" i="1" s="1"/>
  <c r="V467" i="1" a="1"/>
  <c r="V467" i="1" s="1"/>
  <c r="S443" i="1" a="1"/>
  <c r="S443" i="1" s="1"/>
  <c r="T443" i="1" a="1"/>
  <c r="T443" i="1" s="1"/>
  <c r="U443" i="1" a="1"/>
  <c r="U443" i="1" s="1"/>
  <c r="V443" i="1" a="1"/>
  <c r="V443" i="1" s="1"/>
  <c r="S381" i="1" a="1"/>
  <c r="S381" i="1" s="1"/>
  <c r="T381" i="1" a="1"/>
  <c r="T381" i="1" s="1"/>
  <c r="U381" i="1" a="1"/>
  <c r="U381" i="1" s="1"/>
  <c r="V381" i="1" a="1"/>
  <c r="V381" i="1" s="1"/>
  <c r="S460" i="1" a="1"/>
  <c r="S460" i="1" s="1"/>
  <c r="T460" i="1" a="1"/>
  <c r="T460" i="1" s="1"/>
  <c r="U460" i="1" a="1"/>
  <c r="U460" i="1" s="1"/>
  <c r="V460" i="1" a="1"/>
  <c r="V460" i="1" s="1"/>
  <c r="S453" i="1" a="1"/>
  <c r="S453" i="1" s="1"/>
  <c r="T453" i="1" a="1"/>
  <c r="T453" i="1" s="1"/>
  <c r="U453" i="1" a="1"/>
  <c r="U453" i="1" s="1"/>
  <c r="V453" i="1" a="1"/>
  <c r="V453" i="1" s="1"/>
  <c r="S338" i="1" a="1"/>
  <c r="S338" i="1" s="1"/>
  <c r="T338" i="1" a="1"/>
  <c r="T338" i="1" s="1"/>
  <c r="U338" i="1" a="1"/>
  <c r="U338" i="1" s="1"/>
  <c r="V338" i="1" a="1"/>
  <c r="V338" i="1" s="1"/>
  <c r="S426" i="1" a="1"/>
  <c r="S426" i="1" s="1"/>
  <c r="T426" i="1" a="1"/>
  <c r="T426" i="1" s="1"/>
  <c r="U426" i="1" a="1"/>
  <c r="U426" i="1" s="1"/>
  <c r="V426" i="1" a="1"/>
  <c r="V426" i="1" s="1"/>
  <c r="S392" i="1" a="1"/>
  <c r="S392" i="1" s="1"/>
  <c r="T392" i="1" a="1"/>
  <c r="T392" i="1" s="1"/>
  <c r="U392" i="1" a="1"/>
  <c r="U392" i="1" s="1"/>
  <c r="V392" i="1" a="1"/>
  <c r="V392" i="1" s="1"/>
  <c r="S490" i="1" a="1"/>
  <c r="S490" i="1" s="1"/>
  <c r="T490" i="1" a="1"/>
  <c r="T490" i="1" s="1"/>
  <c r="U490" i="1" a="1"/>
  <c r="U490" i="1" s="1"/>
  <c r="V490" i="1" a="1"/>
  <c r="V490" i="1" s="1"/>
  <c r="S387" i="1" a="1"/>
  <c r="S387" i="1" s="1"/>
  <c r="T387" i="1" a="1"/>
  <c r="T387" i="1" s="1"/>
  <c r="U387" i="1" a="1"/>
  <c r="U387" i="1" s="1"/>
  <c r="V387" i="1" a="1"/>
  <c r="V387" i="1" s="1"/>
  <c r="S344" i="1" a="1"/>
  <c r="S344" i="1" s="1"/>
  <c r="T344" i="1" a="1"/>
  <c r="T344" i="1" s="1"/>
  <c r="U344" i="1" a="1"/>
  <c r="U344" i="1" s="1"/>
  <c r="V344" i="1" a="1"/>
  <c r="V344" i="1" s="1"/>
  <c r="S333" i="1" a="1"/>
  <c r="S333" i="1" s="1"/>
  <c r="T333" i="1" a="1"/>
  <c r="T333" i="1" s="1"/>
  <c r="U333" i="1" a="1"/>
  <c r="U333" i="1" s="1"/>
  <c r="V333" i="1" a="1"/>
  <c r="V333" i="1" s="1"/>
  <c r="S446" i="1" a="1"/>
  <c r="S446" i="1" s="1"/>
  <c r="T446" i="1" a="1"/>
  <c r="T446" i="1" s="1"/>
  <c r="U446" i="1" a="1"/>
  <c r="U446" i="1" s="1"/>
  <c r="V446" i="1" a="1"/>
  <c r="V446" i="1" s="1"/>
  <c r="S428" i="1" a="1"/>
  <c r="S428" i="1" s="1"/>
  <c r="T428" i="1" a="1"/>
  <c r="T428" i="1" s="1"/>
  <c r="U428" i="1" a="1"/>
  <c r="U428" i="1" s="1"/>
  <c r="V428" i="1" a="1"/>
  <c r="V428" i="1" s="1"/>
  <c r="S484" i="1" a="1"/>
  <c r="S484" i="1" s="1"/>
  <c r="T484" i="1" a="1"/>
  <c r="T484" i="1" s="1"/>
  <c r="U484" i="1" a="1"/>
  <c r="U484" i="1" s="1"/>
  <c r="V484" i="1" a="1"/>
  <c r="V484" i="1" s="1"/>
  <c r="S463" i="1" a="1"/>
  <c r="S463" i="1" s="1"/>
  <c r="T463" i="1" a="1"/>
  <c r="T463" i="1" s="1"/>
  <c r="U463" i="1" a="1"/>
  <c r="U463" i="1" s="1"/>
  <c r="V463" i="1" a="1"/>
  <c r="V463" i="1" s="1"/>
  <c r="S396" i="1" a="1"/>
  <c r="S396" i="1" s="1"/>
  <c r="T396" i="1" a="1"/>
  <c r="T396" i="1" s="1"/>
  <c r="U396" i="1" a="1"/>
  <c r="U396" i="1" s="1"/>
  <c r="V396" i="1" a="1"/>
  <c r="V396" i="1" s="1"/>
  <c r="S379" i="1" a="1"/>
  <c r="S379" i="1" s="1"/>
  <c r="T379" i="1" a="1"/>
  <c r="T379" i="1" s="1"/>
  <c r="U379" i="1" a="1"/>
  <c r="U379" i="1" s="1"/>
  <c r="V379" i="1" a="1"/>
  <c r="V379" i="1" s="1"/>
  <c r="S385" i="1" a="1"/>
  <c r="S385" i="1" s="1"/>
  <c r="T385" i="1" a="1"/>
  <c r="T385" i="1" s="1"/>
  <c r="U385" i="1" a="1"/>
  <c r="U385" i="1" s="1"/>
  <c r="V385" i="1" a="1"/>
  <c r="V385" i="1" s="1"/>
  <c r="S376" i="1" a="1"/>
  <c r="S376" i="1" s="1"/>
  <c r="T376" i="1" a="1"/>
  <c r="T376" i="1" s="1"/>
  <c r="U376" i="1" a="1"/>
  <c r="U376" i="1" s="1"/>
  <c r="V376" i="1" a="1"/>
  <c r="V376" i="1" s="1"/>
  <c r="S348" i="1" a="1"/>
  <c r="S348" i="1" s="1"/>
  <c r="T348" i="1" a="1"/>
  <c r="T348" i="1" s="1"/>
  <c r="U348" i="1" a="1"/>
  <c r="U348" i="1" s="1"/>
  <c r="V348" i="1" a="1"/>
  <c r="V348" i="1" s="1"/>
  <c r="S425" i="1" a="1"/>
  <c r="S425" i="1" s="1"/>
  <c r="T425" i="1" a="1"/>
  <c r="T425" i="1" s="1"/>
  <c r="U425" i="1" a="1"/>
  <c r="U425" i="1" s="1"/>
  <c r="V425" i="1" a="1"/>
  <c r="V425" i="1" s="1"/>
  <c r="S496" i="1" a="1"/>
  <c r="S496" i="1" s="1"/>
  <c r="T496" i="1" a="1"/>
  <c r="T496" i="1" s="1"/>
  <c r="U496" i="1" a="1"/>
  <c r="U496" i="1" s="1"/>
  <c r="V496" i="1" a="1"/>
  <c r="V496" i="1" s="1"/>
  <c r="S340" i="1" a="1"/>
  <c r="S340" i="1" s="1"/>
  <c r="T340" i="1" a="1"/>
  <c r="T340" i="1" s="1"/>
  <c r="U340" i="1" a="1"/>
  <c r="U340" i="1" s="1"/>
  <c r="V340" i="1" a="1"/>
  <c r="V340" i="1" s="1"/>
  <c r="S440" i="1" a="1"/>
  <c r="S440" i="1" s="1"/>
  <c r="T440" i="1" a="1"/>
  <c r="T440" i="1" s="1"/>
  <c r="U440" i="1" a="1"/>
  <c r="U440" i="1" s="1"/>
  <c r="V440" i="1" a="1"/>
  <c r="V440" i="1" s="1"/>
  <c r="S468" i="1" a="1"/>
  <c r="S468" i="1" s="1"/>
  <c r="T468" i="1" a="1"/>
  <c r="T468" i="1" s="1"/>
  <c r="U468" i="1" a="1"/>
  <c r="U468" i="1" s="1"/>
  <c r="V468" i="1" a="1"/>
  <c r="V468" i="1" s="1"/>
  <c r="S459" i="1" a="1"/>
  <c r="S459" i="1" s="1"/>
  <c r="T459" i="1" a="1"/>
  <c r="T459" i="1" s="1"/>
  <c r="U459" i="1" a="1"/>
  <c r="U459" i="1" s="1"/>
  <c r="V459" i="1" a="1"/>
  <c r="V459" i="1" s="1"/>
  <c r="S442" i="1" a="1"/>
  <c r="S442" i="1" s="1"/>
  <c r="T442" i="1" a="1"/>
  <c r="T442" i="1" s="1"/>
  <c r="U442" i="1" a="1"/>
  <c r="U442" i="1" s="1"/>
  <c r="V442" i="1" a="1"/>
  <c r="V442" i="1" s="1"/>
  <c r="S383" i="1" a="1"/>
  <c r="S383" i="1" s="1"/>
  <c r="T383" i="1" a="1"/>
  <c r="T383" i="1" s="1"/>
  <c r="U383" i="1" a="1"/>
  <c r="U383" i="1" s="1"/>
  <c r="V383" i="1" a="1"/>
  <c r="V383" i="1" s="1"/>
  <c r="S464" i="1" a="1"/>
  <c r="S464" i="1" s="1"/>
  <c r="T464" i="1" a="1"/>
  <c r="T464" i="1" s="1"/>
  <c r="U464" i="1" a="1"/>
  <c r="U464" i="1" s="1"/>
  <c r="V464" i="1" a="1"/>
  <c r="V464" i="1" s="1"/>
  <c r="S405" i="1" a="1"/>
  <c r="S405" i="1" s="1"/>
  <c r="T405" i="1" a="1"/>
  <c r="T405" i="1" s="1"/>
  <c r="U405" i="1" a="1"/>
  <c r="U405" i="1" s="1"/>
  <c r="V405" i="1" a="1"/>
  <c r="V405" i="1" s="1"/>
  <c r="S474" i="1" a="1"/>
  <c r="S474" i="1" s="1"/>
  <c r="T474" i="1" a="1"/>
  <c r="T474" i="1" s="1"/>
  <c r="U474" i="1" a="1"/>
  <c r="U474" i="1" s="1"/>
  <c r="V474" i="1" a="1"/>
  <c r="V474" i="1" s="1"/>
  <c r="S469" i="1" a="1"/>
  <c r="S469" i="1" s="1"/>
  <c r="T469" i="1" a="1"/>
  <c r="T469" i="1" s="1"/>
  <c r="U469" i="1" a="1"/>
  <c r="U469" i="1" s="1"/>
  <c r="V469" i="1" a="1"/>
  <c r="V469" i="1" s="1"/>
  <c r="S370" i="1" a="1"/>
  <c r="S370" i="1" s="1"/>
  <c r="T370" i="1" a="1"/>
  <c r="T370" i="1" s="1"/>
  <c r="U370" i="1" a="1"/>
  <c r="U370" i="1" s="1"/>
  <c r="V370" i="1" a="1"/>
  <c r="V370" i="1" s="1"/>
  <c r="S458" i="1" a="1"/>
  <c r="S458" i="1" s="1"/>
  <c r="T458" i="1" a="1"/>
  <c r="T458" i="1" s="1"/>
  <c r="U458" i="1" a="1"/>
  <c r="U458" i="1" s="1"/>
  <c r="V458" i="1" a="1"/>
  <c r="V458" i="1" s="1"/>
  <c r="S386" i="1" a="1"/>
  <c r="S386" i="1" s="1"/>
  <c r="T386" i="1" a="1"/>
  <c r="T386" i="1" s="1"/>
  <c r="U386" i="1" a="1"/>
  <c r="U386" i="1" s="1"/>
  <c r="V386" i="1" a="1"/>
  <c r="V386" i="1" s="1"/>
  <c r="S394" i="1" a="1"/>
  <c r="S394" i="1" s="1"/>
  <c r="T394" i="1" a="1"/>
  <c r="T394" i="1" s="1"/>
  <c r="U394" i="1" a="1"/>
  <c r="U394" i="1" s="1"/>
  <c r="V394" i="1" a="1"/>
  <c r="V394" i="1" s="1"/>
  <c r="S412" i="1" a="1"/>
  <c r="S412" i="1" s="1"/>
  <c r="T412" i="1" a="1"/>
  <c r="T412" i="1" s="1"/>
  <c r="U412" i="1" a="1"/>
  <c r="U412" i="1" s="1"/>
  <c r="V412" i="1" a="1"/>
  <c r="V412" i="1" s="1"/>
  <c r="S475" i="1" a="1"/>
  <c r="S475" i="1" s="1"/>
  <c r="T475" i="1" a="1"/>
  <c r="T475" i="1" s="1"/>
  <c r="U475" i="1" a="1"/>
  <c r="U475" i="1" s="1"/>
  <c r="V475" i="1" a="1"/>
  <c r="V475" i="1" s="1"/>
  <c r="S438" i="1" a="1"/>
  <c r="S438" i="1" s="1"/>
  <c r="T438" i="1" a="1"/>
  <c r="T438" i="1" s="1"/>
  <c r="U438" i="1" a="1"/>
  <c r="U438" i="1" s="1"/>
  <c r="V438" i="1" a="1"/>
  <c r="V438" i="1" s="1"/>
  <c r="S457" i="1" a="1"/>
  <c r="S457" i="1" s="1"/>
  <c r="T457" i="1" a="1"/>
  <c r="T457" i="1" s="1"/>
  <c r="U457" i="1" a="1"/>
  <c r="U457" i="1" s="1"/>
  <c r="V457" i="1" a="1"/>
  <c r="V457" i="1" s="1"/>
  <c r="S364" i="1" a="1"/>
  <c r="S364" i="1" s="1"/>
  <c r="T364" i="1" a="1"/>
  <c r="T364" i="1" s="1"/>
  <c r="U364" i="1" a="1"/>
  <c r="U364" i="1" s="1"/>
  <c r="V364" i="1" a="1"/>
  <c r="V364" i="1" s="1"/>
  <c r="S487" i="1" a="1"/>
  <c r="S487" i="1" s="1"/>
  <c r="T487" i="1" a="1"/>
  <c r="T487" i="1" s="1"/>
  <c r="U487" i="1" a="1"/>
  <c r="U487" i="1" s="1"/>
  <c r="V487" i="1" a="1"/>
  <c r="V487" i="1" s="1"/>
  <c r="S373" i="1" a="1"/>
  <c r="S373" i="1" s="1"/>
  <c r="T373" i="1" a="1"/>
  <c r="T373" i="1" s="1"/>
  <c r="U373" i="1" a="1"/>
  <c r="U373" i="1" s="1"/>
  <c r="V373" i="1" a="1"/>
  <c r="V373" i="1" s="1"/>
  <c r="S402" i="1" a="1"/>
  <c r="S402" i="1" s="1"/>
  <c r="T402" i="1" a="1"/>
  <c r="T402" i="1" s="1"/>
  <c r="U402" i="1" a="1"/>
  <c r="U402" i="1" s="1"/>
  <c r="V402" i="1" a="1"/>
  <c r="V402" i="1" s="1"/>
  <c r="S393" i="1" a="1"/>
  <c r="S393" i="1" s="1"/>
  <c r="T393" i="1" a="1"/>
  <c r="T393" i="1" s="1"/>
  <c r="U393" i="1" a="1"/>
  <c r="U393" i="1" s="1"/>
  <c r="V393" i="1" a="1"/>
  <c r="V393" i="1" s="1"/>
  <c r="S366" i="1" a="1"/>
  <c r="S366" i="1" s="1"/>
  <c r="T366" i="1" a="1"/>
  <c r="T366" i="1" s="1"/>
  <c r="U366" i="1" a="1"/>
  <c r="U366" i="1" s="1"/>
  <c r="V366" i="1" a="1"/>
  <c r="V366" i="1" s="1"/>
  <c r="S493" i="1" a="1"/>
  <c r="S493" i="1" s="1"/>
  <c r="T493" i="1" a="1"/>
  <c r="T493" i="1" s="1"/>
  <c r="U493" i="1" a="1"/>
  <c r="U493" i="1" s="1"/>
  <c r="V493" i="1" a="1"/>
  <c r="V493" i="1" s="1"/>
  <c r="S409" i="1" a="1"/>
  <c r="S409" i="1" s="1"/>
  <c r="T409" i="1" a="1"/>
  <c r="T409" i="1" s="1"/>
  <c r="U409" i="1" a="1"/>
  <c r="U409" i="1" s="1"/>
  <c r="V409" i="1" a="1"/>
  <c r="V409" i="1" s="1"/>
  <c r="S497" i="1" a="1"/>
  <c r="S497" i="1" s="1"/>
  <c r="T497" i="1" a="1"/>
  <c r="T497" i="1" s="1"/>
  <c r="U497" i="1" a="1"/>
  <c r="U497" i="1" s="1"/>
  <c r="V497" i="1" a="1"/>
  <c r="V497" i="1" s="1"/>
  <c r="S478" i="1" a="1"/>
  <c r="S478" i="1" s="1"/>
  <c r="T478" i="1" a="1"/>
  <c r="T478" i="1" s="1"/>
  <c r="U478" i="1" a="1"/>
  <c r="U478" i="1" s="1"/>
  <c r="V478" i="1" a="1"/>
  <c r="V478" i="1" s="1"/>
  <c r="S471" i="1" a="1"/>
  <c r="S471" i="1" s="1"/>
  <c r="T471" i="1" a="1"/>
  <c r="T471" i="1" s="1"/>
  <c r="U471" i="1" a="1"/>
  <c r="U471" i="1" s="1"/>
  <c r="V471" i="1" a="1"/>
  <c r="V471" i="1" s="1"/>
  <c r="S390" i="1" a="1"/>
  <c r="S390" i="1" s="1"/>
  <c r="T390" i="1" a="1"/>
  <c r="T390" i="1" s="1"/>
  <c r="U390" i="1" a="1"/>
  <c r="U390" i="1" s="1"/>
  <c r="V390" i="1" a="1"/>
  <c r="V390" i="1" s="1"/>
  <c r="S355" i="1" a="1"/>
  <c r="S355" i="1" s="1"/>
  <c r="T355" i="1" a="1"/>
  <c r="T355" i="1" s="1"/>
  <c r="U355" i="1" a="1"/>
  <c r="U355" i="1" s="1"/>
  <c r="V355" i="1" a="1"/>
  <c r="V355" i="1" s="1"/>
  <c r="S447" i="1" a="1"/>
  <c r="S447" i="1" s="1"/>
  <c r="T447" i="1" a="1"/>
  <c r="T447" i="1" s="1"/>
  <c r="U447" i="1" a="1"/>
  <c r="U447" i="1" s="1"/>
  <c r="V447" i="1" a="1"/>
  <c r="V447" i="1" s="1"/>
  <c r="S358" i="1" a="1"/>
  <c r="S358" i="1" s="1"/>
  <c r="T358" i="1" a="1"/>
  <c r="T358" i="1" s="1"/>
  <c r="U358" i="1" a="1"/>
  <c r="U358" i="1" s="1"/>
  <c r="V358" i="1" a="1"/>
  <c r="V358" i="1" s="1"/>
  <c r="S350" i="1" a="1"/>
  <c r="S350" i="1" s="1"/>
  <c r="T350" i="1" a="1"/>
  <c r="T350" i="1" s="1"/>
  <c r="U350" i="1" a="1"/>
  <c r="U350" i="1" s="1"/>
  <c r="V350" i="1" a="1"/>
  <c r="V350" i="1" s="1"/>
  <c r="S346" i="1" a="1"/>
  <c r="S346" i="1" s="1"/>
  <c r="T346" i="1" a="1"/>
  <c r="T346" i="1" s="1"/>
  <c r="U346" i="1" a="1"/>
  <c r="U346" i="1" s="1"/>
  <c r="V346" i="1" a="1"/>
  <c r="V346" i="1" s="1"/>
  <c r="S362" i="1" a="1"/>
  <c r="S362" i="1" s="1"/>
  <c r="T362" i="1" a="1"/>
  <c r="T362" i="1" s="1"/>
  <c r="U362" i="1" a="1"/>
  <c r="U362" i="1" s="1"/>
  <c r="V362" i="1" a="1"/>
  <c r="V362" i="1" s="1"/>
  <c r="S445" i="1" a="1"/>
  <c r="S445" i="1" s="1"/>
  <c r="T445" i="1" a="1"/>
  <c r="T445" i="1" s="1"/>
  <c r="U445" i="1" a="1"/>
  <c r="U445" i="1" s="1"/>
  <c r="V445" i="1" a="1"/>
  <c r="V445" i="1" s="1"/>
  <c r="S419" i="1" a="1"/>
  <c r="S419" i="1" s="1"/>
  <c r="T419" i="1" a="1"/>
  <c r="T419" i="1" s="1"/>
  <c r="U419" i="1" a="1"/>
  <c r="U419" i="1" s="1"/>
  <c r="V419" i="1" a="1"/>
  <c r="V419" i="1" s="1"/>
  <c r="S351" i="1" a="1"/>
  <c r="S351" i="1" s="1"/>
  <c r="T351" i="1" a="1"/>
  <c r="T351" i="1" s="1"/>
  <c r="U351" i="1" a="1"/>
  <c r="U351" i="1" s="1"/>
  <c r="V351" i="1" a="1"/>
  <c r="V351" i="1" s="1"/>
  <c r="S380" i="1" a="1"/>
  <c r="S380" i="1" s="1"/>
  <c r="T380" i="1" a="1"/>
  <c r="T380" i="1" s="1"/>
  <c r="U380" i="1" a="1"/>
  <c r="U380" i="1" s="1"/>
  <c r="V380" i="1" a="1"/>
  <c r="V380" i="1" s="1"/>
  <c r="S473" i="1" a="1"/>
  <c r="S473" i="1" s="1"/>
  <c r="T473" i="1" a="1"/>
  <c r="T473" i="1" s="1"/>
  <c r="U473" i="1" a="1"/>
  <c r="U473" i="1" s="1"/>
  <c r="V473" i="1" a="1"/>
  <c r="V473" i="1" s="1"/>
  <c r="S339" i="1" a="1"/>
  <c r="S339" i="1" s="1"/>
  <c r="T339" i="1" a="1"/>
  <c r="T339" i="1" s="1"/>
  <c r="U339" i="1" a="1"/>
  <c r="U339" i="1" s="1"/>
  <c r="V339" i="1" a="1"/>
  <c r="V339" i="1" s="1"/>
  <c r="S411" i="1" a="1"/>
  <c r="S411" i="1" s="1"/>
  <c r="T411" i="1" a="1"/>
  <c r="T411" i="1" s="1"/>
  <c r="U411" i="1" a="1"/>
  <c r="U411" i="1" s="1"/>
  <c r="V411" i="1" a="1"/>
  <c r="V411" i="1" s="1"/>
  <c r="S395" i="1" a="1"/>
  <c r="S395" i="1" s="1"/>
  <c r="T395" i="1" a="1"/>
  <c r="T395" i="1" s="1"/>
  <c r="U395" i="1" a="1"/>
  <c r="U395" i="1" s="1"/>
  <c r="V395" i="1" a="1"/>
  <c r="V395" i="1" s="1"/>
  <c r="S410" i="1" a="1"/>
  <c r="S410" i="1" s="1"/>
  <c r="T410" i="1" a="1"/>
  <c r="T410" i="1" s="1"/>
  <c r="U410" i="1" a="1"/>
  <c r="U410" i="1" s="1"/>
  <c r="V410" i="1" a="1"/>
  <c r="V410" i="1" s="1"/>
  <c r="S439" i="1" a="1"/>
  <c r="S439" i="1" s="1"/>
  <c r="T439" i="1" a="1"/>
  <c r="T439" i="1" s="1"/>
  <c r="U439" i="1" a="1"/>
  <c r="U439" i="1" s="1"/>
  <c r="V439" i="1" a="1"/>
  <c r="V439" i="1" s="1"/>
  <c r="S378" i="1" a="1"/>
  <c r="S378" i="1" s="1"/>
  <c r="T378" i="1" a="1"/>
  <c r="T378" i="1" s="1"/>
  <c r="U378" i="1" a="1"/>
  <c r="U378" i="1" s="1"/>
  <c r="V378" i="1" a="1"/>
  <c r="V378" i="1" s="1"/>
  <c r="S408" i="1" a="1"/>
  <c r="S408" i="1" s="1"/>
  <c r="T408" i="1" a="1"/>
  <c r="T408" i="1" s="1"/>
  <c r="U408" i="1" a="1"/>
  <c r="U408" i="1" s="1"/>
  <c r="V408" i="1" a="1"/>
  <c r="V408" i="1" s="1"/>
  <c r="S480" i="1" a="1"/>
  <c r="S480" i="1" s="1"/>
  <c r="T480" i="1" a="1"/>
  <c r="T480" i="1" s="1"/>
  <c r="U480" i="1" a="1"/>
  <c r="U480" i="1" s="1"/>
  <c r="V480" i="1" a="1"/>
  <c r="V480" i="1" s="1"/>
  <c r="S486" i="1" a="1"/>
  <c r="S486" i="1" s="1"/>
  <c r="T486" i="1" a="1"/>
  <c r="T486" i="1" s="1"/>
  <c r="U486" i="1" a="1"/>
  <c r="U486" i="1" s="1"/>
  <c r="V486" i="1" a="1"/>
  <c r="V486" i="1" s="1"/>
  <c r="S377" i="1" a="1"/>
  <c r="S377" i="1" s="1"/>
  <c r="T377" i="1" a="1"/>
  <c r="T377" i="1" s="1"/>
  <c r="U377" i="1" a="1"/>
  <c r="U377" i="1" s="1"/>
  <c r="V377" i="1" a="1"/>
  <c r="V377" i="1" s="1"/>
  <c r="S400" i="1" a="1"/>
  <c r="S400" i="1" s="1"/>
  <c r="T400" i="1" a="1"/>
  <c r="T400" i="1" s="1"/>
  <c r="U400" i="1" a="1"/>
  <c r="U400" i="1" s="1"/>
  <c r="V400" i="1" a="1"/>
  <c r="V400" i="1" s="1"/>
  <c r="S450" i="1" a="1"/>
  <c r="S450" i="1" s="1"/>
  <c r="T450" i="1" a="1"/>
  <c r="T450" i="1" s="1"/>
  <c r="U450" i="1" a="1"/>
  <c r="U450" i="1" s="1"/>
  <c r="V450" i="1" a="1"/>
  <c r="V450" i="1" s="1"/>
  <c r="S334" i="1" a="1"/>
  <c r="S334" i="1" s="1"/>
  <c r="T334" i="1" a="1"/>
  <c r="T334" i="1" s="1"/>
  <c r="U334" i="1" a="1"/>
  <c r="U334" i="1" s="1"/>
  <c r="V334" i="1" a="1"/>
  <c r="V334" i="1" s="1"/>
  <c r="S421" i="1" a="1"/>
  <c r="S421" i="1" s="1"/>
  <c r="T421" i="1" a="1"/>
  <c r="T421" i="1" s="1"/>
  <c r="U421" i="1" a="1"/>
  <c r="U421" i="1" s="1"/>
  <c r="V421" i="1" a="1"/>
  <c r="V421" i="1" s="1"/>
  <c r="S398" i="1" a="1"/>
  <c r="S398" i="1" s="1"/>
  <c r="T398" i="1" a="1"/>
  <c r="T398" i="1" s="1"/>
  <c r="U398" i="1" a="1"/>
  <c r="U398" i="1" s="1"/>
  <c r="V398" i="1" a="1"/>
  <c r="V398" i="1" s="1"/>
  <c r="S406" i="1" a="1"/>
  <c r="S406" i="1" s="1"/>
  <c r="T406" i="1" a="1"/>
  <c r="T406" i="1" s="1"/>
  <c r="U406" i="1" a="1"/>
  <c r="U406" i="1" s="1"/>
  <c r="V406" i="1" a="1"/>
  <c r="V406" i="1" s="1"/>
  <c r="S372" i="1" a="1"/>
  <c r="S372" i="1" s="1"/>
  <c r="T372" i="1" a="1"/>
  <c r="T372" i="1" s="1"/>
  <c r="U372" i="1" a="1"/>
  <c r="U372" i="1" s="1"/>
  <c r="V372" i="1" a="1"/>
  <c r="V372" i="1" s="1"/>
  <c r="S477" i="1" a="1"/>
  <c r="S477" i="1" s="1"/>
  <c r="T477" i="1" a="1"/>
  <c r="T477" i="1" s="1"/>
  <c r="U477" i="1" a="1"/>
  <c r="U477" i="1" s="1"/>
  <c r="V477" i="1" a="1"/>
  <c r="V477" i="1" s="1"/>
  <c r="S494" i="1" a="1"/>
  <c r="S494" i="1" s="1"/>
  <c r="T494" i="1" a="1"/>
  <c r="T494" i="1" s="1"/>
  <c r="U494" i="1" a="1"/>
  <c r="U494" i="1" s="1"/>
  <c r="V494" i="1" a="1"/>
  <c r="V494" i="1" s="1"/>
  <c r="S367" i="1" a="1"/>
  <c r="S367" i="1" s="1"/>
  <c r="T367" i="1" a="1"/>
  <c r="T367" i="1" s="1"/>
  <c r="U367" i="1" a="1"/>
  <c r="U367" i="1" s="1"/>
  <c r="V367" i="1" a="1"/>
  <c r="V367" i="1" s="1"/>
  <c r="S495" i="1" a="1"/>
  <c r="S495" i="1" s="1"/>
  <c r="T495" i="1" a="1"/>
  <c r="T495" i="1" s="1"/>
  <c r="U495" i="1" a="1"/>
  <c r="U495" i="1" s="1"/>
  <c r="V495" i="1" a="1"/>
  <c r="V495" i="1" s="1"/>
  <c r="S466" i="1" a="1"/>
  <c r="S466" i="1" s="1"/>
  <c r="T466" i="1" a="1"/>
  <c r="T466" i="1" s="1"/>
  <c r="U466" i="1" a="1"/>
  <c r="U466" i="1" s="1"/>
  <c r="V466" i="1" a="1"/>
  <c r="V466" i="1" s="1"/>
  <c r="S361" i="1" a="1"/>
  <c r="S361" i="1" s="1"/>
  <c r="T361" i="1" a="1"/>
  <c r="T361" i="1" s="1"/>
  <c r="U361" i="1" a="1"/>
  <c r="U361" i="1" s="1"/>
  <c r="V361" i="1" a="1"/>
  <c r="V361" i="1" s="1"/>
  <c r="S488" i="1" a="1"/>
  <c r="S488" i="1" s="1"/>
  <c r="T488" i="1" a="1"/>
  <c r="T488" i="1" s="1"/>
  <c r="U488" i="1" a="1"/>
  <c r="U488" i="1" s="1"/>
  <c r="V488" i="1" a="1"/>
  <c r="V488" i="1" s="1"/>
  <c r="S345" i="1" a="1"/>
  <c r="S345" i="1" s="1"/>
  <c r="T345" i="1" a="1"/>
  <c r="T345" i="1" s="1"/>
  <c r="U345" i="1" a="1"/>
  <c r="U345" i="1" s="1"/>
  <c r="V345" i="1" a="1"/>
  <c r="V345" i="1" s="1"/>
  <c r="S407" i="1" a="1"/>
  <c r="S407" i="1" s="1"/>
  <c r="T407" i="1" a="1"/>
  <c r="T407" i="1" s="1"/>
  <c r="U407" i="1" a="1"/>
  <c r="U407" i="1" s="1"/>
  <c r="V407" i="1" a="1"/>
  <c r="V407" i="1" s="1"/>
  <c r="S448" i="1" a="1"/>
  <c r="S448" i="1" s="1"/>
  <c r="T448" i="1" a="1"/>
  <c r="T448" i="1" s="1"/>
  <c r="U448" i="1" a="1"/>
  <c r="U448" i="1" s="1"/>
  <c r="V448" i="1" a="1"/>
  <c r="V448" i="1" s="1"/>
  <c r="S462" i="1" a="1"/>
  <c r="S462" i="1" s="1"/>
  <c r="T462" i="1" a="1"/>
  <c r="T462" i="1" s="1"/>
  <c r="U462" i="1" a="1"/>
  <c r="U462" i="1" s="1"/>
  <c r="V462" i="1" a="1"/>
  <c r="V462" i="1" s="1"/>
  <c r="S454" i="1" a="1"/>
  <c r="S454" i="1" s="1"/>
  <c r="T454" i="1" a="1"/>
  <c r="T454" i="1" s="1"/>
  <c r="U454" i="1" a="1"/>
  <c r="U454" i="1" s="1"/>
  <c r="V454" i="1" a="1"/>
  <c r="V454" i="1" s="1"/>
  <c r="S416" i="1" a="1"/>
  <c r="S416" i="1" s="1"/>
  <c r="T416" i="1" a="1"/>
  <c r="T416" i="1" s="1"/>
  <c r="U416" i="1" a="1"/>
  <c r="U416" i="1" s="1"/>
  <c r="V416" i="1" a="1"/>
  <c r="V416" i="1" s="1"/>
  <c r="S357" i="1" a="1"/>
  <c r="S357" i="1" s="1"/>
  <c r="T357" i="1" a="1"/>
  <c r="T357" i="1" s="1"/>
  <c r="U357" i="1" a="1"/>
  <c r="U357" i="1" s="1"/>
  <c r="V357" i="1" a="1"/>
  <c r="V357" i="1" s="1"/>
  <c r="S498" i="1" a="1"/>
  <c r="S498" i="1" s="1"/>
  <c r="T498" i="1" a="1"/>
  <c r="T498" i="1" s="1"/>
  <c r="U498" i="1" a="1"/>
  <c r="U498" i="1" s="1"/>
  <c r="V498" i="1" a="1"/>
  <c r="V498" i="1" s="1"/>
  <c r="S347" i="1" a="1"/>
  <c r="S347" i="1" s="1"/>
  <c r="T347" i="1" a="1"/>
  <c r="T347" i="1" s="1"/>
  <c r="U347" i="1" a="1"/>
  <c r="U347" i="1" s="1"/>
  <c r="V347" i="1" a="1"/>
  <c r="V347" i="1" s="1"/>
  <c r="S479" i="1" a="1"/>
  <c r="S479" i="1" s="1"/>
  <c r="T479" i="1" a="1"/>
  <c r="T479" i="1" s="1"/>
  <c r="U479" i="1" a="1"/>
  <c r="U479" i="1" s="1"/>
  <c r="V479" i="1" a="1"/>
  <c r="V479" i="1" s="1"/>
  <c r="S341" i="1" a="1"/>
  <c r="S341" i="1" s="1"/>
  <c r="T341" i="1" a="1"/>
  <c r="T341" i="1" s="1"/>
  <c r="U341" i="1" a="1"/>
  <c r="U341" i="1" s="1"/>
  <c r="V341" i="1" a="1"/>
  <c r="V341" i="1" s="1"/>
  <c r="S456" i="1" a="1"/>
  <c r="S456" i="1" s="1"/>
  <c r="T456" i="1" a="1"/>
  <c r="T456" i="1" s="1"/>
  <c r="U456" i="1" a="1"/>
  <c r="U456" i="1" s="1"/>
  <c r="V456" i="1" a="1"/>
  <c r="V456" i="1" s="1"/>
  <c r="S481" i="1" a="1"/>
  <c r="S481" i="1" s="1"/>
  <c r="T481" i="1" a="1"/>
  <c r="T481" i="1" s="1"/>
  <c r="U481" i="1" a="1"/>
  <c r="U481" i="1" s="1"/>
  <c r="V481" i="1" a="1"/>
  <c r="V481" i="1" s="1"/>
  <c r="S434" i="1" a="1"/>
  <c r="S434" i="1" s="1"/>
  <c r="T434" i="1" a="1"/>
  <c r="T434" i="1" s="1"/>
  <c r="U434" i="1" a="1"/>
  <c r="U434" i="1" s="1"/>
  <c r="V434" i="1" a="1"/>
  <c r="V434" i="1" s="1"/>
  <c r="S461" i="1" a="1"/>
  <c r="S461" i="1" s="1"/>
  <c r="T461" i="1" a="1"/>
  <c r="T461" i="1" s="1"/>
  <c r="U461" i="1" a="1"/>
  <c r="U461" i="1" s="1"/>
  <c r="V461" i="1" a="1"/>
  <c r="V461" i="1" s="1"/>
  <c r="S343" i="1" a="1"/>
  <c r="S343" i="1" s="1"/>
  <c r="T343" i="1" a="1"/>
  <c r="T343" i="1" s="1"/>
  <c r="U343" i="1" a="1"/>
  <c r="U343" i="1" s="1"/>
  <c r="V343" i="1" a="1"/>
  <c r="V343" i="1" s="1"/>
  <c r="S492" i="1" a="1"/>
  <c r="S492" i="1" s="1"/>
  <c r="T492" i="1" a="1"/>
  <c r="T492" i="1" s="1"/>
  <c r="U492" i="1" a="1"/>
  <c r="U492" i="1" s="1"/>
  <c r="V492" i="1" a="1"/>
  <c r="V492" i="1" s="1"/>
  <c r="S576" i="1" a="1"/>
  <c r="S576" i="1" s="1"/>
  <c r="T576" i="1" a="1"/>
  <c r="T576" i="1" s="1"/>
  <c r="U576" i="1" a="1"/>
  <c r="U576" i="1" s="1"/>
  <c r="V576" i="1" a="1"/>
  <c r="V576" i="1" s="1"/>
  <c r="S756" i="1" a="1"/>
  <c r="S756" i="1" s="1"/>
  <c r="T756" i="1" a="1"/>
  <c r="T756" i="1" s="1"/>
  <c r="U756" i="1" a="1"/>
  <c r="U756" i="1" s="1"/>
  <c r="V756" i="1" a="1"/>
  <c r="V756" i="1" s="1"/>
  <c r="S499" i="1" a="1"/>
  <c r="S499" i="1" s="1"/>
  <c r="T499" i="1" a="1"/>
  <c r="T499" i="1" s="1"/>
  <c r="U499" i="1" a="1"/>
  <c r="U499" i="1" s="1"/>
  <c r="V499" i="1" a="1"/>
  <c r="V499" i="1" s="1"/>
  <c r="S747" i="1" a="1"/>
  <c r="S747" i="1" s="1"/>
  <c r="T747" i="1" a="1"/>
  <c r="T747" i="1" s="1"/>
  <c r="U747" i="1" a="1"/>
  <c r="U747" i="1" s="1"/>
  <c r="V747" i="1" a="1"/>
  <c r="V747" i="1" s="1"/>
  <c r="S671" i="1" a="1"/>
  <c r="S671" i="1" s="1"/>
  <c r="T671" i="1" a="1"/>
  <c r="T671" i="1" s="1"/>
  <c r="U671" i="1" a="1"/>
  <c r="U671" i="1" s="1"/>
  <c r="V671" i="1" a="1"/>
  <c r="V671" i="1" s="1"/>
  <c r="S718" i="1" a="1"/>
  <c r="S718" i="1" s="1"/>
  <c r="T718" i="1" a="1"/>
  <c r="T718" i="1" s="1"/>
  <c r="U718" i="1" a="1"/>
  <c r="U718" i="1" s="1"/>
  <c r="V718" i="1" a="1"/>
  <c r="V718" i="1" s="1"/>
  <c r="S694" i="1" a="1"/>
  <c r="S694" i="1" s="1"/>
  <c r="T694" i="1" a="1"/>
  <c r="T694" i="1" s="1"/>
  <c r="U694" i="1" a="1"/>
  <c r="U694" i="1" s="1"/>
  <c r="V694" i="1" a="1"/>
  <c r="V694" i="1" s="1"/>
  <c r="S597" i="1" a="1"/>
  <c r="S597" i="1" s="1"/>
  <c r="T597" i="1" a="1"/>
  <c r="T597" i="1" s="1"/>
  <c r="U597" i="1" a="1"/>
  <c r="U597" i="1" s="1"/>
  <c r="V597" i="1" a="1"/>
  <c r="V597" i="1" s="1"/>
  <c r="S714" i="1" a="1"/>
  <c r="S714" i="1" s="1"/>
  <c r="T714" i="1" a="1"/>
  <c r="T714" i="1" s="1"/>
  <c r="U714" i="1" a="1"/>
  <c r="U714" i="1" s="1"/>
  <c r="V714" i="1" a="1"/>
  <c r="V714" i="1" s="1"/>
  <c r="S650" i="1" a="1"/>
  <c r="S650" i="1" s="1"/>
  <c r="T650" i="1" a="1"/>
  <c r="T650" i="1" s="1"/>
  <c r="U650" i="1" a="1"/>
  <c r="U650" i="1" s="1"/>
  <c r="V650" i="1" a="1"/>
  <c r="V650" i="1" s="1"/>
  <c r="S725" i="1" a="1"/>
  <c r="S725" i="1" s="1"/>
  <c r="T725" i="1" a="1"/>
  <c r="T725" i="1" s="1"/>
  <c r="U725" i="1" a="1"/>
  <c r="U725" i="1" s="1"/>
  <c r="V725" i="1" a="1"/>
  <c r="V725" i="1" s="1"/>
  <c r="S515" i="1" a="1"/>
  <c r="S515" i="1" s="1"/>
  <c r="T515" i="1" a="1"/>
  <c r="T515" i="1" s="1"/>
  <c r="U515" i="1" a="1"/>
  <c r="U515" i="1" s="1"/>
  <c r="V515" i="1" a="1"/>
  <c r="V515" i="1" s="1"/>
  <c r="S684" i="1" a="1"/>
  <c r="S684" i="1" s="1"/>
  <c r="T684" i="1" a="1"/>
  <c r="T684" i="1" s="1"/>
  <c r="U684" i="1" a="1"/>
  <c r="U684" i="1" s="1"/>
  <c r="V684" i="1" a="1"/>
  <c r="V684" i="1" s="1"/>
  <c r="S613" i="1" a="1"/>
  <c r="S613" i="1" s="1"/>
  <c r="T613" i="1" a="1"/>
  <c r="T613" i="1" s="1"/>
  <c r="U613" i="1" a="1"/>
  <c r="U613" i="1" s="1"/>
  <c r="V613" i="1" a="1"/>
  <c r="V613" i="1" s="1"/>
  <c r="S527" i="1" a="1"/>
  <c r="S527" i="1" s="1"/>
  <c r="T527" i="1" a="1"/>
  <c r="T527" i="1" s="1"/>
  <c r="U527" i="1" a="1"/>
  <c r="U527" i="1" s="1"/>
  <c r="V527" i="1" a="1"/>
  <c r="V527" i="1" s="1"/>
  <c r="S744" i="1" a="1"/>
  <c r="S744" i="1" s="1"/>
  <c r="T744" i="1" a="1"/>
  <c r="T744" i="1" s="1"/>
  <c r="U744" i="1" a="1"/>
  <c r="U744" i="1" s="1"/>
  <c r="V744" i="1" a="1"/>
  <c r="V744" i="1" s="1"/>
  <c r="S686" i="1" a="1"/>
  <c r="S686" i="1" s="1"/>
  <c r="T686" i="1" a="1"/>
  <c r="T686" i="1" s="1"/>
  <c r="U686" i="1" a="1"/>
  <c r="U686" i="1" s="1"/>
  <c r="V686" i="1" a="1"/>
  <c r="V686" i="1" s="1"/>
  <c r="S706" i="1" a="1"/>
  <c r="S706" i="1" s="1"/>
  <c r="T706" i="1" a="1"/>
  <c r="T706" i="1" s="1"/>
  <c r="U706" i="1" a="1"/>
  <c r="U706" i="1" s="1"/>
  <c r="V706" i="1" a="1"/>
  <c r="V706" i="1" s="1"/>
  <c r="S655" i="1" a="1"/>
  <c r="S655" i="1" s="1"/>
  <c r="T655" i="1" a="1"/>
  <c r="T655" i="1" s="1"/>
  <c r="U655" i="1" a="1"/>
  <c r="U655" i="1" s="1"/>
  <c r="V655" i="1" a="1"/>
  <c r="V655" i="1" s="1"/>
  <c r="S723" i="1" a="1"/>
  <c r="S723" i="1" s="1"/>
  <c r="T723" i="1" a="1"/>
  <c r="T723" i="1" s="1"/>
  <c r="U723" i="1" a="1"/>
  <c r="U723" i="1" s="1"/>
  <c r="V723" i="1" a="1"/>
  <c r="V723" i="1" s="1"/>
  <c r="S593" i="1" a="1"/>
  <c r="S593" i="1" s="1"/>
  <c r="T593" i="1" a="1"/>
  <c r="T593" i="1" s="1"/>
  <c r="U593" i="1" a="1"/>
  <c r="U593" i="1" s="1"/>
  <c r="V593" i="1" a="1"/>
  <c r="V593" i="1" s="1"/>
  <c r="S719" i="1" a="1"/>
  <c r="S719" i="1" s="1"/>
  <c r="T719" i="1" a="1"/>
  <c r="T719" i="1" s="1"/>
  <c r="U719" i="1" a="1"/>
  <c r="U719" i="1" s="1"/>
  <c r="V719" i="1" a="1"/>
  <c r="V719" i="1" s="1"/>
  <c r="S741" i="1" a="1"/>
  <c r="S741" i="1" s="1"/>
  <c r="T741" i="1" a="1"/>
  <c r="T741" i="1" s="1"/>
  <c r="U741" i="1" a="1"/>
  <c r="U741" i="1" s="1"/>
  <c r="V741" i="1" a="1"/>
  <c r="V741" i="1" s="1"/>
  <c r="S517" i="1" a="1"/>
  <c r="S517" i="1" s="1"/>
  <c r="T517" i="1" a="1"/>
  <c r="T517" i="1" s="1"/>
  <c r="U517" i="1" a="1"/>
  <c r="U517" i="1" s="1"/>
  <c r="V517" i="1" a="1"/>
  <c r="V517" i="1" s="1"/>
  <c r="S712" i="1" a="1"/>
  <c r="S712" i="1" s="1"/>
  <c r="T712" i="1" a="1"/>
  <c r="T712" i="1" s="1"/>
  <c r="U712" i="1" a="1"/>
  <c r="U712" i="1" s="1"/>
  <c r="V712" i="1" a="1"/>
  <c r="V712" i="1" s="1"/>
  <c r="S592" i="1" a="1"/>
  <c r="S592" i="1" s="1"/>
  <c r="T592" i="1" a="1"/>
  <c r="T592" i="1" s="1"/>
  <c r="U592" i="1" a="1"/>
  <c r="U592" i="1" s="1"/>
  <c r="V592" i="1" a="1"/>
  <c r="V592" i="1" s="1"/>
  <c r="S735" i="1" a="1"/>
  <c r="S735" i="1" s="1"/>
  <c r="T735" i="1" a="1"/>
  <c r="T735" i="1" s="1"/>
  <c r="U735" i="1" a="1"/>
  <c r="U735" i="1" s="1"/>
  <c r="V735" i="1" a="1"/>
  <c r="V735" i="1" s="1"/>
  <c r="S558" i="1" a="1"/>
  <c r="S558" i="1" s="1"/>
  <c r="T558" i="1" a="1"/>
  <c r="T558" i="1" s="1"/>
  <c r="U558" i="1" a="1"/>
  <c r="U558" i="1" s="1"/>
  <c r="V558" i="1" a="1"/>
  <c r="V558" i="1" s="1"/>
  <c r="S628" i="1" a="1"/>
  <c r="S628" i="1" s="1"/>
  <c r="T628" i="1" a="1"/>
  <c r="T628" i="1" s="1"/>
  <c r="U628" i="1" a="1"/>
  <c r="U628" i="1" s="1"/>
  <c r="V628" i="1" a="1"/>
  <c r="V628" i="1" s="1"/>
  <c r="S673" i="1" a="1"/>
  <c r="S673" i="1" s="1"/>
  <c r="T673" i="1" a="1"/>
  <c r="T673" i="1" s="1"/>
  <c r="U673" i="1" a="1"/>
  <c r="U673" i="1" s="1"/>
  <c r="V673" i="1" a="1"/>
  <c r="V673" i="1" s="1"/>
  <c r="S647" i="1" a="1"/>
  <c r="S647" i="1" s="1"/>
  <c r="T647" i="1" a="1"/>
  <c r="T647" i="1" s="1"/>
  <c r="U647" i="1" a="1"/>
  <c r="U647" i="1" s="1"/>
  <c r="V647" i="1" a="1"/>
  <c r="V647" i="1" s="1"/>
  <c r="S556" i="1" a="1"/>
  <c r="S556" i="1" s="1"/>
  <c r="T556" i="1" a="1"/>
  <c r="T556" i="1" s="1"/>
  <c r="U556" i="1" a="1"/>
  <c r="U556" i="1" s="1"/>
  <c r="V556" i="1" a="1"/>
  <c r="V556" i="1" s="1"/>
  <c r="S713" i="1" a="1"/>
  <c r="S713" i="1" s="1"/>
  <c r="T713" i="1" a="1"/>
  <c r="T713" i="1" s="1"/>
  <c r="U713" i="1" a="1"/>
  <c r="U713" i="1" s="1"/>
  <c r="V713" i="1" a="1"/>
  <c r="V713" i="1" s="1"/>
  <c r="S503" i="1" a="1"/>
  <c r="S503" i="1" s="1"/>
  <c r="T503" i="1" a="1"/>
  <c r="T503" i="1" s="1"/>
  <c r="U503" i="1" a="1"/>
  <c r="U503" i="1" s="1"/>
  <c r="V503" i="1" a="1"/>
  <c r="V503" i="1" s="1"/>
  <c r="S767" i="1" a="1"/>
  <c r="S767" i="1" s="1"/>
  <c r="T767" i="1" a="1"/>
  <c r="T767" i="1" s="1"/>
  <c r="U767" i="1" a="1"/>
  <c r="U767" i="1" s="1"/>
  <c r="V767" i="1" a="1"/>
  <c r="V767" i="1" s="1"/>
  <c r="S702" i="1" a="1"/>
  <c r="S702" i="1" s="1"/>
  <c r="T702" i="1" a="1"/>
  <c r="T702" i="1" s="1"/>
  <c r="U702" i="1" a="1"/>
  <c r="U702" i="1" s="1"/>
  <c r="V702" i="1" a="1"/>
  <c r="V702" i="1" s="1"/>
  <c r="S557" i="1" a="1"/>
  <c r="S557" i="1" s="1"/>
  <c r="T557" i="1" a="1"/>
  <c r="T557" i="1" s="1"/>
  <c r="U557" i="1" a="1"/>
  <c r="U557" i="1" s="1"/>
  <c r="V557" i="1" a="1"/>
  <c r="V557" i="1" s="1"/>
  <c r="S582" i="1" a="1"/>
  <c r="S582" i="1" s="1"/>
  <c r="T582" i="1" a="1"/>
  <c r="T582" i="1" s="1"/>
  <c r="U582" i="1" a="1"/>
  <c r="U582" i="1" s="1"/>
  <c r="V582" i="1" a="1"/>
  <c r="V582" i="1" s="1"/>
  <c r="S697" i="1" a="1"/>
  <c r="S697" i="1" s="1"/>
  <c r="T697" i="1" a="1"/>
  <c r="T697" i="1" s="1"/>
  <c r="U697" i="1" a="1"/>
  <c r="U697" i="1" s="1"/>
  <c r="V697" i="1" a="1"/>
  <c r="V697" i="1" s="1"/>
  <c r="S740" i="1" a="1"/>
  <c r="S740" i="1" s="1"/>
  <c r="T740" i="1" a="1"/>
  <c r="T740" i="1" s="1"/>
  <c r="U740" i="1" a="1"/>
  <c r="U740" i="1" s="1"/>
  <c r="V740" i="1" a="1"/>
  <c r="V740" i="1" s="1"/>
  <c r="S695" i="1" a="1"/>
  <c r="S695" i="1" s="1"/>
  <c r="T695" i="1" a="1"/>
  <c r="T695" i="1" s="1"/>
  <c r="U695" i="1" a="1"/>
  <c r="U695" i="1" s="1"/>
  <c r="V695" i="1" a="1"/>
  <c r="V695" i="1" s="1"/>
  <c r="S736" i="1" a="1"/>
  <c r="S736" i="1" s="1"/>
  <c r="T736" i="1" a="1"/>
  <c r="T736" i="1" s="1"/>
  <c r="U736" i="1" a="1"/>
  <c r="U736" i="1" s="1"/>
  <c r="V736" i="1" a="1"/>
  <c r="V736" i="1" s="1"/>
  <c r="S700" i="1" a="1"/>
  <c r="S700" i="1" s="1"/>
  <c r="T700" i="1" a="1"/>
  <c r="T700" i="1" s="1"/>
  <c r="U700" i="1" a="1"/>
  <c r="U700" i="1" s="1"/>
  <c r="V700" i="1" a="1"/>
  <c r="V700" i="1" s="1"/>
  <c r="S743" i="1" a="1"/>
  <c r="S743" i="1" s="1"/>
  <c r="T743" i="1" a="1"/>
  <c r="T743" i="1" s="1"/>
  <c r="U743" i="1" a="1"/>
  <c r="U743" i="1" s="1"/>
  <c r="V743" i="1" a="1"/>
  <c r="V743" i="1" s="1"/>
  <c r="S761" i="1" a="1"/>
  <c r="S761" i="1" s="1"/>
  <c r="T761" i="1" a="1"/>
  <c r="T761" i="1" s="1"/>
  <c r="U761" i="1" a="1"/>
  <c r="U761" i="1" s="1"/>
  <c r="V761" i="1" a="1"/>
  <c r="V761" i="1" s="1"/>
  <c r="S542" i="1" a="1"/>
  <c r="S542" i="1" s="1"/>
  <c r="T542" i="1" a="1"/>
  <c r="T542" i="1" s="1"/>
  <c r="U542" i="1" a="1"/>
  <c r="U542" i="1" s="1"/>
  <c r="V542" i="1" a="1"/>
  <c r="V542" i="1" s="1"/>
  <c r="S692" i="1" a="1"/>
  <c r="S692" i="1" s="1"/>
  <c r="T692" i="1" a="1"/>
  <c r="T692" i="1" s="1"/>
  <c r="U692" i="1" a="1"/>
  <c r="U692" i="1" s="1"/>
  <c r="V692" i="1" a="1"/>
  <c r="V692" i="1" s="1"/>
  <c r="S643" i="1" a="1"/>
  <c r="S643" i="1" s="1"/>
  <c r="T643" i="1" a="1"/>
  <c r="T643" i="1" s="1"/>
  <c r="U643" i="1" a="1"/>
  <c r="U643" i="1" s="1"/>
  <c r="V643" i="1" a="1"/>
  <c r="V643" i="1" s="1"/>
  <c r="S716" i="1" a="1"/>
  <c r="S716" i="1" s="1"/>
  <c r="T716" i="1" a="1"/>
  <c r="T716" i="1" s="1"/>
  <c r="U716" i="1" a="1"/>
  <c r="U716" i="1" s="1"/>
  <c r="V716" i="1" a="1"/>
  <c r="V716" i="1" s="1"/>
  <c r="S768" i="1" a="1"/>
  <c r="S768" i="1" s="1"/>
  <c r="T768" i="1" a="1"/>
  <c r="T768" i="1" s="1"/>
  <c r="U768" i="1" a="1"/>
  <c r="U768" i="1" s="1"/>
  <c r="V768" i="1" a="1"/>
  <c r="V768" i="1" s="1"/>
  <c r="S757" i="1" a="1"/>
  <c r="S757" i="1" s="1"/>
  <c r="T757" i="1" a="1"/>
  <c r="T757" i="1" s="1"/>
  <c r="U757" i="1" a="1"/>
  <c r="U757" i="1" s="1"/>
  <c r="V757" i="1" a="1"/>
  <c r="V757" i="1" s="1"/>
  <c r="S678" i="1" a="1"/>
  <c r="S678" i="1" s="1"/>
  <c r="T678" i="1" a="1"/>
  <c r="T678" i="1" s="1"/>
  <c r="U678" i="1" a="1"/>
  <c r="U678" i="1" s="1"/>
  <c r="V678" i="1" a="1"/>
  <c r="V678" i="1" s="1"/>
  <c r="S631" i="1" a="1"/>
  <c r="S631" i="1" s="1"/>
  <c r="T631" i="1" a="1"/>
  <c r="T631" i="1" s="1"/>
  <c r="U631" i="1" a="1"/>
  <c r="U631" i="1" s="1"/>
  <c r="V631" i="1" a="1"/>
  <c r="V631" i="1" s="1"/>
  <c r="S679" i="1" a="1"/>
  <c r="S679" i="1" s="1"/>
  <c r="T679" i="1" a="1"/>
  <c r="T679" i="1" s="1"/>
  <c r="U679" i="1" a="1"/>
  <c r="U679" i="1" s="1"/>
  <c r="V679" i="1" a="1"/>
  <c r="V679" i="1" s="1"/>
  <c r="S610" i="1" a="1"/>
  <c r="S610" i="1" s="1"/>
  <c r="T610" i="1" a="1"/>
  <c r="T610" i="1" s="1"/>
  <c r="U610" i="1" a="1"/>
  <c r="U610" i="1" s="1"/>
  <c r="V610" i="1" a="1"/>
  <c r="V610" i="1" s="1"/>
  <c r="S524" i="1" a="1"/>
  <c r="S524" i="1" s="1"/>
  <c r="T524" i="1" a="1"/>
  <c r="T524" i="1" s="1"/>
  <c r="U524" i="1" a="1"/>
  <c r="U524" i="1" s="1"/>
  <c r="V524" i="1" a="1"/>
  <c r="V524" i="1" s="1"/>
  <c r="S659" i="1" a="1"/>
  <c r="S659" i="1" s="1"/>
  <c r="T659" i="1" a="1"/>
  <c r="T659" i="1" s="1"/>
  <c r="U659" i="1" a="1"/>
  <c r="U659" i="1" s="1"/>
  <c r="V659" i="1" a="1"/>
  <c r="V659" i="1" s="1"/>
  <c r="S604" i="1" a="1"/>
  <c r="S604" i="1" s="1"/>
  <c r="T604" i="1" a="1"/>
  <c r="T604" i="1" s="1"/>
  <c r="U604" i="1" a="1"/>
  <c r="U604" i="1" s="1"/>
  <c r="V604" i="1" a="1"/>
  <c r="V604" i="1" s="1"/>
  <c r="S550" i="1" a="1"/>
  <c r="S550" i="1" s="1"/>
  <c r="T550" i="1" a="1"/>
  <c r="T550" i="1" s="1"/>
  <c r="U550" i="1" a="1"/>
  <c r="U550" i="1" s="1"/>
  <c r="V550" i="1" a="1"/>
  <c r="V550" i="1" s="1"/>
  <c r="S595" i="1" a="1"/>
  <c r="S595" i="1" s="1"/>
  <c r="T595" i="1" a="1"/>
  <c r="T595" i="1" s="1"/>
  <c r="U595" i="1" a="1"/>
  <c r="U595" i="1" s="1"/>
  <c r="V595" i="1" a="1"/>
  <c r="V595" i="1" s="1"/>
  <c r="S749" i="1" a="1"/>
  <c r="S749" i="1" s="1"/>
  <c r="T749" i="1" a="1"/>
  <c r="T749" i="1" s="1"/>
  <c r="U749" i="1" a="1"/>
  <c r="U749" i="1" s="1"/>
  <c r="V749" i="1" a="1"/>
  <c r="V749" i="1" s="1"/>
  <c r="S539" i="1" a="1"/>
  <c r="S539" i="1" s="1"/>
  <c r="T539" i="1" a="1"/>
  <c r="T539" i="1" s="1"/>
  <c r="U539" i="1" a="1"/>
  <c r="U539" i="1" s="1"/>
  <c r="V539" i="1" a="1"/>
  <c r="V539" i="1" s="1"/>
  <c r="S705" i="1" a="1"/>
  <c r="S705" i="1" s="1"/>
  <c r="T705" i="1" a="1"/>
  <c r="T705" i="1" s="1"/>
  <c r="U705" i="1" a="1"/>
  <c r="U705" i="1" s="1"/>
  <c r="V705" i="1" a="1"/>
  <c r="V705" i="1" s="1"/>
  <c r="S621" i="1" a="1"/>
  <c r="S621" i="1" s="1"/>
  <c r="T621" i="1" a="1"/>
  <c r="T621" i="1" s="1"/>
  <c r="U621" i="1" a="1"/>
  <c r="U621" i="1" s="1"/>
  <c r="V621" i="1" a="1"/>
  <c r="V621" i="1" s="1"/>
  <c r="S762" i="1" a="1"/>
  <c r="S762" i="1" s="1"/>
  <c r="T762" i="1" a="1"/>
  <c r="T762" i="1" s="1"/>
  <c r="U762" i="1" a="1"/>
  <c r="U762" i="1" s="1"/>
  <c r="V762" i="1" a="1"/>
  <c r="V762" i="1" s="1"/>
  <c r="S513" i="1" a="1"/>
  <c r="S513" i="1" s="1"/>
  <c r="T513" i="1" a="1"/>
  <c r="T513" i="1" s="1"/>
  <c r="U513" i="1" a="1"/>
  <c r="U513" i="1" s="1"/>
  <c r="V513" i="1" a="1"/>
  <c r="V513" i="1" s="1"/>
  <c r="S754" i="1" a="1"/>
  <c r="S754" i="1" s="1"/>
  <c r="T754" i="1" a="1"/>
  <c r="T754" i="1" s="1"/>
  <c r="U754" i="1" a="1"/>
  <c r="U754" i="1" s="1"/>
  <c r="V754" i="1" a="1"/>
  <c r="V754" i="1" s="1"/>
  <c r="S579" i="1" a="1"/>
  <c r="S579" i="1" s="1"/>
  <c r="T579" i="1" a="1"/>
  <c r="T579" i="1" s="1"/>
  <c r="U579" i="1" a="1"/>
  <c r="U579" i="1" s="1"/>
  <c r="V579" i="1" a="1"/>
  <c r="V579" i="1" s="1"/>
  <c r="S652" i="1" a="1"/>
  <c r="S652" i="1" s="1"/>
  <c r="T652" i="1" a="1"/>
  <c r="T652" i="1" s="1"/>
  <c r="U652" i="1" a="1"/>
  <c r="U652" i="1" s="1"/>
  <c r="V652" i="1" a="1"/>
  <c r="V652" i="1" s="1"/>
  <c r="S625" i="1" a="1"/>
  <c r="S625" i="1" s="1"/>
  <c r="T625" i="1" a="1"/>
  <c r="T625" i="1" s="1"/>
  <c r="U625" i="1" a="1"/>
  <c r="U625" i="1" s="1"/>
  <c r="V625" i="1" a="1"/>
  <c r="V625" i="1" s="1"/>
  <c r="S690" i="1" a="1"/>
  <c r="S690" i="1" s="1"/>
  <c r="T690" i="1" a="1"/>
  <c r="T690" i="1" s="1"/>
  <c r="U690" i="1" a="1"/>
  <c r="U690" i="1" s="1"/>
  <c r="V690" i="1" a="1"/>
  <c r="V690" i="1" s="1"/>
  <c r="S701" i="1" a="1"/>
  <c r="S701" i="1" s="1"/>
  <c r="T701" i="1" a="1"/>
  <c r="T701" i="1" s="1"/>
  <c r="U701" i="1" a="1"/>
  <c r="U701" i="1" s="1"/>
  <c r="V701" i="1" a="1"/>
  <c r="V701" i="1" s="1"/>
  <c r="S619" i="1" a="1"/>
  <c r="S619" i="1" s="1"/>
  <c r="T619" i="1" a="1"/>
  <c r="T619" i="1" s="1"/>
  <c r="U619" i="1" a="1"/>
  <c r="U619" i="1" s="1"/>
  <c r="V619" i="1" a="1"/>
  <c r="V619" i="1" s="1"/>
  <c r="S691" i="1" a="1"/>
  <c r="S691" i="1" s="1"/>
  <c r="T691" i="1" a="1"/>
  <c r="T691" i="1" s="1"/>
  <c r="U691" i="1" a="1"/>
  <c r="U691" i="1" s="1"/>
  <c r="V691" i="1" a="1"/>
  <c r="V691" i="1" s="1"/>
  <c r="S724" i="1" a="1"/>
  <c r="S724" i="1" s="1"/>
  <c r="T724" i="1" a="1"/>
  <c r="T724" i="1" s="1"/>
  <c r="U724" i="1" a="1"/>
  <c r="U724" i="1" s="1"/>
  <c r="V724" i="1" a="1"/>
  <c r="V724" i="1" s="1"/>
  <c r="S571" i="1" a="1"/>
  <c r="S571" i="1" s="1"/>
  <c r="T571" i="1" a="1"/>
  <c r="T571" i="1" s="1"/>
  <c r="U571" i="1" a="1"/>
  <c r="U571" i="1" s="1"/>
  <c r="V571" i="1" a="1"/>
  <c r="V571" i="1" s="1"/>
  <c r="S519" i="1" a="1"/>
  <c r="S519" i="1" s="1"/>
  <c r="T519" i="1" a="1"/>
  <c r="T519" i="1" s="1"/>
  <c r="U519" i="1" a="1"/>
  <c r="U519" i="1" s="1"/>
  <c r="V519" i="1" a="1"/>
  <c r="V519" i="1" s="1"/>
  <c r="S522" i="1" a="1"/>
  <c r="S522" i="1" s="1"/>
  <c r="T522" i="1" a="1"/>
  <c r="T522" i="1" s="1"/>
  <c r="U522" i="1" a="1"/>
  <c r="U522" i="1" s="1"/>
  <c r="V522" i="1" a="1"/>
  <c r="V522" i="1" s="1"/>
  <c r="S624" i="1" a="1"/>
  <c r="S624" i="1" s="1"/>
  <c r="T624" i="1" a="1"/>
  <c r="T624" i="1" s="1"/>
  <c r="U624" i="1" a="1"/>
  <c r="U624" i="1" s="1"/>
  <c r="V624" i="1" a="1"/>
  <c r="V624" i="1" s="1"/>
  <c r="S532" i="1" a="1"/>
  <c r="S532" i="1" s="1"/>
  <c r="T532" i="1" a="1"/>
  <c r="T532" i="1" s="1"/>
  <c r="U532" i="1" a="1"/>
  <c r="U532" i="1" s="1"/>
  <c r="V532" i="1" a="1"/>
  <c r="V532" i="1" s="1"/>
  <c r="S674" i="1" a="1"/>
  <c r="S674" i="1" s="1"/>
  <c r="T674" i="1" a="1"/>
  <c r="T674" i="1" s="1"/>
  <c r="U674" i="1" a="1"/>
  <c r="U674" i="1" s="1"/>
  <c r="V674" i="1" a="1"/>
  <c r="V674" i="1" s="1"/>
  <c r="S668" i="1" a="1"/>
  <c r="S668" i="1" s="1"/>
  <c r="T668" i="1" a="1"/>
  <c r="T668" i="1" s="1"/>
  <c r="U668" i="1" a="1"/>
  <c r="U668" i="1" s="1"/>
  <c r="V668" i="1" a="1"/>
  <c r="V668" i="1" s="1"/>
  <c r="S722" i="1" a="1"/>
  <c r="S722" i="1" s="1"/>
  <c r="T722" i="1" a="1"/>
  <c r="T722" i="1" s="1"/>
  <c r="U722" i="1" a="1"/>
  <c r="U722" i="1" s="1"/>
  <c r="V722" i="1" a="1"/>
  <c r="V722" i="1" s="1"/>
  <c r="S629" i="1" a="1"/>
  <c r="S629" i="1" s="1"/>
  <c r="T629" i="1" a="1"/>
  <c r="T629" i="1" s="1"/>
  <c r="U629" i="1" a="1"/>
  <c r="U629" i="1" s="1"/>
  <c r="V629" i="1" a="1"/>
  <c r="V629" i="1" s="1"/>
  <c r="S502" i="1" a="1"/>
  <c r="S502" i="1" s="1"/>
  <c r="T502" i="1" a="1"/>
  <c r="T502" i="1" s="1"/>
  <c r="U502" i="1" a="1"/>
  <c r="U502" i="1" s="1"/>
  <c r="V502" i="1" a="1"/>
  <c r="V502" i="1" s="1"/>
  <c r="S570" i="1" a="1"/>
  <c r="S570" i="1" s="1"/>
  <c r="T570" i="1" a="1"/>
  <c r="T570" i="1" s="1"/>
  <c r="U570" i="1" a="1"/>
  <c r="U570" i="1" s="1"/>
  <c r="V570" i="1" a="1"/>
  <c r="V570" i="1" s="1"/>
  <c r="S733" i="1" a="1"/>
  <c r="S733" i="1" s="1"/>
  <c r="T733" i="1" a="1"/>
  <c r="T733" i="1" s="1"/>
  <c r="U733" i="1" a="1"/>
  <c r="U733" i="1" s="1"/>
  <c r="V733" i="1" a="1"/>
  <c r="V733" i="1" s="1"/>
  <c r="S683" i="1" a="1"/>
  <c r="S683" i="1" s="1"/>
  <c r="T683" i="1" a="1"/>
  <c r="T683" i="1" s="1"/>
  <c r="U683" i="1" a="1"/>
  <c r="U683" i="1" s="1"/>
  <c r="V683" i="1" a="1"/>
  <c r="V683" i="1" s="1"/>
  <c r="S651" i="1" a="1"/>
  <c r="S651" i="1" s="1"/>
  <c r="T651" i="1" a="1"/>
  <c r="T651" i="1" s="1"/>
  <c r="U651" i="1" a="1"/>
  <c r="U651" i="1" s="1"/>
  <c r="V651" i="1" a="1"/>
  <c r="V651" i="1" s="1"/>
  <c r="S682" i="1" a="1"/>
  <c r="S682" i="1" s="1"/>
  <c r="T682" i="1" a="1"/>
  <c r="T682" i="1" s="1"/>
  <c r="U682" i="1" a="1"/>
  <c r="U682" i="1" s="1"/>
  <c r="V682" i="1" a="1"/>
  <c r="V682" i="1" s="1"/>
  <c r="S698" i="1" a="1"/>
  <c r="S698" i="1" s="1"/>
  <c r="T698" i="1" a="1"/>
  <c r="T698" i="1" s="1"/>
  <c r="U698" i="1" a="1"/>
  <c r="U698" i="1" s="1"/>
  <c r="V698" i="1" a="1"/>
  <c r="V698" i="1" s="1"/>
  <c r="S603" i="1" a="1"/>
  <c r="S603" i="1" s="1"/>
  <c r="T603" i="1" a="1"/>
  <c r="T603" i="1" s="1"/>
  <c r="U603" i="1" a="1"/>
  <c r="U603" i="1" s="1"/>
  <c r="V603" i="1" a="1"/>
  <c r="V603" i="1" s="1"/>
  <c r="S507" i="1" a="1"/>
  <c r="S507" i="1" s="1"/>
  <c r="T507" i="1" a="1"/>
  <c r="T507" i="1" s="1"/>
  <c r="U507" i="1" a="1"/>
  <c r="U507" i="1" s="1"/>
  <c r="V507" i="1" a="1"/>
  <c r="V507" i="1" s="1"/>
  <c r="S680" i="1" a="1"/>
  <c r="S680" i="1" s="1"/>
  <c r="T680" i="1" a="1"/>
  <c r="T680" i="1" s="1"/>
  <c r="U680" i="1" a="1"/>
  <c r="U680" i="1" s="1"/>
  <c r="V680" i="1" a="1"/>
  <c r="V680" i="1" s="1"/>
  <c r="S676" i="1" a="1"/>
  <c r="S676" i="1" s="1"/>
  <c r="T676" i="1" a="1"/>
  <c r="T676" i="1" s="1"/>
  <c r="U676" i="1" a="1"/>
  <c r="U676" i="1" s="1"/>
  <c r="V676" i="1" a="1"/>
  <c r="V676" i="1" s="1"/>
  <c r="S583" i="1" a="1"/>
  <c r="S583" i="1" s="1"/>
  <c r="T583" i="1" a="1"/>
  <c r="T583" i="1" s="1"/>
  <c r="U583" i="1" a="1"/>
  <c r="U583" i="1" s="1"/>
  <c r="V583" i="1" a="1"/>
  <c r="V583" i="1" s="1"/>
  <c r="S728" i="1" a="1"/>
  <c r="S728" i="1" s="1"/>
  <c r="T728" i="1" a="1"/>
  <c r="T728" i="1" s="1"/>
  <c r="U728" i="1" a="1"/>
  <c r="U728" i="1" s="1"/>
  <c r="V728" i="1" a="1"/>
  <c r="V728" i="1" s="1"/>
  <c r="S540" i="1" a="1"/>
  <c r="S540" i="1" s="1"/>
  <c r="T540" i="1" a="1"/>
  <c r="T540" i="1" s="1"/>
  <c r="U540" i="1" a="1"/>
  <c r="U540" i="1" s="1"/>
  <c r="V540" i="1" a="1"/>
  <c r="V540" i="1" s="1"/>
  <c r="S596" i="1" a="1"/>
  <c r="S596" i="1" s="1"/>
  <c r="T596" i="1" a="1"/>
  <c r="T596" i="1" s="1"/>
  <c r="U596" i="1" a="1"/>
  <c r="U596" i="1" s="1"/>
  <c r="V596" i="1" a="1"/>
  <c r="V596" i="1" s="1"/>
  <c r="S620" i="1" a="1"/>
  <c r="S620" i="1" s="1"/>
  <c r="T620" i="1" a="1"/>
  <c r="T620" i="1" s="1"/>
  <c r="U620" i="1" a="1"/>
  <c r="U620" i="1" s="1"/>
  <c r="V620" i="1" a="1"/>
  <c r="V620" i="1" s="1"/>
  <c r="S567" i="1" a="1"/>
  <c r="S567" i="1" s="1"/>
  <c r="T567" i="1" a="1"/>
  <c r="T567" i="1" s="1"/>
  <c r="U567" i="1" a="1"/>
  <c r="U567" i="1" s="1"/>
  <c r="V567" i="1" a="1"/>
  <c r="V567" i="1" s="1"/>
  <c r="S696" i="1" a="1"/>
  <c r="S696" i="1" s="1"/>
  <c r="T696" i="1" a="1"/>
  <c r="T696" i="1" s="1"/>
  <c r="U696" i="1" a="1"/>
  <c r="U696" i="1" s="1"/>
  <c r="V696" i="1" a="1"/>
  <c r="V696" i="1" s="1"/>
  <c r="S607" i="1" a="1"/>
  <c r="S607" i="1" s="1"/>
  <c r="T607" i="1" a="1"/>
  <c r="T607" i="1" s="1"/>
  <c r="U607" i="1" a="1"/>
  <c r="U607" i="1" s="1"/>
  <c r="V607" i="1" a="1"/>
  <c r="V607" i="1" s="1"/>
  <c r="S505" i="1" a="1"/>
  <c r="S505" i="1" s="1"/>
  <c r="T505" i="1" a="1"/>
  <c r="T505" i="1" s="1"/>
  <c r="U505" i="1" a="1"/>
  <c r="U505" i="1" s="1"/>
  <c r="V505" i="1" a="1"/>
  <c r="V505" i="1" s="1"/>
  <c r="S546" i="1" a="1"/>
  <c r="S546" i="1" s="1"/>
  <c r="T546" i="1" a="1"/>
  <c r="T546" i="1" s="1"/>
  <c r="U546" i="1" a="1"/>
  <c r="U546" i="1" s="1"/>
  <c r="V546" i="1" a="1"/>
  <c r="V546" i="1" s="1"/>
  <c r="S763" i="1" a="1"/>
  <c r="S763" i="1" s="1"/>
  <c r="T763" i="1" a="1"/>
  <c r="T763" i="1" s="1"/>
  <c r="U763" i="1" a="1"/>
  <c r="U763" i="1" s="1"/>
  <c r="V763" i="1" a="1"/>
  <c r="V763" i="1" s="1"/>
  <c r="S672" i="1" a="1"/>
  <c r="S672" i="1" s="1"/>
  <c r="T672" i="1" a="1"/>
  <c r="T672" i="1" s="1"/>
  <c r="U672" i="1" a="1"/>
  <c r="U672" i="1" s="1"/>
  <c r="V672" i="1" a="1"/>
  <c r="V672" i="1" s="1"/>
  <c r="S512" i="1" a="1"/>
  <c r="S512" i="1" s="1"/>
  <c r="T512" i="1" a="1"/>
  <c r="T512" i="1" s="1"/>
  <c r="U512" i="1" a="1"/>
  <c r="U512" i="1" s="1"/>
  <c r="V512" i="1" a="1"/>
  <c r="V512" i="1" s="1"/>
  <c r="S555" i="1" a="1"/>
  <c r="S555" i="1" s="1"/>
  <c r="T555" i="1" a="1"/>
  <c r="T555" i="1" s="1"/>
  <c r="U555" i="1" a="1"/>
  <c r="U555" i="1" s="1"/>
  <c r="V555" i="1" a="1"/>
  <c r="V555" i="1" s="1"/>
  <c r="S703" i="1" a="1"/>
  <c r="S703" i="1" s="1"/>
  <c r="T703" i="1" a="1"/>
  <c r="T703" i="1" s="1"/>
  <c r="U703" i="1" a="1"/>
  <c r="U703" i="1" s="1"/>
  <c r="V703" i="1" a="1"/>
  <c r="V703" i="1" s="1"/>
  <c r="S753" i="1" a="1"/>
  <c r="S753" i="1" s="1"/>
  <c r="T753" i="1" a="1"/>
  <c r="T753" i="1" s="1"/>
  <c r="U753" i="1" a="1"/>
  <c r="U753" i="1" s="1"/>
  <c r="V753" i="1" a="1"/>
  <c r="V753" i="1" s="1"/>
  <c r="S578" i="1" a="1"/>
  <c r="S578" i="1" s="1"/>
  <c r="T578" i="1" a="1"/>
  <c r="T578" i="1" s="1"/>
  <c r="U578" i="1" a="1"/>
  <c r="U578" i="1" s="1"/>
  <c r="V578" i="1" a="1"/>
  <c r="V578" i="1" s="1"/>
  <c r="S759" i="1" a="1"/>
  <c r="S759" i="1" s="1"/>
  <c r="T759" i="1" a="1"/>
  <c r="T759" i="1" s="1"/>
  <c r="U759" i="1" a="1"/>
  <c r="U759" i="1" s="1"/>
  <c r="V759" i="1" a="1"/>
  <c r="V759" i="1" s="1"/>
  <c r="S568" i="1" a="1"/>
  <c r="S568" i="1" s="1"/>
  <c r="T568" i="1" a="1"/>
  <c r="T568" i="1" s="1"/>
  <c r="U568" i="1" a="1"/>
  <c r="U568" i="1" s="1"/>
  <c r="V568" i="1" a="1"/>
  <c r="V568" i="1" s="1"/>
  <c r="S534" i="1" a="1"/>
  <c r="S534" i="1" s="1"/>
  <c r="T534" i="1" a="1"/>
  <c r="T534" i="1" s="1"/>
  <c r="U534" i="1" a="1"/>
  <c r="U534" i="1" s="1"/>
  <c r="V534" i="1" a="1"/>
  <c r="V534" i="1" s="1"/>
  <c r="S745" i="1" a="1"/>
  <c r="S745" i="1" s="1"/>
  <c r="T745" i="1" a="1"/>
  <c r="T745" i="1" s="1"/>
  <c r="U745" i="1" a="1"/>
  <c r="U745" i="1" s="1"/>
  <c r="V745" i="1" a="1"/>
  <c r="V745" i="1" s="1"/>
  <c r="S588" i="1" a="1"/>
  <c r="S588" i="1" s="1"/>
  <c r="T588" i="1" a="1"/>
  <c r="T588" i="1" s="1"/>
  <c r="U588" i="1" a="1"/>
  <c r="U588" i="1" s="1"/>
  <c r="V588" i="1" a="1"/>
  <c r="V588" i="1" s="1"/>
  <c r="S711" i="1" a="1"/>
  <c r="S711" i="1" s="1"/>
  <c r="T711" i="1" a="1"/>
  <c r="T711" i="1" s="1"/>
  <c r="U711" i="1" a="1"/>
  <c r="U711" i="1" s="1"/>
  <c r="V711" i="1" a="1"/>
  <c r="V711" i="1" s="1"/>
  <c r="S693" i="1" a="1"/>
  <c r="S693" i="1" s="1"/>
  <c r="T693" i="1" a="1"/>
  <c r="T693" i="1" s="1"/>
  <c r="U693" i="1" a="1"/>
  <c r="U693" i="1" s="1"/>
  <c r="V693" i="1" a="1"/>
  <c r="V693" i="1" s="1"/>
  <c r="S662" i="1" a="1"/>
  <c r="S662" i="1" s="1"/>
  <c r="T662" i="1" a="1"/>
  <c r="T662" i="1" s="1"/>
  <c r="U662" i="1" a="1"/>
  <c r="U662" i="1" s="1"/>
  <c r="V662" i="1" a="1"/>
  <c r="V662" i="1" s="1"/>
  <c r="S667" i="1" a="1"/>
  <c r="S667" i="1" s="1"/>
  <c r="T667" i="1" a="1"/>
  <c r="T667" i="1" s="1"/>
  <c r="U667" i="1" a="1"/>
  <c r="U667" i="1" s="1"/>
  <c r="V667" i="1" a="1"/>
  <c r="V667" i="1" s="1"/>
  <c r="S599" i="1" a="1"/>
  <c r="S599" i="1" s="1"/>
  <c r="T599" i="1" a="1"/>
  <c r="T599" i="1" s="1"/>
  <c r="U599" i="1" a="1"/>
  <c r="U599" i="1" s="1"/>
  <c r="V599" i="1" a="1"/>
  <c r="V599" i="1" s="1"/>
  <c r="S518" i="1" a="1"/>
  <c r="S518" i="1" s="1"/>
  <c r="T518" i="1" a="1"/>
  <c r="T518" i="1" s="1"/>
  <c r="U518" i="1" a="1"/>
  <c r="U518" i="1" s="1"/>
  <c r="V518" i="1" a="1"/>
  <c r="V518" i="1" s="1"/>
  <c r="S511" i="1" a="1"/>
  <c r="S511" i="1" s="1"/>
  <c r="T511" i="1" a="1"/>
  <c r="T511" i="1" s="1"/>
  <c r="U511" i="1" a="1"/>
  <c r="U511" i="1" s="1"/>
  <c r="V511" i="1" a="1"/>
  <c r="V511" i="1" s="1"/>
  <c r="S614" i="1" a="1"/>
  <c r="S614" i="1" s="1"/>
  <c r="T614" i="1" a="1"/>
  <c r="T614" i="1" s="1"/>
  <c r="U614" i="1" a="1"/>
  <c r="U614" i="1" s="1"/>
  <c r="V614" i="1" a="1"/>
  <c r="V614" i="1" s="1"/>
  <c r="S584" i="1" a="1"/>
  <c r="S584" i="1" s="1"/>
  <c r="T584" i="1" a="1"/>
  <c r="T584" i="1" s="1"/>
  <c r="U584" i="1" a="1"/>
  <c r="U584" i="1" s="1"/>
  <c r="V584" i="1" a="1"/>
  <c r="V584" i="1" s="1"/>
  <c r="S523" i="1" a="1"/>
  <c r="S523" i="1" s="1"/>
  <c r="T523" i="1" a="1"/>
  <c r="T523" i="1" s="1"/>
  <c r="U523" i="1" a="1"/>
  <c r="U523" i="1" s="1"/>
  <c r="V523" i="1" a="1"/>
  <c r="V523" i="1" s="1"/>
  <c r="S720" i="1" a="1"/>
  <c r="S720" i="1" s="1"/>
  <c r="T720" i="1" a="1"/>
  <c r="T720" i="1" s="1"/>
  <c r="U720" i="1" a="1"/>
  <c r="U720" i="1" s="1"/>
  <c r="V720" i="1" a="1"/>
  <c r="V720" i="1" s="1"/>
  <c r="S760" i="1" a="1"/>
  <c r="S760" i="1" s="1"/>
  <c r="T760" i="1" a="1"/>
  <c r="T760" i="1" s="1"/>
  <c r="U760" i="1" a="1"/>
  <c r="U760" i="1" s="1"/>
  <c r="V760" i="1" a="1"/>
  <c r="V760" i="1" s="1"/>
  <c r="S589" i="1" a="1"/>
  <c r="S589" i="1" s="1"/>
  <c r="T589" i="1" a="1"/>
  <c r="T589" i="1" s="1"/>
  <c r="U589" i="1" a="1"/>
  <c r="U589" i="1" s="1"/>
  <c r="V589" i="1" a="1"/>
  <c r="V589" i="1" s="1"/>
  <c r="S531" i="1" a="1"/>
  <c r="S531" i="1" s="1"/>
  <c r="T531" i="1" a="1"/>
  <c r="T531" i="1" s="1"/>
  <c r="U531" i="1" a="1"/>
  <c r="U531" i="1" s="1"/>
  <c r="V531" i="1" a="1"/>
  <c r="V531" i="1" s="1"/>
  <c r="S730" i="1" a="1"/>
  <c r="S730" i="1" s="1"/>
  <c r="T730" i="1" a="1"/>
  <c r="T730" i="1" s="1"/>
  <c r="U730" i="1" a="1"/>
  <c r="U730" i="1" s="1"/>
  <c r="V730" i="1" a="1"/>
  <c r="V730" i="1" s="1"/>
  <c r="S590" i="1" a="1"/>
  <c r="S590" i="1" s="1"/>
  <c r="T590" i="1" a="1"/>
  <c r="T590" i="1" s="1"/>
  <c r="U590" i="1" a="1"/>
  <c r="U590" i="1" s="1"/>
  <c r="V590" i="1" a="1"/>
  <c r="V590" i="1" s="1"/>
  <c r="S562" i="1" a="1"/>
  <c r="S562" i="1" s="1"/>
  <c r="T562" i="1" a="1"/>
  <c r="T562" i="1" s="1"/>
  <c r="U562" i="1" a="1"/>
  <c r="U562" i="1" s="1"/>
  <c r="V562" i="1" a="1"/>
  <c r="V562" i="1" s="1"/>
  <c r="S637" i="1" a="1"/>
  <c r="S637" i="1" s="1"/>
  <c r="T637" i="1" a="1"/>
  <c r="T637" i="1" s="1"/>
  <c r="U637" i="1" a="1"/>
  <c r="U637" i="1" s="1"/>
  <c r="V637" i="1" a="1"/>
  <c r="V637" i="1" s="1"/>
  <c r="S658" i="1" a="1"/>
  <c r="S658" i="1" s="1"/>
  <c r="T658" i="1" a="1"/>
  <c r="T658" i="1" s="1"/>
  <c r="U658" i="1" a="1"/>
  <c r="U658" i="1" s="1"/>
  <c r="V658" i="1" a="1"/>
  <c r="V658" i="1" s="1"/>
  <c r="S504" i="1" a="1"/>
  <c r="S504" i="1" s="1"/>
  <c r="T504" i="1" a="1"/>
  <c r="T504" i="1" s="1"/>
  <c r="U504" i="1" a="1"/>
  <c r="U504" i="1" s="1"/>
  <c r="V504" i="1" a="1"/>
  <c r="V504" i="1" s="1"/>
  <c r="S729" i="1" a="1"/>
  <c r="S729" i="1" s="1"/>
  <c r="T729" i="1" a="1"/>
  <c r="T729" i="1" s="1"/>
  <c r="U729" i="1" a="1"/>
  <c r="U729" i="1" s="1"/>
  <c r="V729" i="1" a="1"/>
  <c r="V729" i="1" s="1"/>
  <c r="S685" i="1" a="1"/>
  <c r="S685" i="1" s="1"/>
  <c r="T685" i="1" a="1"/>
  <c r="T685" i="1" s="1"/>
  <c r="U685" i="1" a="1"/>
  <c r="U685" i="1" s="1"/>
  <c r="V685" i="1" a="1"/>
  <c r="V685" i="1" s="1"/>
  <c r="S752" i="1" a="1"/>
  <c r="S752" i="1" s="1"/>
  <c r="T752" i="1" a="1"/>
  <c r="T752" i="1" s="1"/>
  <c r="U752" i="1" a="1"/>
  <c r="U752" i="1" s="1"/>
  <c r="V752" i="1" a="1"/>
  <c r="V752" i="1" s="1"/>
  <c r="S670" i="1" a="1"/>
  <c r="S670" i="1" s="1"/>
  <c r="T670" i="1" a="1"/>
  <c r="T670" i="1" s="1"/>
  <c r="U670" i="1" a="1"/>
  <c r="U670" i="1" s="1"/>
  <c r="V670" i="1" a="1"/>
  <c r="V670" i="1" s="1"/>
  <c r="S601" i="1" a="1"/>
  <c r="S601" i="1" s="1"/>
  <c r="T601" i="1" a="1"/>
  <c r="T601" i="1" s="1"/>
  <c r="U601" i="1" a="1"/>
  <c r="U601" i="1" s="1"/>
  <c r="V601" i="1" a="1"/>
  <c r="V601" i="1" s="1"/>
  <c r="S575" i="1" a="1"/>
  <c r="S575" i="1" s="1"/>
  <c r="T575" i="1" a="1"/>
  <c r="T575" i="1" s="1"/>
  <c r="U575" i="1" a="1"/>
  <c r="U575" i="1" s="1"/>
  <c r="V575" i="1" a="1"/>
  <c r="V575" i="1" s="1"/>
  <c r="S501" i="1" a="1"/>
  <c r="S501" i="1" s="1"/>
  <c r="T501" i="1" a="1"/>
  <c r="T501" i="1" s="1"/>
  <c r="U501" i="1" a="1"/>
  <c r="U501" i="1" s="1"/>
  <c r="V501" i="1" a="1"/>
  <c r="V501" i="1" s="1"/>
  <c r="S748" i="1" a="1"/>
  <c r="S748" i="1" s="1"/>
  <c r="T748" i="1" a="1"/>
  <c r="T748" i="1" s="1"/>
  <c r="U748" i="1" a="1"/>
  <c r="U748" i="1" s="1"/>
  <c r="V748" i="1" a="1"/>
  <c r="V748" i="1" s="1"/>
  <c r="S548" i="1" a="1"/>
  <c r="S548" i="1" s="1"/>
  <c r="T548" i="1" a="1"/>
  <c r="T548" i="1" s="1"/>
  <c r="U548" i="1" a="1"/>
  <c r="U548" i="1" s="1"/>
  <c r="V548" i="1" a="1"/>
  <c r="V548" i="1" s="1"/>
  <c r="S751" i="1" a="1"/>
  <c r="S751" i="1" s="1"/>
  <c r="T751" i="1" a="1"/>
  <c r="T751" i="1" s="1"/>
  <c r="U751" i="1" a="1"/>
  <c r="U751" i="1" s="1"/>
  <c r="V751" i="1" a="1"/>
  <c r="V751" i="1" s="1"/>
  <c r="S758" i="1" a="1"/>
  <c r="S758" i="1" s="1"/>
  <c r="T758" i="1" a="1"/>
  <c r="T758" i="1" s="1"/>
  <c r="U758" i="1" a="1"/>
  <c r="U758" i="1" s="1"/>
  <c r="V758" i="1" a="1"/>
  <c r="V758" i="1" s="1"/>
  <c r="S587" i="1" a="1"/>
  <c r="S587" i="1" s="1"/>
  <c r="T587" i="1" a="1"/>
  <c r="T587" i="1" s="1"/>
  <c r="U587" i="1" a="1"/>
  <c r="U587" i="1" s="1"/>
  <c r="V587" i="1" a="1"/>
  <c r="V587" i="1" s="1"/>
  <c r="S739" i="1" a="1"/>
  <c r="S739" i="1" s="1"/>
  <c r="T739" i="1" a="1"/>
  <c r="T739" i="1" s="1"/>
  <c r="U739" i="1" a="1"/>
  <c r="U739" i="1" s="1"/>
  <c r="V739" i="1" a="1"/>
  <c r="V739" i="1" s="1"/>
  <c r="S640" i="1" a="1"/>
  <c r="S640" i="1" s="1"/>
  <c r="T640" i="1" a="1"/>
  <c r="T640" i="1" s="1"/>
  <c r="U640" i="1" a="1"/>
  <c r="U640" i="1" s="1"/>
  <c r="V640" i="1" a="1"/>
  <c r="V640" i="1" s="1"/>
  <c r="S622" i="1" a="1"/>
  <c r="S622" i="1" s="1"/>
  <c r="T622" i="1" a="1"/>
  <c r="T622" i="1" s="1"/>
  <c r="U622" i="1" a="1"/>
  <c r="U622" i="1" s="1"/>
  <c r="V622" i="1" a="1"/>
  <c r="V622" i="1" s="1"/>
  <c r="S573" i="1" a="1"/>
  <c r="S573" i="1" s="1"/>
  <c r="T573" i="1" a="1"/>
  <c r="T573" i="1" s="1"/>
  <c r="U573" i="1" a="1"/>
  <c r="U573" i="1" s="1"/>
  <c r="V573" i="1" a="1"/>
  <c r="V573" i="1" s="1"/>
  <c r="S669" i="1" a="1"/>
  <c r="S669" i="1" s="1"/>
  <c r="T669" i="1" a="1"/>
  <c r="T669" i="1" s="1"/>
  <c r="U669" i="1" a="1"/>
  <c r="U669" i="1" s="1"/>
  <c r="V669" i="1" a="1"/>
  <c r="V669" i="1" s="1"/>
  <c r="S509" i="1" a="1"/>
  <c r="S509" i="1" s="1"/>
  <c r="T509" i="1" a="1"/>
  <c r="T509" i="1" s="1"/>
  <c r="U509" i="1" a="1"/>
  <c r="U509" i="1" s="1"/>
  <c r="V509" i="1" a="1"/>
  <c r="V509" i="1" s="1"/>
  <c r="S715" i="1" a="1"/>
  <c r="S715" i="1" s="1"/>
  <c r="T715" i="1" a="1"/>
  <c r="T715" i="1" s="1"/>
  <c r="U715" i="1" a="1"/>
  <c r="U715" i="1" s="1"/>
  <c r="V715" i="1" a="1"/>
  <c r="V715" i="1" s="1"/>
  <c r="S746" i="1" a="1"/>
  <c r="S746" i="1" s="1"/>
  <c r="T746" i="1" a="1"/>
  <c r="T746" i="1" s="1"/>
  <c r="U746" i="1" a="1"/>
  <c r="U746" i="1" s="1"/>
  <c r="V746" i="1" a="1"/>
  <c r="V746" i="1" s="1"/>
  <c r="S731" i="1" a="1"/>
  <c r="S731" i="1" s="1"/>
  <c r="T731" i="1" a="1"/>
  <c r="T731" i="1" s="1"/>
  <c r="U731" i="1" a="1"/>
  <c r="U731" i="1" s="1"/>
  <c r="V731" i="1" a="1"/>
  <c r="V731" i="1" s="1"/>
  <c r="S654" i="1" a="1"/>
  <c r="S654" i="1" s="1"/>
  <c r="T654" i="1" a="1"/>
  <c r="T654" i="1" s="1"/>
  <c r="U654" i="1" a="1"/>
  <c r="U654" i="1" s="1"/>
  <c r="V654" i="1" a="1"/>
  <c r="V654" i="1" s="1"/>
  <c r="S675" i="1" a="1"/>
  <c r="S675" i="1" s="1"/>
  <c r="T675" i="1" a="1"/>
  <c r="T675" i="1" s="1"/>
  <c r="U675" i="1" a="1"/>
  <c r="U675" i="1" s="1"/>
  <c r="V675" i="1" a="1"/>
  <c r="V675" i="1" s="1"/>
  <c r="S742" i="1" a="1"/>
  <c r="S742" i="1" s="1"/>
  <c r="T742" i="1" a="1"/>
  <c r="T742" i="1" s="1"/>
  <c r="U742" i="1" a="1"/>
  <c r="U742" i="1" s="1"/>
  <c r="V742" i="1" a="1"/>
  <c r="V742" i="1" s="1"/>
  <c r="S554" i="1" a="1"/>
  <c r="S554" i="1" s="1"/>
  <c r="T554" i="1" a="1"/>
  <c r="T554" i="1" s="1"/>
  <c r="U554" i="1" a="1"/>
  <c r="U554" i="1" s="1"/>
  <c r="V554" i="1" a="1"/>
  <c r="V554" i="1" s="1"/>
  <c r="S549" i="1" a="1"/>
  <c r="S549" i="1" s="1"/>
  <c r="T549" i="1" a="1"/>
  <c r="T549" i="1" s="1"/>
  <c r="U549" i="1" a="1"/>
  <c r="U549" i="1" s="1"/>
  <c r="V549" i="1" a="1"/>
  <c r="V549" i="1" s="1"/>
  <c r="S537" i="1" a="1"/>
  <c r="S537" i="1" s="1"/>
  <c r="T537" i="1" a="1"/>
  <c r="T537" i="1" s="1"/>
  <c r="U537" i="1" a="1"/>
  <c r="U537" i="1" s="1"/>
  <c r="V537" i="1" a="1"/>
  <c r="V537" i="1" s="1"/>
  <c r="S750" i="1" a="1"/>
  <c r="S750" i="1" s="1"/>
  <c r="T750" i="1" a="1"/>
  <c r="T750" i="1" s="1"/>
  <c r="U750" i="1" a="1"/>
  <c r="U750" i="1" s="1"/>
  <c r="V750" i="1" a="1"/>
  <c r="V750" i="1" s="1"/>
  <c r="S737" i="1" a="1"/>
  <c r="S737" i="1" s="1"/>
  <c r="T737" i="1" a="1"/>
  <c r="T737" i="1" s="1"/>
  <c r="U737" i="1" a="1"/>
  <c r="U737" i="1" s="1"/>
  <c r="V737" i="1" a="1"/>
  <c r="V737" i="1" s="1"/>
  <c r="S766" i="1" a="1"/>
  <c r="S766" i="1" s="1"/>
  <c r="T766" i="1" a="1"/>
  <c r="T766" i="1" s="1"/>
  <c r="U766" i="1" a="1"/>
  <c r="U766" i="1" s="1"/>
  <c r="V766" i="1" a="1"/>
  <c r="V766" i="1" s="1"/>
  <c r="S577" i="1" a="1"/>
  <c r="S577" i="1" s="1"/>
  <c r="T577" i="1" a="1"/>
  <c r="T577" i="1" s="1"/>
  <c r="U577" i="1" a="1"/>
  <c r="U577" i="1" s="1"/>
  <c r="V577" i="1" a="1"/>
  <c r="V577" i="1" s="1"/>
  <c r="S563" i="1" a="1"/>
  <c r="S563" i="1" s="1"/>
  <c r="T563" i="1" a="1"/>
  <c r="T563" i="1" s="1"/>
  <c r="U563" i="1" a="1"/>
  <c r="U563" i="1" s="1"/>
  <c r="V563" i="1" a="1"/>
  <c r="V563" i="1" s="1"/>
  <c r="S649" i="1" a="1"/>
  <c r="S649" i="1" s="1"/>
  <c r="T649" i="1" a="1"/>
  <c r="T649" i="1" s="1"/>
  <c r="U649" i="1" a="1"/>
  <c r="U649" i="1" s="1"/>
  <c r="V649" i="1" a="1"/>
  <c r="V649" i="1" s="1"/>
  <c r="S602" i="1" a="1"/>
  <c r="S602" i="1" s="1"/>
  <c r="T602" i="1" a="1"/>
  <c r="T602" i="1" s="1"/>
  <c r="U602" i="1" a="1"/>
  <c r="U602" i="1" s="1"/>
  <c r="V602" i="1" a="1"/>
  <c r="V602" i="1" s="1"/>
  <c r="S581" i="1" a="1"/>
  <c r="S581" i="1" s="1"/>
  <c r="T581" i="1" a="1"/>
  <c r="T581" i="1" s="1"/>
  <c r="U581" i="1" a="1"/>
  <c r="U581" i="1" s="1"/>
  <c r="V581" i="1" a="1"/>
  <c r="V581" i="1" s="1"/>
  <c r="S707" i="1" a="1"/>
  <c r="S707" i="1" s="1"/>
  <c r="T707" i="1" a="1"/>
  <c r="T707" i="1" s="1"/>
  <c r="U707" i="1" a="1"/>
  <c r="U707" i="1" s="1"/>
  <c r="V707" i="1" a="1"/>
  <c r="V707" i="1" s="1"/>
  <c r="S633" i="1" a="1"/>
  <c r="S633" i="1" s="1"/>
  <c r="T633" i="1" a="1"/>
  <c r="T633" i="1" s="1"/>
  <c r="U633" i="1" a="1"/>
  <c r="U633" i="1" s="1"/>
  <c r="V633" i="1" a="1"/>
  <c r="V633" i="1" s="1"/>
  <c r="S612" i="1" a="1"/>
  <c r="S612" i="1" s="1"/>
  <c r="T612" i="1" a="1"/>
  <c r="T612" i="1" s="1"/>
  <c r="U612" i="1" a="1"/>
  <c r="U612" i="1" s="1"/>
  <c r="V612" i="1" a="1"/>
  <c r="V612" i="1" s="1"/>
  <c r="S533" i="1" a="1"/>
  <c r="S533" i="1" s="1"/>
  <c r="T533" i="1" a="1"/>
  <c r="T533" i="1" s="1"/>
  <c r="U533" i="1" a="1"/>
  <c r="U533" i="1" s="1"/>
  <c r="V533" i="1" a="1"/>
  <c r="V533" i="1" s="1"/>
  <c r="S553" i="1" a="1"/>
  <c r="S553" i="1" s="1"/>
  <c r="T553" i="1" a="1"/>
  <c r="T553" i="1" s="1"/>
  <c r="U553" i="1" a="1"/>
  <c r="U553" i="1" s="1"/>
  <c r="V553" i="1" a="1"/>
  <c r="V553" i="1" s="1"/>
  <c r="S641" i="1" a="1"/>
  <c r="S641" i="1" s="1"/>
  <c r="T641" i="1" a="1"/>
  <c r="T641" i="1" s="1"/>
  <c r="U641" i="1" a="1"/>
  <c r="U641" i="1" s="1"/>
  <c r="V641" i="1" a="1"/>
  <c r="V641" i="1" s="1"/>
  <c r="S606" i="1" a="1"/>
  <c r="S606" i="1" s="1"/>
  <c r="T606" i="1" a="1"/>
  <c r="T606" i="1" s="1"/>
  <c r="U606" i="1" a="1"/>
  <c r="U606" i="1" s="1"/>
  <c r="V606" i="1" a="1"/>
  <c r="V606" i="1" s="1"/>
  <c r="S738" i="1" a="1"/>
  <c r="S738" i="1" s="1"/>
  <c r="T738" i="1" a="1"/>
  <c r="T738" i="1" s="1"/>
  <c r="U738" i="1" a="1"/>
  <c r="U738" i="1" s="1"/>
  <c r="V738" i="1" a="1"/>
  <c r="V738" i="1" s="1"/>
  <c r="S635" i="1" a="1"/>
  <c r="S635" i="1" s="1"/>
  <c r="T635" i="1" a="1"/>
  <c r="T635" i="1" s="1"/>
  <c r="U635" i="1" a="1"/>
  <c r="U635" i="1" s="1"/>
  <c r="V635" i="1" a="1"/>
  <c r="V635" i="1" s="1"/>
  <c r="S574" i="1" a="1"/>
  <c r="S574" i="1" s="1"/>
  <c r="T574" i="1" a="1"/>
  <c r="T574" i="1" s="1"/>
  <c r="U574" i="1" a="1"/>
  <c r="U574" i="1" s="1"/>
  <c r="V574" i="1" a="1"/>
  <c r="V574" i="1" s="1"/>
  <c r="S639" i="1" a="1"/>
  <c r="S639" i="1" s="1"/>
  <c r="T639" i="1" a="1"/>
  <c r="T639" i="1" s="1"/>
  <c r="U639" i="1" a="1"/>
  <c r="U639" i="1" s="1"/>
  <c r="V639" i="1" a="1"/>
  <c r="V639" i="1" s="1"/>
  <c r="S661" i="1" a="1"/>
  <c r="S661" i="1" s="1"/>
  <c r="T661" i="1" a="1"/>
  <c r="T661" i="1" s="1"/>
  <c r="U661" i="1" a="1"/>
  <c r="U661" i="1" s="1"/>
  <c r="V661" i="1" a="1"/>
  <c r="V661" i="1" s="1"/>
  <c r="S665" i="1" a="1"/>
  <c r="S665" i="1" s="1"/>
  <c r="T665" i="1" a="1"/>
  <c r="T665" i="1" s="1"/>
  <c r="U665" i="1" a="1"/>
  <c r="U665" i="1" s="1"/>
  <c r="V665" i="1" a="1"/>
  <c r="V665" i="1" s="1"/>
  <c r="S630" i="1" a="1"/>
  <c r="S630" i="1" s="1"/>
  <c r="T630" i="1" a="1"/>
  <c r="T630" i="1" s="1"/>
  <c r="U630" i="1" a="1"/>
  <c r="U630" i="1" s="1"/>
  <c r="V630" i="1" a="1"/>
  <c r="V630" i="1" s="1"/>
  <c r="S525" i="1" a="1"/>
  <c r="S525" i="1" s="1"/>
  <c r="T525" i="1" a="1"/>
  <c r="T525" i="1" s="1"/>
  <c r="U525" i="1" a="1"/>
  <c r="U525" i="1" s="1"/>
  <c r="V525" i="1" a="1"/>
  <c r="V525" i="1" s="1"/>
  <c r="S677" i="1" a="1"/>
  <c r="S677" i="1" s="1"/>
  <c r="T677" i="1" a="1"/>
  <c r="T677" i="1" s="1"/>
  <c r="U677" i="1" a="1"/>
  <c r="U677" i="1" s="1"/>
  <c r="V677" i="1" a="1"/>
  <c r="V677" i="1" s="1"/>
  <c r="S586" i="1" a="1"/>
  <c r="S586" i="1" s="1"/>
  <c r="T586" i="1" a="1"/>
  <c r="T586" i="1" s="1"/>
  <c r="U586" i="1" a="1"/>
  <c r="U586" i="1" s="1"/>
  <c r="V586" i="1" a="1"/>
  <c r="V586" i="1" s="1"/>
  <c r="S536" i="1" a="1"/>
  <c r="S536" i="1" s="1"/>
  <c r="T536" i="1" a="1"/>
  <c r="T536" i="1" s="1"/>
  <c r="U536" i="1" a="1"/>
  <c r="U536" i="1" s="1"/>
  <c r="V536" i="1" a="1"/>
  <c r="V536" i="1" s="1"/>
  <c r="S727" i="1" a="1"/>
  <c r="S727" i="1" s="1"/>
  <c r="T727" i="1" a="1"/>
  <c r="T727" i="1" s="1"/>
  <c r="U727" i="1" a="1"/>
  <c r="U727" i="1" s="1"/>
  <c r="V727" i="1" a="1"/>
  <c r="V727" i="1" s="1"/>
  <c r="S645" i="1" a="1"/>
  <c r="S645" i="1" s="1"/>
  <c r="T645" i="1" a="1"/>
  <c r="T645" i="1" s="1"/>
  <c r="U645" i="1" a="1"/>
  <c r="U645" i="1" s="1"/>
  <c r="V645" i="1" a="1"/>
  <c r="V645" i="1" s="1"/>
  <c r="S627" i="1" a="1"/>
  <c r="S627" i="1" s="1"/>
  <c r="T627" i="1" a="1"/>
  <c r="T627" i="1" s="1"/>
  <c r="U627" i="1" a="1"/>
  <c r="U627" i="1" s="1"/>
  <c r="V627" i="1" a="1"/>
  <c r="V627" i="1" s="1"/>
  <c r="S732" i="1" a="1"/>
  <c r="S732" i="1" s="1"/>
  <c r="T732" i="1" a="1"/>
  <c r="T732" i="1" s="1"/>
  <c r="U732" i="1" a="1"/>
  <c r="U732" i="1" s="1"/>
  <c r="V732" i="1" a="1"/>
  <c r="V732" i="1" s="1"/>
  <c r="S634" i="1" a="1"/>
  <c r="S634" i="1" s="1"/>
  <c r="T634" i="1" a="1"/>
  <c r="T634" i="1" s="1"/>
  <c r="U634" i="1" a="1"/>
  <c r="U634" i="1" s="1"/>
  <c r="V634" i="1" a="1"/>
  <c r="V634" i="1" s="1"/>
  <c r="S666" i="1" a="1"/>
  <c r="S666" i="1" s="1"/>
  <c r="T666" i="1" a="1"/>
  <c r="T666" i="1" s="1"/>
  <c r="U666" i="1" a="1"/>
  <c r="U666" i="1" s="1"/>
  <c r="V666" i="1" a="1"/>
  <c r="V666" i="1" s="1"/>
  <c r="S709" i="1" a="1"/>
  <c r="S709" i="1" s="1"/>
  <c r="T709" i="1" a="1"/>
  <c r="T709" i="1" s="1"/>
  <c r="U709" i="1" a="1"/>
  <c r="U709" i="1" s="1"/>
  <c r="V709" i="1" a="1"/>
  <c r="V709" i="1" s="1"/>
  <c r="S500" i="1" a="1"/>
  <c r="S500" i="1" s="1"/>
  <c r="T500" i="1" a="1"/>
  <c r="T500" i="1" s="1"/>
  <c r="U500" i="1" a="1"/>
  <c r="U500" i="1" s="1"/>
  <c r="V500" i="1" a="1"/>
  <c r="V500" i="1" s="1"/>
  <c r="S653" i="1" a="1"/>
  <c r="S653" i="1" s="1"/>
  <c r="T653" i="1" a="1"/>
  <c r="T653" i="1" s="1"/>
  <c r="U653" i="1" a="1"/>
  <c r="U653" i="1" s="1"/>
  <c r="V653" i="1" a="1"/>
  <c r="V653" i="1" s="1"/>
  <c r="S708" i="1" a="1"/>
  <c r="S708" i="1" s="1"/>
  <c r="T708" i="1" a="1"/>
  <c r="T708" i="1" s="1"/>
  <c r="U708" i="1" a="1"/>
  <c r="U708" i="1" s="1"/>
  <c r="V708" i="1" a="1"/>
  <c r="V708" i="1" s="1"/>
  <c r="S657" i="1" a="1"/>
  <c r="S657" i="1" s="1"/>
  <c r="T657" i="1" a="1"/>
  <c r="T657" i="1" s="1"/>
  <c r="U657" i="1" a="1"/>
  <c r="U657" i="1" s="1"/>
  <c r="V657" i="1" a="1"/>
  <c r="V657" i="1" s="1"/>
  <c r="S636" i="1" a="1"/>
  <c r="S636" i="1" s="1"/>
  <c r="T636" i="1" a="1"/>
  <c r="T636" i="1" s="1"/>
  <c r="U636" i="1" a="1"/>
  <c r="U636" i="1" s="1"/>
  <c r="V636" i="1" a="1"/>
  <c r="V636" i="1" s="1"/>
  <c r="S547" i="1" a="1"/>
  <c r="S547" i="1" s="1"/>
  <c r="T547" i="1" a="1"/>
  <c r="T547" i="1" s="1"/>
  <c r="U547" i="1" a="1"/>
  <c r="U547" i="1" s="1"/>
  <c r="V547" i="1" a="1"/>
  <c r="V547" i="1" s="1"/>
  <c r="S717" i="1" a="1"/>
  <c r="S717" i="1" s="1"/>
  <c r="T717" i="1" a="1"/>
  <c r="T717" i="1" s="1"/>
  <c r="U717" i="1" a="1"/>
  <c r="U717" i="1" s="1"/>
  <c r="V717" i="1" a="1"/>
  <c r="V717" i="1" s="1"/>
  <c r="S660" i="1" a="1"/>
  <c r="S660" i="1" s="1"/>
  <c r="T660" i="1" a="1"/>
  <c r="T660" i="1" s="1"/>
  <c r="U660" i="1" a="1"/>
  <c r="U660" i="1" s="1"/>
  <c r="V660" i="1" a="1"/>
  <c r="V660" i="1" s="1"/>
  <c r="S664" i="1" a="1"/>
  <c r="S664" i="1" s="1"/>
  <c r="T664" i="1" a="1"/>
  <c r="T664" i="1" s="1"/>
  <c r="U664" i="1" a="1"/>
  <c r="U664" i="1" s="1"/>
  <c r="V664" i="1" a="1"/>
  <c r="V664" i="1" s="1"/>
  <c r="S594" i="1" a="1"/>
  <c r="S594" i="1" s="1"/>
  <c r="T594" i="1" a="1"/>
  <c r="T594" i="1" s="1"/>
  <c r="U594" i="1" a="1"/>
  <c r="U594" i="1" s="1"/>
  <c r="V594" i="1" a="1"/>
  <c r="V594" i="1" s="1"/>
  <c r="S663" i="1" a="1"/>
  <c r="S663" i="1" s="1"/>
  <c r="T663" i="1" a="1"/>
  <c r="T663" i="1" s="1"/>
  <c r="U663" i="1" a="1"/>
  <c r="U663" i="1" s="1"/>
  <c r="V663" i="1" a="1"/>
  <c r="V663" i="1" s="1"/>
  <c r="S681" i="1" a="1"/>
  <c r="S681" i="1" s="1"/>
  <c r="T681" i="1" a="1"/>
  <c r="T681" i="1" s="1"/>
  <c r="U681" i="1" a="1"/>
  <c r="U681" i="1" s="1"/>
  <c r="V681" i="1" a="1"/>
  <c r="V681" i="1" s="1"/>
  <c r="S528" i="1" a="1"/>
  <c r="S528" i="1" s="1"/>
  <c r="T528" i="1" a="1"/>
  <c r="T528" i="1" s="1"/>
  <c r="U528" i="1" a="1"/>
  <c r="U528" i="1" s="1"/>
  <c r="V528" i="1" a="1"/>
  <c r="V528" i="1" s="1"/>
  <c r="S656" i="1" a="1"/>
  <c r="S656" i="1" s="1"/>
  <c r="T656" i="1" a="1"/>
  <c r="T656" i="1" s="1"/>
  <c r="U656" i="1" a="1"/>
  <c r="U656" i="1" s="1"/>
  <c r="V656" i="1" a="1"/>
  <c r="V656" i="1" s="1"/>
  <c r="S544" i="1" a="1"/>
  <c r="S544" i="1" s="1"/>
  <c r="T544" i="1" a="1"/>
  <c r="T544" i="1" s="1"/>
  <c r="U544" i="1" a="1"/>
  <c r="U544" i="1" s="1"/>
  <c r="V544" i="1" a="1"/>
  <c r="V544" i="1" s="1"/>
  <c r="S623" i="1" a="1"/>
  <c r="S623" i="1" s="1"/>
  <c r="T623" i="1" a="1"/>
  <c r="T623" i="1" s="1"/>
  <c r="U623" i="1" a="1"/>
  <c r="U623" i="1" s="1"/>
  <c r="V623" i="1" a="1"/>
  <c r="V623" i="1" s="1"/>
  <c r="S764" i="1" a="1"/>
  <c r="S764" i="1" s="1"/>
  <c r="T764" i="1" a="1"/>
  <c r="T764" i="1" s="1"/>
  <c r="U764" i="1" a="1"/>
  <c r="U764" i="1" s="1"/>
  <c r="V764" i="1" a="1"/>
  <c r="V764" i="1" s="1"/>
  <c r="S585" i="1" a="1"/>
  <c r="S585" i="1" s="1"/>
  <c r="T585" i="1" a="1"/>
  <c r="T585" i="1" s="1"/>
  <c r="U585" i="1" a="1"/>
  <c r="U585" i="1" s="1"/>
  <c r="V585" i="1" a="1"/>
  <c r="V585" i="1" s="1"/>
  <c r="S704" i="1" a="1"/>
  <c r="S704" i="1" s="1"/>
  <c r="T704" i="1" a="1"/>
  <c r="T704" i="1" s="1"/>
  <c r="U704" i="1" a="1"/>
  <c r="U704" i="1" s="1"/>
  <c r="V704" i="1" a="1"/>
  <c r="V704" i="1" s="1"/>
  <c r="S615" i="1" a="1"/>
  <c r="S615" i="1" s="1"/>
  <c r="T615" i="1" a="1"/>
  <c r="T615" i="1" s="1"/>
  <c r="U615" i="1" a="1"/>
  <c r="U615" i="1" s="1"/>
  <c r="V615" i="1" a="1"/>
  <c r="V615" i="1" s="1"/>
  <c r="S721" i="1" a="1"/>
  <c r="S721" i="1" s="1"/>
  <c r="T721" i="1" a="1"/>
  <c r="T721" i="1" s="1"/>
  <c r="U721" i="1" a="1"/>
  <c r="U721" i="1" s="1"/>
  <c r="V721" i="1" a="1"/>
  <c r="V721" i="1" s="1"/>
  <c r="S529" i="1" a="1"/>
  <c r="S529" i="1" s="1"/>
  <c r="T529" i="1" a="1"/>
  <c r="T529" i="1" s="1"/>
  <c r="U529" i="1" a="1"/>
  <c r="U529" i="1" s="1"/>
  <c r="V529" i="1" a="1"/>
  <c r="V529" i="1" s="1"/>
  <c r="S710" i="1" a="1"/>
  <c r="S710" i="1" s="1"/>
  <c r="T710" i="1" a="1"/>
  <c r="T710" i="1" s="1"/>
  <c r="U710" i="1" a="1"/>
  <c r="U710" i="1" s="1"/>
  <c r="V710" i="1" a="1"/>
  <c r="V710" i="1" s="1"/>
  <c r="S609" i="1" a="1"/>
  <c r="S609" i="1" s="1"/>
  <c r="T609" i="1" a="1"/>
  <c r="T609" i="1" s="1"/>
  <c r="U609" i="1" a="1"/>
  <c r="U609" i="1" s="1"/>
  <c r="V609" i="1" a="1"/>
  <c r="V609" i="1" s="1"/>
  <c r="S520" i="1" a="1"/>
  <c r="S520" i="1" s="1"/>
  <c r="T520" i="1" a="1"/>
  <c r="T520" i="1" s="1"/>
  <c r="U520" i="1" a="1"/>
  <c r="U520" i="1" s="1"/>
  <c r="V520" i="1" a="1"/>
  <c r="V520" i="1" s="1"/>
  <c r="S616" i="1" a="1"/>
  <c r="S616" i="1" s="1"/>
  <c r="T616" i="1" a="1"/>
  <c r="T616" i="1" s="1"/>
  <c r="U616" i="1" a="1"/>
  <c r="U616" i="1" s="1"/>
  <c r="V616" i="1" a="1"/>
  <c r="V616" i="1" s="1"/>
  <c r="S734" i="1" a="1"/>
  <c r="S734" i="1" s="1"/>
  <c r="T734" i="1" a="1"/>
  <c r="T734" i="1" s="1"/>
  <c r="U734" i="1" a="1"/>
  <c r="U734" i="1" s="1"/>
  <c r="V734" i="1" a="1"/>
  <c r="V734" i="1" s="1"/>
  <c r="S514" i="1" a="1"/>
  <c r="S514" i="1" s="1"/>
  <c r="T514" i="1" a="1"/>
  <c r="T514" i="1" s="1"/>
  <c r="U514" i="1" a="1"/>
  <c r="U514" i="1" s="1"/>
  <c r="V514" i="1" a="1"/>
  <c r="V514" i="1" s="1"/>
  <c r="S552" i="1" a="1"/>
  <c r="S552" i="1" s="1"/>
  <c r="T552" i="1" a="1"/>
  <c r="T552" i="1" s="1"/>
  <c r="U552" i="1" a="1"/>
  <c r="U552" i="1" s="1"/>
  <c r="V552" i="1" a="1"/>
  <c r="V552" i="1" s="1"/>
  <c r="S611" i="1" a="1"/>
  <c r="S611" i="1" s="1"/>
  <c r="T611" i="1" a="1"/>
  <c r="T611" i="1" s="1"/>
  <c r="U611" i="1" a="1"/>
  <c r="U611" i="1" s="1"/>
  <c r="V611" i="1" a="1"/>
  <c r="V611" i="1" s="1"/>
  <c r="S646" i="1" a="1"/>
  <c r="S646" i="1" s="1"/>
  <c r="T646" i="1" a="1"/>
  <c r="T646" i="1" s="1"/>
  <c r="U646" i="1" a="1"/>
  <c r="U646" i="1" s="1"/>
  <c r="V646" i="1" a="1"/>
  <c r="V646" i="1" s="1"/>
  <c r="S564" i="1" a="1"/>
  <c r="S564" i="1" s="1"/>
  <c r="T564" i="1" a="1"/>
  <c r="T564" i="1" s="1"/>
  <c r="U564" i="1" a="1"/>
  <c r="U564" i="1" s="1"/>
  <c r="V564" i="1" a="1"/>
  <c r="V564" i="1" s="1"/>
  <c r="S526" i="1" a="1"/>
  <c r="S526" i="1" s="1"/>
  <c r="T526" i="1" a="1"/>
  <c r="T526" i="1" s="1"/>
  <c r="U526" i="1" a="1"/>
  <c r="U526" i="1" s="1"/>
  <c r="V526" i="1" a="1"/>
  <c r="V526" i="1" s="1"/>
  <c r="S632" i="1" a="1"/>
  <c r="S632" i="1" s="1"/>
  <c r="T632" i="1" a="1"/>
  <c r="T632" i="1" s="1"/>
  <c r="U632" i="1" a="1"/>
  <c r="U632" i="1" s="1"/>
  <c r="V632" i="1" a="1"/>
  <c r="V632" i="1" s="1"/>
  <c r="S569" i="1" a="1"/>
  <c r="S569" i="1" s="1"/>
  <c r="T569" i="1" a="1"/>
  <c r="T569" i="1" s="1"/>
  <c r="U569" i="1" a="1"/>
  <c r="U569" i="1" s="1"/>
  <c r="V569" i="1" a="1"/>
  <c r="V569" i="1" s="1"/>
  <c r="S618" i="1" a="1"/>
  <c r="S618" i="1" s="1"/>
  <c r="T618" i="1" a="1"/>
  <c r="T618" i="1" s="1"/>
  <c r="U618" i="1" a="1"/>
  <c r="U618" i="1" s="1"/>
  <c r="V618" i="1" a="1"/>
  <c r="V618" i="1" s="1"/>
  <c r="S508" i="1" a="1"/>
  <c r="S508" i="1" s="1"/>
  <c r="T508" i="1" a="1"/>
  <c r="T508" i="1" s="1"/>
  <c r="U508" i="1" a="1"/>
  <c r="U508" i="1" s="1"/>
  <c r="V508" i="1" a="1"/>
  <c r="V508" i="1" s="1"/>
  <c r="S580" i="1" a="1"/>
  <c r="S580" i="1" s="1"/>
  <c r="T580" i="1" a="1"/>
  <c r="T580" i="1" s="1"/>
  <c r="U580" i="1" a="1"/>
  <c r="U580" i="1" s="1"/>
  <c r="V580" i="1" a="1"/>
  <c r="V580" i="1" s="1"/>
  <c r="S608" i="1" a="1"/>
  <c r="S608" i="1" s="1"/>
  <c r="T608" i="1" a="1"/>
  <c r="T608" i="1" s="1"/>
  <c r="U608" i="1" a="1"/>
  <c r="U608" i="1" s="1"/>
  <c r="V608" i="1" a="1"/>
  <c r="V608" i="1" s="1"/>
  <c r="S566" i="1" a="1"/>
  <c r="S566" i="1" s="1"/>
  <c r="T566" i="1" a="1"/>
  <c r="T566" i="1" s="1"/>
  <c r="U566" i="1" a="1"/>
  <c r="U566" i="1" s="1"/>
  <c r="V566" i="1" a="1"/>
  <c r="V566" i="1" s="1"/>
  <c r="S626" i="1" a="1"/>
  <c r="S626" i="1" s="1"/>
  <c r="T626" i="1" a="1"/>
  <c r="T626" i="1" s="1"/>
  <c r="U626" i="1" a="1"/>
  <c r="U626" i="1" s="1"/>
  <c r="V626" i="1" a="1"/>
  <c r="V626" i="1" s="1"/>
  <c r="S572" i="1" a="1"/>
  <c r="S572" i="1" s="1"/>
  <c r="T572" i="1" a="1"/>
  <c r="T572" i="1" s="1"/>
  <c r="U572" i="1" a="1"/>
  <c r="U572" i="1" s="1"/>
  <c r="V572" i="1" a="1"/>
  <c r="V572" i="1" s="1"/>
  <c r="S689" i="1" a="1"/>
  <c r="S689" i="1" s="1"/>
  <c r="T689" i="1" a="1"/>
  <c r="T689" i="1" s="1"/>
  <c r="U689" i="1" a="1"/>
  <c r="U689" i="1" s="1"/>
  <c r="V689" i="1" a="1"/>
  <c r="V689" i="1" s="1"/>
  <c r="S543" i="1" a="1"/>
  <c r="S543" i="1" s="1"/>
  <c r="T543" i="1" a="1"/>
  <c r="T543" i="1" s="1"/>
  <c r="U543" i="1" a="1"/>
  <c r="U543" i="1" s="1"/>
  <c r="V543" i="1" a="1"/>
  <c r="V543" i="1" s="1"/>
  <c r="S561" i="1" a="1"/>
  <c r="S561" i="1" s="1"/>
  <c r="T561" i="1" a="1"/>
  <c r="T561" i="1" s="1"/>
  <c r="U561" i="1" a="1"/>
  <c r="U561" i="1" s="1"/>
  <c r="V561" i="1" a="1"/>
  <c r="V561" i="1" s="1"/>
  <c r="S726" i="1" a="1"/>
  <c r="S726" i="1" s="1"/>
  <c r="T726" i="1" a="1"/>
  <c r="T726" i="1" s="1"/>
  <c r="U726" i="1" a="1"/>
  <c r="U726" i="1" s="1"/>
  <c r="V726" i="1" a="1"/>
  <c r="V726" i="1" s="1"/>
  <c r="S530" i="1" a="1"/>
  <c r="S530" i="1" s="1"/>
  <c r="T530" i="1" a="1"/>
  <c r="T530" i="1" s="1"/>
  <c r="U530" i="1" a="1"/>
  <c r="U530" i="1" s="1"/>
  <c r="V530" i="1" a="1"/>
  <c r="V530" i="1" s="1"/>
  <c r="S598" i="1" a="1"/>
  <c r="S598" i="1" s="1"/>
  <c r="T598" i="1" a="1"/>
  <c r="T598" i="1" s="1"/>
  <c r="U598" i="1" a="1"/>
  <c r="U598" i="1" s="1"/>
  <c r="V598" i="1" a="1"/>
  <c r="V598" i="1" s="1"/>
  <c r="S638" i="1" a="1"/>
  <c r="S638" i="1" s="1"/>
  <c r="T638" i="1" a="1"/>
  <c r="T638" i="1" s="1"/>
  <c r="U638" i="1" a="1"/>
  <c r="U638" i="1" s="1"/>
  <c r="V638" i="1" a="1"/>
  <c r="V638" i="1" s="1"/>
  <c r="S565" i="1" a="1"/>
  <c r="S565" i="1" s="1"/>
  <c r="T565" i="1" a="1"/>
  <c r="T565" i="1" s="1"/>
  <c r="U565" i="1" a="1"/>
  <c r="U565" i="1" s="1"/>
  <c r="V565" i="1" a="1"/>
  <c r="V565" i="1" s="1"/>
  <c r="S648" i="1" a="1"/>
  <c r="S648" i="1" s="1"/>
  <c r="T648" i="1" a="1"/>
  <c r="T648" i="1" s="1"/>
  <c r="U648" i="1" a="1"/>
  <c r="U648" i="1" s="1"/>
  <c r="V648" i="1" a="1"/>
  <c r="V648" i="1" s="1"/>
  <c r="S699" i="1" a="1"/>
  <c r="S699" i="1" s="1"/>
  <c r="T699" i="1" a="1"/>
  <c r="T699" i="1" s="1"/>
  <c r="U699" i="1" a="1"/>
  <c r="U699" i="1" s="1"/>
  <c r="V699" i="1" a="1"/>
  <c r="V699" i="1" s="1"/>
  <c r="S535" i="1" a="1"/>
  <c r="S535" i="1" s="1"/>
  <c r="T535" i="1" a="1"/>
  <c r="T535" i="1" s="1"/>
  <c r="U535" i="1" a="1"/>
  <c r="U535" i="1" s="1"/>
  <c r="V535" i="1" a="1"/>
  <c r="V535" i="1" s="1"/>
  <c r="S516" i="1" a="1"/>
  <c r="S516" i="1" s="1"/>
  <c r="T516" i="1" a="1"/>
  <c r="T516" i="1" s="1"/>
  <c r="U516" i="1" a="1"/>
  <c r="U516" i="1" s="1"/>
  <c r="V516" i="1" a="1"/>
  <c r="V516" i="1" s="1"/>
  <c r="S600" i="1" a="1"/>
  <c r="S600" i="1" s="1"/>
  <c r="T600" i="1" a="1"/>
  <c r="T600" i="1" s="1"/>
  <c r="U600" i="1" a="1"/>
  <c r="U600" i="1" s="1"/>
  <c r="V600" i="1" a="1"/>
  <c r="V600" i="1" s="1"/>
  <c r="S688" i="1" a="1"/>
  <c r="S688" i="1" s="1"/>
  <c r="T688" i="1" a="1"/>
  <c r="T688" i="1" s="1"/>
  <c r="U688" i="1" a="1"/>
  <c r="U688" i="1" s="1"/>
  <c r="V688" i="1" a="1"/>
  <c r="V688" i="1" s="1"/>
  <c r="S551" i="1" a="1"/>
  <c r="S551" i="1" s="1"/>
  <c r="T551" i="1" a="1"/>
  <c r="T551" i="1" s="1"/>
  <c r="U551" i="1" a="1"/>
  <c r="U551" i="1" s="1"/>
  <c r="V551" i="1" a="1"/>
  <c r="V551" i="1" s="1"/>
  <c r="S510" i="1" a="1"/>
  <c r="S510" i="1" s="1"/>
  <c r="T510" i="1" a="1"/>
  <c r="T510" i="1" s="1"/>
  <c r="U510" i="1" a="1"/>
  <c r="U510" i="1" s="1"/>
  <c r="V510" i="1" a="1"/>
  <c r="V510" i="1" s="1"/>
  <c r="S644" i="1" a="1"/>
  <c r="S644" i="1" s="1"/>
  <c r="T644" i="1" a="1"/>
  <c r="T644" i="1" s="1"/>
  <c r="U644" i="1" a="1"/>
  <c r="U644" i="1" s="1"/>
  <c r="V644" i="1" a="1"/>
  <c r="V644" i="1" s="1"/>
  <c r="S605" i="1" a="1"/>
  <c r="S605" i="1" s="1"/>
  <c r="T605" i="1" a="1"/>
  <c r="T605" i="1" s="1"/>
  <c r="U605" i="1" a="1"/>
  <c r="U605" i="1" s="1"/>
  <c r="V605" i="1" a="1"/>
  <c r="V605" i="1" s="1"/>
  <c r="S506" i="1" a="1"/>
  <c r="S506" i="1" s="1"/>
  <c r="T506" i="1" a="1"/>
  <c r="T506" i="1" s="1"/>
  <c r="U506" i="1" a="1"/>
  <c r="U506" i="1" s="1"/>
  <c r="V506" i="1" a="1"/>
  <c r="V506" i="1" s="1"/>
  <c r="S541" i="1" a="1"/>
  <c r="S541" i="1" s="1"/>
  <c r="T541" i="1" a="1"/>
  <c r="T541" i="1" s="1"/>
  <c r="U541" i="1" a="1"/>
  <c r="U541" i="1" s="1"/>
  <c r="V541" i="1" a="1"/>
  <c r="V541" i="1" s="1"/>
  <c r="S545" i="1" a="1"/>
  <c r="S545" i="1" s="1"/>
  <c r="T545" i="1" a="1"/>
  <c r="T545" i="1" s="1"/>
  <c r="U545" i="1" a="1"/>
  <c r="U545" i="1" s="1"/>
  <c r="V545" i="1" a="1"/>
  <c r="V545" i="1" s="1"/>
  <c r="S538" i="1" a="1"/>
  <c r="S538" i="1" s="1"/>
  <c r="T538" i="1" a="1"/>
  <c r="T538" i="1" s="1"/>
  <c r="U538" i="1" a="1"/>
  <c r="U538" i="1" s="1"/>
  <c r="V538" i="1" a="1"/>
  <c r="V538" i="1" s="1"/>
  <c r="S617" i="1" a="1"/>
  <c r="S617" i="1" s="1"/>
  <c r="T617" i="1" a="1"/>
  <c r="T617" i="1" s="1"/>
  <c r="U617" i="1" a="1"/>
  <c r="U617" i="1" s="1"/>
  <c r="V617" i="1" a="1"/>
  <c r="V617" i="1" s="1"/>
  <c r="S765" i="1" a="1"/>
  <c r="S765" i="1" s="1"/>
  <c r="T765" i="1" a="1"/>
  <c r="T765" i="1" s="1"/>
  <c r="U765" i="1" a="1"/>
  <c r="U765" i="1" s="1"/>
  <c r="V765" i="1" a="1"/>
  <c r="V765" i="1" s="1"/>
  <c r="S559" i="1" a="1"/>
  <c r="S559" i="1" s="1"/>
  <c r="T559" i="1" a="1"/>
  <c r="T559" i="1" s="1"/>
  <c r="U559" i="1" a="1"/>
  <c r="U559" i="1" s="1"/>
  <c r="V559" i="1" a="1"/>
  <c r="V559" i="1" s="1"/>
  <c r="S521" i="1" a="1"/>
  <c r="S521" i="1" s="1"/>
  <c r="T521" i="1" a="1"/>
  <c r="T521" i="1" s="1"/>
  <c r="U521" i="1" a="1"/>
  <c r="U521" i="1" s="1"/>
  <c r="V521" i="1" a="1"/>
  <c r="V521" i="1" s="1"/>
  <c r="S687" i="1" a="1"/>
  <c r="S687" i="1" s="1"/>
  <c r="T687" i="1" a="1"/>
  <c r="T687" i="1" s="1"/>
  <c r="U687" i="1" a="1"/>
  <c r="U687" i="1" s="1"/>
  <c r="V687" i="1" a="1"/>
  <c r="V687" i="1" s="1"/>
  <c r="S642" i="1" a="1"/>
  <c r="S642" i="1" s="1"/>
  <c r="T642" i="1" a="1"/>
  <c r="T642" i="1" s="1"/>
  <c r="U642" i="1" a="1"/>
  <c r="U642" i="1" s="1"/>
  <c r="V642" i="1" a="1"/>
  <c r="V642" i="1" s="1"/>
  <c r="S591" i="1" a="1"/>
  <c r="S591" i="1" s="1"/>
  <c r="T591" i="1" a="1"/>
  <c r="T591" i="1" s="1"/>
  <c r="U591" i="1" a="1"/>
  <c r="U591" i="1" s="1"/>
  <c r="V591" i="1" a="1"/>
  <c r="V591" i="1" s="1"/>
  <c r="S560" i="1" a="1"/>
  <c r="S560" i="1" s="1"/>
  <c r="T560" i="1" a="1"/>
  <c r="T560" i="1" s="1"/>
  <c r="U560" i="1" a="1"/>
  <c r="U560" i="1" s="1"/>
  <c r="V560" i="1" a="1"/>
  <c r="V560" i="1" s="1"/>
  <c r="S755" i="1" a="1"/>
  <c r="S755" i="1" s="1"/>
  <c r="T755" i="1" a="1"/>
  <c r="T755" i="1" s="1"/>
  <c r="U755" i="1" a="1"/>
  <c r="U755" i="1" s="1"/>
  <c r="V755" i="1" a="1"/>
  <c r="V755" i="1" s="1"/>
  <c r="S1738" i="1" a="1"/>
  <c r="S1738" i="1" s="1"/>
  <c r="T1738" i="1" a="1"/>
  <c r="T1738" i="1" s="1"/>
  <c r="U1738" i="1" a="1"/>
  <c r="U1738" i="1" s="1"/>
  <c r="V1738" i="1" a="1"/>
  <c r="V1738" i="1" s="1"/>
  <c r="S899" i="1" a="1"/>
  <c r="S899" i="1" s="1"/>
  <c r="T899" i="1" a="1"/>
  <c r="T899" i="1" s="1"/>
  <c r="U899" i="1" a="1"/>
  <c r="U899" i="1" s="1"/>
  <c r="V899" i="1" a="1"/>
  <c r="V899" i="1" s="1"/>
  <c r="S799" i="1" a="1"/>
  <c r="S799" i="1" s="1"/>
  <c r="T799" i="1" a="1"/>
  <c r="T799" i="1" s="1"/>
  <c r="U799" i="1" a="1"/>
  <c r="U799" i="1" s="1"/>
  <c r="V799" i="1" a="1"/>
  <c r="V799" i="1" s="1"/>
  <c r="S1614" i="1" a="1"/>
  <c r="S1614" i="1" s="1"/>
  <c r="T1614" i="1" a="1"/>
  <c r="T1614" i="1" s="1"/>
  <c r="U1614" i="1" a="1"/>
  <c r="U1614" i="1" s="1"/>
  <c r="V1614" i="1" a="1"/>
  <c r="V1614" i="1" s="1"/>
  <c r="S951" i="1" a="1"/>
  <c r="S951" i="1" s="1"/>
  <c r="T951" i="1" a="1"/>
  <c r="T951" i="1" s="1"/>
  <c r="U951" i="1" a="1"/>
  <c r="U951" i="1" s="1"/>
  <c r="V951" i="1" a="1"/>
  <c r="V951" i="1" s="1"/>
  <c r="S1373" i="1" a="1"/>
  <c r="S1373" i="1" s="1"/>
  <c r="T1373" i="1" a="1"/>
  <c r="T1373" i="1" s="1"/>
  <c r="U1373" i="1" a="1"/>
  <c r="U1373" i="1" s="1"/>
  <c r="V1373" i="1" a="1"/>
  <c r="V1373" i="1" s="1"/>
  <c r="S1632" i="1" a="1"/>
  <c r="S1632" i="1" s="1"/>
  <c r="T1632" i="1" a="1"/>
  <c r="T1632" i="1" s="1"/>
  <c r="U1632" i="1" a="1"/>
  <c r="U1632" i="1" s="1"/>
  <c r="V1632" i="1" a="1"/>
  <c r="V1632" i="1" s="1"/>
  <c r="S1577" i="1" a="1"/>
  <c r="S1577" i="1" s="1"/>
  <c r="T1577" i="1" a="1"/>
  <c r="T1577" i="1" s="1"/>
  <c r="U1577" i="1" a="1"/>
  <c r="U1577" i="1" s="1"/>
  <c r="V1577" i="1" a="1"/>
  <c r="V1577" i="1" s="1"/>
  <c r="S832" i="1" a="1"/>
  <c r="S832" i="1" s="1"/>
  <c r="T832" i="1" a="1"/>
  <c r="T832" i="1" s="1"/>
  <c r="U832" i="1" a="1"/>
  <c r="U832" i="1" s="1"/>
  <c r="V832" i="1" a="1"/>
  <c r="V832" i="1" s="1"/>
  <c r="S1386" i="1" a="1"/>
  <c r="S1386" i="1" s="1"/>
  <c r="T1386" i="1" a="1"/>
  <c r="T1386" i="1" s="1"/>
  <c r="U1386" i="1" a="1"/>
  <c r="U1386" i="1" s="1"/>
  <c r="V1386" i="1" a="1"/>
  <c r="V1386" i="1" s="1"/>
  <c r="S1344" i="1" a="1"/>
  <c r="S1344" i="1" s="1"/>
  <c r="T1344" i="1" a="1"/>
  <c r="T1344" i="1" s="1"/>
  <c r="U1344" i="1" a="1"/>
  <c r="U1344" i="1" s="1"/>
  <c r="V1344" i="1" a="1"/>
  <c r="V1344" i="1" s="1"/>
  <c r="S1091" i="1" a="1"/>
  <c r="S1091" i="1" s="1"/>
  <c r="T1091" i="1" a="1"/>
  <c r="T1091" i="1" s="1"/>
  <c r="U1091" i="1" a="1"/>
  <c r="U1091" i="1" s="1"/>
  <c r="V1091" i="1" a="1"/>
  <c r="V1091" i="1" s="1"/>
  <c r="S1347" i="1" a="1"/>
  <c r="S1347" i="1" s="1"/>
  <c r="T1347" i="1" a="1"/>
  <c r="T1347" i="1" s="1"/>
  <c r="U1347" i="1" a="1"/>
  <c r="U1347" i="1" s="1"/>
  <c r="V1347" i="1" a="1"/>
  <c r="V1347" i="1" s="1"/>
  <c r="S854" i="1" a="1"/>
  <c r="S854" i="1" s="1"/>
  <c r="T854" i="1" a="1"/>
  <c r="T854" i="1" s="1"/>
  <c r="U854" i="1" a="1"/>
  <c r="U854" i="1" s="1"/>
  <c r="V854" i="1" a="1"/>
  <c r="V854" i="1" s="1"/>
  <c r="S1294" i="1" a="1"/>
  <c r="S1294" i="1" s="1"/>
  <c r="T1294" i="1" a="1"/>
  <c r="T1294" i="1" s="1"/>
  <c r="U1294" i="1" a="1"/>
  <c r="U1294" i="1" s="1"/>
  <c r="V1294" i="1" a="1"/>
  <c r="V1294" i="1" s="1"/>
  <c r="S1290" i="1" a="1"/>
  <c r="S1290" i="1" s="1"/>
  <c r="T1290" i="1" a="1"/>
  <c r="T1290" i="1" s="1"/>
  <c r="U1290" i="1" a="1"/>
  <c r="U1290" i="1" s="1"/>
  <c r="V1290" i="1" a="1"/>
  <c r="V1290" i="1" s="1"/>
  <c r="S1043" i="1" a="1"/>
  <c r="S1043" i="1" s="1"/>
  <c r="T1043" i="1" a="1"/>
  <c r="T1043" i="1" s="1"/>
  <c r="U1043" i="1" a="1"/>
  <c r="U1043" i="1" s="1"/>
  <c r="V1043" i="1" a="1"/>
  <c r="V1043" i="1" s="1"/>
  <c r="S1715" i="1" a="1"/>
  <c r="S1715" i="1" s="1"/>
  <c r="T1715" i="1" a="1"/>
  <c r="T1715" i="1" s="1"/>
  <c r="U1715" i="1" a="1"/>
  <c r="U1715" i="1" s="1"/>
  <c r="V1715" i="1" a="1"/>
  <c r="V1715" i="1" s="1"/>
  <c r="S1705" i="1" a="1"/>
  <c r="S1705" i="1" s="1"/>
  <c r="T1705" i="1" a="1"/>
  <c r="T1705" i="1" s="1"/>
  <c r="U1705" i="1" a="1"/>
  <c r="U1705" i="1" s="1"/>
  <c r="V1705" i="1" a="1"/>
  <c r="V1705" i="1" s="1"/>
  <c r="S1199" i="1" a="1"/>
  <c r="S1199" i="1" s="1"/>
  <c r="T1199" i="1" a="1"/>
  <c r="T1199" i="1" s="1"/>
  <c r="U1199" i="1" a="1"/>
  <c r="U1199" i="1" s="1"/>
  <c r="V1199" i="1" a="1"/>
  <c r="V1199" i="1" s="1"/>
  <c r="S1769" i="1" a="1"/>
  <c r="S1769" i="1" s="1"/>
  <c r="T1769" i="1" a="1"/>
  <c r="T1769" i="1" s="1"/>
  <c r="U1769" i="1" a="1"/>
  <c r="U1769" i="1" s="1"/>
  <c r="V1769" i="1" a="1"/>
  <c r="V1769" i="1" s="1"/>
  <c r="S1001" i="1" a="1"/>
  <c r="S1001" i="1" s="1"/>
  <c r="T1001" i="1" a="1"/>
  <c r="T1001" i="1" s="1"/>
  <c r="U1001" i="1" a="1"/>
  <c r="U1001" i="1" s="1"/>
  <c r="V1001" i="1" a="1"/>
  <c r="V1001" i="1" s="1"/>
  <c r="S1451" i="1" a="1"/>
  <c r="S1451" i="1" s="1"/>
  <c r="T1451" i="1" a="1"/>
  <c r="T1451" i="1" s="1"/>
  <c r="U1451" i="1" a="1"/>
  <c r="U1451" i="1" s="1"/>
  <c r="V1451" i="1" a="1"/>
  <c r="V1451" i="1" s="1"/>
  <c r="S1447" i="1" a="1"/>
  <c r="S1447" i="1" s="1"/>
  <c r="T1447" i="1" a="1"/>
  <c r="T1447" i="1" s="1"/>
  <c r="U1447" i="1" a="1"/>
  <c r="U1447" i="1" s="1"/>
  <c r="V1447" i="1" a="1"/>
  <c r="V1447" i="1" s="1"/>
  <c r="S1452" i="1" a="1"/>
  <c r="S1452" i="1" s="1"/>
  <c r="T1452" i="1" a="1"/>
  <c r="T1452" i="1" s="1"/>
  <c r="U1452" i="1" a="1"/>
  <c r="U1452" i="1" s="1"/>
  <c r="V1452" i="1" a="1"/>
  <c r="V1452" i="1" s="1"/>
  <c r="S1669" i="1" a="1"/>
  <c r="S1669" i="1" s="1"/>
  <c r="T1669" i="1" a="1"/>
  <c r="T1669" i="1" s="1"/>
  <c r="U1669" i="1" a="1"/>
  <c r="U1669" i="1" s="1"/>
  <c r="V1669" i="1" a="1"/>
  <c r="V1669" i="1" s="1"/>
  <c r="S1751" i="1" a="1"/>
  <c r="S1751" i="1" s="1"/>
  <c r="T1751" i="1" a="1"/>
  <c r="T1751" i="1" s="1"/>
  <c r="U1751" i="1" a="1"/>
  <c r="U1751" i="1" s="1"/>
  <c r="V1751" i="1" a="1"/>
  <c r="V1751" i="1" s="1"/>
  <c r="S826" i="1" a="1"/>
  <c r="S826" i="1" s="1"/>
  <c r="T826" i="1" a="1"/>
  <c r="T826" i="1" s="1"/>
  <c r="U826" i="1" a="1"/>
  <c r="U826" i="1" s="1"/>
  <c r="V826" i="1" a="1"/>
  <c r="V826" i="1" s="1"/>
  <c r="S1022" i="1" a="1"/>
  <c r="S1022" i="1" s="1"/>
  <c r="T1022" i="1" a="1"/>
  <c r="T1022" i="1" s="1"/>
  <c r="U1022" i="1" a="1"/>
  <c r="U1022" i="1" s="1"/>
  <c r="V1022" i="1" a="1"/>
  <c r="V1022" i="1" s="1"/>
  <c r="S1108" i="1" a="1"/>
  <c r="S1108" i="1" s="1"/>
  <c r="T1108" i="1" a="1"/>
  <c r="T1108" i="1" s="1"/>
  <c r="U1108" i="1" a="1"/>
  <c r="U1108" i="1" s="1"/>
  <c r="V1108" i="1" a="1"/>
  <c r="V1108" i="1" s="1"/>
  <c r="S1662" i="1" a="1"/>
  <c r="S1662" i="1" s="1"/>
  <c r="T1662" i="1" a="1"/>
  <c r="T1662" i="1" s="1"/>
  <c r="U1662" i="1" a="1"/>
  <c r="U1662" i="1" s="1"/>
  <c r="V1662" i="1" a="1"/>
  <c r="V1662" i="1" s="1"/>
  <c r="S957" i="1" a="1"/>
  <c r="S957" i="1" s="1"/>
  <c r="T957" i="1" a="1"/>
  <c r="T957" i="1" s="1"/>
  <c r="U957" i="1" a="1"/>
  <c r="U957" i="1" s="1"/>
  <c r="V957" i="1" a="1"/>
  <c r="V957" i="1" s="1"/>
  <c r="S1266" i="1" a="1"/>
  <c r="S1266" i="1" s="1"/>
  <c r="T1266" i="1" a="1"/>
  <c r="T1266" i="1" s="1"/>
  <c r="U1266" i="1" a="1"/>
  <c r="U1266" i="1" s="1"/>
  <c r="V1266" i="1" a="1"/>
  <c r="V1266" i="1" s="1"/>
  <c r="S921" i="1" a="1"/>
  <c r="S921" i="1" s="1"/>
  <c r="T921" i="1" a="1"/>
  <c r="T921" i="1" s="1"/>
  <c r="U921" i="1" a="1"/>
  <c r="U921" i="1" s="1"/>
  <c r="V921" i="1" a="1"/>
  <c r="V921" i="1" s="1"/>
  <c r="S1064" i="1" a="1"/>
  <c r="S1064" i="1" s="1"/>
  <c r="T1064" i="1" a="1"/>
  <c r="T1064" i="1" s="1"/>
  <c r="U1064" i="1" a="1"/>
  <c r="U1064" i="1" s="1"/>
  <c r="V1064" i="1" a="1"/>
  <c r="V1064" i="1" s="1"/>
  <c r="S816" i="1" a="1"/>
  <c r="S816" i="1" s="1"/>
  <c r="T816" i="1" a="1"/>
  <c r="T816" i="1" s="1"/>
  <c r="U816" i="1" a="1"/>
  <c r="U816" i="1" s="1"/>
  <c r="V816" i="1" a="1"/>
  <c r="V816" i="1" s="1"/>
  <c r="S947" i="1" a="1"/>
  <c r="S947" i="1" s="1"/>
  <c r="T947" i="1" a="1"/>
  <c r="T947" i="1" s="1"/>
  <c r="U947" i="1" a="1"/>
  <c r="U947" i="1" s="1"/>
  <c r="V947" i="1" a="1"/>
  <c r="V947" i="1" s="1"/>
  <c r="S1478" i="1" a="1"/>
  <c r="S1478" i="1" s="1"/>
  <c r="T1478" i="1" a="1"/>
  <c r="T1478" i="1" s="1"/>
  <c r="U1478" i="1" a="1"/>
  <c r="U1478" i="1" s="1"/>
  <c r="V1478" i="1" a="1"/>
  <c r="V1478" i="1" s="1"/>
  <c r="S1573" i="1" a="1"/>
  <c r="S1573" i="1" s="1"/>
  <c r="T1573" i="1" a="1"/>
  <c r="T1573" i="1" s="1"/>
  <c r="U1573" i="1" a="1"/>
  <c r="U1573" i="1" s="1"/>
  <c r="V1573" i="1" a="1"/>
  <c r="V1573" i="1" s="1"/>
  <c r="S1164" i="1" a="1"/>
  <c r="S1164" i="1" s="1"/>
  <c r="T1164" i="1" a="1"/>
  <c r="T1164" i="1" s="1"/>
  <c r="U1164" i="1" a="1"/>
  <c r="U1164" i="1" s="1"/>
  <c r="V1164" i="1" a="1"/>
  <c r="V1164" i="1" s="1"/>
  <c r="S848" i="1" a="1"/>
  <c r="S848" i="1" s="1"/>
  <c r="T848" i="1" a="1"/>
  <c r="T848" i="1" s="1"/>
  <c r="U848" i="1" a="1"/>
  <c r="U848" i="1" s="1"/>
  <c r="V848" i="1" a="1"/>
  <c r="V848" i="1" s="1"/>
  <c r="S1115" i="1" a="1"/>
  <c r="S1115" i="1" s="1"/>
  <c r="T1115" i="1" a="1"/>
  <c r="T1115" i="1" s="1"/>
  <c r="U1115" i="1" a="1"/>
  <c r="U1115" i="1" s="1"/>
  <c r="V1115" i="1" a="1"/>
  <c r="V1115" i="1" s="1"/>
  <c r="S916" i="1" a="1"/>
  <c r="S916" i="1" s="1"/>
  <c r="T916" i="1" a="1"/>
  <c r="T916" i="1" s="1"/>
  <c r="U916" i="1" a="1"/>
  <c r="U916" i="1" s="1"/>
  <c r="V916" i="1" a="1"/>
  <c r="V916" i="1" s="1"/>
  <c r="S1391" i="1" a="1"/>
  <c r="S1391" i="1" s="1"/>
  <c r="T1391" i="1" a="1"/>
  <c r="T1391" i="1" s="1"/>
  <c r="U1391" i="1" a="1"/>
  <c r="U1391" i="1" s="1"/>
  <c r="V1391" i="1" a="1"/>
  <c r="V1391" i="1" s="1"/>
  <c r="S1286" i="1" a="1"/>
  <c r="S1286" i="1" s="1"/>
  <c r="T1286" i="1" a="1"/>
  <c r="T1286" i="1" s="1"/>
  <c r="U1286" i="1" a="1"/>
  <c r="U1286" i="1" s="1"/>
  <c r="V1286" i="1" a="1"/>
  <c r="V1286" i="1" s="1"/>
  <c r="S1604" i="1" a="1"/>
  <c r="S1604" i="1" s="1"/>
  <c r="T1604" i="1" a="1"/>
  <c r="T1604" i="1" s="1"/>
  <c r="U1604" i="1" a="1"/>
  <c r="U1604" i="1" s="1"/>
  <c r="V1604" i="1" a="1"/>
  <c r="V1604" i="1" s="1"/>
  <c r="S1466" i="1" a="1"/>
  <c r="S1466" i="1" s="1"/>
  <c r="T1466" i="1" a="1"/>
  <c r="T1466" i="1" s="1"/>
  <c r="U1466" i="1" a="1"/>
  <c r="U1466" i="1" s="1"/>
  <c r="V1466" i="1" a="1"/>
  <c r="V1466" i="1" s="1"/>
  <c r="S1211" i="1" a="1"/>
  <c r="S1211" i="1" s="1"/>
  <c r="T1211" i="1" a="1"/>
  <c r="T1211" i="1" s="1"/>
  <c r="U1211" i="1" a="1"/>
  <c r="U1211" i="1" s="1"/>
  <c r="V1211" i="1" a="1"/>
  <c r="V1211" i="1" s="1"/>
  <c r="S1697" i="1" a="1"/>
  <c r="S1697" i="1" s="1"/>
  <c r="T1697" i="1" a="1"/>
  <c r="T1697" i="1" s="1"/>
  <c r="U1697" i="1" a="1"/>
  <c r="U1697" i="1" s="1"/>
  <c r="V1697" i="1" a="1"/>
  <c r="V1697" i="1" s="1"/>
  <c r="S1564" i="1" a="1"/>
  <c r="S1564" i="1" s="1"/>
  <c r="T1564" i="1" a="1"/>
  <c r="T1564" i="1" s="1"/>
  <c r="U1564" i="1" a="1"/>
  <c r="U1564" i="1" s="1"/>
  <c r="V1564" i="1" a="1"/>
  <c r="V1564" i="1" s="1"/>
  <c r="S1588" i="1" a="1"/>
  <c r="S1588" i="1" s="1"/>
  <c r="T1588" i="1" a="1"/>
  <c r="T1588" i="1" s="1"/>
  <c r="U1588" i="1" a="1"/>
  <c r="U1588" i="1" s="1"/>
  <c r="V1588" i="1" a="1"/>
  <c r="V1588" i="1" s="1"/>
  <c r="S1396" i="1" a="1"/>
  <c r="S1396" i="1" s="1"/>
  <c r="T1396" i="1" a="1"/>
  <c r="T1396" i="1" s="1"/>
  <c r="U1396" i="1" a="1"/>
  <c r="U1396" i="1" s="1"/>
  <c r="V1396" i="1" a="1"/>
  <c r="V1396" i="1" s="1"/>
  <c r="S1142" i="1" a="1"/>
  <c r="S1142" i="1" s="1"/>
  <c r="T1142" i="1" a="1"/>
  <c r="T1142" i="1" s="1"/>
  <c r="U1142" i="1" a="1"/>
  <c r="U1142" i="1" s="1"/>
  <c r="V1142" i="1" a="1"/>
  <c r="V1142" i="1" s="1"/>
  <c r="S1322" i="1" a="1"/>
  <c r="S1322" i="1" s="1"/>
  <c r="T1322" i="1" a="1"/>
  <c r="T1322" i="1" s="1"/>
  <c r="U1322" i="1" a="1"/>
  <c r="U1322" i="1" s="1"/>
  <c r="V1322" i="1" a="1"/>
  <c r="V1322" i="1" s="1"/>
  <c r="S1050" i="1" a="1"/>
  <c r="S1050" i="1" s="1"/>
  <c r="T1050" i="1" a="1"/>
  <c r="T1050" i="1" s="1"/>
  <c r="U1050" i="1" a="1"/>
  <c r="U1050" i="1" s="1"/>
  <c r="V1050" i="1" a="1"/>
  <c r="V1050" i="1" s="1"/>
  <c r="S793" i="1" a="1"/>
  <c r="S793" i="1" s="1"/>
  <c r="T793" i="1" a="1"/>
  <c r="T793" i="1" s="1"/>
  <c r="U793" i="1" a="1"/>
  <c r="U793" i="1" s="1"/>
  <c r="V793" i="1" a="1"/>
  <c r="V793" i="1" s="1"/>
  <c r="S873" i="1" a="1"/>
  <c r="S873" i="1" s="1"/>
  <c r="T873" i="1" a="1"/>
  <c r="T873" i="1" s="1"/>
  <c r="U873" i="1" a="1"/>
  <c r="U873" i="1" s="1"/>
  <c r="V873" i="1" a="1"/>
  <c r="V873" i="1" s="1"/>
  <c r="S1506" i="1" a="1"/>
  <c r="S1506" i="1" s="1"/>
  <c r="T1506" i="1" a="1"/>
  <c r="T1506" i="1" s="1"/>
  <c r="U1506" i="1" a="1"/>
  <c r="U1506" i="1" s="1"/>
  <c r="V1506" i="1" a="1"/>
  <c r="V1506" i="1" s="1"/>
  <c r="S930" i="1" a="1"/>
  <c r="S930" i="1" s="1"/>
  <c r="T930" i="1" a="1"/>
  <c r="T930" i="1" s="1"/>
  <c r="U930" i="1" a="1"/>
  <c r="U930" i="1" s="1"/>
  <c r="V930" i="1" a="1"/>
  <c r="V930" i="1" s="1"/>
  <c r="S1555" i="1" a="1"/>
  <c r="S1555" i="1" s="1"/>
  <c r="T1555" i="1" a="1"/>
  <c r="T1555" i="1" s="1"/>
  <c r="U1555" i="1" a="1"/>
  <c r="U1555" i="1" s="1"/>
  <c r="V1555" i="1" a="1"/>
  <c r="V1555" i="1" s="1"/>
  <c r="S1074" i="1" a="1"/>
  <c r="S1074" i="1" s="1"/>
  <c r="T1074" i="1" a="1"/>
  <c r="T1074" i="1" s="1"/>
  <c r="U1074" i="1" a="1"/>
  <c r="U1074" i="1" s="1"/>
  <c r="V1074" i="1" a="1"/>
  <c r="V1074" i="1" s="1"/>
  <c r="S1733" i="1" a="1"/>
  <c r="S1733" i="1" s="1"/>
  <c r="T1733" i="1" a="1"/>
  <c r="T1733" i="1" s="1"/>
  <c r="U1733" i="1" a="1"/>
  <c r="U1733" i="1" s="1"/>
  <c r="V1733" i="1" a="1"/>
  <c r="V1733" i="1" s="1"/>
  <c r="S892" i="1" a="1"/>
  <c r="S892" i="1" s="1"/>
  <c r="T892" i="1" a="1"/>
  <c r="T892" i="1" s="1"/>
  <c r="U892" i="1" a="1"/>
  <c r="U892" i="1" s="1"/>
  <c r="V892" i="1" a="1"/>
  <c r="V892" i="1" s="1"/>
  <c r="S1771" i="1" a="1"/>
  <c r="S1771" i="1" s="1"/>
  <c r="T1771" i="1" a="1"/>
  <c r="T1771" i="1" s="1"/>
  <c r="U1771" i="1" a="1"/>
  <c r="U1771" i="1" s="1"/>
  <c r="V1771" i="1" a="1"/>
  <c r="V1771" i="1" s="1"/>
  <c r="S1010" i="1" a="1"/>
  <c r="S1010" i="1" s="1"/>
  <c r="T1010" i="1" a="1"/>
  <c r="T1010" i="1" s="1"/>
  <c r="U1010" i="1" a="1"/>
  <c r="U1010" i="1" s="1"/>
  <c r="V1010" i="1" a="1"/>
  <c r="V1010" i="1" s="1"/>
  <c r="S1275" i="1" a="1"/>
  <c r="S1275" i="1" s="1"/>
  <c r="T1275" i="1" a="1"/>
  <c r="T1275" i="1" s="1"/>
  <c r="U1275" i="1" a="1"/>
  <c r="U1275" i="1" s="1"/>
  <c r="V1275" i="1" a="1"/>
  <c r="V1275" i="1" s="1"/>
  <c r="S1067" i="1" a="1"/>
  <c r="S1067" i="1" s="1"/>
  <c r="T1067" i="1" a="1"/>
  <c r="T1067" i="1" s="1"/>
  <c r="U1067" i="1" a="1"/>
  <c r="U1067" i="1" s="1"/>
  <c r="V1067" i="1" a="1"/>
  <c r="V1067" i="1" s="1"/>
  <c r="S1503" i="1" a="1"/>
  <c r="S1503" i="1" s="1"/>
  <c r="T1503" i="1" a="1"/>
  <c r="T1503" i="1" s="1"/>
  <c r="U1503" i="1" a="1"/>
  <c r="U1503" i="1" s="1"/>
  <c r="V1503" i="1" a="1"/>
  <c r="V1503" i="1" s="1"/>
  <c r="S1765" i="1" a="1"/>
  <c r="S1765" i="1" s="1"/>
  <c r="T1765" i="1" a="1"/>
  <c r="T1765" i="1" s="1"/>
  <c r="U1765" i="1" a="1"/>
  <c r="U1765" i="1" s="1"/>
  <c r="V1765" i="1" a="1"/>
  <c r="V1765" i="1" s="1"/>
  <c r="S913" i="1" a="1"/>
  <c r="S913" i="1" s="1"/>
  <c r="T913" i="1" a="1"/>
  <c r="T913" i="1" s="1"/>
  <c r="U913" i="1" a="1"/>
  <c r="U913" i="1" s="1"/>
  <c r="V913" i="1" a="1"/>
  <c r="V913" i="1" s="1"/>
  <c r="S794" i="1" a="1"/>
  <c r="S794" i="1" s="1"/>
  <c r="T794" i="1" a="1"/>
  <c r="T794" i="1" s="1"/>
  <c r="U794" i="1" a="1"/>
  <c r="U794" i="1" s="1"/>
  <c r="V794" i="1" a="1"/>
  <c r="V794" i="1" s="1"/>
  <c r="S1356" i="1" a="1"/>
  <c r="S1356" i="1" s="1"/>
  <c r="T1356" i="1" a="1"/>
  <c r="T1356" i="1" s="1"/>
  <c r="U1356" i="1" a="1"/>
  <c r="U1356" i="1" s="1"/>
  <c r="V1356" i="1" a="1"/>
  <c r="V1356" i="1" s="1"/>
  <c r="S1584" i="1" a="1"/>
  <c r="S1584" i="1" s="1"/>
  <c r="T1584" i="1" a="1"/>
  <c r="T1584" i="1" s="1"/>
  <c r="U1584" i="1" a="1"/>
  <c r="U1584" i="1" s="1"/>
  <c r="V1584" i="1" a="1"/>
  <c r="V1584" i="1" s="1"/>
  <c r="S810" i="1" a="1"/>
  <c r="S810" i="1" s="1"/>
  <c r="T810" i="1" a="1"/>
  <c r="T810" i="1" s="1"/>
  <c r="U810" i="1" a="1"/>
  <c r="U810" i="1" s="1"/>
  <c r="V810" i="1" a="1"/>
  <c r="V810" i="1" s="1"/>
  <c r="S907" i="1" a="1"/>
  <c r="S907" i="1" s="1"/>
  <c r="T907" i="1" a="1"/>
  <c r="T907" i="1" s="1"/>
  <c r="U907" i="1" a="1"/>
  <c r="U907" i="1" s="1"/>
  <c r="V907" i="1" a="1"/>
  <c r="V907" i="1" s="1"/>
  <c r="S1702" i="1" a="1"/>
  <c r="S1702" i="1" s="1"/>
  <c r="T1702" i="1" a="1"/>
  <c r="T1702" i="1" s="1"/>
  <c r="U1702" i="1" a="1"/>
  <c r="U1702" i="1" s="1"/>
  <c r="V1702" i="1" a="1"/>
  <c r="V1702" i="1" s="1"/>
  <c r="S1714" i="1" a="1"/>
  <c r="S1714" i="1" s="1"/>
  <c r="T1714" i="1" a="1"/>
  <c r="T1714" i="1" s="1"/>
  <c r="U1714" i="1" a="1"/>
  <c r="U1714" i="1" s="1"/>
  <c r="V1714" i="1" a="1"/>
  <c r="V1714" i="1" s="1"/>
  <c r="S1707" i="1" a="1"/>
  <c r="S1707" i="1" s="1"/>
  <c r="T1707" i="1" a="1"/>
  <c r="T1707" i="1" s="1"/>
  <c r="U1707" i="1" a="1"/>
  <c r="U1707" i="1" s="1"/>
  <c r="V1707" i="1" a="1"/>
  <c r="V1707" i="1" s="1"/>
  <c r="S876" i="1" a="1"/>
  <c r="S876" i="1" s="1"/>
  <c r="T876" i="1" a="1"/>
  <c r="T876" i="1" s="1"/>
  <c r="U876" i="1" a="1"/>
  <c r="U876" i="1" s="1"/>
  <c r="V876" i="1" a="1"/>
  <c r="V876" i="1" s="1"/>
  <c r="S1663" i="1" a="1"/>
  <c r="S1663" i="1" s="1"/>
  <c r="T1663" i="1" a="1"/>
  <c r="T1663" i="1" s="1"/>
  <c r="U1663" i="1" a="1"/>
  <c r="U1663" i="1" s="1"/>
  <c r="V1663" i="1" a="1"/>
  <c r="V1663" i="1" s="1"/>
  <c r="S1025" i="1" a="1"/>
  <c r="S1025" i="1" s="1"/>
  <c r="T1025" i="1" a="1"/>
  <c r="T1025" i="1" s="1"/>
  <c r="U1025" i="1" a="1"/>
  <c r="U1025" i="1" s="1"/>
  <c r="V1025" i="1" a="1"/>
  <c r="V1025" i="1" s="1"/>
  <c r="S1403" i="1" a="1"/>
  <c r="S1403" i="1" s="1"/>
  <c r="T1403" i="1" a="1"/>
  <c r="T1403" i="1" s="1"/>
  <c r="U1403" i="1" a="1"/>
  <c r="U1403" i="1" s="1"/>
  <c r="V1403" i="1" a="1"/>
  <c r="V1403" i="1" s="1"/>
  <c r="S1723" i="1" a="1"/>
  <c r="S1723" i="1" s="1"/>
  <c r="T1723" i="1" a="1"/>
  <c r="T1723" i="1" s="1"/>
  <c r="U1723" i="1" a="1"/>
  <c r="U1723" i="1" s="1"/>
  <c r="V1723" i="1" a="1"/>
  <c r="V1723" i="1" s="1"/>
  <c r="S1205" i="1" a="1"/>
  <c r="S1205" i="1" s="1"/>
  <c r="T1205" i="1" a="1"/>
  <c r="T1205" i="1" s="1"/>
  <c r="U1205" i="1" a="1"/>
  <c r="U1205" i="1" s="1"/>
  <c r="V1205" i="1" a="1"/>
  <c r="V1205" i="1" s="1"/>
  <c r="S1440" i="1" a="1"/>
  <c r="S1440" i="1" s="1"/>
  <c r="T1440" i="1" a="1"/>
  <c r="T1440" i="1" s="1"/>
  <c r="U1440" i="1" a="1"/>
  <c r="U1440" i="1" s="1"/>
  <c r="V1440" i="1" a="1"/>
  <c r="V1440" i="1" s="1"/>
  <c r="S1062" i="1" a="1"/>
  <c r="S1062" i="1" s="1"/>
  <c r="T1062" i="1" a="1"/>
  <c r="T1062" i="1" s="1"/>
  <c r="U1062" i="1" a="1"/>
  <c r="U1062" i="1" s="1"/>
  <c r="V1062" i="1" a="1"/>
  <c r="V1062" i="1" s="1"/>
  <c r="S1361" i="1" a="1"/>
  <c r="S1361" i="1" s="1"/>
  <c r="T1361" i="1" a="1"/>
  <c r="T1361" i="1" s="1"/>
  <c r="U1361" i="1" a="1"/>
  <c r="U1361" i="1" s="1"/>
  <c r="V1361" i="1" a="1"/>
  <c r="V1361" i="1" s="1"/>
  <c r="S1158" i="1" a="1"/>
  <c r="S1158" i="1" s="1"/>
  <c r="T1158" i="1" a="1"/>
  <c r="T1158" i="1" s="1"/>
  <c r="U1158" i="1" a="1"/>
  <c r="U1158" i="1" s="1"/>
  <c r="V1158" i="1" a="1"/>
  <c r="V1158" i="1" s="1"/>
  <c r="S1292" i="1" a="1"/>
  <c r="S1292" i="1" s="1"/>
  <c r="T1292" i="1" a="1"/>
  <c r="T1292" i="1" s="1"/>
  <c r="U1292" i="1" a="1"/>
  <c r="U1292" i="1" s="1"/>
  <c r="V1292" i="1" a="1"/>
  <c r="V1292" i="1" s="1"/>
  <c r="S1550" i="1" a="1"/>
  <c r="S1550" i="1" s="1"/>
  <c r="T1550" i="1" a="1"/>
  <c r="T1550" i="1" s="1"/>
  <c r="U1550" i="1" a="1"/>
  <c r="U1550" i="1" s="1"/>
  <c r="V1550" i="1" a="1"/>
  <c r="V1550" i="1" s="1"/>
  <c r="S906" i="1" a="1"/>
  <c r="S906" i="1" s="1"/>
  <c r="T906" i="1" a="1"/>
  <c r="T906" i="1" s="1"/>
  <c r="U906" i="1" a="1"/>
  <c r="U906" i="1" s="1"/>
  <c r="V906" i="1" a="1"/>
  <c r="V906" i="1" s="1"/>
  <c r="S1095" i="1" a="1"/>
  <c r="S1095" i="1" s="1"/>
  <c r="T1095" i="1" a="1"/>
  <c r="T1095" i="1" s="1"/>
  <c r="U1095" i="1" a="1"/>
  <c r="U1095" i="1" s="1"/>
  <c r="V1095" i="1" a="1"/>
  <c r="V1095" i="1" s="1"/>
  <c r="S821" i="1" a="1"/>
  <c r="S821" i="1" s="1"/>
  <c r="T821" i="1" a="1"/>
  <c r="T821" i="1" s="1"/>
  <c r="U821" i="1" a="1"/>
  <c r="U821" i="1" s="1"/>
  <c r="V821" i="1" a="1"/>
  <c r="V821" i="1" s="1"/>
  <c r="S838" i="1" a="1"/>
  <c r="S838" i="1" s="1"/>
  <c r="T838" i="1" a="1"/>
  <c r="T838" i="1" s="1"/>
  <c r="U838" i="1" a="1"/>
  <c r="U838" i="1" s="1"/>
  <c r="V838" i="1" a="1"/>
  <c r="V838" i="1" s="1"/>
  <c r="S1311" i="1" a="1"/>
  <c r="S1311" i="1" s="1"/>
  <c r="T1311" i="1" a="1"/>
  <c r="T1311" i="1" s="1"/>
  <c r="U1311" i="1" a="1"/>
  <c r="U1311" i="1" s="1"/>
  <c r="V1311" i="1" a="1"/>
  <c r="V1311" i="1" s="1"/>
  <c r="S1321" i="1" a="1"/>
  <c r="S1321" i="1" s="1"/>
  <c r="T1321" i="1" a="1"/>
  <c r="T1321" i="1" s="1"/>
  <c r="U1321" i="1" a="1"/>
  <c r="U1321" i="1" s="1"/>
  <c r="V1321" i="1" a="1"/>
  <c r="V1321" i="1" s="1"/>
  <c r="S1735" i="1" a="1"/>
  <c r="S1735" i="1" s="1"/>
  <c r="T1735" i="1" a="1"/>
  <c r="T1735" i="1" s="1"/>
  <c r="U1735" i="1" a="1"/>
  <c r="U1735" i="1" s="1"/>
  <c r="V1735" i="1" a="1"/>
  <c r="V1735" i="1" s="1"/>
  <c r="S1496" i="1" a="1"/>
  <c r="S1496" i="1" s="1"/>
  <c r="T1496" i="1" a="1"/>
  <c r="T1496" i="1" s="1"/>
  <c r="U1496" i="1" a="1"/>
  <c r="U1496" i="1" s="1"/>
  <c r="V1496" i="1" a="1"/>
  <c r="V1496" i="1" s="1"/>
  <c r="S1677" i="1" a="1"/>
  <c r="S1677" i="1" s="1"/>
  <c r="T1677" i="1" a="1"/>
  <c r="T1677" i="1" s="1"/>
  <c r="U1677" i="1" a="1"/>
  <c r="U1677" i="1" s="1"/>
  <c r="V1677" i="1" a="1"/>
  <c r="V1677" i="1" s="1"/>
  <c r="S1330" i="1" a="1"/>
  <c r="S1330" i="1" s="1"/>
  <c r="T1330" i="1" a="1"/>
  <c r="T1330" i="1" s="1"/>
  <c r="U1330" i="1" a="1"/>
  <c r="U1330" i="1" s="1"/>
  <c r="V1330" i="1" a="1"/>
  <c r="V1330" i="1" s="1"/>
  <c r="S1253" i="1" a="1"/>
  <c r="S1253" i="1" s="1"/>
  <c r="T1253" i="1" a="1"/>
  <c r="T1253" i="1" s="1"/>
  <c r="U1253" i="1" a="1"/>
  <c r="U1253" i="1" s="1"/>
  <c r="V1253" i="1" a="1"/>
  <c r="V1253" i="1" s="1"/>
  <c r="S904" i="1" a="1"/>
  <c r="S904" i="1" s="1"/>
  <c r="T904" i="1" a="1"/>
  <c r="T904" i="1" s="1"/>
  <c r="U904" i="1" a="1"/>
  <c r="U904" i="1" s="1"/>
  <c r="V904" i="1" a="1"/>
  <c r="V904" i="1" s="1"/>
  <c r="S1114" i="1" a="1"/>
  <c r="S1114" i="1" s="1"/>
  <c r="T1114" i="1" a="1"/>
  <c r="T1114" i="1" s="1"/>
  <c r="U1114" i="1" a="1"/>
  <c r="U1114" i="1" s="1"/>
  <c r="V1114" i="1" a="1"/>
  <c r="V1114" i="1" s="1"/>
  <c r="S1717" i="1" a="1"/>
  <c r="S1717" i="1" s="1"/>
  <c r="T1717" i="1" a="1"/>
  <c r="T1717" i="1" s="1"/>
  <c r="U1717" i="1" a="1"/>
  <c r="U1717" i="1" s="1"/>
  <c r="V1717" i="1" a="1"/>
  <c r="V1717" i="1" s="1"/>
  <c r="S1238" i="1" a="1"/>
  <c r="S1238" i="1" s="1"/>
  <c r="T1238" i="1" a="1"/>
  <c r="T1238" i="1" s="1"/>
  <c r="U1238" i="1" a="1"/>
  <c r="U1238" i="1" s="1"/>
  <c r="V1238" i="1" a="1"/>
  <c r="V1238" i="1" s="1"/>
  <c r="S891" i="1" a="1"/>
  <c r="S891" i="1" s="1"/>
  <c r="T891" i="1" a="1"/>
  <c r="T891" i="1" s="1"/>
  <c r="U891" i="1" a="1"/>
  <c r="U891" i="1" s="1"/>
  <c r="V891" i="1" a="1"/>
  <c r="V891" i="1" s="1"/>
  <c r="S1368" i="1" a="1"/>
  <c r="S1368" i="1" s="1"/>
  <c r="T1368" i="1" a="1"/>
  <c r="T1368" i="1" s="1"/>
  <c r="U1368" i="1" a="1"/>
  <c r="U1368" i="1" s="1"/>
  <c r="V1368" i="1" a="1"/>
  <c r="V1368" i="1" s="1"/>
  <c r="S1767" i="1" a="1"/>
  <c r="S1767" i="1" s="1"/>
  <c r="T1767" i="1" a="1"/>
  <c r="T1767" i="1" s="1"/>
  <c r="U1767" i="1" a="1"/>
  <c r="U1767" i="1" s="1"/>
  <c r="V1767" i="1" a="1"/>
  <c r="V1767" i="1" s="1"/>
  <c r="S1288" i="1" a="1"/>
  <c r="S1288" i="1" s="1"/>
  <c r="T1288" i="1" a="1"/>
  <c r="T1288" i="1" s="1"/>
  <c r="U1288" i="1" a="1"/>
  <c r="U1288" i="1" s="1"/>
  <c r="V1288" i="1" a="1"/>
  <c r="V1288" i="1" s="1"/>
  <c r="S1325" i="1" a="1"/>
  <c r="S1325" i="1" s="1"/>
  <c r="T1325" i="1" a="1"/>
  <c r="T1325" i="1" s="1"/>
  <c r="U1325" i="1" a="1"/>
  <c r="U1325" i="1" s="1"/>
  <c r="V1325" i="1" a="1"/>
  <c r="V1325" i="1" s="1"/>
  <c r="S1760" i="1" a="1"/>
  <c r="S1760" i="1" s="1"/>
  <c r="T1760" i="1" a="1"/>
  <c r="T1760" i="1" s="1"/>
  <c r="U1760" i="1" a="1"/>
  <c r="U1760" i="1" s="1"/>
  <c r="V1760" i="1" a="1"/>
  <c r="V1760" i="1" s="1"/>
  <c r="S1729" i="1" a="1"/>
  <c r="S1729" i="1" s="1"/>
  <c r="T1729" i="1" a="1"/>
  <c r="T1729" i="1" s="1"/>
  <c r="U1729" i="1" a="1"/>
  <c r="U1729" i="1" s="1"/>
  <c r="V1729" i="1" a="1"/>
  <c r="V1729" i="1" s="1"/>
  <c r="S1299" i="1" a="1"/>
  <c r="S1299" i="1" s="1"/>
  <c r="T1299" i="1" a="1"/>
  <c r="T1299" i="1" s="1"/>
  <c r="U1299" i="1" a="1"/>
  <c r="U1299" i="1" s="1"/>
  <c r="V1299" i="1" a="1"/>
  <c r="V1299" i="1" s="1"/>
  <c r="S1165" i="1" a="1"/>
  <c r="S1165" i="1" s="1"/>
  <c r="T1165" i="1" a="1"/>
  <c r="T1165" i="1" s="1"/>
  <c r="U1165" i="1" a="1"/>
  <c r="U1165" i="1" s="1"/>
  <c r="V1165" i="1" a="1"/>
  <c r="V1165" i="1" s="1"/>
  <c r="S1000" i="1" a="1"/>
  <c r="S1000" i="1" s="1"/>
  <c r="T1000" i="1" a="1"/>
  <c r="T1000" i="1" s="1"/>
  <c r="U1000" i="1" a="1"/>
  <c r="U1000" i="1" s="1"/>
  <c r="V1000" i="1" a="1"/>
  <c r="V1000" i="1" s="1"/>
  <c r="S1709" i="1" a="1"/>
  <c r="S1709" i="1" s="1"/>
  <c r="T1709" i="1" a="1"/>
  <c r="T1709" i="1" s="1"/>
  <c r="U1709" i="1" a="1"/>
  <c r="U1709" i="1" s="1"/>
  <c r="V1709" i="1" a="1"/>
  <c r="V1709" i="1" s="1"/>
  <c r="S1568" i="1" a="1"/>
  <c r="S1568" i="1" s="1"/>
  <c r="T1568" i="1" a="1"/>
  <c r="T1568" i="1" s="1"/>
  <c r="U1568" i="1" a="1"/>
  <c r="U1568" i="1" s="1"/>
  <c r="V1568" i="1" a="1"/>
  <c r="V1568" i="1" s="1"/>
  <c r="S1477" i="1" a="1"/>
  <c r="S1477" i="1" s="1"/>
  <c r="T1477" i="1" a="1"/>
  <c r="T1477" i="1" s="1"/>
  <c r="U1477" i="1" a="1"/>
  <c r="U1477" i="1" s="1"/>
  <c r="V1477" i="1" a="1"/>
  <c r="V1477" i="1" s="1"/>
  <c r="S1219" i="1" a="1"/>
  <c r="S1219" i="1" s="1"/>
  <c r="T1219" i="1" a="1"/>
  <c r="T1219" i="1" s="1"/>
  <c r="U1219" i="1" a="1"/>
  <c r="U1219" i="1" s="1"/>
  <c r="V1219" i="1" a="1"/>
  <c r="V1219" i="1" s="1"/>
  <c r="S1467" i="1" a="1"/>
  <c r="S1467" i="1" s="1"/>
  <c r="T1467" i="1" a="1"/>
  <c r="T1467" i="1" s="1"/>
  <c r="U1467" i="1" a="1"/>
  <c r="U1467" i="1" s="1"/>
  <c r="V1467" i="1" a="1"/>
  <c r="V1467" i="1" s="1"/>
  <c r="S1132" i="1" a="1"/>
  <c r="S1132" i="1" s="1"/>
  <c r="T1132" i="1" a="1"/>
  <c r="T1132" i="1" s="1"/>
  <c r="U1132" i="1" a="1"/>
  <c r="U1132" i="1" s="1"/>
  <c r="V1132" i="1" a="1"/>
  <c r="V1132" i="1" s="1"/>
  <c r="S1032" i="1" a="1"/>
  <c r="S1032" i="1" s="1"/>
  <c r="T1032" i="1" a="1"/>
  <c r="T1032" i="1" s="1"/>
  <c r="U1032" i="1" a="1"/>
  <c r="U1032" i="1" s="1"/>
  <c r="V1032" i="1" a="1"/>
  <c r="V1032" i="1" s="1"/>
  <c r="S1470" i="1" a="1"/>
  <c r="S1470" i="1" s="1"/>
  <c r="T1470" i="1" a="1"/>
  <c r="T1470" i="1" s="1"/>
  <c r="U1470" i="1" a="1"/>
  <c r="U1470" i="1" s="1"/>
  <c r="V1470" i="1" a="1"/>
  <c r="V1470" i="1" s="1"/>
  <c r="S1117" i="1" a="1"/>
  <c r="S1117" i="1" s="1"/>
  <c r="T1117" i="1" a="1"/>
  <c r="T1117" i="1" s="1"/>
  <c r="U1117" i="1" a="1"/>
  <c r="U1117" i="1" s="1"/>
  <c r="V1117" i="1" a="1"/>
  <c r="V1117" i="1" s="1"/>
  <c r="S1657" i="1" a="1"/>
  <c r="S1657" i="1" s="1"/>
  <c r="T1657" i="1" a="1"/>
  <c r="T1657" i="1" s="1"/>
  <c r="U1657" i="1" a="1"/>
  <c r="U1657" i="1" s="1"/>
  <c r="V1657" i="1" a="1"/>
  <c r="V1657" i="1" s="1"/>
  <c r="S1454" i="1" a="1"/>
  <c r="S1454" i="1" s="1"/>
  <c r="T1454" i="1" a="1"/>
  <c r="T1454" i="1" s="1"/>
  <c r="U1454" i="1" a="1"/>
  <c r="U1454" i="1" s="1"/>
  <c r="V1454" i="1" a="1"/>
  <c r="V1454" i="1" s="1"/>
  <c r="S1331" i="1" a="1"/>
  <c r="S1331" i="1" s="1"/>
  <c r="T1331" i="1" a="1"/>
  <c r="T1331" i="1" s="1"/>
  <c r="U1331" i="1" a="1"/>
  <c r="U1331" i="1" s="1"/>
  <c r="V1331" i="1" a="1"/>
  <c r="V1331" i="1" s="1"/>
  <c r="S961" i="1" a="1"/>
  <c r="S961" i="1" s="1"/>
  <c r="T961" i="1" a="1"/>
  <c r="T961" i="1" s="1"/>
  <c r="U961" i="1" a="1"/>
  <c r="U961" i="1" s="1"/>
  <c r="V961" i="1" a="1"/>
  <c r="V961" i="1" s="1"/>
  <c r="S1202" i="1" a="1"/>
  <c r="S1202" i="1" s="1"/>
  <c r="T1202" i="1" a="1"/>
  <c r="T1202" i="1" s="1"/>
  <c r="U1202" i="1" a="1"/>
  <c r="U1202" i="1" s="1"/>
  <c r="V1202" i="1" a="1"/>
  <c r="V1202" i="1" s="1"/>
  <c r="S1547" i="1" a="1"/>
  <c r="S1547" i="1" s="1"/>
  <c r="T1547" i="1" a="1"/>
  <c r="T1547" i="1" s="1"/>
  <c r="U1547" i="1" a="1"/>
  <c r="U1547" i="1" s="1"/>
  <c r="V1547" i="1" a="1"/>
  <c r="V1547" i="1" s="1"/>
  <c r="S1727" i="1" a="1"/>
  <c r="S1727" i="1" s="1"/>
  <c r="T1727" i="1" a="1"/>
  <c r="T1727" i="1" s="1"/>
  <c r="U1727" i="1" a="1"/>
  <c r="U1727" i="1" s="1"/>
  <c r="V1727" i="1" a="1"/>
  <c r="V1727" i="1" s="1"/>
  <c r="S1168" i="1" a="1"/>
  <c r="S1168" i="1" s="1"/>
  <c r="T1168" i="1" a="1"/>
  <c r="T1168" i="1" s="1"/>
  <c r="U1168" i="1" a="1"/>
  <c r="U1168" i="1" s="1"/>
  <c r="V1168" i="1" a="1"/>
  <c r="V1168" i="1" s="1"/>
  <c r="S1274" i="1" a="1"/>
  <c r="S1274" i="1" s="1"/>
  <c r="T1274" i="1" a="1"/>
  <c r="T1274" i="1" s="1"/>
  <c r="U1274" i="1" a="1"/>
  <c r="U1274" i="1" s="1"/>
  <c r="V1274" i="1" a="1"/>
  <c r="V1274" i="1" s="1"/>
  <c r="S1671" i="1" a="1"/>
  <c r="S1671" i="1" s="1"/>
  <c r="T1671" i="1" a="1"/>
  <c r="T1671" i="1" s="1"/>
  <c r="U1671" i="1" a="1"/>
  <c r="U1671" i="1" s="1"/>
  <c r="V1671" i="1" a="1"/>
  <c r="V1671" i="1" s="1"/>
  <c r="S850" i="1" a="1"/>
  <c r="S850" i="1" s="1"/>
  <c r="T850" i="1" a="1"/>
  <c r="T850" i="1" s="1"/>
  <c r="U850" i="1" a="1"/>
  <c r="U850" i="1" s="1"/>
  <c r="V850" i="1" a="1"/>
  <c r="V850" i="1" s="1"/>
  <c r="S1341" i="1" a="1"/>
  <c r="S1341" i="1" s="1"/>
  <c r="T1341" i="1" a="1"/>
  <c r="T1341" i="1" s="1"/>
  <c r="U1341" i="1" a="1"/>
  <c r="U1341" i="1" s="1"/>
  <c r="V1341" i="1" a="1"/>
  <c r="V1341" i="1" s="1"/>
  <c r="S1536" i="1" a="1"/>
  <c r="S1536" i="1" s="1"/>
  <c r="T1536" i="1" a="1"/>
  <c r="T1536" i="1" s="1"/>
  <c r="U1536" i="1" a="1"/>
  <c r="U1536" i="1" s="1"/>
  <c r="V1536" i="1" a="1"/>
  <c r="V1536" i="1" s="1"/>
  <c r="S1105" i="1" a="1"/>
  <c r="S1105" i="1" s="1"/>
  <c r="T1105" i="1" a="1"/>
  <c r="T1105" i="1" s="1"/>
  <c r="U1105" i="1" a="1"/>
  <c r="U1105" i="1" s="1"/>
  <c r="V1105" i="1" a="1"/>
  <c r="V1105" i="1" s="1"/>
  <c r="S1708" i="1" a="1"/>
  <c r="S1708" i="1" s="1"/>
  <c r="T1708" i="1" a="1"/>
  <c r="T1708" i="1" s="1"/>
  <c r="U1708" i="1" a="1"/>
  <c r="U1708" i="1" s="1"/>
  <c r="V1708" i="1" a="1"/>
  <c r="V1708" i="1" s="1"/>
  <c r="S1509" i="1" a="1"/>
  <c r="S1509" i="1" s="1"/>
  <c r="T1509" i="1" a="1"/>
  <c r="T1509" i="1" s="1"/>
  <c r="U1509" i="1" a="1"/>
  <c r="U1509" i="1" s="1"/>
  <c r="V1509" i="1" a="1"/>
  <c r="V1509" i="1" s="1"/>
  <c r="S893" i="1" a="1"/>
  <c r="S893" i="1" s="1"/>
  <c r="T893" i="1" a="1"/>
  <c r="T893" i="1" s="1"/>
  <c r="U893" i="1" a="1"/>
  <c r="U893" i="1" s="1"/>
  <c r="V893" i="1" a="1"/>
  <c r="V893" i="1" s="1"/>
  <c r="S958" i="1" a="1"/>
  <c r="S958" i="1" s="1"/>
  <c r="T958" i="1" a="1"/>
  <c r="T958" i="1" s="1"/>
  <c r="U958" i="1" a="1"/>
  <c r="U958" i="1" s="1"/>
  <c r="V958" i="1" a="1"/>
  <c r="V958" i="1" s="1"/>
  <c r="S1499" i="1" a="1"/>
  <c r="S1499" i="1" s="1"/>
  <c r="T1499" i="1" a="1"/>
  <c r="T1499" i="1" s="1"/>
  <c r="U1499" i="1" a="1"/>
  <c r="U1499" i="1" s="1"/>
  <c r="V1499" i="1" a="1"/>
  <c r="V1499" i="1" s="1"/>
  <c r="S1031" i="1" a="1"/>
  <c r="S1031" i="1" s="1"/>
  <c r="T1031" i="1" a="1"/>
  <c r="T1031" i="1" s="1"/>
  <c r="U1031" i="1" a="1"/>
  <c r="U1031" i="1" s="1"/>
  <c r="V1031" i="1" a="1"/>
  <c r="V1031" i="1" s="1"/>
  <c r="S1417" i="1" a="1"/>
  <c r="S1417" i="1" s="1"/>
  <c r="T1417" i="1" a="1"/>
  <c r="T1417" i="1" s="1"/>
  <c r="U1417" i="1" a="1"/>
  <c r="U1417" i="1" s="1"/>
  <c r="V1417" i="1" a="1"/>
  <c r="V1417" i="1" s="1"/>
  <c r="S1134" i="1" a="1"/>
  <c r="S1134" i="1" s="1"/>
  <c r="T1134" i="1" a="1"/>
  <c r="T1134" i="1" s="1"/>
  <c r="U1134" i="1" a="1"/>
  <c r="U1134" i="1" s="1"/>
  <c r="V1134" i="1" a="1"/>
  <c r="V1134" i="1" s="1"/>
  <c r="S1251" i="1" a="1"/>
  <c r="S1251" i="1" s="1"/>
  <c r="T1251" i="1" a="1"/>
  <c r="T1251" i="1" s="1"/>
  <c r="U1251" i="1" a="1"/>
  <c r="U1251" i="1" s="1"/>
  <c r="V1251" i="1" a="1"/>
  <c r="V1251" i="1" s="1"/>
  <c r="S962" i="1" a="1"/>
  <c r="S962" i="1" s="1"/>
  <c r="T962" i="1" a="1"/>
  <c r="T962" i="1" s="1"/>
  <c r="U962" i="1" a="1"/>
  <c r="U962" i="1" s="1"/>
  <c r="V962" i="1" a="1"/>
  <c r="V962" i="1" s="1"/>
  <c r="S1516" i="1" a="1"/>
  <c r="S1516" i="1" s="1"/>
  <c r="T1516" i="1" a="1"/>
  <c r="T1516" i="1" s="1"/>
  <c r="U1516" i="1" a="1"/>
  <c r="U1516" i="1" s="1"/>
  <c r="V1516" i="1" a="1"/>
  <c r="V1516" i="1" s="1"/>
  <c r="S1483" i="1" a="1"/>
  <c r="S1483" i="1" s="1"/>
  <c r="T1483" i="1" a="1"/>
  <c r="T1483" i="1" s="1"/>
  <c r="U1483" i="1" a="1"/>
  <c r="U1483" i="1" s="1"/>
  <c r="V1483" i="1" a="1"/>
  <c r="V1483" i="1" s="1"/>
  <c r="S1065" i="1" a="1"/>
  <c r="S1065" i="1" s="1"/>
  <c r="T1065" i="1" a="1"/>
  <c r="T1065" i="1" s="1"/>
  <c r="U1065" i="1" a="1"/>
  <c r="U1065" i="1" s="1"/>
  <c r="V1065" i="1" a="1"/>
  <c r="V1065" i="1" s="1"/>
  <c r="S1256" i="1" a="1"/>
  <c r="S1256" i="1" s="1"/>
  <c r="T1256" i="1" a="1"/>
  <c r="T1256" i="1" s="1"/>
  <c r="U1256" i="1" a="1"/>
  <c r="U1256" i="1" s="1"/>
  <c r="V1256" i="1" a="1"/>
  <c r="V1256" i="1" s="1"/>
  <c r="S844" i="1" a="1"/>
  <c r="S844" i="1" s="1"/>
  <c r="T844" i="1" a="1"/>
  <c r="T844" i="1" s="1"/>
  <c r="U844" i="1" a="1"/>
  <c r="U844" i="1" s="1"/>
  <c r="V844" i="1" a="1"/>
  <c r="V844" i="1" s="1"/>
  <c r="S1372" i="1" a="1"/>
  <c r="S1372" i="1" s="1"/>
  <c r="T1372" i="1" a="1"/>
  <c r="T1372" i="1" s="1"/>
  <c r="U1372" i="1" a="1"/>
  <c r="U1372" i="1" s="1"/>
  <c r="V1372" i="1" a="1"/>
  <c r="V1372" i="1" s="1"/>
  <c r="S1063" i="1" a="1"/>
  <c r="S1063" i="1" s="1"/>
  <c r="T1063" i="1" a="1"/>
  <c r="T1063" i="1" s="1"/>
  <c r="U1063" i="1" a="1"/>
  <c r="U1063" i="1" s="1"/>
  <c r="V1063" i="1" a="1"/>
  <c r="V1063" i="1" s="1"/>
  <c r="S1520" i="1" a="1"/>
  <c r="S1520" i="1" s="1"/>
  <c r="T1520" i="1" a="1"/>
  <c r="T1520" i="1" s="1"/>
  <c r="U1520" i="1" a="1"/>
  <c r="U1520" i="1" s="1"/>
  <c r="V1520" i="1" a="1"/>
  <c r="V1520" i="1" s="1"/>
  <c r="S1163" i="1" a="1"/>
  <c r="S1163" i="1" s="1"/>
  <c r="T1163" i="1" a="1"/>
  <c r="T1163" i="1" s="1"/>
  <c r="U1163" i="1" a="1"/>
  <c r="U1163" i="1" s="1"/>
  <c r="V1163" i="1" a="1"/>
  <c r="V1163" i="1" s="1"/>
  <c r="S1609" i="1" a="1"/>
  <c r="S1609" i="1" s="1"/>
  <c r="T1609" i="1" a="1"/>
  <c r="T1609" i="1" s="1"/>
  <c r="U1609" i="1" a="1"/>
  <c r="U1609" i="1" s="1"/>
  <c r="V1609" i="1" a="1"/>
  <c r="V1609" i="1" s="1"/>
  <c r="S1388" i="1" a="1"/>
  <c r="S1388" i="1" s="1"/>
  <c r="T1388" i="1" a="1"/>
  <c r="T1388" i="1" s="1"/>
  <c r="U1388" i="1" a="1"/>
  <c r="U1388" i="1" s="1"/>
  <c r="V1388" i="1" a="1"/>
  <c r="V1388" i="1" s="1"/>
  <c r="S791" i="1" a="1"/>
  <c r="S791" i="1" s="1"/>
  <c r="T791" i="1" a="1"/>
  <c r="T791" i="1" s="1"/>
  <c r="U791" i="1" a="1"/>
  <c r="U791" i="1" s="1"/>
  <c r="V791" i="1" a="1"/>
  <c r="V791" i="1" s="1"/>
  <c r="S1523" i="1" a="1"/>
  <c r="S1523" i="1" s="1"/>
  <c r="T1523" i="1" a="1"/>
  <c r="T1523" i="1" s="1"/>
  <c r="U1523" i="1" a="1"/>
  <c r="U1523" i="1" s="1"/>
  <c r="V1523" i="1" a="1"/>
  <c r="V1523" i="1" s="1"/>
  <c r="S1770" i="1" a="1"/>
  <c r="S1770" i="1" s="1"/>
  <c r="T1770" i="1" a="1"/>
  <c r="T1770" i="1" s="1"/>
  <c r="U1770" i="1" a="1"/>
  <c r="U1770" i="1" s="1"/>
  <c r="V1770" i="1" a="1"/>
  <c r="V1770" i="1" s="1"/>
  <c r="S1343" i="1" a="1"/>
  <c r="S1343" i="1" s="1"/>
  <c r="T1343" i="1" a="1"/>
  <c r="T1343" i="1" s="1"/>
  <c r="U1343" i="1" a="1"/>
  <c r="U1343" i="1" s="1"/>
  <c r="V1343" i="1" a="1"/>
  <c r="V1343" i="1" s="1"/>
  <c r="S1093" i="1" a="1"/>
  <c r="S1093" i="1" s="1"/>
  <c r="T1093" i="1" a="1"/>
  <c r="T1093" i="1" s="1"/>
  <c r="U1093" i="1" a="1"/>
  <c r="U1093" i="1" s="1"/>
  <c r="V1093" i="1" a="1"/>
  <c r="V1093" i="1" s="1"/>
  <c r="S1606" i="1" a="1"/>
  <c r="S1606" i="1" s="1"/>
  <c r="T1606" i="1" a="1"/>
  <c r="T1606" i="1" s="1"/>
  <c r="U1606" i="1" a="1"/>
  <c r="U1606" i="1" s="1"/>
  <c r="V1606" i="1" a="1"/>
  <c r="V1606" i="1" s="1"/>
  <c r="S1579" i="1" a="1"/>
  <c r="S1579" i="1" s="1"/>
  <c r="T1579" i="1" a="1"/>
  <c r="T1579" i="1" s="1"/>
  <c r="U1579" i="1" a="1"/>
  <c r="U1579" i="1" s="1"/>
  <c r="V1579" i="1" a="1"/>
  <c r="V1579" i="1" s="1"/>
  <c r="S1185" i="1" a="1"/>
  <c r="S1185" i="1" s="1"/>
  <c r="T1185" i="1" a="1"/>
  <c r="T1185" i="1" s="1"/>
  <c r="U1185" i="1" a="1"/>
  <c r="U1185" i="1" s="1"/>
  <c r="V1185" i="1" a="1"/>
  <c r="V1185" i="1" s="1"/>
  <c r="S1540" i="1" a="1"/>
  <c r="S1540" i="1" s="1"/>
  <c r="T1540" i="1" a="1"/>
  <c r="T1540" i="1" s="1"/>
  <c r="U1540" i="1" a="1"/>
  <c r="U1540" i="1" s="1"/>
  <c r="V1540" i="1" a="1"/>
  <c r="V1540" i="1" s="1"/>
  <c r="S802" i="1" a="1"/>
  <c r="S802" i="1" s="1"/>
  <c r="T802" i="1" a="1"/>
  <c r="T802" i="1" s="1"/>
  <c r="U802" i="1" a="1"/>
  <c r="U802" i="1" s="1"/>
  <c r="V802" i="1" a="1"/>
  <c r="V802" i="1" s="1"/>
  <c r="S1696" i="1" a="1"/>
  <c r="S1696" i="1" s="1"/>
  <c r="T1696" i="1" a="1"/>
  <c r="T1696" i="1" s="1"/>
  <c r="U1696" i="1" a="1"/>
  <c r="U1696" i="1" s="1"/>
  <c r="V1696" i="1" a="1"/>
  <c r="V1696" i="1" s="1"/>
  <c r="S1700" i="1" a="1"/>
  <c r="S1700" i="1" s="1"/>
  <c r="T1700" i="1" a="1"/>
  <c r="T1700" i="1" s="1"/>
  <c r="U1700" i="1" a="1"/>
  <c r="U1700" i="1" s="1"/>
  <c r="V1700" i="1" a="1"/>
  <c r="V1700" i="1" s="1"/>
  <c r="S998" i="1" a="1"/>
  <c r="S998" i="1" s="1"/>
  <c r="T998" i="1" a="1"/>
  <c r="T998" i="1" s="1"/>
  <c r="U998" i="1" a="1"/>
  <c r="U998" i="1" s="1"/>
  <c r="V998" i="1" a="1"/>
  <c r="V998" i="1" s="1"/>
  <c r="S1576" i="1" a="1"/>
  <c r="S1576" i="1" s="1"/>
  <c r="T1576" i="1" a="1"/>
  <c r="T1576" i="1" s="1"/>
  <c r="U1576" i="1" a="1"/>
  <c r="U1576" i="1" s="1"/>
  <c r="V1576" i="1" a="1"/>
  <c r="V1576" i="1" s="1"/>
  <c r="S815" i="1" a="1"/>
  <c r="S815" i="1" s="1"/>
  <c r="T815" i="1" a="1"/>
  <c r="T815" i="1" s="1"/>
  <c r="U815" i="1" a="1"/>
  <c r="U815" i="1" s="1"/>
  <c r="V815" i="1" a="1"/>
  <c r="V815" i="1" s="1"/>
  <c r="S964" i="1" a="1"/>
  <c r="S964" i="1" s="1"/>
  <c r="T964" i="1" a="1"/>
  <c r="T964" i="1" s="1"/>
  <c r="U964" i="1" a="1"/>
  <c r="U964" i="1" s="1"/>
  <c r="V964" i="1" a="1"/>
  <c r="V964" i="1" s="1"/>
  <c r="S1501" i="1" a="1"/>
  <c r="S1501" i="1" s="1"/>
  <c r="T1501" i="1" a="1"/>
  <c r="T1501" i="1" s="1"/>
  <c r="U1501" i="1" a="1"/>
  <c r="U1501" i="1" s="1"/>
  <c r="V1501" i="1" a="1"/>
  <c r="V1501" i="1" s="1"/>
  <c r="S853" i="1" a="1"/>
  <c r="S853" i="1" s="1"/>
  <c r="T853" i="1" a="1"/>
  <c r="T853" i="1" s="1"/>
  <c r="U853" i="1" a="1"/>
  <c r="U853" i="1" s="1"/>
  <c r="V853" i="1" a="1"/>
  <c r="V853" i="1" s="1"/>
  <c r="S782" i="1" a="1"/>
  <c r="S782" i="1" s="1"/>
  <c r="T782" i="1" a="1"/>
  <c r="T782" i="1" s="1"/>
  <c r="U782" i="1" a="1"/>
  <c r="U782" i="1" s="1"/>
  <c r="V782" i="1" a="1"/>
  <c r="V782" i="1" s="1"/>
  <c r="S1598" i="1" a="1"/>
  <c r="S1598" i="1" s="1"/>
  <c r="T1598" i="1" a="1"/>
  <c r="T1598" i="1" s="1"/>
  <c r="U1598" i="1" a="1"/>
  <c r="U1598" i="1" s="1"/>
  <c r="V1598" i="1" a="1"/>
  <c r="V1598" i="1" s="1"/>
  <c r="S1773" i="1" a="1"/>
  <c r="S1773" i="1" s="1"/>
  <c r="T1773" i="1" a="1"/>
  <c r="T1773" i="1" s="1"/>
  <c r="U1773" i="1" a="1"/>
  <c r="U1773" i="1" s="1"/>
  <c r="V1773" i="1" a="1"/>
  <c r="V1773" i="1" s="1"/>
  <c r="S1453" i="1" a="1"/>
  <c r="S1453" i="1" s="1"/>
  <c r="T1453" i="1" a="1"/>
  <c r="T1453" i="1" s="1"/>
  <c r="U1453" i="1" a="1"/>
  <c r="U1453" i="1" s="1"/>
  <c r="V1453" i="1" a="1"/>
  <c r="V1453" i="1" s="1"/>
  <c r="S889" i="1" a="1"/>
  <c r="S889" i="1" s="1"/>
  <c r="T889" i="1" a="1"/>
  <c r="T889" i="1" s="1"/>
  <c r="U889" i="1" a="1"/>
  <c r="U889" i="1" s="1"/>
  <c r="V889" i="1" a="1"/>
  <c r="V889" i="1" s="1"/>
  <c r="S1560" i="1" a="1"/>
  <c r="S1560" i="1" s="1"/>
  <c r="T1560" i="1" a="1"/>
  <c r="T1560" i="1" s="1"/>
  <c r="U1560" i="1" a="1"/>
  <c r="U1560" i="1" s="1"/>
  <c r="V1560" i="1" a="1"/>
  <c r="V1560" i="1" s="1"/>
  <c r="S1473" i="1" a="1"/>
  <c r="S1473" i="1" s="1"/>
  <c r="T1473" i="1" a="1"/>
  <c r="T1473" i="1" s="1"/>
  <c r="U1473" i="1" a="1"/>
  <c r="U1473" i="1" s="1"/>
  <c r="V1473" i="1" a="1"/>
  <c r="V1473" i="1" s="1"/>
  <c r="S1600" i="1" a="1"/>
  <c r="S1600" i="1" s="1"/>
  <c r="T1600" i="1" a="1"/>
  <c r="T1600" i="1" s="1"/>
  <c r="U1600" i="1" a="1"/>
  <c r="U1600" i="1" s="1"/>
  <c r="V1600" i="1" a="1"/>
  <c r="V1600" i="1" s="1"/>
  <c r="S910" i="1" a="1"/>
  <c r="S910" i="1" s="1"/>
  <c r="T910" i="1" a="1"/>
  <c r="T910" i="1" s="1"/>
  <c r="U910" i="1" a="1"/>
  <c r="U910" i="1" s="1"/>
  <c r="V910" i="1" a="1"/>
  <c r="V910" i="1" s="1"/>
  <c r="S1007" i="1" a="1"/>
  <c r="S1007" i="1" s="1"/>
  <c r="T1007" i="1" a="1"/>
  <c r="T1007" i="1" s="1"/>
  <c r="U1007" i="1" a="1"/>
  <c r="U1007" i="1" s="1"/>
  <c r="V1007" i="1" a="1"/>
  <c r="V1007" i="1" s="1"/>
  <c r="S1167" i="1" a="1"/>
  <c r="S1167" i="1" s="1"/>
  <c r="T1167" i="1" a="1"/>
  <c r="T1167" i="1" s="1"/>
  <c r="U1167" i="1" a="1"/>
  <c r="U1167" i="1" s="1"/>
  <c r="V1167" i="1" a="1"/>
  <c r="V1167" i="1" s="1"/>
  <c r="S1474" i="1" a="1"/>
  <c r="S1474" i="1" s="1"/>
  <c r="T1474" i="1" a="1"/>
  <c r="T1474" i="1" s="1"/>
  <c r="U1474" i="1" a="1"/>
  <c r="U1474" i="1" s="1"/>
  <c r="V1474" i="1" a="1"/>
  <c r="V1474" i="1" s="1"/>
  <c r="S1076" i="1" a="1"/>
  <c r="S1076" i="1" s="1"/>
  <c r="T1076" i="1" a="1"/>
  <c r="T1076" i="1" s="1"/>
  <c r="U1076" i="1" a="1"/>
  <c r="U1076" i="1" s="1"/>
  <c r="V1076" i="1" a="1"/>
  <c r="V1076" i="1" s="1"/>
  <c r="S1143" i="1" a="1"/>
  <c r="S1143" i="1" s="1"/>
  <c r="T1143" i="1" a="1"/>
  <c r="T1143" i="1" s="1"/>
  <c r="U1143" i="1" a="1"/>
  <c r="U1143" i="1" s="1"/>
  <c r="V1143" i="1" a="1"/>
  <c r="V1143" i="1" s="1"/>
  <c r="S1730" i="1" a="1"/>
  <c r="S1730" i="1" s="1"/>
  <c r="T1730" i="1" a="1"/>
  <c r="T1730" i="1" s="1"/>
  <c r="U1730" i="1" a="1"/>
  <c r="U1730" i="1" s="1"/>
  <c r="V1730" i="1" a="1"/>
  <c r="V1730" i="1" s="1"/>
  <c r="S840" i="1" a="1"/>
  <c r="S840" i="1" s="1"/>
  <c r="T840" i="1" a="1"/>
  <c r="T840" i="1" s="1"/>
  <c r="U840" i="1" a="1"/>
  <c r="U840" i="1" s="1"/>
  <c r="V840" i="1" a="1"/>
  <c r="V840" i="1" s="1"/>
  <c r="S944" i="1" a="1"/>
  <c r="S944" i="1" s="1"/>
  <c r="T944" i="1" a="1"/>
  <c r="T944" i="1" s="1"/>
  <c r="U944" i="1" a="1"/>
  <c r="U944" i="1" s="1"/>
  <c r="V944" i="1" a="1"/>
  <c r="V944" i="1" s="1"/>
  <c r="S1378" i="1" a="1"/>
  <c r="S1378" i="1" s="1"/>
  <c r="T1378" i="1" a="1"/>
  <c r="T1378" i="1" s="1"/>
  <c r="U1378" i="1" a="1"/>
  <c r="U1378" i="1" s="1"/>
  <c r="V1378" i="1" a="1"/>
  <c r="V1378" i="1" s="1"/>
  <c r="S1574" i="1" a="1"/>
  <c r="S1574" i="1" s="1"/>
  <c r="T1574" i="1" a="1"/>
  <c r="T1574" i="1" s="1"/>
  <c r="U1574" i="1" a="1"/>
  <c r="U1574" i="1" s="1"/>
  <c r="V1574" i="1" a="1"/>
  <c r="V1574" i="1" s="1"/>
  <c r="S1628" i="1" a="1"/>
  <c r="S1628" i="1" s="1"/>
  <c r="T1628" i="1" a="1"/>
  <c r="T1628" i="1" s="1"/>
  <c r="U1628" i="1" a="1"/>
  <c r="U1628" i="1" s="1"/>
  <c r="V1628" i="1" a="1"/>
  <c r="V1628" i="1" s="1"/>
  <c r="S1265" i="1" a="1"/>
  <c r="S1265" i="1" s="1"/>
  <c r="T1265" i="1" a="1"/>
  <c r="T1265" i="1" s="1"/>
  <c r="U1265" i="1" a="1"/>
  <c r="U1265" i="1" s="1"/>
  <c r="V1265" i="1" a="1"/>
  <c r="V1265" i="1" s="1"/>
  <c r="S1416" i="1" a="1"/>
  <c r="S1416" i="1" s="1"/>
  <c r="T1416" i="1" a="1"/>
  <c r="T1416" i="1" s="1"/>
  <c r="U1416" i="1" a="1"/>
  <c r="U1416" i="1" s="1"/>
  <c r="V1416" i="1" a="1"/>
  <c r="V1416" i="1" s="1"/>
  <c r="S1641" i="1" a="1"/>
  <c r="S1641" i="1" s="1"/>
  <c r="T1641" i="1" a="1"/>
  <c r="T1641" i="1" s="1"/>
  <c r="U1641" i="1" a="1"/>
  <c r="U1641" i="1" s="1"/>
  <c r="V1641" i="1" a="1"/>
  <c r="V1641" i="1" s="1"/>
  <c r="S1110" i="1" a="1"/>
  <c r="S1110" i="1" s="1"/>
  <c r="T1110" i="1" a="1"/>
  <c r="T1110" i="1" s="1"/>
  <c r="U1110" i="1" a="1"/>
  <c r="U1110" i="1" s="1"/>
  <c r="V1110" i="1" a="1"/>
  <c r="V1110" i="1" s="1"/>
  <c r="S1538" i="1" a="1"/>
  <c r="S1538" i="1" s="1"/>
  <c r="T1538" i="1" a="1"/>
  <c r="T1538" i="1" s="1"/>
  <c r="U1538" i="1" a="1"/>
  <c r="U1538" i="1" s="1"/>
  <c r="V1538" i="1" a="1"/>
  <c r="V1538" i="1" s="1"/>
  <c r="S1541" i="1" a="1"/>
  <c r="S1541" i="1" s="1"/>
  <c r="T1541" i="1" a="1"/>
  <c r="T1541" i="1" s="1"/>
  <c r="U1541" i="1" a="1"/>
  <c r="U1541" i="1" s="1"/>
  <c r="V1541" i="1" a="1"/>
  <c r="V1541" i="1" s="1"/>
  <c r="S1650" i="1" a="1"/>
  <c r="S1650" i="1" s="1"/>
  <c r="T1650" i="1" a="1"/>
  <c r="T1650" i="1" s="1"/>
  <c r="U1650" i="1" a="1"/>
  <c r="U1650" i="1" s="1"/>
  <c r="V1650" i="1" a="1"/>
  <c r="V1650" i="1" s="1"/>
  <c r="S1446" i="1" a="1"/>
  <c r="S1446" i="1" s="1"/>
  <c r="T1446" i="1" a="1"/>
  <c r="T1446" i="1" s="1"/>
  <c r="U1446" i="1" a="1"/>
  <c r="U1446" i="1" s="1"/>
  <c r="V1446" i="1" a="1"/>
  <c r="V1446" i="1" s="1"/>
  <c r="S1249" i="1" a="1"/>
  <c r="S1249" i="1" s="1"/>
  <c r="T1249" i="1" a="1"/>
  <c r="T1249" i="1" s="1"/>
  <c r="U1249" i="1" a="1"/>
  <c r="U1249" i="1" s="1"/>
  <c r="V1249" i="1" a="1"/>
  <c r="V1249" i="1" s="1"/>
  <c r="S1624" i="1" a="1"/>
  <c r="S1624" i="1" s="1"/>
  <c r="T1624" i="1" a="1"/>
  <c r="T1624" i="1" s="1"/>
  <c r="U1624" i="1" a="1"/>
  <c r="U1624" i="1" s="1"/>
  <c r="V1624" i="1" a="1"/>
  <c r="V1624" i="1" s="1"/>
  <c r="S1732" i="1" a="1"/>
  <c r="S1732" i="1" s="1"/>
  <c r="T1732" i="1" a="1"/>
  <c r="T1732" i="1" s="1"/>
  <c r="U1732" i="1" a="1"/>
  <c r="U1732" i="1" s="1"/>
  <c r="V1732" i="1" a="1"/>
  <c r="V1732" i="1" s="1"/>
  <c r="S1159" i="1" a="1"/>
  <c r="S1159" i="1" s="1"/>
  <c r="T1159" i="1" a="1"/>
  <c r="T1159" i="1" s="1"/>
  <c r="U1159" i="1" a="1"/>
  <c r="U1159" i="1" s="1"/>
  <c r="V1159" i="1" a="1"/>
  <c r="V1159" i="1" s="1"/>
  <c r="S1272" i="1" a="1"/>
  <c r="S1272" i="1" s="1"/>
  <c r="T1272" i="1" a="1"/>
  <c r="T1272" i="1" s="1"/>
  <c r="U1272" i="1" a="1"/>
  <c r="U1272" i="1" s="1"/>
  <c r="V1272" i="1" a="1"/>
  <c r="V1272" i="1" s="1"/>
  <c r="S1295" i="1" a="1"/>
  <c r="S1295" i="1" s="1"/>
  <c r="T1295" i="1" a="1"/>
  <c r="T1295" i="1" s="1"/>
  <c r="U1295" i="1" a="1"/>
  <c r="U1295" i="1" s="1"/>
  <c r="V1295" i="1" a="1"/>
  <c r="V1295" i="1" s="1"/>
  <c r="S1232" i="1" a="1"/>
  <c r="S1232" i="1" s="1"/>
  <c r="T1232" i="1" a="1"/>
  <c r="T1232" i="1" s="1"/>
  <c r="U1232" i="1" a="1"/>
  <c r="U1232" i="1" s="1"/>
  <c r="V1232" i="1" a="1"/>
  <c r="V1232" i="1" s="1"/>
  <c r="S822" i="1" a="1"/>
  <c r="S822" i="1" s="1"/>
  <c r="T822" i="1" a="1"/>
  <c r="T822" i="1" s="1"/>
  <c r="U822" i="1" a="1"/>
  <c r="U822" i="1" s="1"/>
  <c r="V822" i="1" a="1"/>
  <c r="V822" i="1" s="1"/>
  <c r="S1534" i="1" a="1"/>
  <c r="S1534" i="1" s="1"/>
  <c r="T1534" i="1" a="1"/>
  <c r="T1534" i="1" s="1"/>
  <c r="U1534" i="1" a="1"/>
  <c r="U1534" i="1" s="1"/>
  <c r="V1534" i="1" a="1"/>
  <c r="V1534" i="1" s="1"/>
  <c r="S1336" i="1" a="1"/>
  <c r="S1336" i="1" s="1"/>
  <c r="T1336" i="1" a="1"/>
  <c r="T1336" i="1" s="1"/>
  <c r="U1336" i="1" a="1"/>
  <c r="U1336" i="1" s="1"/>
  <c r="V1336" i="1" a="1"/>
  <c r="V1336" i="1" s="1"/>
  <c r="S956" i="1" a="1"/>
  <c r="S956" i="1" s="1"/>
  <c r="T956" i="1" a="1"/>
  <c r="T956" i="1" s="1"/>
  <c r="U956" i="1" a="1"/>
  <c r="U956" i="1" s="1"/>
  <c r="V956" i="1" a="1"/>
  <c r="V956" i="1" s="1"/>
  <c r="S1704" i="1" a="1"/>
  <c r="S1704" i="1" s="1"/>
  <c r="T1704" i="1" a="1"/>
  <c r="T1704" i="1" s="1"/>
  <c r="U1704" i="1" a="1"/>
  <c r="U1704" i="1" s="1"/>
  <c r="V1704" i="1" a="1"/>
  <c r="V1704" i="1" s="1"/>
  <c r="S1075" i="1" a="1"/>
  <c r="S1075" i="1" s="1"/>
  <c r="T1075" i="1" a="1"/>
  <c r="T1075" i="1" s="1"/>
  <c r="U1075" i="1" a="1"/>
  <c r="U1075" i="1" s="1"/>
  <c r="V1075" i="1" a="1"/>
  <c r="V1075" i="1" s="1"/>
  <c r="S771" i="1" a="1"/>
  <c r="S771" i="1" s="1"/>
  <c r="T771" i="1" a="1"/>
  <c r="T771" i="1" s="1"/>
  <c r="U771" i="1" a="1"/>
  <c r="U771" i="1" s="1"/>
  <c r="V771" i="1" a="1"/>
  <c r="V771" i="1" s="1"/>
  <c r="S1661" i="1" a="1"/>
  <c r="S1661" i="1" s="1"/>
  <c r="T1661" i="1" a="1"/>
  <c r="T1661" i="1" s="1"/>
  <c r="U1661" i="1" a="1"/>
  <c r="U1661" i="1" s="1"/>
  <c r="V1661" i="1" a="1"/>
  <c r="V1661" i="1" s="1"/>
  <c r="S874" i="1" a="1"/>
  <c r="S874" i="1" s="1"/>
  <c r="T874" i="1" a="1"/>
  <c r="T874" i="1" s="1"/>
  <c r="U874" i="1" a="1"/>
  <c r="U874" i="1" s="1"/>
  <c r="V874" i="1" a="1"/>
  <c r="V874" i="1" s="1"/>
  <c r="S1400" i="1" a="1"/>
  <c r="S1400" i="1" s="1"/>
  <c r="T1400" i="1" a="1"/>
  <c r="T1400" i="1" s="1"/>
  <c r="U1400" i="1" a="1"/>
  <c r="U1400" i="1" s="1"/>
  <c r="V1400" i="1" a="1"/>
  <c r="V1400" i="1" s="1"/>
  <c r="S1558" i="1" a="1"/>
  <c r="S1558" i="1" s="1"/>
  <c r="T1558" i="1" a="1"/>
  <c r="T1558" i="1" s="1"/>
  <c r="U1558" i="1" a="1"/>
  <c r="U1558" i="1" s="1"/>
  <c r="V1558" i="1" a="1"/>
  <c r="V1558" i="1" s="1"/>
  <c r="S1354" i="1" a="1"/>
  <c r="S1354" i="1" s="1"/>
  <c r="T1354" i="1" a="1"/>
  <c r="T1354" i="1" s="1"/>
  <c r="U1354" i="1" a="1"/>
  <c r="U1354" i="1" s="1"/>
  <c r="V1354" i="1" a="1"/>
  <c r="V1354" i="1" s="1"/>
  <c r="S1753" i="1" a="1"/>
  <c r="S1753" i="1" s="1"/>
  <c r="T1753" i="1" a="1"/>
  <c r="T1753" i="1" s="1"/>
  <c r="U1753" i="1" a="1"/>
  <c r="U1753" i="1" s="1"/>
  <c r="V1753" i="1" a="1"/>
  <c r="V1753" i="1" s="1"/>
  <c r="S1300" i="1" a="1"/>
  <c r="S1300" i="1" s="1"/>
  <c r="T1300" i="1" a="1"/>
  <c r="T1300" i="1" s="1"/>
  <c r="U1300" i="1" a="1"/>
  <c r="U1300" i="1" s="1"/>
  <c r="V1300" i="1" a="1"/>
  <c r="V1300" i="1" s="1"/>
  <c r="S1210" i="1" a="1"/>
  <c r="S1210" i="1" s="1"/>
  <c r="T1210" i="1" a="1"/>
  <c r="T1210" i="1" s="1"/>
  <c r="U1210" i="1" a="1"/>
  <c r="U1210" i="1" s="1"/>
  <c r="V1210" i="1" a="1"/>
  <c r="V1210" i="1" s="1"/>
  <c r="S1178" i="1" a="1"/>
  <c r="S1178" i="1" s="1"/>
  <c r="T1178" i="1" a="1"/>
  <c r="T1178" i="1" s="1"/>
  <c r="U1178" i="1" a="1"/>
  <c r="U1178" i="1" s="1"/>
  <c r="V1178" i="1" a="1"/>
  <c r="V1178" i="1" s="1"/>
  <c r="S1570" i="1" a="1"/>
  <c r="S1570" i="1" s="1"/>
  <c r="T1570" i="1" a="1"/>
  <c r="T1570" i="1" s="1"/>
  <c r="U1570" i="1" a="1"/>
  <c r="U1570" i="1" s="1"/>
  <c r="V1570" i="1" a="1"/>
  <c r="V1570" i="1" s="1"/>
  <c r="S1713" i="1" a="1"/>
  <c r="S1713" i="1" s="1"/>
  <c r="T1713" i="1" a="1"/>
  <c r="T1713" i="1" s="1"/>
  <c r="U1713" i="1" a="1"/>
  <c r="U1713" i="1" s="1"/>
  <c r="V1713" i="1" a="1"/>
  <c r="V1713" i="1" s="1"/>
  <c r="S779" i="1" a="1"/>
  <c r="S779" i="1" s="1"/>
  <c r="T779" i="1" a="1"/>
  <c r="T779" i="1" s="1"/>
  <c r="U779" i="1" a="1"/>
  <c r="U779" i="1" s="1"/>
  <c r="V779" i="1" a="1"/>
  <c r="V779" i="1" s="1"/>
  <c r="S870" i="1" a="1"/>
  <c r="S870" i="1" s="1"/>
  <c r="T870" i="1" a="1"/>
  <c r="T870" i="1" s="1"/>
  <c r="U870" i="1" a="1"/>
  <c r="U870" i="1" s="1"/>
  <c r="V870" i="1" a="1"/>
  <c r="V870" i="1" s="1"/>
  <c r="S1469" i="1" a="1"/>
  <c r="S1469" i="1" s="1"/>
  <c r="T1469" i="1" a="1"/>
  <c r="T1469" i="1" s="1"/>
  <c r="U1469" i="1" a="1"/>
  <c r="U1469" i="1" s="1"/>
  <c r="V1469" i="1" a="1"/>
  <c r="V1469" i="1" s="1"/>
  <c r="S1133" i="1" a="1"/>
  <c r="S1133" i="1" s="1"/>
  <c r="T1133" i="1" a="1"/>
  <c r="T1133" i="1" s="1"/>
  <c r="U1133" i="1" a="1"/>
  <c r="U1133" i="1" s="1"/>
  <c r="V1133" i="1" a="1"/>
  <c r="V1133" i="1" s="1"/>
  <c r="S1639" i="1" a="1"/>
  <c r="S1639" i="1" s="1"/>
  <c r="T1639" i="1" a="1"/>
  <c r="T1639" i="1" s="1"/>
  <c r="U1639" i="1" a="1"/>
  <c r="U1639" i="1" s="1"/>
  <c r="V1639" i="1" a="1"/>
  <c r="V1639" i="1" s="1"/>
  <c r="S1605" i="1" a="1"/>
  <c r="S1605" i="1" s="1"/>
  <c r="T1605" i="1" a="1"/>
  <c r="T1605" i="1" s="1"/>
  <c r="U1605" i="1" a="1"/>
  <c r="U1605" i="1" s="1"/>
  <c r="V1605" i="1" a="1"/>
  <c r="V1605" i="1" s="1"/>
  <c r="S1313" i="1" a="1"/>
  <c r="S1313" i="1" s="1"/>
  <c r="T1313" i="1" a="1"/>
  <c r="T1313" i="1" s="1"/>
  <c r="U1313" i="1" a="1"/>
  <c r="U1313" i="1" s="1"/>
  <c r="V1313" i="1" a="1"/>
  <c r="V1313" i="1" s="1"/>
  <c r="S1752" i="1" a="1"/>
  <c r="S1752" i="1" s="1"/>
  <c r="T1752" i="1" a="1"/>
  <c r="T1752" i="1" s="1"/>
  <c r="U1752" i="1" a="1"/>
  <c r="U1752" i="1" s="1"/>
  <c r="V1752" i="1" a="1"/>
  <c r="V1752" i="1" s="1"/>
  <c r="S868" i="1" a="1"/>
  <c r="S868" i="1" s="1"/>
  <c r="T868" i="1" a="1"/>
  <c r="T868" i="1" s="1"/>
  <c r="U868" i="1" a="1"/>
  <c r="U868" i="1" s="1"/>
  <c r="V868" i="1" a="1"/>
  <c r="V868" i="1" s="1"/>
  <c r="S908" i="1" a="1"/>
  <c r="S908" i="1" s="1"/>
  <c r="T908" i="1" a="1"/>
  <c r="T908" i="1" s="1"/>
  <c r="U908" i="1" a="1"/>
  <c r="U908" i="1" s="1"/>
  <c r="V908" i="1" a="1"/>
  <c r="V908" i="1" s="1"/>
  <c r="S1282" i="1" a="1"/>
  <c r="S1282" i="1" s="1"/>
  <c r="T1282" i="1" a="1"/>
  <c r="T1282" i="1" s="1"/>
  <c r="U1282" i="1" a="1"/>
  <c r="U1282" i="1" s="1"/>
  <c r="V1282" i="1" a="1"/>
  <c r="V1282" i="1" s="1"/>
  <c r="S1670" i="1" a="1"/>
  <c r="S1670" i="1" s="1"/>
  <c r="T1670" i="1" a="1"/>
  <c r="T1670" i="1" s="1"/>
  <c r="U1670" i="1" a="1"/>
  <c r="U1670" i="1" s="1"/>
  <c r="V1670" i="1" a="1"/>
  <c r="V1670" i="1" s="1"/>
  <c r="S1030" i="1" a="1"/>
  <c r="S1030" i="1" s="1"/>
  <c r="T1030" i="1" a="1"/>
  <c r="T1030" i="1" s="1"/>
  <c r="U1030" i="1" a="1"/>
  <c r="U1030" i="1" s="1"/>
  <c r="V1030" i="1" a="1"/>
  <c r="V1030" i="1" s="1"/>
  <c r="S1529" i="1" a="1"/>
  <c r="S1529" i="1" s="1"/>
  <c r="T1529" i="1" a="1"/>
  <c r="T1529" i="1" s="1"/>
  <c r="U1529" i="1" a="1"/>
  <c r="U1529" i="1" s="1"/>
  <c r="V1529" i="1" a="1"/>
  <c r="V1529" i="1" s="1"/>
  <c r="S1037" i="1" a="1"/>
  <c r="S1037" i="1" s="1"/>
  <c r="T1037" i="1" a="1"/>
  <c r="T1037" i="1" s="1"/>
  <c r="U1037" i="1" a="1"/>
  <c r="U1037" i="1" s="1"/>
  <c r="V1037" i="1" a="1"/>
  <c r="V1037" i="1" s="1"/>
  <c r="S1375" i="1" a="1"/>
  <c r="S1375" i="1" s="1"/>
  <c r="T1375" i="1" a="1"/>
  <c r="T1375" i="1" s="1"/>
  <c r="U1375" i="1" a="1"/>
  <c r="U1375" i="1" s="1"/>
  <c r="V1375" i="1" a="1"/>
  <c r="V1375" i="1" s="1"/>
  <c r="S814" i="1" a="1"/>
  <c r="S814" i="1" s="1"/>
  <c r="T814" i="1" a="1"/>
  <c r="T814" i="1" s="1"/>
  <c r="U814" i="1" a="1"/>
  <c r="U814" i="1" s="1"/>
  <c r="V814" i="1" a="1"/>
  <c r="V814" i="1" s="1"/>
  <c r="S1278" i="1" a="1"/>
  <c r="S1278" i="1" s="1"/>
  <c r="T1278" i="1" a="1"/>
  <c r="T1278" i="1" s="1"/>
  <c r="U1278" i="1" a="1"/>
  <c r="U1278" i="1" s="1"/>
  <c r="V1278" i="1" a="1"/>
  <c r="V1278" i="1" s="1"/>
  <c r="S1293" i="1" a="1"/>
  <c r="S1293" i="1" s="1"/>
  <c r="T1293" i="1" a="1"/>
  <c r="T1293" i="1" s="1"/>
  <c r="U1293" i="1" a="1"/>
  <c r="U1293" i="1" s="1"/>
  <c r="V1293" i="1" a="1"/>
  <c r="V1293" i="1" s="1"/>
  <c r="S1046" i="1" a="1"/>
  <c r="S1046" i="1" s="1"/>
  <c r="T1046" i="1" a="1"/>
  <c r="T1046" i="1" s="1"/>
  <c r="U1046" i="1" a="1"/>
  <c r="U1046" i="1" s="1"/>
  <c r="V1046" i="1" a="1"/>
  <c r="V1046" i="1" s="1"/>
  <c r="S1766" i="1" a="1"/>
  <c r="S1766" i="1" s="1"/>
  <c r="T1766" i="1" a="1"/>
  <c r="T1766" i="1" s="1"/>
  <c r="U1766" i="1" a="1"/>
  <c r="U1766" i="1" s="1"/>
  <c r="V1766" i="1" a="1"/>
  <c r="V1766" i="1" s="1"/>
  <c r="S973" i="1" a="1"/>
  <c r="S973" i="1" s="1"/>
  <c r="T973" i="1" a="1"/>
  <c r="T973" i="1" s="1"/>
  <c r="U973" i="1" a="1"/>
  <c r="U973" i="1" s="1"/>
  <c r="V973" i="1" a="1"/>
  <c r="V973" i="1" s="1"/>
  <c r="S1088" i="1" a="1"/>
  <c r="S1088" i="1" s="1"/>
  <c r="T1088" i="1" a="1"/>
  <c r="T1088" i="1" s="1"/>
  <c r="U1088" i="1" a="1"/>
  <c r="U1088" i="1" s="1"/>
  <c r="V1088" i="1" a="1"/>
  <c r="V1088" i="1" s="1"/>
  <c r="S1260" i="1" a="1"/>
  <c r="S1260" i="1" s="1"/>
  <c r="T1260" i="1" a="1"/>
  <c r="T1260" i="1" s="1"/>
  <c r="U1260" i="1" a="1"/>
  <c r="U1260" i="1" s="1"/>
  <c r="V1260" i="1" a="1"/>
  <c r="V1260" i="1" s="1"/>
  <c r="S1216" i="1" a="1"/>
  <c r="S1216" i="1" s="1"/>
  <c r="T1216" i="1" a="1"/>
  <c r="T1216" i="1" s="1"/>
  <c r="U1216" i="1" a="1"/>
  <c r="U1216" i="1" s="1"/>
  <c r="V1216" i="1" a="1"/>
  <c r="V1216" i="1" s="1"/>
  <c r="S1362" i="1" a="1"/>
  <c r="S1362" i="1" s="1"/>
  <c r="T1362" i="1" a="1"/>
  <c r="T1362" i="1" s="1"/>
  <c r="U1362" i="1" a="1"/>
  <c r="U1362" i="1" s="1"/>
  <c r="V1362" i="1" a="1"/>
  <c r="V1362" i="1" s="1"/>
  <c r="S842" i="1" a="1"/>
  <c r="S842" i="1" s="1"/>
  <c r="T842" i="1" a="1"/>
  <c r="T842" i="1" s="1"/>
  <c r="U842" i="1" a="1"/>
  <c r="U842" i="1" s="1"/>
  <c r="V842" i="1" a="1"/>
  <c r="V842" i="1" s="1"/>
  <c r="S828" i="1" a="1"/>
  <c r="S828" i="1" s="1"/>
  <c r="T828" i="1" a="1"/>
  <c r="T828" i="1" s="1"/>
  <c r="U828" i="1" a="1"/>
  <c r="U828" i="1" s="1"/>
  <c r="V828" i="1" a="1"/>
  <c r="V828" i="1" s="1"/>
  <c r="S1187" i="1" a="1"/>
  <c r="S1187" i="1" s="1"/>
  <c r="T1187" i="1" a="1"/>
  <c r="T1187" i="1" s="1"/>
  <c r="U1187" i="1" a="1"/>
  <c r="U1187" i="1" s="1"/>
  <c r="V1187" i="1" a="1"/>
  <c r="V1187" i="1" s="1"/>
  <c r="S1399" i="1" a="1"/>
  <c r="S1399" i="1" s="1"/>
  <c r="T1399" i="1" a="1"/>
  <c r="T1399" i="1" s="1"/>
  <c r="U1399" i="1" a="1"/>
  <c r="U1399" i="1" s="1"/>
  <c r="V1399" i="1" a="1"/>
  <c r="V1399" i="1" s="1"/>
  <c r="S999" i="1" a="1"/>
  <c r="S999" i="1" s="1"/>
  <c r="T999" i="1" a="1"/>
  <c r="T999" i="1" s="1"/>
  <c r="U999" i="1" a="1"/>
  <c r="U999" i="1" s="1"/>
  <c r="V999" i="1" a="1"/>
  <c r="V999" i="1" s="1"/>
  <c r="S1112" i="1" a="1"/>
  <c r="S1112" i="1" s="1"/>
  <c r="T1112" i="1" a="1"/>
  <c r="T1112" i="1" s="1"/>
  <c r="U1112" i="1" a="1"/>
  <c r="U1112" i="1" s="1"/>
  <c r="V1112" i="1" a="1"/>
  <c r="V1112" i="1" s="1"/>
  <c r="S804" i="1" a="1"/>
  <c r="S804" i="1" s="1"/>
  <c r="T804" i="1" a="1"/>
  <c r="T804" i="1" s="1"/>
  <c r="U804" i="1" a="1"/>
  <c r="U804" i="1" s="1"/>
  <c r="V804" i="1" a="1"/>
  <c r="V804" i="1" s="1"/>
  <c r="S1510" i="1" a="1"/>
  <c r="S1510" i="1" s="1"/>
  <c r="T1510" i="1" a="1"/>
  <c r="T1510" i="1" s="1"/>
  <c r="U1510" i="1" a="1"/>
  <c r="U1510" i="1" s="1"/>
  <c r="V1510" i="1" a="1"/>
  <c r="V1510" i="1" s="1"/>
  <c r="S800" i="1" a="1"/>
  <c r="S800" i="1" s="1"/>
  <c r="T800" i="1" a="1"/>
  <c r="T800" i="1" s="1"/>
  <c r="U800" i="1" a="1"/>
  <c r="U800" i="1" s="1"/>
  <c r="V800" i="1" a="1"/>
  <c r="V800" i="1" s="1"/>
  <c r="S984" i="1" a="1"/>
  <c r="S984" i="1" s="1"/>
  <c r="T984" i="1" a="1"/>
  <c r="T984" i="1" s="1"/>
  <c r="U984" i="1" a="1"/>
  <c r="U984" i="1" s="1"/>
  <c r="V984" i="1" a="1"/>
  <c r="V984" i="1" s="1"/>
  <c r="S1611" i="1" a="1"/>
  <c r="S1611" i="1" s="1"/>
  <c r="T1611" i="1" a="1"/>
  <c r="T1611" i="1" s="1"/>
  <c r="U1611" i="1" a="1"/>
  <c r="U1611" i="1" s="1"/>
  <c r="V1611" i="1" a="1"/>
  <c r="V1611" i="1" s="1"/>
  <c r="S1340" i="1" a="1"/>
  <c r="S1340" i="1" s="1"/>
  <c r="T1340" i="1" a="1"/>
  <c r="T1340" i="1" s="1"/>
  <c r="U1340" i="1" a="1"/>
  <c r="U1340" i="1" s="1"/>
  <c r="V1340" i="1" a="1"/>
  <c r="V1340" i="1" s="1"/>
  <c r="S937" i="1" a="1"/>
  <c r="S937" i="1" s="1"/>
  <c r="T937" i="1" a="1"/>
  <c r="T937" i="1" s="1"/>
  <c r="U937" i="1" a="1"/>
  <c r="U937" i="1" s="1"/>
  <c r="V937" i="1" a="1"/>
  <c r="V937" i="1" s="1"/>
  <c r="S1129" i="1" a="1"/>
  <c r="S1129" i="1" s="1"/>
  <c r="T1129" i="1" a="1"/>
  <c r="T1129" i="1" s="1"/>
  <c r="U1129" i="1" a="1"/>
  <c r="U1129" i="1" s="1"/>
  <c r="V1129" i="1" a="1"/>
  <c r="V1129" i="1" s="1"/>
  <c r="S939" i="1" a="1"/>
  <c r="S939" i="1" s="1"/>
  <c r="T939" i="1" a="1"/>
  <c r="T939" i="1" s="1"/>
  <c r="U939" i="1" a="1"/>
  <c r="U939" i="1" s="1"/>
  <c r="V939" i="1" a="1"/>
  <c r="V939" i="1" s="1"/>
  <c r="S1121" i="1" a="1"/>
  <c r="S1121" i="1" s="1"/>
  <c r="T1121" i="1" a="1"/>
  <c r="T1121" i="1" s="1"/>
  <c r="U1121" i="1" a="1"/>
  <c r="U1121" i="1" s="1"/>
  <c r="V1121" i="1" a="1"/>
  <c r="V1121" i="1" s="1"/>
  <c r="S1069" i="1" a="1"/>
  <c r="S1069" i="1" s="1"/>
  <c r="T1069" i="1" a="1"/>
  <c r="T1069" i="1" s="1"/>
  <c r="U1069" i="1" a="1"/>
  <c r="U1069" i="1" s="1"/>
  <c r="V1069" i="1" a="1"/>
  <c r="V1069" i="1" s="1"/>
  <c r="S1613" i="1" a="1"/>
  <c r="S1613" i="1" s="1"/>
  <c r="T1613" i="1" a="1"/>
  <c r="T1613" i="1" s="1"/>
  <c r="U1613" i="1" a="1"/>
  <c r="U1613" i="1" s="1"/>
  <c r="V1613" i="1" a="1"/>
  <c r="V1613" i="1" s="1"/>
  <c r="S851" i="1" a="1"/>
  <c r="S851" i="1" s="1"/>
  <c r="T851" i="1" a="1"/>
  <c r="T851" i="1" s="1"/>
  <c r="U851" i="1" a="1"/>
  <c r="U851" i="1" s="1"/>
  <c r="V851" i="1" a="1"/>
  <c r="V851" i="1" s="1"/>
  <c r="S1261" i="1" a="1"/>
  <c r="S1261" i="1" s="1"/>
  <c r="T1261" i="1" a="1"/>
  <c r="T1261" i="1" s="1"/>
  <c r="U1261" i="1" a="1"/>
  <c r="U1261" i="1" s="1"/>
  <c r="V1261" i="1" a="1"/>
  <c r="V1261" i="1" s="1"/>
  <c r="S1460" i="1" a="1"/>
  <c r="S1460" i="1" s="1"/>
  <c r="T1460" i="1" a="1"/>
  <c r="T1460" i="1" s="1"/>
  <c r="U1460" i="1" a="1"/>
  <c r="U1460" i="1" s="1"/>
  <c r="V1460" i="1" a="1"/>
  <c r="V1460" i="1" s="1"/>
  <c r="S1009" i="1" a="1"/>
  <c r="S1009" i="1" s="1"/>
  <c r="T1009" i="1" a="1"/>
  <c r="T1009" i="1" s="1"/>
  <c r="U1009" i="1" a="1"/>
  <c r="U1009" i="1" s="1"/>
  <c r="V1009" i="1" a="1"/>
  <c r="V1009" i="1" s="1"/>
  <c r="S1607" i="1" a="1"/>
  <c r="S1607" i="1" s="1"/>
  <c r="T1607" i="1" a="1"/>
  <c r="T1607" i="1" s="1"/>
  <c r="U1607" i="1" a="1"/>
  <c r="U1607" i="1" s="1"/>
  <c r="V1607" i="1" a="1"/>
  <c r="V1607" i="1" s="1"/>
  <c r="S1339" i="1" a="1"/>
  <c r="S1339" i="1" s="1"/>
  <c r="T1339" i="1" a="1"/>
  <c r="T1339" i="1" s="1"/>
  <c r="U1339" i="1" a="1"/>
  <c r="U1339" i="1" s="1"/>
  <c r="V1339" i="1" a="1"/>
  <c r="V1339" i="1" s="1"/>
  <c r="S1651" i="1" a="1"/>
  <c r="S1651" i="1" s="1"/>
  <c r="T1651" i="1" a="1"/>
  <c r="T1651" i="1" s="1"/>
  <c r="U1651" i="1" a="1"/>
  <c r="U1651" i="1" s="1"/>
  <c r="V1651" i="1" a="1"/>
  <c r="V1651" i="1" s="1"/>
  <c r="S885" i="1" a="1"/>
  <c r="S885" i="1" s="1"/>
  <c r="T885" i="1" a="1"/>
  <c r="T885" i="1" s="1"/>
  <c r="U885" i="1" a="1"/>
  <c r="U885" i="1" s="1"/>
  <c r="V885" i="1" a="1"/>
  <c r="V885" i="1" s="1"/>
  <c r="S1190" i="1" a="1"/>
  <c r="S1190" i="1" s="1"/>
  <c r="T1190" i="1" a="1"/>
  <c r="T1190" i="1" s="1"/>
  <c r="U1190" i="1" a="1"/>
  <c r="U1190" i="1" s="1"/>
  <c r="V1190" i="1" a="1"/>
  <c r="V1190" i="1" s="1"/>
  <c r="S1243" i="1" a="1"/>
  <c r="S1243" i="1" s="1"/>
  <c r="T1243" i="1" a="1"/>
  <c r="T1243" i="1" s="1"/>
  <c r="U1243" i="1" a="1"/>
  <c r="U1243" i="1" s="1"/>
  <c r="V1243" i="1" a="1"/>
  <c r="V1243" i="1" s="1"/>
  <c r="S1552" i="1" a="1"/>
  <c r="S1552" i="1" s="1"/>
  <c r="T1552" i="1" a="1"/>
  <c r="T1552" i="1" s="1"/>
  <c r="U1552" i="1" a="1"/>
  <c r="U1552" i="1" s="1"/>
  <c r="V1552" i="1" a="1"/>
  <c r="V1552" i="1" s="1"/>
  <c r="S1642" i="1" a="1"/>
  <c r="S1642" i="1" s="1"/>
  <c r="T1642" i="1" a="1"/>
  <c r="T1642" i="1" s="1"/>
  <c r="U1642" i="1" a="1"/>
  <c r="U1642" i="1" s="1"/>
  <c r="V1642" i="1" a="1"/>
  <c r="V1642" i="1" s="1"/>
  <c r="S863" i="1" a="1"/>
  <c r="S863" i="1" s="1"/>
  <c r="T863" i="1" a="1"/>
  <c r="T863" i="1" s="1"/>
  <c r="U863" i="1" a="1"/>
  <c r="U863" i="1" s="1"/>
  <c r="V863" i="1" a="1"/>
  <c r="V863" i="1" s="1"/>
  <c r="S1029" i="1" a="1"/>
  <c r="S1029" i="1" s="1"/>
  <c r="T1029" i="1" a="1"/>
  <c r="T1029" i="1" s="1"/>
  <c r="U1029" i="1" a="1"/>
  <c r="U1029" i="1" s="1"/>
  <c r="V1029" i="1" a="1"/>
  <c r="V1029" i="1" s="1"/>
  <c r="S1123" i="1" a="1"/>
  <c r="S1123" i="1" s="1"/>
  <c r="T1123" i="1" a="1"/>
  <c r="T1123" i="1" s="1"/>
  <c r="U1123" i="1" a="1"/>
  <c r="U1123" i="1" s="1"/>
  <c r="V1123" i="1" a="1"/>
  <c r="V1123" i="1" s="1"/>
  <c r="S1079" i="1" a="1"/>
  <c r="S1079" i="1" s="1"/>
  <c r="T1079" i="1" a="1"/>
  <c r="T1079" i="1" s="1"/>
  <c r="U1079" i="1" a="1"/>
  <c r="U1079" i="1" s="1"/>
  <c r="V1079" i="1" a="1"/>
  <c r="V1079" i="1" s="1"/>
  <c r="S1296" i="1" a="1"/>
  <c r="S1296" i="1" s="1"/>
  <c r="T1296" i="1" a="1"/>
  <c r="T1296" i="1" s="1"/>
  <c r="U1296" i="1" a="1"/>
  <c r="U1296" i="1" s="1"/>
  <c r="V1296" i="1" a="1"/>
  <c r="V1296" i="1" s="1"/>
  <c r="S1448" i="1" a="1"/>
  <c r="S1448" i="1" s="1"/>
  <c r="T1448" i="1" a="1"/>
  <c r="T1448" i="1" s="1"/>
  <c r="U1448" i="1" a="1"/>
  <c r="U1448" i="1" s="1"/>
  <c r="V1448" i="1" a="1"/>
  <c r="V1448" i="1" s="1"/>
  <c r="S843" i="1" a="1"/>
  <c r="S843" i="1" s="1"/>
  <c r="T843" i="1" a="1"/>
  <c r="T843" i="1" s="1"/>
  <c r="U843" i="1" a="1"/>
  <c r="U843" i="1" s="1"/>
  <c r="V843" i="1" a="1"/>
  <c r="V843" i="1" s="1"/>
  <c r="S1395" i="1" a="1"/>
  <c r="S1395" i="1" s="1"/>
  <c r="T1395" i="1" a="1"/>
  <c r="T1395" i="1" s="1"/>
  <c r="U1395" i="1" a="1"/>
  <c r="U1395" i="1" s="1"/>
  <c r="V1395" i="1" a="1"/>
  <c r="V1395" i="1" s="1"/>
  <c r="S1497" i="1" a="1"/>
  <c r="S1497" i="1" s="1"/>
  <c r="T1497" i="1" a="1"/>
  <c r="T1497" i="1" s="1"/>
  <c r="U1497" i="1" a="1"/>
  <c r="U1497" i="1" s="1"/>
  <c r="V1497" i="1" a="1"/>
  <c r="V1497" i="1" s="1"/>
  <c r="S1625" i="1" a="1"/>
  <c r="S1625" i="1" s="1"/>
  <c r="T1625" i="1" a="1"/>
  <c r="T1625" i="1" s="1"/>
  <c r="U1625" i="1" a="1"/>
  <c r="U1625" i="1" s="1"/>
  <c r="V1625" i="1" a="1"/>
  <c r="V1625" i="1" s="1"/>
  <c r="S935" i="1" a="1"/>
  <c r="S935" i="1" s="1"/>
  <c r="T935" i="1" a="1"/>
  <c r="T935" i="1" s="1"/>
  <c r="U935" i="1" a="1"/>
  <c r="U935" i="1" s="1"/>
  <c r="V935" i="1" a="1"/>
  <c r="V935" i="1" s="1"/>
  <c r="S1575" i="1" a="1"/>
  <c r="S1575" i="1" s="1"/>
  <c r="T1575" i="1" a="1"/>
  <c r="T1575" i="1" s="1"/>
  <c r="U1575" i="1" a="1"/>
  <c r="U1575" i="1" s="1"/>
  <c r="V1575" i="1" a="1"/>
  <c r="V1575" i="1" s="1"/>
  <c r="S1778" i="1" a="1"/>
  <c r="S1778" i="1" s="1"/>
  <c r="T1778" i="1" a="1"/>
  <c r="T1778" i="1" s="1"/>
  <c r="U1778" i="1" a="1"/>
  <c r="U1778" i="1" s="1"/>
  <c r="V1778" i="1" a="1"/>
  <c r="V1778" i="1" s="1"/>
  <c r="S1327" i="1" a="1"/>
  <c r="S1327" i="1" s="1"/>
  <c r="T1327" i="1" a="1"/>
  <c r="T1327" i="1" s="1"/>
  <c r="U1327" i="1" a="1"/>
  <c r="U1327" i="1" s="1"/>
  <c r="V1327" i="1" a="1"/>
  <c r="V1327" i="1" s="1"/>
  <c r="S986" i="1" a="1"/>
  <c r="S986" i="1" s="1"/>
  <c r="T986" i="1" a="1"/>
  <c r="T986" i="1" s="1"/>
  <c r="U986" i="1" a="1"/>
  <c r="U986" i="1" s="1"/>
  <c r="V986" i="1" a="1"/>
  <c r="V986" i="1" s="1"/>
  <c r="S920" i="1" a="1"/>
  <c r="S920" i="1" s="1"/>
  <c r="T920" i="1" a="1"/>
  <c r="T920" i="1" s="1"/>
  <c r="U920" i="1" a="1"/>
  <c r="U920" i="1" s="1"/>
  <c r="V920" i="1" a="1"/>
  <c r="V920" i="1" s="1"/>
  <c r="S871" i="1" a="1"/>
  <c r="S871" i="1" s="1"/>
  <c r="T871" i="1" a="1"/>
  <c r="T871" i="1" s="1"/>
  <c r="U871" i="1" a="1"/>
  <c r="U871" i="1" s="1"/>
  <c r="V871" i="1" a="1"/>
  <c r="V871" i="1" s="1"/>
  <c r="S1615" i="1" a="1"/>
  <c r="S1615" i="1" s="1"/>
  <c r="T1615" i="1" a="1"/>
  <c r="T1615" i="1" s="1"/>
  <c r="U1615" i="1" a="1"/>
  <c r="U1615" i="1" s="1"/>
  <c r="V1615" i="1" a="1"/>
  <c r="V1615" i="1" s="1"/>
  <c r="S978" i="1" a="1"/>
  <c r="S978" i="1" s="1"/>
  <c r="T978" i="1" a="1"/>
  <c r="T978" i="1" s="1"/>
  <c r="U978" i="1" a="1"/>
  <c r="U978" i="1" s="1"/>
  <c r="V978" i="1" a="1"/>
  <c r="V978" i="1" s="1"/>
  <c r="S949" i="1" a="1"/>
  <c r="S949" i="1" s="1"/>
  <c r="T949" i="1" a="1"/>
  <c r="T949" i="1" s="1"/>
  <c r="U949" i="1" a="1"/>
  <c r="U949" i="1" s="1"/>
  <c r="V949" i="1" a="1"/>
  <c r="V949" i="1" s="1"/>
  <c r="S953" i="1" a="1"/>
  <c r="S953" i="1" s="1"/>
  <c r="T953" i="1" a="1"/>
  <c r="T953" i="1" s="1"/>
  <c r="U953" i="1" a="1"/>
  <c r="U953" i="1" s="1"/>
  <c r="V953" i="1" a="1"/>
  <c r="V953" i="1" s="1"/>
  <c r="S997" i="1" a="1"/>
  <c r="S997" i="1" s="1"/>
  <c r="T997" i="1" a="1"/>
  <c r="T997" i="1" s="1"/>
  <c r="U997" i="1" a="1"/>
  <c r="U997" i="1" s="1"/>
  <c r="V997" i="1" a="1"/>
  <c r="V997" i="1" s="1"/>
  <c r="S1385" i="1" a="1"/>
  <c r="S1385" i="1" s="1"/>
  <c r="T1385" i="1" a="1"/>
  <c r="T1385" i="1" s="1"/>
  <c r="U1385" i="1" a="1"/>
  <c r="U1385" i="1" s="1"/>
  <c r="V1385" i="1" a="1"/>
  <c r="V1385" i="1" s="1"/>
  <c r="S1633" i="1" a="1"/>
  <c r="S1633" i="1" s="1"/>
  <c r="T1633" i="1" a="1"/>
  <c r="T1633" i="1" s="1"/>
  <c r="U1633" i="1" a="1"/>
  <c r="U1633" i="1" s="1"/>
  <c r="V1633" i="1" a="1"/>
  <c r="V1633" i="1" s="1"/>
  <c r="S1130" i="1" a="1"/>
  <c r="S1130" i="1" s="1"/>
  <c r="T1130" i="1" a="1"/>
  <c r="T1130" i="1" s="1"/>
  <c r="U1130" i="1" a="1"/>
  <c r="U1130" i="1" s="1"/>
  <c r="V1130" i="1" a="1"/>
  <c r="V1130" i="1" s="1"/>
  <c r="S1408" i="1" a="1"/>
  <c r="S1408" i="1" s="1"/>
  <c r="T1408" i="1" a="1"/>
  <c r="T1408" i="1" s="1"/>
  <c r="U1408" i="1" a="1"/>
  <c r="U1408" i="1" s="1"/>
  <c r="V1408" i="1" a="1"/>
  <c r="V1408" i="1" s="1"/>
  <c r="S1363" i="1" a="1"/>
  <c r="S1363" i="1" s="1"/>
  <c r="T1363" i="1" a="1"/>
  <c r="T1363" i="1" s="1"/>
  <c r="U1363" i="1" a="1"/>
  <c r="U1363" i="1" s="1"/>
  <c r="V1363" i="1" a="1"/>
  <c r="V1363" i="1" s="1"/>
  <c r="S1655" i="1" a="1"/>
  <c r="S1655" i="1" s="1"/>
  <c r="T1655" i="1" a="1"/>
  <c r="T1655" i="1" s="1"/>
  <c r="U1655" i="1" a="1"/>
  <c r="U1655" i="1" s="1"/>
  <c r="V1655" i="1" a="1"/>
  <c r="V1655" i="1" s="1"/>
  <c r="S833" i="1" a="1"/>
  <c r="S833" i="1" s="1"/>
  <c r="T833" i="1" a="1"/>
  <c r="T833" i="1" s="1"/>
  <c r="U833" i="1" a="1"/>
  <c r="U833" i="1" s="1"/>
  <c r="V833" i="1" a="1"/>
  <c r="V833" i="1" s="1"/>
  <c r="S1774" i="1" a="1"/>
  <c r="S1774" i="1" s="1"/>
  <c r="T1774" i="1" a="1"/>
  <c r="T1774" i="1" s="1"/>
  <c r="U1774" i="1" a="1"/>
  <c r="U1774" i="1" s="1"/>
  <c r="V1774" i="1" a="1"/>
  <c r="V1774" i="1" s="1"/>
  <c r="S1119" i="1" a="1"/>
  <c r="S1119" i="1" s="1"/>
  <c r="T1119" i="1" a="1"/>
  <c r="T1119" i="1" s="1"/>
  <c r="U1119" i="1" a="1"/>
  <c r="U1119" i="1" s="1"/>
  <c r="V1119" i="1" a="1"/>
  <c r="V1119" i="1" s="1"/>
  <c r="S1096" i="1" a="1"/>
  <c r="S1096" i="1" s="1"/>
  <c r="T1096" i="1" a="1"/>
  <c r="T1096" i="1" s="1"/>
  <c r="U1096" i="1" a="1"/>
  <c r="U1096" i="1" s="1"/>
  <c r="V1096" i="1" a="1"/>
  <c r="V1096" i="1" s="1"/>
  <c r="S1427" i="1" a="1"/>
  <c r="S1427" i="1" s="1"/>
  <c r="T1427" i="1" a="1"/>
  <c r="T1427" i="1" s="1"/>
  <c r="U1427" i="1" a="1"/>
  <c r="U1427" i="1" s="1"/>
  <c r="V1427" i="1" a="1"/>
  <c r="V1427" i="1" s="1"/>
  <c r="S790" i="1" a="1"/>
  <c r="S790" i="1" s="1"/>
  <c r="T790" i="1" a="1"/>
  <c r="T790" i="1" s="1"/>
  <c r="U790" i="1" a="1"/>
  <c r="U790" i="1" s="1"/>
  <c r="V790" i="1" a="1"/>
  <c r="V790" i="1" s="1"/>
  <c r="S1450" i="1" a="1"/>
  <c r="S1450" i="1" s="1"/>
  <c r="T1450" i="1" a="1"/>
  <c r="T1450" i="1" s="1"/>
  <c r="U1450" i="1" a="1"/>
  <c r="U1450" i="1" s="1"/>
  <c r="V1450" i="1" a="1"/>
  <c r="V1450" i="1" s="1"/>
  <c r="S1423" i="1" a="1"/>
  <c r="S1423" i="1" s="1"/>
  <c r="T1423" i="1" a="1"/>
  <c r="T1423" i="1" s="1"/>
  <c r="U1423" i="1" a="1"/>
  <c r="U1423" i="1" s="1"/>
  <c r="V1423" i="1" a="1"/>
  <c r="V1423" i="1" s="1"/>
  <c r="S1204" i="1" a="1"/>
  <c r="S1204" i="1" s="1"/>
  <c r="T1204" i="1" a="1"/>
  <c r="T1204" i="1" s="1"/>
  <c r="U1204" i="1" a="1"/>
  <c r="U1204" i="1" s="1"/>
  <c r="V1204" i="1" a="1"/>
  <c r="V1204" i="1" s="1"/>
  <c r="S778" i="1" a="1"/>
  <c r="S778" i="1" s="1"/>
  <c r="T778" i="1" a="1"/>
  <c r="T778" i="1" s="1"/>
  <c r="U778" i="1" a="1"/>
  <c r="U778" i="1" s="1"/>
  <c r="V778" i="1" a="1"/>
  <c r="V778" i="1" s="1"/>
  <c r="S1747" i="1" a="1"/>
  <c r="S1747" i="1" s="1"/>
  <c r="T1747" i="1" a="1"/>
  <c r="T1747" i="1" s="1"/>
  <c r="U1747" i="1" a="1"/>
  <c r="U1747" i="1" s="1"/>
  <c r="V1747" i="1" a="1"/>
  <c r="V1747" i="1" s="1"/>
  <c r="S1410" i="1" a="1"/>
  <c r="S1410" i="1" s="1"/>
  <c r="T1410" i="1" a="1"/>
  <c r="T1410" i="1" s="1"/>
  <c r="U1410" i="1" a="1"/>
  <c r="U1410" i="1" s="1"/>
  <c r="V1410" i="1" a="1"/>
  <c r="V1410" i="1" s="1"/>
  <c r="S923" i="1" a="1"/>
  <c r="S923" i="1" s="1"/>
  <c r="T923" i="1" a="1"/>
  <c r="T923" i="1" s="1"/>
  <c r="U923" i="1" a="1"/>
  <c r="U923" i="1" s="1"/>
  <c r="V923" i="1" a="1"/>
  <c r="V923" i="1" s="1"/>
  <c r="S1245" i="1" a="1"/>
  <c r="S1245" i="1" s="1"/>
  <c r="T1245" i="1" a="1"/>
  <c r="T1245" i="1" s="1"/>
  <c r="U1245" i="1" a="1"/>
  <c r="U1245" i="1" s="1"/>
  <c r="V1245" i="1" a="1"/>
  <c r="V1245" i="1" s="1"/>
  <c r="S1561" i="1" a="1"/>
  <c r="S1561" i="1" s="1"/>
  <c r="T1561" i="1" a="1"/>
  <c r="T1561" i="1" s="1"/>
  <c r="U1561" i="1" a="1"/>
  <c r="U1561" i="1" s="1"/>
  <c r="V1561" i="1" a="1"/>
  <c r="V1561" i="1" s="1"/>
  <c r="S1033" i="1" a="1"/>
  <c r="S1033" i="1" s="1"/>
  <c r="T1033" i="1" a="1"/>
  <c r="T1033" i="1" s="1"/>
  <c r="U1033" i="1" a="1"/>
  <c r="U1033" i="1" s="1"/>
  <c r="V1033" i="1" a="1"/>
  <c r="V1033" i="1" s="1"/>
  <c r="S780" i="1" a="1"/>
  <c r="S780" i="1" s="1"/>
  <c r="T780" i="1" a="1"/>
  <c r="T780" i="1" s="1"/>
  <c r="U780" i="1" a="1"/>
  <c r="U780" i="1" s="1"/>
  <c r="V780" i="1" a="1"/>
  <c r="V780" i="1" s="1"/>
  <c r="S1546" i="1" a="1"/>
  <c r="S1546" i="1" s="1"/>
  <c r="T1546" i="1" a="1"/>
  <c r="T1546" i="1" s="1"/>
  <c r="U1546" i="1" a="1"/>
  <c r="U1546" i="1" s="1"/>
  <c r="V1546" i="1" a="1"/>
  <c r="V1546" i="1" s="1"/>
  <c r="S807" i="1" a="1"/>
  <c r="S807" i="1" s="1"/>
  <c r="T807" i="1" a="1"/>
  <c r="T807" i="1" s="1"/>
  <c r="U807" i="1" a="1"/>
  <c r="U807" i="1" s="1"/>
  <c r="V807" i="1" a="1"/>
  <c r="V807" i="1" s="1"/>
  <c r="S1425" i="1" a="1"/>
  <c r="S1425" i="1" s="1"/>
  <c r="T1425" i="1" a="1"/>
  <c r="T1425" i="1" s="1"/>
  <c r="U1425" i="1" a="1"/>
  <c r="U1425" i="1" s="1"/>
  <c r="V1425" i="1" a="1"/>
  <c r="V1425" i="1" s="1"/>
  <c r="S1366" i="1" a="1"/>
  <c r="S1366" i="1" s="1"/>
  <c r="T1366" i="1" a="1"/>
  <c r="T1366" i="1" s="1"/>
  <c r="U1366" i="1" a="1"/>
  <c r="U1366" i="1" s="1"/>
  <c r="V1366" i="1" a="1"/>
  <c r="V1366" i="1" s="1"/>
  <c r="S1145" i="1" a="1"/>
  <c r="S1145" i="1" s="1"/>
  <c r="T1145" i="1" a="1"/>
  <c r="T1145" i="1" s="1"/>
  <c r="U1145" i="1" a="1"/>
  <c r="U1145" i="1" s="1"/>
  <c r="V1145" i="1" a="1"/>
  <c r="V1145" i="1" s="1"/>
  <c r="S1263" i="1" a="1"/>
  <c r="S1263" i="1" s="1"/>
  <c r="T1263" i="1" a="1"/>
  <c r="T1263" i="1" s="1"/>
  <c r="U1263" i="1" a="1"/>
  <c r="U1263" i="1" s="1"/>
  <c r="V1263" i="1" a="1"/>
  <c r="V1263" i="1" s="1"/>
  <c r="S1637" i="1" a="1"/>
  <c r="S1637" i="1" s="1"/>
  <c r="T1637" i="1" a="1"/>
  <c r="T1637" i="1" s="1"/>
  <c r="U1637" i="1" a="1"/>
  <c r="U1637" i="1" s="1"/>
  <c r="V1637" i="1" a="1"/>
  <c r="V1637" i="1" s="1"/>
  <c r="S1548" i="1" a="1"/>
  <c r="S1548" i="1" s="1"/>
  <c r="T1548" i="1" a="1"/>
  <c r="T1548" i="1" s="1"/>
  <c r="U1548" i="1" a="1"/>
  <c r="U1548" i="1" s="1"/>
  <c r="V1548" i="1" a="1"/>
  <c r="V1548" i="1" s="1"/>
  <c r="S1599" i="1" a="1"/>
  <c r="S1599" i="1" s="1"/>
  <c r="T1599" i="1" a="1"/>
  <c r="T1599" i="1" s="1"/>
  <c r="U1599" i="1" a="1"/>
  <c r="U1599" i="1" s="1"/>
  <c r="V1599" i="1" a="1"/>
  <c r="V1599" i="1" s="1"/>
  <c r="S1634" i="1" a="1"/>
  <c r="S1634" i="1" s="1"/>
  <c r="T1634" i="1" a="1"/>
  <c r="T1634" i="1" s="1"/>
  <c r="U1634" i="1" a="1"/>
  <c r="U1634" i="1" s="1"/>
  <c r="V1634" i="1" a="1"/>
  <c r="V1634" i="1" s="1"/>
  <c r="S888" i="1" a="1"/>
  <c r="S888" i="1" s="1"/>
  <c r="T888" i="1" a="1"/>
  <c r="T888" i="1" s="1"/>
  <c r="U888" i="1" a="1"/>
  <c r="U888" i="1" s="1"/>
  <c r="V888" i="1" a="1"/>
  <c r="V888" i="1" s="1"/>
  <c r="S1528" i="1" a="1"/>
  <c r="S1528" i="1" s="1"/>
  <c r="T1528" i="1" a="1"/>
  <c r="T1528" i="1" s="1"/>
  <c r="U1528" i="1" a="1"/>
  <c r="U1528" i="1" s="1"/>
  <c r="V1528" i="1" a="1"/>
  <c r="V1528" i="1" s="1"/>
  <c r="S1482" i="1" a="1"/>
  <c r="S1482" i="1" s="1"/>
  <c r="T1482" i="1" a="1"/>
  <c r="T1482" i="1" s="1"/>
  <c r="U1482" i="1" a="1"/>
  <c r="U1482" i="1" s="1"/>
  <c r="V1482" i="1" a="1"/>
  <c r="V1482" i="1" s="1"/>
  <c r="S1590" i="1" a="1"/>
  <c r="S1590" i="1" s="1"/>
  <c r="T1590" i="1" a="1"/>
  <c r="T1590" i="1" s="1"/>
  <c r="U1590" i="1" a="1"/>
  <c r="U1590" i="1" s="1"/>
  <c r="V1590" i="1" a="1"/>
  <c r="V1590" i="1" s="1"/>
  <c r="S1326" i="1" a="1"/>
  <c r="S1326" i="1" s="1"/>
  <c r="T1326" i="1" a="1"/>
  <c r="T1326" i="1" s="1"/>
  <c r="U1326" i="1" a="1"/>
  <c r="U1326" i="1" s="1"/>
  <c r="V1326" i="1" a="1"/>
  <c r="V1326" i="1" s="1"/>
  <c r="S1489" i="1" a="1"/>
  <c r="S1489" i="1" s="1"/>
  <c r="T1489" i="1" a="1"/>
  <c r="T1489" i="1" s="1"/>
  <c r="U1489" i="1" a="1"/>
  <c r="U1489" i="1" s="1"/>
  <c r="V1489" i="1" a="1"/>
  <c r="V1489" i="1" s="1"/>
  <c r="S1629" i="1" a="1"/>
  <c r="S1629" i="1" s="1"/>
  <c r="T1629" i="1" a="1"/>
  <c r="T1629" i="1" s="1"/>
  <c r="U1629" i="1" a="1"/>
  <c r="U1629" i="1" s="1"/>
  <c r="V1629" i="1" a="1"/>
  <c r="V1629" i="1" s="1"/>
  <c r="S1279" i="1" a="1"/>
  <c r="S1279" i="1" s="1"/>
  <c r="T1279" i="1" a="1"/>
  <c r="T1279" i="1" s="1"/>
  <c r="U1279" i="1" a="1"/>
  <c r="U1279" i="1" s="1"/>
  <c r="V1279" i="1" a="1"/>
  <c r="V1279" i="1" s="1"/>
  <c r="S895" i="1" a="1"/>
  <c r="S895" i="1" s="1"/>
  <c r="T895" i="1" a="1"/>
  <c r="T895" i="1" s="1"/>
  <c r="U895" i="1" a="1"/>
  <c r="U895" i="1" s="1"/>
  <c r="V895" i="1" a="1"/>
  <c r="V895" i="1" s="1"/>
  <c r="S1034" i="1" a="1"/>
  <c r="S1034" i="1" s="1"/>
  <c r="T1034" i="1" a="1"/>
  <c r="T1034" i="1" s="1"/>
  <c r="U1034" i="1" a="1"/>
  <c r="U1034" i="1" s="1"/>
  <c r="V1034" i="1" a="1"/>
  <c r="V1034" i="1" s="1"/>
  <c r="S1512" i="1" a="1"/>
  <c r="S1512" i="1" s="1"/>
  <c r="T1512" i="1" a="1"/>
  <c r="T1512" i="1" s="1"/>
  <c r="U1512" i="1" a="1"/>
  <c r="U1512" i="1" s="1"/>
  <c r="V1512" i="1" a="1"/>
  <c r="V1512" i="1" s="1"/>
  <c r="S1508" i="1" a="1"/>
  <c r="S1508" i="1" s="1"/>
  <c r="T1508" i="1" a="1"/>
  <c r="T1508" i="1" s="1"/>
  <c r="U1508" i="1" a="1"/>
  <c r="U1508" i="1" s="1"/>
  <c r="V1508" i="1" a="1"/>
  <c r="V1508" i="1" s="1"/>
  <c r="S1355" i="1" a="1"/>
  <c r="S1355" i="1" s="1"/>
  <c r="T1355" i="1" a="1"/>
  <c r="T1355" i="1" s="1"/>
  <c r="U1355" i="1" a="1"/>
  <c r="U1355" i="1" s="1"/>
  <c r="V1355" i="1" a="1"/>
  <c r="V1355" i="1" s="1"/>
  <c r="S1654" i="1" a="1"/>
  <c r="S1654" i="1" s="1"/>
  <c r="T1654" i="1" a="1"/>
  <c r="T1654" i="1" s="1"/>
  <c r="U1654" i="1" a="1"/>
  <c r="U1654" i="1" s="1"/>
  <c r="V1654" i="1" a="1"/>
  <c r="V1654" i="1" s="1"/>
  <c r="S1206" i="1" a="1"/>
  <c r="S1206" i="1" s="1"/>
  <c r="T1206" i="1" a="1"/>
  <c r="T1206" i="1" s="1"/>
  <c r="U1206" i="1" a="1"/>
  <c r="U1206" i="1" s="1"/>
  <c r="V1206" i="1" a="1"/>
  <c r="V1206" i="1" s="1"/>
  <c r="S1125" i="1" a="1"/>
  <c r="S1125" i="1" s="1"/>
  <c r="T1125" i="1" a="1"/>
  <c r="T1125" i="1" s="1"/>
  <c r="U1125" i="1" a="1"/>
  <c r="U1125" i="1" s="1"/>
  <c r="V1125" i="1" a="1"/>
  <c r="V1125" i="1" s="1"/>
  <c r="S1411" i="1" a="1"/>
  <c r="S1411" i="1" s="1"/>
  <c r="T1411" i="1" a="1"/>
  <c r="T1411" i="1" s="1"/>
  <c r="U1411" i="1" a="1"/>
  <c r="U1411" i="1" s="1"/>
  <c r="V1411" i="1" a="1"/>
  <c r="V1411" i="1" s="1"/>
  <c r="S834" i="1" a="1"/>
  <c r="S834" i="1" s="1"/>
  <c r="T834" i="1" a="1"/>
  <c r="T834" i="1" s="1"/>
  <c r="U834" i="1" a="1"/>
  <c r="U834" i="1" s="1"/>
  <c r="V834" i="1" a="1"/>
  <c r="V834" i="1" s="1"/>
  <c r="S1413" i="1" a="1"/>
  <c r="S1413" i="1" s="1"/>
  <c r="T1413" i="1" a="1"/>
  <c r="T1413" i="1" s="1"/>
  <c r="U1413" i="1" a="1"/>
  <c r="U1413" i="1" s="1"/>
  <c r="V1413" i="1" a="1"/>
  <c r="V1413" i="1" s="1"/>
  <c r="S919" i="1" a="1"/>
  <c r="S919" i="1" s="1"/>
  <c r="T919" i="1" a="1"/>
  <c r="T919" i="1" s="1"/>
  <c r="U919" i="1" a="1"/>
  <c r="U919" i="1" s="1"/>
  <c r="V919" i="1" a="1"/>
  <c r="V919" i="1" s="1"/>
  <c r="S1060" i="1" a="1"/>
  <c r="S1060" i="1" s="1"/>
  <c r="T1060" i="1" a="1"/>
  <c r="T1060" i="1" s="1"/>
  <c r="U1060" i="1" a="1"/>
  <c r="U1060" i="1" s="1"/>
  <c r="V1060" i="1" a="1"/>
  <c r="V1060" i="1" s="1"/>
  <c r="S1491" i="1" a="1"/>
  <c r="S1491" i="1" s="1"/>
  <c r="T1491" i="1" a="1"/>
  <c r="T1491" i="1" s="1"/>
  <c r="U1491" i="1" a="1"/>
  <c r="U1491" i="1" s="1"/>
  <c r="V1491" i="1" a="1"/>
  <c r="V1491" i="1" s="1"/>
  <c r="S1057" i="1" a="1"/>
  <c r="S1057" i="1" s="1"/>
  <c r="T1057" i="1" a="1"/>
  <c r="T1057" i="1" s="1"/>
  <c r="U1057" i="1" a="1"/>
  <c r="U1057" i="1" s="1"/>
  <c r="V1057" i="1" a="1"/>
  <c r="V1057" i="1" s="1"/>
  <c r="S1511" i="1" a="1"/>
  <c r="S1511" i="1" s="1"/>
  <c r="T1511" i="1" a="1"/>
  <c r="T1511" i="1" s="1"/>
  <c r="U1511" i="1" a="1"/>
  <c r="U1511" i="1" s="1"/>
  <c r="V1511" i="1" a="1"/>
  <c r="V1511" i="1" s="1"/>
  <c r="S1358" i="1" a="1"/>
  <c r="S1358" i="1" s="1"/>
  <c r="T1358" i="1" a="1"/>
  <c r="T1358" i="1" s="1"/>
  <c r="U1358" i="1" a="1"/>
  <c r="U1358" i="1" s="1"/>
  <c r="V1358" i="1" a="1"/>
  <c r="V1358" i="1" s="1"/>
  <c r="S1183" i="1" a="1"/>
  <c r="S1183" i="1" s="1"/>
  <c r="T1183" i="1" a="1"/>
  <c r="T1183" i="1" s="1"/>
  <c r="U1183" i="1" a="1"/>
  <c r="U1183" i="1" s="1"/>
  <c r="V1183" i="1" a="1"/>
  <c r="V1183" i="1" s="1"/>
  <c r="S1428" i="1" a="1"/>
  <c r="S1428" i="1" s="1"/>
  <c r="T1428" i="1" a="1"/>
  <c r="T1428" i="1" s="1"/>
  <c r="U1428" i="1" a="1"/>
  <c r="U1428" i="1" s="1"/>
  <c r="V1428" i="1" a="1"/>
  <c r="V1428" i="1" s="1"/>
  <c r="S813" i="1" a="1"/>
  <c r="S813" i="1" s="1"/>
  <c r="T813" i="1" a="1"/>
  <c r="T813" i="1" s="1"/>
  <c r="U813" i="1" a="1"/>
  <c r="U813" i="1" s="1"/>
  <c r="V813" i="1" a="1"/>
  <c r="V813" i="1" s="1"/>
  <c r="S1664" i="1" a="1"/>
  <c r="S1664" i="1" s="1"/>
  <c r="T1664" i="1" a="1"/>
  <c r="T1664" i="1" s="1"/>
  <c r="U1664" i="1" a="1"/>
  <c r="U1664" i="1" s="1"/>
  <c r="V1664" i="1" a="1"/>
  <c r="V1664" i="1" s="1"/>
  <c r="S1706" i="1" a="1"/>
  <c r="S1706" i="1" s="1"/>
  <c r="T1706" i="1" a="1"/>
  <c r="T1706" i="1" s="1"/>
  <c r="U1706" i="1" a="1"/>
  <c r="U1706" i="1" s="1"/>
  <c r="V1706" i="1" a="1"/>
  <c r="V1706" i="1" s="1"/>
  <c r="S769" i="1" a="1"/>
  <c r="S769" i="1" s="1"/>
  <c r="T769" i="1" a="1"/>
  <c r="T769" i="1" s="1"/>
  <c r="U769" i="1" a="1"/>
  <c r="U769" i="1" s="1"/>
  <c r="V769" i="1" a="1"/>
  <c r="V769" i="1" s="1"/>
  <c r="S1080" i="1" a="1"/>
  <c r="S1080" i="1" s="1"/>
  <c r="T1080" i="1" a="1"/>
  <c r="T1080" i="1" s="1"/>
  <c r="U1080" i="1" a="1"/>
  <c r="U1080" i="1" s="1"/>
  <c r="V1080" i="1" a="1"/>
  <c r="V1080" i="1" s="1"/>
  <c r="S897" i="1" a="1"/>
  <c r="S897" i="1" s="1"/>
  <c r="T897" i="1" a="1"/>
  <c r="T897" i="1" s="1"/>
  <c r="U897" i="1" a="1"/>
  <c r="U897" i="1" s="1"/>
  <c r="V897" i="1" a="1"/>
  <c r="V897" i="1" s="1"/>
  <c r="S1182" i="1" a="1"/>
  <c r="S1182" i="1" s="1"/>
  <c r="T1182" i="1" a="1"/>
  <c r="T1182" i="1" s="1"/>
  <c r="U1182" i="1" a="1"/>
  <c r="U1182" i="1" s="1"/>
  <c r="V1182" i="1" a="1"/>
  <c r="V1182" i="1" s="1"/>
  <c r="S1349" i="1" a="1"/>
  <c r="S1349" i="1" s="1"/>
  <c r="T1349" i="1" a="1"/>
  <c r="T1349" i="1" s="1"/>
  <c r="U1349" i="1" a="1"/>
  <c r="U1349" i="1" s="1"/>
  <c r="V1349" i="1" a="1"/>
  <c r="V1349" i="1" s="1"/>
  <c r="S1338" i="1" a="1"/>
  <c r="S1338" i="1" s="1"/>
  <c r="T1338" i="1" a="1"/>
  <c r="T1338" i="1" s="1"/>
  <c r="U1338" i="1" a="1"/>
  <c r="U1338" i="1" s="1"/>
  <c r="V1338" i="1" a="1"/>
  <c r="V1338" i="1" s="1"/>
  <c r="S1364" i="1" a="1"/>
  <c r="S1364" i="1" s="1"/>
  <c r="T1364" i="1" a="1"/>
  <c r="T1364" i="1" s="1"/>
  <c r="U1364" i="1" a="1"/>
  <c r="U1364" i="1" s="1"/>
  <c r="V1364" i="1" a="1"/>
  <c r="V1364" i="1" s="1"/>
  <c r="S1569" i="1" a="1"/>
  <c r="S1569" i="1" s="1"/>
  <c r="T1569" i="1" a="1"/>
  <c r="T1569" i="1" s="1"/>
  <c r="U1569" i="1" a="1"/>
  <c r="U1569" i="1" s="1"/>
  <c r="V1569" i="1" a="1"/>
  <c r="V1569" i="1" s="1"/>
  <c r="S882" i="1" a="1"/>
  <c r="S882" i="1" s="1"/>
  <c r="T882" i="1" a="1"/>
  <c r="T882" i="1" s="1"/>
  <c r="U882" i="1" a="1"/>
  <c r="U882" i="1" s="1"/>
  <c r="V882" i="1" a="1"/>
  <c r="V882" i="1" s="1"/>
  <c r="S1177" i="1" a="1"/>
  <c r="S1177" i="1" s="1"/>
  <c r="T1177" i="1" a="1"/>
  <c r="T1177" i="1" s="1"/>
  <c r="U1177" i="1" a="1"/>
  <c r="U1177" i="1" s="1"/>
  <c r="V1177" i="1" a="1"/>
  <c r="V1177" i="1" s="1"/>
  <c r="S1365" i="1" a="1"/>
  <c r="S1365" i="1" s="1"/>
  <c r="T1365" i="1" a="1"/>
  <c r="T1365" i="1" s="1"/>
  <c r="U1365" i="1" a="1"/>
  <c r="U1365" i="1" s="1"/>
  <c r="V1365" i="1" a="1"/>
  <c r="V1365" i="1" s="1"/>
  <c r="S1303" i="1" a="1"/>
  <c r="S1303" i="1" s="1"/>
  <c r="T1303" i="1" a="1"/>
  <c r="T1303" i="1" s="1"/>
  <c r="U1303" i="1" a="1"/>
  <c r="U1303" i="1" s="1"/>
  <c r="V1303" i="1" a="1"/>
  <c r="V1303" i="1" s="1"/>
  <c r="S1557" i="1" a="1"/>
  <c r="S1557" i="1" s="1"/>
  <c r="T1557" i="1" a="1"/>
  <c r="T1557" i="1" s="1"/>
  <c r="U1557" i="1" a="1"/>
  <c r="U1557" i="1" s="1"/>
  <c r="V1557" i="1" a="1"/>
  <c r="V1557" i="1" s="1"/>
  <c r="S1028" i="1" a="1"/>
  <c r="S1028" i="1" s="1"/>
  <c r="T1028" i="1" a="1"/>
  <c r="T1028" i="1" s="1"/>
  <c r="U1028" i="1" a="1"/>
  <c r="U1028" i="1" s="1"/>
  <c r="V1028" i="1" a="1"/>
  <c r="V1028" i="1" s="1"/>
  <c r="S1061" i="1" a="1"/>
  <c r="S1061" i="1" s="1"/>
  <c r="T1061" i="1" a="1"/>
  <c r="T1061" i="1" s="1"/>
  <c r="U1061" i="1" a="1"/>
  <c r="U1061" i="1" s="1"/>
  <c r="V1061" i="1" a="1"/>
  <c r="V1061" i="1" s="1"/>
  <c r="S1367" i="1" a="1"/>
  <c r="S1367" i="1" s="1"/>
  <c r="T1367" i="1" a="1"/>
  <c r="T1367" i="1" s="1"/>
  <c r="U1367" i="1" a="1"/>
  <c r="U1367" i="1" s="1"/>
  <c r="V1367" i="1" a="1"/>
  <c r="V1367" i="1" s="1"/>
  <c r="S1070" i="1" a="1"/>
  <c r="S1070" i="1" s="1"/>
  <c r="T1070" i="1" a="1"/>
  <c r="T1070" i="1" s="1"/>
  <c r="U1070" i="1" a="1"/>
  <c r="U1070" i="1" s="1"/>
  <c r="V1070" i="1" a="1"/>
  <c r="V1070" i="1" s="1"/>
  <c r="S1736" i="1" a="1"/>
  <c r="S1736" i="1" s="1"/>
  <c r="T1736" i="1" a="1"/>
  <c r="T1736" i="1" s="1"/>
  <c r="U1736" i="1" a="1"/>
  <c r="U1736" i="1" s="1"/>
  <c r="V1736" i="1" a="1"/>
  <c r="V1736" i="1" s="1"/>
  <c r="S1463" i="1" a="1"/>
  <c r="S1463" i="1" s="1"/>
  <c r="T1463" i="1" a="1"/>
  <c r="T1463" i="1" s="1"/>
  <c r="U1463" i="1" a="1"/>
  <c r="U1463" i="1" s="1"/>
  <c r="V1463" i="1" a="1"/>
  <c r="V1463" i="1" s="1"/>
  <c r="S1412" i="1" a="1"/>
  <c r="S1412" i="1" s="1"/>
  <c r="T1412" i="1" a="1"/>
  <c r="T1412" i="1" s="1"/>
  <c r="U1412" i="1" a="1"/>
  <c r="U1412" i="1" s="1"/>
  <c r="V1412" i="1" a="1"/>
  <c r="V1412" i="1" s="1"/>
  <c r="S922" i="1" a="1"/>
  <c r="S922" i="1" s="1"/>
  <c r="T922" i="1" a="1"/>
  <c r="T922" i="1" s="1"/>
  <c r="U922" i="1" a="1"/>
  <c r="U922" i="1" s="1"/>
  <c r="V922" i="1" a="1"/>
  <c r="V922" i="1" s="1"/>
  <c r="S831" i="1" a="1"/>
  <c r="S831" i="1" s="1"/>
  <c r="T831" i="1" a="1"/>
  <c r="T831" i="1" s="1"/>
  <c r="U831" i="1" a="1"/>
  <c r="U831" i="1" s="1"/>
  <c r="V831" i="1" a="1"/>
  <c r="V831" i="1" s="1"/>
  <c r="S983" i="1" a="1"/>
  <c r="S983" i="1" s="1"/>
  <c r="T983" i="1" a="1"/>
  <c r="T983" i="1" s="1"/>
  <c r="U983" i="1" a="1"/>
  <c r="U983" i="1" s="1"/>
  <c r="V983" i="1" a="1"/>
  <c r="V983" i="1" s="1"/>
  <c r="S1515" i="1" a="1"/>
  <c r="S1515" i="1" s="1"/>
  <c r="T1515" i="1" a="1"/>
  <c r="T1515" i="1" s="1"/>
  <c r="U1515" i="1" a="1"/>
  <c r="U1515" i="1" s="1"/>
  <c r="V1515" i="1" a="1"/>
  <c r="V1515" i="1" s="1"/>
  <c r="S1525" i="1" a="1"/>
  <c r="S1525" i="1" s="1"/>
  <c r="T1525" i="1" a="1"/>
  <c r="T1525" i="1" s="1"/>
  <c r="U1525" i="1" a="1"/>
  <c r="U1525" i="1" s="1"/>
  <c r="V1525" i="1" a="1"/>
  <c r="V1525" i="1" s="1"/>
  <c r="S912" i="1" a="1"/>
  <c r="S912" i="1" s="1"/>
  <c r="T912" i="1" a="1"/>
  <c r="T912" i="1" s="1"/>
  <c r="U912" i="1" a="1"/>
  <c r="U912" i="1" s="1"/>
  <c r="V912" i="1" a="1"/>
  <c r="V912" i="1" s="1"/>
  <c r="S1197" i="1" a="1"/>
  <c r="S1197" i="1" s="1"/>
  <c r="T1197" i="1" a="1"/>
  <c r="T1197" i="1" s="1"/>
  <c r="U1197" i="1" a="1"/>
  <c r="U1197" i="1" s="1"/>
  <c r="V1197" i="1" a="1"/>
  <c r="V1197" i="1" s="1"/>
  <c r="S1113" i="1" a="1"/>
  <c r="S1113" i="1" s="1"/>
  <c r="T1113" i="1" a="1"/>
  <c r="T1113" i="1" s="1"/>
  <c r="U1113" i="1" a="1"/>
  <c r="U1113" i="1" s="1"/>
  <c r="V1113" i="1" a="1"/>
  <c r="V1113" i="1" s="1"/>
  <c r="S806" i="1" a="1"/>
  <c r="S806" i="1" s="1"/>
  <c r="T806" i="1" a="1"/>
  <c r="T806" i="1" s="1"/>
  <c r="U806" i="1" a="1"/>
  <c r="U806" i="1" s="1"/>
  <c r="V806" i="1" a="1"/>
  <c r="V806" i="1" s="1"/>
  <c r="S1092" i="1" a="1"/>
  <c r="S1092" i="1" s="1"/>
  <c r="T1092" i="1" a="1"/>
  <c r="T1092" i="1" s="1"/>
  <c r="U1092" i="1" a="1"/>
  <c r="U1092" i="1" s="1"/>
  <c r="V1092" i="1" a="1"/>
  <c r="V1092" i="1" s="1"/>
  <c r="S1227" i="1" a="1"/>
  <c r="S1227" i="1" s="1"/>
  <c r="T1227" i="1" a="1"/>
  <c r="T1227" i="1" s="1"/>
  <c r="U1227" i="1" a="1"/>
  <c r="U1227" i="1" s="1"/>
  <c r="V1227" i="1" a="1"/>
  <c r="V1227" i="1" s="1"/>
  <c r="S773" i="1" a="1"/>
  <c r="S773" i="1" s="1"/>
  <c r="T773" i="1" a="1"/>
  <c r="T773" i="1" s="1"/>
  <c r="U773" i="1" a="1"/>
  <c r="U773" i="1" s="1"/>
  <c r="V773" i="1" a="1"/>
  <c r="V773" i="1" s="1"/>
  <c r="S1484" i="1" a="1"/>
  <c r="S1484" i="1" s="1"/>
  <c r="T1484" i="1" a="1"/>
  <c r="T1484" i="1" s="1"/>
  <c r="U1484" i="1" a="1"/>
  <c r="U1484" i="1" s="1"/>
  <c r="V1484" i="1" a="1"/>
  <c r="V1484" i="1" s="1"/>
  <c r="S1005" i="1" a="1"/>
  <c r="S1005" i="1" s="1"/>
  <c r="T1005" i="1" a="1"/>
  <c r="T1005" i="1" s="1"/>
  <c r="U1005" i="1" a="1"/>
  <c r="U1005" i="1" s="1"/>
  <c r="V1005" i="1" a="1"/>
  <c r="V1005" i="1" s="1"/>
  <c r="S1545" i="1" a="1"/>
  <c r="S1545" i="1" s="1"/>
  <c r="T1545" i="1" a="1"/>
  <c r="T1545" i="1" s="1"/>
  <c r="U1545" i="1" a="1"/>
  <c r="U1545" i="1" s="1"/>
  <c r="V1545" i="1" a="1"/>
  <c r="V1545" i="1" s="1"/>
  <c r="S934" i="1" a="1"/>
  <c r="S934" i="1" s="1"/>
  <c r="T934" i="1" a="1"/>
  <c r="T934" i="1" s="1"/>
  <c r="U934" i="1" a="1"/>
  <c r="U934" i="1" s="1"/>
  <c r="V934" i="1" a="1"/>
  <c r="V934" i="1" s="1"/>
  <c r="S1262" i="1" a="1"/>
  <c r="S1262" i="1" s="1"/>
  <c r="T1262" i="1" a="1"/>
  <c r="T1262" i="1" s="1"/>
  <c r="U1262" i="1" a="1"/>
  <c r="U1262" i="1" s="1"/>
  <c r="V1262" i="1" a="1"/>
  <c r="V1262" i="1" s="1"/>
  <c r="S928" i="1" a="1"/>
  <c r="S928" i="1" s="1"/>
  <c r="T928" i="1" a="1"/>
  <c r="T928" i="1" s="1"/>
  <c r="U928" i="1" a="1"/>
  <c r="U928" i="1" s="1"/>
  <c r="V928" i="1" a="1"/>
  <c r="V928" i="1" s="1"/>
  <c r="S1071" i="1" a="1"/>
  <c r="S1071" i="1" s="1"/>
  <c r="T1071" i="1" a="1"/>
  <c r="T1071" i="1" s="1"/>
  <c r="U1071" i="1" a="1"/>
  <c r="U1071" i="1" s="1"/>
  <c r="V1071" i="1" a="1"/>
  <c r="V1071" i="1" s="1"/>
  <c r="S905" i="1" a="1"/>
  <c r="S905" i="1" s="1"/>
  <c r="T905" i="1" a="1"/>
  <c r="T905" i="1" s="1"/>
  <c r="U905" i="1" a="1"/>
  <c r="U905" i="1" s="1"/>
  <c r="V905" i="1" a="1"/>
  <c r="V905" i="1" s="1"/>
  <c r="S1673" i="1" a="1"/>
  <c r="S1673" i="1" s="1"/>
  <c r="T1673" i="1" a="1"/>
  <c r="T1673" i="1" s="1"/>
  <c r="U1673" i="1" a="1"/>
  <c r="U1673" i="1" s="1"/>
  <c r="V1673" i="1" a="1"/>
  <c r="V1673" i="1" s="1"/>
  <c r="S1280" i="1" a="1"/>
  <c r="S1280" i="1" s="1"/>
  <c r="T1280" i="1" a="1"/>
  <c r="T1280" i="1" s="1"/>
  <c r="U1280" i="1" a="1"/>
  <c r="U1280" i="1" s="1"/>
  <c r="V1280" i="1" a="1"/>
  <c r="V1280" i="1" s="1"/>
  <c r="S1170" i="1" a="1"/>
  <c r="S1170" i="1" s="1"/>
  <c r="T1170" i="1" a="1"/>
  <c r="T1170" i="1" s="1"/>
  <c r="U1170" i="1" a="1"/>
  <c r="U1170" i="1" s="1"/>
  <c r="V1170" i="1" a="1"/>
  <c r="V1170" i="1" s="1"/>
  <c r="S1701" i="1" a="1"/>
  <c r="S1701" i="1" s="1"/>
  <c r="T1701" i="1" a="1"/>
  <c r="T1701" i="1" s="1"/>
  <c r="U1701" i="1" a="1"/>
  <c r="U1701" i="1" s="1"/>
  <c r="V1701" i="1" a="1"/>
  <c r="V1701" i="1" s="1"/>
  <c r="S1665" i="1" a="1"/>
  <c r="S1665" i="1" s="1"/>
  <c r="T1665" i="1" a="1"/>
  <c r="T1665" i="1" s="1"/>
  <c r="U1665" i="1" a="1"/>
  <c r="U1665" i="1" s="1"/>
  <c r="V1665" i="1" a="1"/>
  <c r="V1665" i="1" s="1"/>
  <c r="S1710" i="1" a="1"/>
  <c r="S1710" i="1" s="1"/>
  <c r="T1710" i="1" a="1"/>
  <c r="T1710" i="1" s="1"/>
  <c r="U1710" i="1" a="1"/>
  <c r="U1710" i="1" s="1"/>
  <c r="V1710" i="1" a="1"/>
  <c r="V1710" i="1" s="1"/>
  <c r="S1154" i="1" a="1"/>
  <c r="S1154" i="1" s="1"/>
  <c r="T1154" i="1" a="1"/>
  <c r="T1154" i="1" s="1"/>
  <c r="U1154" i="1" a="1"/>
  <c r="U1154" i="1" s="1"/>
  <c r="V1154" i="1" a="1"/>
  <c r="V1154" i="1" s="1"/>
  <c r="S1342" i="1" a="1"/>
  <c r="S1342" i="1" s="1"/>
  <c r="T1342" i="1" a="1"/>
  <c r="T1342" i="1" s="1"/>
  <c r="U1342" i="1" a="1"/>
  <c r="U1342" i="1" s="1"/>
  <c r="V1342" i="1" a="1"/>
  <c r="V1342" i="1" s="1"/>
  <c r="S1777" i="1" a="1"/>
  <c r="S1777" i="1" s="1"/>
  <c r="T1777" i="1" a="1"/>
  <c r="T1777" i="1" s="1"/>
  <c r="U1777" i="1" a="1"/>
  <c r="U1777" i="1" s="1"/>
  <c r="V1777" i="1" a="1"/>
  <c r="V1777" i="1" s="1"/>
  <c r="S1649" i="1" a="1"/>
  <c r="S1649" i="1" s="1"/>
  <c r="T1649" i="1" a="1"/>
  <c r="T1649" i="1" s="1"/>
  <c r="U1649" i="1" a="1"/>
  <c r="U1649" i="1" s="1"/>
  <c r="V1649" i="1" a="1"/>
  <c r="V1649" i="1" s="1"/>
  <c r="S1127" i="1" a="1"/>
  <c r="S1127" i="1" s="1"/>
  <c r="T1127" i="1" a="1"/>
  <c r="T1127" i="1" s="1"/>
  <c r="U1127" i="1" a="1"/>
  <c r="U1127" i="1" s="1"/>
  <c r="V1127" i="1" a="1"/>
  <c r="V1127" i="1" s="1"/>
  <c r="S1038" i="1" a="1"/>
  <c r="S1038" i="1" s="1"/>
  <c r="T1038" i="1" a="1"/>
  <c r="T1038" i="1" s="1"/>
  <c r="U1038" i="1" a="1"/>
  <c r="U1038" i="1" s="1"/>
  <c r="V1038" i="1" a="1"/>
  <c r="V1038" i="1" s="1"/>
  <c r="S1002" i="1" a="1"/>
  <c r="S1002" i="1" s="1"/>
  <c r="T1002" i="1" a="1"/>
  <c r="T1002" i="1" s="1"/>
  <c r="U1002" i="1" a="1"/>
  <c r="U1002" i="1" s="1"/>
  <c r="V1002" i="1" a="1"/>
  <c r="V1002" i="1" s="1"/>
  <c r="S1052" i="1" a="1"/>
  <c r="S1052" i="1" s="1"/>
  <c r="T1052" i="1" a="1"/>
  <c r="T1052" i="1" s="1"/>
  <c r="U1052" i="1" a="1"/>
  <c r="U1052" i="1" s="1"/>
  <c r="V1052" i="1" a="1"/>
  <c r="V1052" i="1" s="1"/>
  <c r="S940" i="1" a="1"/>
  <c r="S940" i="1" s="1"/>
  <c r="T940" i="1" a="1"/>
  <c r="T940" i="1" s="1"/>
  <c r="U940" i="1" a="1"/>
  <c r="U940" i="1" s="1"/>
  <c r="V940" i="1" a="1"/>
  <c r="V940" i="1" s="1"/>
  <c r="S1101" i="1" a="1"/>
  <c r="S1101" i="1" s="1"/>
  <c r="T1101" i="1" a="1"/>
  <c r="T1101" i="1" s="1"/>
  <c r="U1101" i="1" a="1"/>
  <c r="U1101" i="1" s="1"/>
  <c r="V1101" i="1" a="1"/>
  <c r="V1101" i="1" s="1"/>
  <c r="S1648" i="1" a="1"/>
  <c r="S1648" i="1" s="1"/>
  <c r="T1648" i="1" a="1"/>
  <c r="T1648" i="1" s="1"/>
  <c r="U1648" i="1" a="1"/>
  <c r="U1648" i="1" s="1"/>
  <c r="V1648" i="1" a="1"/>
  <c r="V1648" i="1" s="1"/>
  <c r="S1647" i="1" a="1"/>
  <c r="S1647" i="1" s="1"/>
  <c r="T1647" i="1" a="1"/>
  <c r="T1647" i="1" s="1"/>
  <c r="U1647" i="1" a="1"/>
  <c r="U1647" i="1" s="1"/>
  <c r="V1647" i="1" a="1"/>
  <c r="V1647" i="1" s="1"/>
  <c r="S1268" i="1" a="1"/>
  <c r="S1268" i="1" s="1"/>
  <c r="T1268" i="1" a="1"/>
  <c r="T1268" i="1" s="1"/>
  <c r="U1268" i="1" a="1"/>
  <c r="U1268" i="1" s="1"/>
  <c r="V1268" i="1" a="1"/>
  <c r="V1268" i="1" s="1"/>
  <c r="S1490" i="1" a="1"/>
  <c r="S1490" i="1" s="1"/>
  <c r="T1490" i="1" a="1"/>
  <c r="T1490" i="1" s="1"/>
  <c r="U1490" i="1" a="1"/>
  <c r="U1490" i="1" s="1"/>
  <c r="V1490" i="1" a="1"/>
  <c r="V1490" i="1" s="1"/>
  <c r="S1594" i="1" a="1"/>
  <c r="S1594" i="1" s="1"/>
  <c r="T1594" i="1" a="1"/>
  <c r="T1594" i="1" s="1"/>
  <c r="U1594" i="1" a="1"/>
  <c r="U1594" i="1" s="1"/>
  <c r="V1594" i="1" a="1"/>
  <c r="V1594" i="1" s="1"/>
  <c r="S1644" i="1" a="1"/>
  <c r="S1644" i="1" s="1"/>
  <c r="T1644" i="1" a="1"/>
  <c r="T1644" i="1" s="1"/>
  <c r="U1644" i="1" a="1"/>
  <c r="U1644" i="1" s="1"/>
  <c r="V1644" i="1" a="1"/>
  <c r="V1644" i="1" s="1"/>
  <c r="S1703" i="1" a="1"/>
  <c r="S1703" i="1" s="1"/>
  <c r="T1703" i="1" a="1"/>
  <c r="T1703" i="1" s="1"/>
  <c r="U1703" i="1" a="1"/>
  <c r="U1703" i="1" s="1"/>
  <c r="V1703" i="1" a="1"/>
  <c r="V1703" i="1" s="1"/>
  <c r="S1250" i="1" a="1"/>
  <c r="S1250" i="1" s="1"/>
  <c r="T1250" i="1" a="1"/>
  <c r="T1250" i="1" s="1"/>
  <c r="U1250" i="1" a="1"/>
  <c r="U1250" i="1" s="1"/>
  <c r="V1250" i="1" a="1"/>
  <c r="V1250" i="1" s="1"/>
  <c r="S1449" i="1" a="1"/>
  <c r="S1449" i="1" s="1"/>
  <c r="T1449" i="1" a="1"/>
  <c r="T1449" i="1" s="1"/>
  <c r="U1449" i="1" a="1"/>
  <c r="U1449" i="1" s="1"/>
  <c r="V1449" i="1" a="1"/>
  <c r="V1449" i="1" s="1"/>
  <c r="S943" i="1" a="1"/>
  <c r="S943" i="1" s="1"/>
  <c r="T943" i="1" a="1"/>
  <c r="T943" i="1" s="1"/>
  <c r="U943" i="1" a="1"/>
  <c r="U943" i="1" s="1"/>
  <c r="V943" i="1" a="1"/>
  <c r="V943" i="1" s="1"/>
  <c r="S1066" i="1" a="1"/>
  <c r="S1066" i="1" s="1"/>
  <c r="T1066" i="1" a="1"/>
  <c r="T1066" i="1" s="1"/>
  <c r="U1066" i="1" a="1"/>
  <c r="U1066" i="1" s="1"/>
  <c r="V1066" i="1" a="1"/>
  <c r="V1066" i="1" s="1"/>
  <c r="S1617" i="1" a="1"/>
  <c r="S1617" i="1" s="1"/>
  <c r="T1617" i="1" a="1"/>
  <c r="T1617" i="1" s="1"/>
  <c r="U1617" i="1" a="1"/>
  <c r="U1617" i="1" s="1"/>
  <c r="V1617" i="1" a="1"/>
  <c r="V1617" i="1" s="1"/>
  <c r="S1539" i="1" a="1"/>
  <c r="S1539" i="1" s="1"/>
  <c r="T1539" i="1" a="1"/>
  <c r="T1539" i="1" s="1"/>
  <c r="U1539" i="1" a="1"/>
  <c r="U1539" i="1" s="1"/>
  <c r="V1539" i="1" a="1"/>
  <c r="V1539" i="1" s="1"/>
  <c r="S1173" i="1" a="1"/>
  <c r="S1173" i="1" s="1"/>
  <c r="T1173" i="1" a="1"/>
  <c r="T1173" i="1" s="1"/>
  <c r="U1173" i="1" a="1"/>
  <c r="U1173" i="1" s="1"/>
  <c r="V1173" i="1" a="1"/>
  <c r="V1173" i="1" s="1"/>
  <c r="S1465" i="1" a="1"/>
  <c r="S1465" i="1" s="1"/>
  <c r="T1465" i="1" a="1"/>
  <c r="T1465" i="1" s="1"/>
  <c r="U1465" i="1" a="1"/>
  <c r="U1465" i="1" s="1"/>
  <c r="V1465" i="1" a="1"/>
  <c r="V1465" i="1" s="1"/>
  <c r="S1259" i="1" a="1"/>
  <c r="S1259" i="1" s="1"/>
  <c r="T1259" i="1" a="1"/>
  <c r="T1259" i="1" s="1"/>
  <c r="U1259" i="1" a="1"/>
  <c r="U1259" i="1" s="1"/>
  <c r="V1259" i="1" a="1"/>
  <c r="V1259" i="1" s="1"/>
  <c r="S931" i="1" a="1"/>
  <c r="S931" i="1" s="1"/>
  <c r="T931" i="1" a="1"/>
  <c r="T931" i="1" s="1"/>
  <c r="U931" i="1" a="1"/>
  <c r="U931" i="1" s="1"/>
  <c r="V931" i="1" a="1"/>
  <c r="V931" i="1" s="1"/>
  <c r="S1443" i="1" a="1"/>
  <c r="S1443" i="1" s="1"/>
  <c r="T1443" i="1" a="1"/>
  <c r="T1443" i="1" s="1"/>
  <c r="U1443" i="1" a="1"/>
  <c r="U1443" i="1" s="1"/>
  <c r="V1443" i="1" a="1"/>
  <c r="V1443" i="1" s="1"/>
  <c r="S1012" i="1" a="1"/>
  <c r="S1012" i="1" s="1"/>
  <c r="T1012" i="1" a="1"/>
  <c r="T1012" i="1" s="1"/>
  <c r="U1012" i="1" a="1"/>
  <c r="U1012" i="1" s="1"/>
  <c r="V1012" i="1" a="1"/>
  <c r="V1012" i="1" s="1"/>
  <c r="S1140" i="1" a="1"/>
  <c r="S1140" i="1" s="1"/>
  <c r="T1140" i="1" a="1"/>
  <c r="T1140" i="1" s="1"/>
  <c r="U1140" i="1" a="1"/>
  <c r="U1140" i="1" s="1"/>
  <c r="V1140" i="1" a="1"/>
  <c r="V1140" i="1" s="1"/>
  <c r="S1535" i="1" a="1"/>
  <c r="S1535" i="1" s="1"/>
  <c r="T1535" i="1" a="1"/>
  <c r="T1535" i="1" s="1"/>
  <c r="U1535" i="1" a="1"/>
  <c r="U1535" i="1" s="1"/>
  <c r="V1535" i="1" a="1"/>
  <c r="V1535" i="1" s="1"/>
  <c r="S1221" i="1" a="1"/>
  <c r="S1221" i="1" s="1"/>
  <c r="T1221" i="1" a="1"/>
  <c r="T1221" i="1" s="1"/>
  <c r="U1221" i="1" a="1"/>
  <c r="U1221" i="1" s="1"/>
  <c r="V1221" i="1" a="1"/>
  <c r="V1221" i="1" s="1"/>
  <c r="S827" i="1" a="1"/>
  <c r="S827" i="1" s="1"/>
  <c r="T827" i="1" a="1"/>
  <c r="T827" i="1" s="1"/>
  <c r="U827" i="1" a="1"/>
  <c r="U827" i="1" s="1"/>
  <c r="V827" i="1" a="1"/>
  <c r="V827" i="1" s="1"/>
  <c r="S990" i="1" a="1"/>
  <c r="S990" i="1" s="1"/>
  <c r="T990" i="1" a="1"/>
  <c r="T990" i="1" s="1"/>
  <c r="U990" i="1" a="1"/>
  <c r="U990" i="1" s="1"/>
  <c r="V990" i="1" a="1"/>
  <c r="V990" i="1" s="1"/>
  <c r="S1003" i="1" a="1"/>
  <c r="S1003" i="1" s="1"/>
  <c r="T1003" i="1" a="1"/>
  <c r="T1003" i="1" s="1"/>
  <c r="U1003" i="1" a="1"/>
  <c r="U1003" i="1" s="1"/>
  <c r="V1003" i="1" a="1"/>
  <c r="V1003" i="1" s="1"/>
  <c r="S1468" i="1" a="1"/>
  <c r="S1468" i="1" s="1"/>
  <c r="T1468" i="1" a="1"/>
  <c r="T1468" i="1" s="1"/>
  <c r="U1468" i="1" a="1"/>
  <c r="U1468" i="1" s="1"/>
  <c r="V1468" i="1" a="1"/>
  <c r="V1468" i="1" s="1"/>
  <c r="S1711" i="1" a="1"/>
  <c r="S1711" i="1" s="1"/>
  <c r="T1711" i="1" a="1"/>
  <c r="T1711" i="1" s="1"/>
  <c r="U1711" i="1" a="1"/>
  <c r="U1711" i="1" s="1"/>
  <c r="V1711" i="1" a="1"/>
  <c r="V1711" i="1" s="1"/>
  <c r="S1462" i="1" a="1"/>
  <c r="S1462" i="1" s="1"/>
  <c r="T1462" i="1" a="1"/>
  <c r="T1462" i="1" s="1"/>
  <c r="U1462" i="1" a="1"/>
  <c r="U1462" i="1" s="1"/>
  <c r="V1462" i="1" a="1"/>
  <c r="V1462" i="1" s="1"/>
  <c r="S837" i="1" a="1"/>
  <c r="S837" i="1" s="1"/>
  <c r="T837" i="1" a="1"/>
  <c r="T837" i="1" s="1"/>
  <c r="U837" i="1" a="1"/>
  <c r="U837" i="1" s="1"/>
  <c r="V837" i="1" a="1"/>
  <c r="V837" i="1" s="1"/>
  <c r="S1217" i="1" a="1"/>
  <c r="S1217" i="1" s="1"/>
  <c r="T1217" i="1" a="1"/>
  <c r="T1217" i="1" s="1"/>
  <c r="U1217" i="1" a="1"/>
  <c r="U1217" i="1" s="1"/>
  <c r="V1217" i="1" a="1"/>
  <c r="V1217" i="1" s="1"/>
  <c r="S1597" i="1" a="1"/>
  <c r="S1597" i="1" s="1"/>
  <c r="T1597" i="1" a="1"/>
  <c r="T1597" i="1" s="1"/>
  <c r="U1597" i="1" a="1"/>
  <c r="U1597" i="1" s="1"/>
  <c r="V1597" i="1" a="1"/>
  <c r="V1597" i="1" s="1"/>
  <c r="S933" i="1" a="1"/>
  <c r="S933" i="1" s="1"/>
  <c r="T933" i="1" a="1"/>
  <c r="T933" i="1" s="1"/>
  <c r="U933" i="1" a="1"/>
  <c r="U933" i="1" s="1"/>
  <c r="V933" i="1" a="1"/>
  <c r="V933" i="1" s="1"/>
  <c r="S1021" i="1" a="1"/>
  <c r="S1021" i="1" s="1"/>
  <c r="T1021" i="1" a="1"/>
  <c r="T1021" i="1" s="1"/>
  <c r="U1021" i="1" a="1"/>
  <c r="U1021" i="1" s="1"/>
  <c r="V1021" i="1" a="1"/>
  <c r="V1021" i="1" s="1"/>
  <c r="S1693" i="1" a="1"/>
  <c r="S1693" i="1" s="1"/>
  <c r="T1693" i="1" a="1"/>
  <c r="T1693" i="1" s="1"/>
  <c r="U1693" i="1" a="1"/>
  <c r="U1693" i="1" s="1"/>
  <c r="V1693" i="1" a="1"/>
  <c r="V1693" i="1" s="1"/>
  <c r="S1531" i="1" a="1"/>
  <c r="S1531" i="1" s="1"/>
  <c r="T1531" i="1" a="1"/>
  <c r="T1531" i="1" s="1"/>
  <c r="U1531" i="1" a="1"/>
  <c r="U1531" i="1" s="1"/>
  <c r="V1531" i="1" a="1"/>
  <c r="V1531" i="1" s="1"/>
  <c r="S1572" i="1" a="1"/>
  <c r="S1572" i="1" s="1"/>
  <c r="T1572" i="1" a="1"/>
  <c r="T1572" i="1" s="1"/>
  <c r="U1572" i="1" a="1"/>
  <c r="U1572" i="1" s="1"/>
  <c r="V1572" i="1" a="1"/>
  <c r="V1572" i="1" s="1"/>
  <c r="S1201" i="1" a="1"/>
  <c r="S1201" i="1" s="1"/>
  <c r="T1201" i="1" a="1"/>
  <c r="T1201" i="1" s="1"/>
  <c r="U1201" i="1" a="1"/>
  <c r="U1201" i="1" s="1"/>
  <c r="V1201" i="1" a="1"/>
  <c r="V1201" i="1" s="1"/>
  <c r="S927" i="1" a="1"/>
  <c r="S927" i="1" s="1"/>
  <c r="T927" i="1" a="1"/>
  <c r="T927" i="1" s="1"/>
  <c r="U927" i="1" a="1"/>
  <c r="U927" i="1" s="1"/>
  <c r="V927" i="1" a="1"/>
  <c r="V927" i="1" s="1"/>
  <c r="S1660" i="1" a="1"/>
  <c r="S1660" i="1" s="1"/>
  <c r="T1660" i="1" a="1"/>
  <c r="T1660" i="1" s="1"/>
  <c r="U1660" i="1" a="1"/>
  <c r="U1660" i="1" s="1"/>
  <c r="V1660" i="1" a="1"/>
  <c r="V1660" i="1" s="1"/>
  <c r="S1384" i="1" a="1"/>
  <c r="S1384" i="1" s="1"/>
  <c r="T1384" i="1" a="1"/>
  <c r="T1384" i="1" s="1"/>
  <c r="U1384" i="1" a="1"/>
  <c r="U1384" i="1" s="1"/>
  <c r="V1384" i="1" a="1"/>
  <c r="V1384" i="1" s="1"/>
  <c r="S1147" i="1" a="1"/>
  <c r="S1147" i="1" s="1"/>
  <c r="T1147" i="1" a="1"/>
  <c r="T1147" i="1" s="1"/>
  <c r="U1147" i="1" a="1"/>
  <c r="U1147" i="1" s="1"/>
  <c r="V1147" i="1" a="1"/>
  <c r="V1147" i="1" s="1"/>
  <c r="S1335" i="1" a="1"/>
  <c r="S1335" i="1" s="1"/>
  <c r="T1335" i="1" a="1"/>
  <c r="T1335" i="1" s="1"/>
  <c r="U1335" i="1" a="1"/>
  <c r="U1335" i="1" s="1"/>
  <c r="V1335" i="1" a="1"/>
  <c r="V1335" i="1" s="1"/>
  <c r="S1369" i="1" a="1"/>
  <c r="S1369" i="1" s="1"/>
  <c r="T1369" i="1" a="1"/>
  <c r="T1369" i="1" s="1"/>
  <c r="U1369" i="1" a="1"/>
  <c r="U1369" i="1" s="1"/>
  <c r="V1369" i="1" a="1"/>
  <c r="V1369" i="1" s="1"/>
  <c r="S1551" i="1" a="1"/>
  <c r="S1551" i="1" s="1"/>
  <c r="T1551" i="1" a="1"/>
  <c r="T1551" i="1" s="1"/>
  <c r="U1551" i="1" a="1"/>
  <c r="U1551" i="1" s="1"/>
  <c r="V1551" i="1" a="1"/>
  <c r="V1551" i="1" s="1"/>
  <c r="S1674" i="1" a="1"/>
  <c r="S1674" i="1" s="1"/>
  <c r="T1674" i="1" a="1"/>
  <c r="T1674" i="1" s="1"/>
  <c r="U1674" i="1" a="1"/>
  <c r="U1674" i="1" s="1"/>
  <c r="V1674" i="1" a="1"/>
  <c r="V1674" i="1" s="1"/>
  <c r="S1694" i="1" a="1"/>
  <c r="S1694" i="1" s="1"/>
  <c r="T1694" i="1" a="1"/>
  <c r="T1694" i="1" s="1"/>
  <c r="U1694" i="1" a="1"/>
  <c r="U1694" i="1" s="1"/>
  <c r="V1694" i="1" a="1"/>
  <c r="V1694" i="1" s="1"/>
  <c r="S1191" i="1" a="1"/>
  <c r="S1191" i="1" s="1"/>
  <c r="T1191" i="1" a="1"/>
  <c r="T1191" i="1" s="1"/>
  <c r="U1191" i="1" a="1"/>
  <c r="U1191" i="1" s="1"/>
  <c r="V1191" i="1" a="1"/>
  <c r="V1191" i="1" s="1"/>
  <c r="S852" i="1" a="1"/>
  <c r="S852" i="1" s="1"/>
  <c r="T852" i="1" a="1"/>
  <c r="T852" i="1" s="1"/>
  <c r="U852" i="1" a="1"/>
  <c r="U852" i="1" s="1"/>
  <c r="V852" i="1" a="1"/>
  <c r="V852" i="1" s="1"/>
  <c r="S1039" i="1" a="1"/>
  <c r="S1039" i="1" s="1"/>
  <c r="T1039" i="1" a="1"/>
  <c r="T1039" i="1" s="1"/>
  <c r="U1039" i="1" a="1"/>
  <c r="U1039" i="1" s="1"/>
  <c r="V1039" i="1" a="1"/>
  <c r="V1039" i="1" s="1"/>
  <c r="S1269" i="1" a="1"/>
  <c r="S1269" i="1" s="1"/>
  <c r="T1269" i="1" a="1"/>
  <c r="T1269" i="1" s="1"/>
  <c r="U1269" i="1" a="1"/>
  <c r="U1269" i="1" s="1"/>
  <c r="V1269" i="1" a="1"/>
  <c r="V1269" i="1" s="1"/>
  <c r="S1213" i="1" a="1"/>
  <c r="S1213" i="1" s="1"/>
  <c r="T1213" i="1" a="1"/>
  <c r="T1213" i="1" s="1"/>
  <c r="U1213" i="1" a="1"/>
  <c r="U1213" i="1" s="1"/>
  <c r="V1213" i="1" a="1"/>
  <c r="V1213" i="1" s="1"/>
  <c r="S1081" i="1" a="1"/>
  <c r="S1081" i="1" s="1"/>
  <c r="T1081" i="1" a="1"/>
  <c r="T1081" i="1" s="1"/>
  <c r="U1081" i="1" a="1"/>
  <c r="U1081" i="1" s="1"/>
  <c r="V1081" i="1" a="1"/>
  <c r="V1081" i="1" s="1"/>
  <c r="S1585" i="1" a="1"/>
  <c r="S1585" i="1" s="1"/>
  <c r="T1585" i="1" a="1"/>
  <c r="T1585" i="1" s="1"/>
  <c r="U1585" i="1" a="1"/>
  <c r="U1585" i="1" s="1"/>
  <c r="V1585" i="1" a="1"/>
  <c r="V1585" i="1" s="1"/>
  <c r="S1495" i="1" a="1"/>
  <c r="S1495" i="1" s="1"/>
  <c r="T1495" i="1" a="1"/>
  <c r="T1495" i="1" s="1"/>
  <c r="U1495" i="1" a="1"/>
  <c r="U1495" i="1" s="1"/>
  <c r="V1495" i="1" a="1"/>
  <c r="V1495" i="1" s="1"/>
  <c r="S1179" i="1" a="1"/>
  <c r="S1179" i="1" s="1"/>
  <c r="T1179" i="1" a="1"/>
  <c r="T1179" i="1" s="1"/>
  <c r="U1179" i="1" a="1"/>
  <c r="U1179" i="1" s="1"/>
  <c r="V1179" i="1" a="1"/>
  <c r="V1179" i="1" s="1"/>
  <c r="S1532" i="1" a="1"/>
  <c r="S1532" i="1" s="1"/>
  <c r="T1532" i="1" a="1"/>
  <c r="T1532" i="1" s="1"/>
  <c r="U1532" i="1" a="1"/>
  <c r="U1532" i="1" s="1"/>
  <c r="V1532" i="1" a="1"/>
  <c r="V1532" i="1" s="1"/>
  <c r="S875" i="1" a="1"/>
  <c r="S875" i="1" s="1"/>
  <c r="T875" i="1" a="1"/>
  <c r="T875" i="1" s="1"/>
  <c r="U875" i="1" a="1"/>
  <c r="U875" i="1" s="1"/>
  <c r="V875" i="1" a="1"/>
  <c r="V875" i="1" s="1"/>
  <c r="S1150" i="1" a="1"/>
  <c r="S1150" i="1" s="1"/>
  <c r="T1150" i="1" a="1"/>
  <c r="T1150" i="1" s="1"/>
  <c r="U1150" i="1" a="1"/>
  <c r="U1150" i="1" s="1"/>
  <c r="V1150" i="1" a="1"/>
  <c r="V1150" i="1" s="1"/>
  <c r="S861" i="1" a="1"/>
  <c r="S861" i="1" s="1"/>
  <c r="T861" i="1" a="1"/>
  <c r="T861" i="1" s="1"/>
  <c r="U861" i="1" a="1"/>
  <c r="U861" i="1" s="1"/>
  <c r="V861" i="1" a="1"/>
  <c r="V861" i="1" s="1"/>
  <c r="S1004" i="1" a="1"/>
  <c r="S1004" i="1" s="1"/>
  <c r="T1004" i="1" a="1"/>
  <c r="T1004" i="1" s="1"/>
  <c r="U1004" i="1" a="1"/>
  <c r="U1004" i="1" s="1"/>
  <c r="V1004" i="1" a="1"/>
  <c r="V1004" i="1" s="1"/>
  <c r="S1567" i="1" a="1"/>
  <c r="S1567" i="1" s="1"/>
  <c r="T1567" i="1" a="1"/>
  <c r="T1567" i="1" s="1"/>
  <c r="U1567" i="1" a="1"/>
  <c r="U1567" i="1" s="1"/>
  <c r="V1567" i="1" a="1"/>
  <c r="V1567" i="1" s="1"/>
  <c r="S1072" i="1" a="1"/>
  <c r="S1072" i="1" s="1"/>
  <c r="T1072" i="1" a="1"/>
  <c r="T1072" i="1" s="1"/>
  <c r="U1072" i="1" a="1"/>
  <c r="U1072" i="1" s="1"/>
  <c r="V1072" i="1" a="1"/>
  <c r="V1072" i="1" s="1"/>
  <c r="S1603" i="1" a="1"/>
  <c r="S1603" i="1" s="1"/>
  <c r="T1603" i="1" a="1"/>
  <c r="T1603" i="1" s="1"/>
  <c r="U1603" i="1" a="1"/>
  <c r="U1603" i="1" s="1"/>
  <c r="V1603" i="1" a="1"/>
  <c r="V1603" i="1" s="1"/>
  <c r="S950" i="1" a="1"/>
  <c r="S950" i="1" s="1"/>
  <c r="T950" i="1" a="1"/>
  <c r="T950" i="1" s="1"/>
  <c r="U950" i="1" a="1"/>
  <c r="U950" i="1" s="1"/>
  <c r="V950" i="1" a="1"/>
  <c r="V950" i="1" s="1"/>
  <c r="S960" i="1" a="1"/>
  <c r="S960" i="1" s="1"/>
  <c r="T960" i="1" a="1"/>
  <c r="T960" i="1" s="1"/>
  <c r="U960" i="1" a="1"/>
  <c r="U960" i="1" s="1"/>
  <c r="V960" i="1" a="1"/>
  <c r="V960" i="1" s="1"/>
  <c r="S777" i="1" a="1"/>
  <c r="S777" i="1" s="1"/>
  <c r="T777" i="1" a="1"/>
  <c r="T777" i="1" s="1"/>
  <c r="U777" i="1" a="1"/>
  <c r="U777" i="1" s="1"/>
  <c r="V777" i="1" a="1"/>
  <c r="V777" i="1" s="1"/>
  <c r="S1055" i="1" a="1"/>
  <c r="S1055" i="1" s="1"/>
  <c r="T1055" i="1" a="1"/>
  <c r="T1055" i="1" s="1"/>
  <c r="U1055" i="1" a="1"/>
  <c r="U1055" i="1" s="1"/>
  <c r="V1055" i="1" a="1"/>
  <c r="V1055" i="1" s="1"/>
  <c r="S1141" i="1" a="1"/>
  <c r="S1141" i="1" s="1"/>
  <c r="T1141" i="1" a="1"/>
  <c r="T1141" i="1" s="1"/>
  <c r="U1141" i="1" a="1"/>
  <c r="U1141" i="1" s="1"/>
  <c r="V1141" i="1" a="1"/>
  <c r="V1141" i="1" s="1"/>
  <c r="S1565" i="1" a="1"/>
  <c r="S1565" i="1" s="1"/>
  <c r="T1565" i="1" a="1"/>
  <c r="T1565" i="1" s="1"/>
  <c r="U1565" i="1" a="1"/>
  <c r="U1565" i="1" s="1"/>
  <c r="V1565" i="1" a="1"/>
  <c r="V1565" i="1" s="1"/>
  <c r="S967" i="1" a="1"/>
  <c r="S967" i="1" s="1"/>
  <c r="T967" i="1" a="1"/>
  <c r="T967" i="1" s="1"/>
  <c r="U967" i="1" a="1"/>
  <c r="U967" i="1" s="1"/>
  <c r="V967" i="1" a="1"/>
  <c r="V967" i="1" s="1"/>
  <c r="S1094" i="1" a="1"/>
  <c r="S1094" i="1" s="1"/>
  <c r="T1094" i="1" a="1"/>
  <c r="T1094" i="1" s="1"/>
  <c r="U1094" i="1" a="1"/>
  <c r="U1094" i="1" s="1"/>
  <c r="V1094" i="1" a="1"/>
  <c r="V1094" i="1" s="1"/>
  <c r="S946" i="1" a="1"/>
  <c r="S946" i="1" s="1"/>
  <c r="T946" i="1" a="1"/>
  <c r="T946" i="1" s="1"/>
  <c r="U946" i="1" a="1"/>
  <c r="U946" i="1" s="1"/>
  <c r="V946" i="1" a="1"/>
  <c r="V946" i="1" s="1"/>
  <c r="S1047" i="1" a="1"/>
  <c r="S1047" i="1" s="1"/>
  <c r="T1047" i="1" a="1"/>
  <c r="T1047" i="1" s="1"/>
  <c r="U1047" i="1" a="1"/>
  <c r="U1047" i="1" s="1"/>
  <c r="V1047" i="1" a="1"/>
  <c r="V1047" i="1" s="1"/>
  <c r="S987" i="1" a="1"/>
  <c r="S987" i="1" s="1"/>
  <c r="T987" i="1" a="1"/>
  <c r="T987" i="1" s="1"/>
  <c r="U987" i="1" a="1"/>
  <c r="U987" i="1" s="1"/>
  <c r="V987" i="1" a="1"/>
  <c r="V987" i="1" s="1"/>
  <c r="S887" i="1" a="1"/>
  <c r="S887" i="1" s="1"/>
  <c r="T887" i="1" a="1"/>
  <c r="T887" i="1" s="1"/>
  <c r="U887" i="1" a="1"/>
  <c r="U887" i="1" s="1"/>
  <c r="V887" i="1" a="1"/>
  <c r="V887" i="1" s="1"/>
  <c r="S1757" i="1" a="1"/>
  <c r="S1757" i="1" s="1"/>
  <c r="T1757" i="1" a="1"/>
  <c r="T1757" i="1" s="1"/>
  <c r="U1757" i="1" a="1"/>
  <c r="U1757" i="1" s="1"/>
  <c r="V1757" i="1" a="1"/>
  <c r="V1757" i="1" s="1"/>
  <c r="S1228" i="1" a="1"/>
  <c r="S1228" i="1" s="1"/>
  <c r="T1228" i="1" a="1"/>
  <c r="T1228" i="1" s="1"/>
  <c r="U1228" i="1" a="1"/>
  <c r="U1228" i="1" s="1"/>
  <c r="V1228" i="1" a="1"/>
  <c r="V1228" i="1" s="1"/>
  <c r="S938" i="1" a="1"/>
  <c r="S938" i="1" s="1"/>
  <c r="T938" i="1" a="1"/>
  <c r="T938" i="1" s="1"/>
  <c r="U938" i="1" a="1"/>
  <c r="U938" i="1" s="1"/>
  <c r="V938" i="1" a="1"/>
  <c r="V938" i="1" s="1"/>
  <c r="S1104" i="1" a="1"/>
  <c r="S1104" i="1" s="1"/>
  <c r="T1104" i="1" a="1"/>
  <c r="T1104" i="1" s="1"/>
  <c r="U1104" i="1" a="1"/>
  <c r="U1104" i="1" s="1"/>
  <c r="V1104" i="1" a="1"/>
  <c r="V1104" i="1" s="1"/>
  <c r="S1504" i="1" a="1"/>
  <c r="S1504" i="1" s="1"/>
  <c r="T1504" i="1" a="1"/>
  <c r="T1504" i="1" s="1"/>
  <c r="U1504" i="1" a="1"/>
  <c r="U1504" i="1" s="1"/>
  <c r="V1504" i="1" a="1"/>
  <c r="V1504" i="1" s="1"/>
  <c r="S1659" i="1" a="1"/>
  <c r="S1659" i="1" s="1"/>
  <c r="T1659" i="1" a="1"/>
  <c r="T1659" i="1" s="1"/>
  <c r="U1659" i="1" a="1"/>
  <c r="U1659" i="1" s="1"/>
  <c r="V1659" i="1" a="1"/>
  <c r="V1659" i="1" s="1"/>
  <c r="S1748" i="1" a="1"/>
  <c r="S1748" i="1" s="1"/>
  <c r="T1748" i="1" a="1"/>
  <c r="T1748" i="1" s="1"/>
  <c r="U1748" i="1" a="1"/>
  <c r="U1748" i="1" s="1"/>
  <c r="V1748" i="1" a="1"/>
  <c r="V1748" i="1" s="1"/>
  <c r="S1203" i="1" a="1"/>
  <c r="S1203" i="1" s="1"/>
  <c r="T1203" i="1" a="1"/>
  <c r="T1203" i="1" s="1"/>
  <c r="U1203" i="1" a="1"/>
  <c r="U1203" i="1" s="1"/>
  <c r="V1203" i="1" a="1"/>
  <c r="V1203" i="1" s="1"/>
  <c r="S1456" i="1" a="1"/>
  <c r="S1456" i="1" s="1"/>
  <c r="T1456" i="1" a="1"/>
  <c r="T1456" i="1" s="1"/>
  <c r="U1456" i="1" a="1"/>
  <c r="U1456" i="1" s="1"/>
  <c r="V1456" i="1" a="1"/>
  <c r="V1456" i="1" s="1"/>
  <c r="S1476" i="1" a="1"/>
  <c r="S1476" i="1" s="1"/>
  <c r="T1476" i="1" a="1"/>
  <c r="T1476" i="1" s="1"/>
  <c r="U1476" i="1" a="1"/>
  <c r="U1476" i="1" s="1"/>
  <c r="V1476" i="1" a="1"/>
  <c r="V1476" i="1" s="1"/>
  <c r="S1188" i="1" a="1"/>
  <c r="S1188" i="1" s="1"/>
  <c r="T1188" i="1" a="1"/>
  <c r="T1188" i="1" s="1"/>
  <c r="U1188" i="1" a="1"/>
  <c r="U1188" i="1" s="1"/>
  <c r="V1188" i="1" a="1"/>
  <c r="V1188" i="1" s="1"/>
  <c r="S1676" i="1" a="1"/>
  <c r="S1676" i="1" s="1"/>
  <c r="T1676" i="1" a="1"/>
  <c r="T1676" i="1" s="1"/>
  <c r="U1676" i="1" a="1"/>
  <c r="U1676" i="1" s="1"/>
  <c r="V1676" i="1" a="1"/>
  <c r="V1676" i="1" s="1"/>
  <c r="S1554" i="1" a="1"/>
  <c r="S1554" i="1" s="1"/>
  <c r="T1554" i="1" a="1"/>
  <c r="T1554" i="1" s="1"/>
  <c r="U1554" i="1" a="1"/>
  <c r="U1554" i="1" s="1"/>
  <c r="V1554" i="1" a="1"/>
  <c r="V1554" i="1" s="1"/>
  <c r="S1616" i="1" a="1"/>
  <c r="S1616" i="1" s="1"/>
  <c r="T1616" i="1" a="1"/>
  <c r="T1616" i="1" s="1"/>
  <c r="U1616" i="1" a="1"/>
  <c r="U1616" i="1" s="1"/>
  <c r="V1616" i="1" a="1"/>
  <c r="V1616" i="1" s="1"/>
  <c r="S1298" i="1" a="1"/>
  <c r="S1298" i="1" s="1"/>
  <c r="T1298" i="1" a="1"/>
  <c r="T1298" i="1" s="1"/>
  <c r="U1298" i="1" a="1"/>
  <c r="U1298" i="1" s="1"/>
  <c r="V1298" i="1" a="1"/>
  <c r="V1298" i="1" s="1"/>
  <c r="S1721" i="1" a="1"/>
  <c r="S1721" i="1" s="1"/>
  <c r="T1721" i="1" a="1"/>
  <c r="T1721" i="1" s="1"/>
  <c r="U1721" i="1" a="1"/>
  <c r="U1721" i="1" s="1"/>
  <c r="V1721" i="1" a="1"/>
  <c r="V1721" i="1" s="1"/>
  <c r="S1442" i="1" a="1"/>
  <c r="S1442" i="1" s="1"/>
  <c r="T1442" i="1" a="1"/>
  <c r="T1442" i="1" s="1"/>
  <c r="U1442" i="1" a="1"/>
  <c r="U1442" i="1" s="1"/>
  <c r="V1442" i="1" a="1"/>
  <c r="V1442" i="1" s="1"/>
  <c r="S1433" i="1" a="1"/>
  <c r="S1433" i="1" s="1"/>
  <c r="T1433" i="1" a="1"/>
  <c r="T1433" i="1" s="1"/>
  <c r="U1433" i="1" a="1"/>
  <c r="U1433" i="1" s="1"/>
  <c r="V1433" i="1" a="1"/>
  <c r="V1433" i="1" s="1"/>
  <c r="S823" i="1" a="1"/>
  <c r="S823" i="1" s="1"/>
  <c r="T823" i="1" a="1"/>
  <c r="T823" i="1" s="1"/>
  <c r="U823" i="1" a="1"/>
  <c r="U823" i="1" s="1"/>
  <c r="V823" i="1" a="1"/>
  <c r="V823" i="1" s="1"/>
  <c r="S1157" i="1" a="1"/>
  <c r="S1157" i="1" s="1"/>
  <c r="T1157" i="1" a="1"/>
  <c r="T1157" i="1" s="1"/>
  <c r="U1157" i="1" a="1"/>
  <c r="U1157" i="1" s="1"/>
  <c r="V1157" i="1" a="1"/>
  <c r="V1157" i="1" s="1"/>
  <c r="S869" i="1" a="1"/>
  <c r="S869" i="1" s="1"/>
  <c r="T869" i="1" a="1"/>
  <c r="T869" i="1" s="1"/>
  <c r="U869" i="1" a="1"/>
  <c r="U869" i="1" s="1"/>
  <c r="V869" i="1" a="1"/>
  <c r="V869" i="1" s="1"/>
  <c r="S1743" i="1" a="1"/>
  <c r="S1743" i="1" s="1"/>
  <c r="T1743" i="1" a="1"/>
  <c r="T1743" i="1" s="1"/>
  <c r="U1743" i="1" a="1"/>
  <c r="U1743" i="1" s="1"/>
  <c r="V1743" i="1" a="1"/>
  <c r="V1743" i="1" s="1"/>
  <c r="S1318" i="1" a="1"/>
  <c r="S1318" i="1" s="1"/>
  <c r="T1318" i="1" a="1"/>
  <c r="T1318" i="1" s="1"/>
  <c r="U1318" i="1" a="1"/>
  <c r="U1318" i="1" s="1"/>
  <c r="V1318" i="1" a="1"/>
  <c r="V1318" i="1" s="1"/>
  <c r="S1017" i="1" a="1"/>
  <c r="S1017" i="1" s="1"/>
  <c r="T1017" i="1" a="1"/>
  <c r="T1017" i="1" s="1"/>
  <c r="U1017" i="1" a="1"/>
  <c r="U1017" i="1" s="1"/>
  <c r="V1017" i="1" a="1"/>
  <c r="V1017" i="1" s="1"/>
  <c r="S1562" i="1" a="1"/>
  <c r="S1562" i="1" s="1"/>
  <c r="T1562" i="1" a="1"/>
  <c r="T1562" i="1" s="1"/>
  <c r="U1562" i="1" a="1"/>
  <c r="U1562" i="1" s="1"/>
  <c r="V1562" i="1" a="1"/>
  <c r="V1562" i="1" s="1"/>
  <c r="S1100" i="1" a="1"/>
  <c r="S1100" i="1" s="1"/>
  <c r="T1100" i="1" a="1"/>
  <c r="T1100" i="1" s="1"/>
  <c r="U1100" i="1" a="1"/>
  <c r="U1100" i="1" s="1"/>
  <c r="V1100" i="1" a="1"/>
  <c r="V1100" i="1" s="1"/>
  <c r="S1679" i="1" a="1"/>
  <c r="S1679" i="1" s="1"/>
  <c r="T1679" i="1" a="1"/>
  <c r="T1679" i="1" s="1"/>
  <c r="U1679" i="1" a="1"/>
  <c r="U1679" i="1" s="1"/>
  <c r="V1679" i="1" a="1"/>
  <c r="V1679" i="1" s="1"/>
  <c r="S1601" i="1" a="1"/>
  <c r="S1601" i="1" s="1"/>
  <c r="T1601" i="1" a="1"/>
  <c r="T1601" i="1" s="1"/>
  <c r="U1601" i="1" a="1"/>
  <c r="U1601" i="1" s="1"/>
  <c r="V1601" i="1" a="1"/>
  <c r="V1601" i="1" s="1"/>
  <c r="S994" i="1" a="1"/>
  <c r="S994" i="1" s="1"/>
  <c r="T994" i="1" a="1"/>
  <c r="T994" i="1" s="1"/>
  <c r="U994" i="1" a="1"/>
  <c r="U994" i="1" s="1"/>
  <c r="V994" i="1" a="1"/>
  <c r="V994" i="1" s="1"/>
  <c r="S1685" i="1" a="1"/>
  <c r="S1685" i="1" s="1"/>
  <c r="T1685" i="1" a="1"/>
  <c r="T1685" i="1" s="1"/>
  <c r="U1685" i="1" a="1"/>
  <c r="U1685" i="1" s="1"/>
  <c r="V1685" i="1" a="1"/>
  <c r="V1685" i="1" s="1"/>
  <c r="S1392" i="1" a="1"/>
  <c r="S1392" i="1" s="1"/>
  <c r="T1392" i="1" a="1"/>
  <c r="T1392" i="1" s="1"/>
  <c r="U1392" i="1" a="1"/>
  <c r="U1392" i="1" s="1"/>
  <c r="V1392" i="1" a="1"/>
  <c r="V1392" i="1" s="1"/>
  <c r="S879" i="1" a="1"/>
  <c r="S879" i="1" s="1"/>
  <c r="T879" i="1" a="1"/>
  <c r="T879" i="1" s="1"/>
  <c r="U879" i="1" a="1"/>
  <c r="U879" i="1" s="1"/>
  <c r="V879" i="1" a="1"/>
  <c r="V879" i="1" s="1"/>
  <c r="S841" i="1" a="1"/>
  <c r="S841" i="1" s="1"/>
  <c r="T841" i="1" a="1"/>
  <c r="T841" i="1" s="1"/>
  <c r="U841" i="1" a="1"/>
  <c r="U841" i="1" s="1"/>
  <c r="V841" i="1" a="1"/>
  <c r="V841" i="1" s="1"/>
  <c r="S1502" i="1" a="1"/>
  <c r="S1502" i="1" s="1"/>
  <c r="T1502" i="1" a="1"/>
  <c r="T1502" i="1" s="1"/>
  <c r="U1502" i="1" a="1"/>
  <c r="U1502" i="1" s="1"/>
  <c r="V1502" i="1" a="1"/>
  <c r="V1502" i="1" s="1"/>
  <c r="S1139" i="1" a="1"/>
  <c r="S1139" i="1" s="1"/>
  <c r="T1139" i="1" a="1"/>
  <c r="T1139" i="1" s="1"/>
  <c r="U1139" i="1" a="1"/>
  <c r="U1139" i="1" s="1"/>
  <c r="V1139" i="1" a="1"/>
  <c r="V1139" i="1" s="1"/>
  <c r="S1146" i="1" a="1"/>
  <c r="S1146" i="1" s="1"/>
  <c r="T1146" i="1" a="1"/>
  <c r="T1146" i="1" s="1"/>
  <c r="U1146" i="1" a="1"/>
  <c r="U1146" i="1" s="1"/>
  <c r="V1146" i="1" a="1"/>
  <c r="V1146" i="1" s="1"/>
  <c r="S1346" i="1" a="1"/>
  <c r="S1346" i="1" s="1"/>
  <c r="T1346" i="1" a="1"/>
  <c r="T1346" i="1" s="1"/>
  <c r="U1346" i="1" a="1"/>
  <c r="U1346" i="1" s="1"/>
  <c r="V1346" i="1" a="1"/>
  <c r="V1346" i="1" s="1"/>
  <c r="S1480" i="1" a="1"/>
  <c r="S1480" i="1" s="1"/>
  <c r="T1480" i="1" a="1"/>
  <c r="T1480" i="1" s="1"/>
  <c r="U1480" i="1" a="1"/>
  <c r="U1480" i="1" s="1"/>
  <c r="V1480" i="1" a="1"/>
  <c r="V1480" i="1" s="1"/>
  <c r="S1681" i="1" a="1"/>
  <c r="S1681" i="1" s="1"/>
  <c r="T1681" i="1" a="1"/>
  <c r="T1681" i="1" s="1"/>
  <c r="U1681" i="1" a="1"/>
  <c r="U1681" i="1" s="1"/>
  <c r="V1681" i="1" a="1"/>
  <c r="V1681" i="1" s="1"/>
  <c r="S1494" i="1" a="1"/>
  <c r="S1494" i="1" s="1"/>
  <c r="T1494" i="1" a="1"/>
  <c r="T1494" i="1" s="1"/>
  <c r="U1494" i="1" a="1"/>
  <c r="U1494" i="1" s="1"/>
  <c r="V1494" i="1" a="1"/>
  <c r="V1494" i="1" s="1"/>
  <c r="S783" i="1" a="1"/>
  <c r="S783" i="1" s="1"/>
  <c r="T783" i="1" a="1"/>
  <c r="T783" i="1" s="1"/>
  <c r="U783" i="1" a="1"/>
  <c r="U783" i="1" s="1"/>
  <c r="V783" i="1" a="1"/>
  <c r="V783" i="1" s="1"/>
  <c r="S798" i="1" a="1"/>
  <c r="S798" i="1" s="1"/>
  <c r="T798" i="1" a="1"/>
  <c r="T798" i="1" s="1"/>
  <c r="U798" i="1" a="1"/>
  <c r="U798" i="1" s="1"/>
  <c r="V798" i="1" a="1"/>
  <c r="V798" i="1" s="1"/>
  <c r="S1549" i="1" a="1"/>
  <c r="S1549" i="1" s="1"/>
  <c r="T1549" i="1" a="1"/>
  <c r="T1549" i="1" s="1"/>
  <c r="U1549" i="1" a="1"/>
  <c r="U1549" i="1" s="1"/>
  <c r="V1549" i="1" a="1"/>
  <c r="V1549" i="1" s="1"/>
  <c r="S1090" i="1" a="1"/>
  <c r="S1090" i="1" s="1"/>
  <c r="T1090" i="1" a="1"/>
  <c r="T1090" i="1" s="1"/>
  <c r="U1090" i="1" a="1"/>
  <c r="U1090" i="1" s="1"/>
  <c r="V1090" i="1" a="1"/>
  <c r="V1090" i="1" s="1"/>
  <c r="S902" i="1" a="1"/>
  <c r="S902" i="1" s="1"/>
  <c r="T902" i="1" a="1"/>
  <c r="T902" i="1" s="1"/>
  <c r="U902" i="1" a="1"/>
  <c r="U902" i="1" s="1"/>
  <c r="V902" i="1" a="1"/>
  <c r="V902" i="1" s="1"/>
  <c r="S992" i="1" a="1"/>
  <c r="S992" i="1" s="1"/>
  <c r="T992" i="1" a="1"/>
  <c r="T992" i="1" s="1"/>
  <c r="U992" i="1" a="1"/>
  <c r="U992" i="1" s="1"/>
  <c r="V992" i="1" a="1"/>
  <c r="V992" i="1" s="1"/>
  <c r="S803" i="1" a="1"/>
  <c r="S803" i="1" s="1"/>
  <c r="T803" i="1" a="1"/>
  <c r="T803" i="1" s="1"/>
  <c r="U803" i="1" a="1"/>
  <c r="U803" i="1" s="1"/>
  <c r="V803" i="1" a="1"/>
  <c r="V803" i="1" s="1"/>
  <c r="S1622" i="1" a="1"/>
  <c r="S1622" i="1" s="1"/>
  <c r="T1622" i="1" a="1"/>
  <c r="T1622" i="1" s="1"/>
  <c r="U1622" i="1" a="1"/>
  <c r="U1622" i="1" s="1"/>
  <c r="V1622" i="1" a="1"/>
  <c r="V1622" i="1" s="1"/>
  <c r="S1120" i="1" a="1"/>
  <c r="S1120" i="1" s="1"/>
  <c r="T1120" i="1" a="1"/>
  <c r="T1120" i="1" s="1"/>
  <c r="U1120" i="1" a="1"/>
  <c r="U1120" i="1" s="1"/>
  <c r="V1120" i="1" a="1"/>
  <c r="V1120" i="1" s="1"/>
  <c r="S856" i="1" a="1"/>
  <c r="S856" i="1" s="1"/>
  <c r="T856" i="1" a="1"/>
  <c r="T856" i="1" s="1"/>
  <c r="U856" i="1" a="1"/>
  <c r="U856" i="1" s="1"/>
  <c r="V856" i="1" a="1"/>
  <c r="V856" i="1" s="1"/>
  <c r="S980" i="1" a="1"/>
  <c r="S980" i="1" s="1"/>
  <c r="T980" i="1" a="1"/>
  <c r="T980" i="1" s="1"/>
  <c r="U980" i="1" a="1"/>
  <c r="U980" i="1" s="1"/>
  <c r="V980" i="1" a="1"/>
  <c r="V980" i="1" s="1"/>
  <c r="S1337" i="1" a="1"/>
  <c r="S1337" i="1" s="1"/>
  <c r="T1337" i="1" a="1"/>
  <c r="T1337" i="1" s="1"/>
  <c r="U1337" i="1" a="1"/>
  <c r="U1337" i="1" s="1"/>
  <c r="V1337" i="1" a="1"/>
  <c r="V1337" i="1" s="1"/>
  <c r="S1241" i="1" a="1"/>
  <c r="S1241" i="1" s="1"/>
  <c r="T1241" i="1" a="1"/>
  <c r="T1241" i="1" s="1"/>
  <c r="U1241" i="1" a="1"/>
  <c r="U1241" i="1" s="1"/>
  <c r="V1241" i="1" a="1"/>
  <c r="V1241" i="1" s="1"/>
  <c r="S1749" i="1" a="1"/>
  <c r="S1749" i="1"/>
  <c r="T1749" i="1" a="1"/>
  <c r="T1749" i="1" s="1"/>
  <c r="U1749" i="1" a="1"/>
  <c r="U1749" i="1" s="1"/>
  <c r="V1749" i="1" a="1"/>
  <c r="V1749" i="1" s="1"/>
  <c r="S805" i="1" a="1"/>
  <c r="S805" i="1" s="1"/>
  <c r="T805" i="1" a="1"/>
  <c r="T805" i="1" s="1"/>
  <c r="U805" i="1" a="1"/>
  <c r="U805" i="1" s="1"/>
  <c r="V805" i="1" a="1"/>
  <c r="V805" i="1" s="1"/>
  <c r="S1432" i="1" a="1"/>
  <c r="S1432" i="1" s="1"/>
  <c r="T1432" i="1" a="1"/>
  <c r="T1432" i="1" s="1"/>
  <c r="U1432" i="1" a="1"/>
  <c r="U1432" i="1" s="1"/>
  <c r="V1432" i="1" a="1"/>
  <c r="V1432" i="1" s="1"/>
  <c r="S884" i="1" a="1"/>
  <c r="S884" i="1" s="1"/>
  <c r="T884" i="1" a="1"/>
  <c r="T884" i="1" s="1"/>
  <c r="U884" i="1" a="1"/>
  <c r="U884" i="1" s="1"/>
  <c r="V884" i="1" a="1"/>
  <c r="V884" i="1" s="1"/>
  <c r="S1610" i="1" a="1"/>
  <c r="S1610" i="1" s="1"/>
  <c r="T1610" i="1" a="1"/>
  <c r="T1610" i="1" s="1"/>
  <c r="U1610" i="1" a="1"/>
  <c r="U1610" i="1" s="1"/>
  <c r="V1610" i="1" a="1"/>
  <c r="V1610" i="1" s="1"/>
  <c r="S1737" i="1" a="1"/>
  <c r="S1737" i="1" s="1"/>
  <c r="T1737" i="1" a="1"/>
  <c r="T1737" i="1" s="1"/>
  <c r="U1737" i="1" a="1"/>
  <c r="U1737" i="1" s="1"/>
  <c r="V1737" i="1" a="1"/>
  <c r="V1737" i="1" s="1"/>
  <c r="S1420" i="1" a="1"/>
  <c r="S1420" i="1" s="1"/>
  <c r="T1420" i="1" a="1"/>
  <c r="T1420" i="1" s="1"/>
  <c r="U1420" i="1" a="1"/>
  <c r="U1420" i="1" s="1"/>
  <c r="V1420" i="1" a="1"/>
  <c r="V1420" i="1" s="1"/>
  <c r="S1563" i="1" a="1"/>
  <c r="S1563" i="1" s="1"/>
  <c r="T1563" i="1" a="1"/>
  <c r="T1563" i="1" s="1"/>
  <c r="U1563" i="1" a="1"/>
  <c r="U1563" i="1" s="1"/>
  <c r="V1563" i="1" a="1"/>
  <c r="V1563" i="1" s="1"/>
  <c r="S1377" i="1" a="1"/>
  <c r="S1377" i="1" s="1"/>
  <c r="T1377" i="1" a="1"/>
  <c r="T1377" i="1" s="1"/>
  <c r="U1377" i="1" a="1"/>
  <c r="U1377" i="1" s="1"/>
  <c r="V1377" i="1" a="1"/>
  <c r="V1377" i="1" s="1"/>
  <c r="S1739" i="1" a="1"/>
  <c r="S1739" i="1" s="1"/>
  <c r="T1739" i="1" a="1"/>
  <c r="T1739" i="1" s="1"/>
  <c r="U1739" i="1" a="1"/>
  <c r="U1739" i="1" s="1"/>
  <c r="V1739" i="1" a="1"/>
  <c r="V1739" i="1" s="1"/>
  <c r="S1231" i="1" a="1"/>
  <c r="S1231" i="1" s="1"/>
  <c r="T1231" i="1" a="1"/>
  <c r="T1231" i="1" s="1"/>
  <c r="U1231" i="1" a="1"/>
  <c r="U1231" i="1" s="1"/>
  <c r="V1231" i="1" a="1"/>
  <c r="V1231" i="1" s="1"/>
  <c r="S1089" i="1" a="1"/>
  <c r="S1089" i="1" s="1"/>
  <c r="T1089" i="1" a="1"/>
  <c r="T1089" i="1" s="1"/>
  <c r="U1089" i="1" a="1"/>
  <c r="U1089" i="1" s="1"/>
  <c r="V1089" i="1" a="1"/>
  <c r="V1089" i="1" s="1"/>
  <c r="S1172" i="1" a="1"/>
  <c r="S1172" i="1" s="1"/>
  <c r="T1172" i="1" a="1"/>
  <c r="T1172" i="1" s="1"/>
  <c r="U1172" i="1" a="1"/>
  <c r="U1172" i="1" s="1"/>
  <c r="V1172" i="1" a="1"/>
  <c r="V1172" i="1" s="1"/>
  <c r="S1493" i="1" a="1"/>
  <c r="S1493" i="1" s="1"/>
  <c r="T1493" i="1" a="1"/>
  <c r="T1493" i="1" s="1"/>
  <c r="U1493" i="1" a="1"/>
  <c r="U1493" i="1" s="1"/>
  <c r="V1493" i="1" a="1"/>
  <c r="V1493" i="1" s="1"/>
  <c r="S1194" i="1" a="1"/>
  <c r="S1194" i="1" s="1"/>
  <c r="T1194" i="1" a="1"/>
  <c r="T1194" i="1" s="1"/>
  <c r="U1194" i="1" a="1"/>
  <c r="U1194" i="1" s="1"/>
  <c r="V1194" i="1" a="1"/>
  <c r="V1194" i="1" s="1"/>
  <c r="S1270" i="1" a="1"/>
  <c r="S1270" i="1" s="1"/>
  <c r="T1270" i="1" a="1"/>
  <c r="T1270" i="1" s="1"/>
  <c r="U1270" i="1" a="1"/>
  <c r="U1270" i="1" s="1"/>
  <c r="V1270" i="1" a="1"/>
  <c r="V1270" i="1" s="1"/>
  <c r="S1171" i="1" a="1"/>
  <c r="S1171" i="1" s="1"/>
  <c r="T1171" i="1" a="1"/>
  <c r="T1171" i="1" s="1"/>
  <c r="U1171" i="1" a="1"/>
  <c r="U1171" i="1" s="1"/>
  <c r="V1171" i="1" a="1"/>
  <c r="V1171" i="1" s="1"/>
  <c r="S1623" i="1" a="1"/>
  <c r="S1623" i="1" s="1"/>
  <c r="T1623" i="1" a="1"/>
  <c r="T1623" i="1" s="1"/>
  <c r="U1623" i="1" a="1"/>
  <c r="U1623" i="1" s="1"/>
  <c r="V1623" i="1" a="1"/>
  <c r="V1623" i="1" s="1"/>
  <c r="S1324" i="1" a="1"/>
  <c r="S1324" i="1" s="1"/>
  <c r="T1324" i="1" a="1"/>
  <c r="T1324" i="1" s="1"/>
  <c r="U1324" i="1" a="1"/>
  <c r="U1324" i="1" s="1"/>
  <c r="V1324" i="1" a="1"/>
  <c r="V1324" i="1" s="1"/>
  <c r="S1357" i="1" a="1"/>
  <c r="S1357" i="1" s="1"/>
  <c r="T1357" i="1" a="1"/>
  <c r="T1357" i="1" s="1"/>
  <c r="U1357" i="1" a="1"/>
  <c r="U1357" i="1" s="1"/>
  <c r="V1357" i="1" a="1"/>
  <c r="V1357" i="1" s="1"/>
  <c r="S976" i="1" a="1"/>
  <c r="S976" i="1" s="1"/>
  <c r="T976" i="1" a="1"/>
  <c r="T976" i="1" s="1"/>
  <c r="U976" i="1" a="1"/>
  <c r="U976" i="1" s="1"/>
  <c r="V976" i="1" a="1"/>
  <c r="V976" i="1" s="1"/>
  <c r="S1621" i="1" a="1"/>
  <c r="S1621" i="1" s="1"/>
  <c r="T1621" i="1" a="1"/>
  <c r="T1621" i="1" s="1"/>
  <c r="U1621" i="1" a="1"/>
  <c r="U1621" i="1" s="1"/>
  <c r="V1621" i="1" a="1"/>
  <c r="V1621" i="1" s="1"/>
  <c r="S898" i="1" a="1"/>
  <c r="S898" i="1" s="1"/>
  <c r="T898" i="1" a="1"/>
  <c r="T898" i="1" s="1"/>
  <c r="U898" i="1" a="1"/>
  <c r="U898" i="1" s="1"/>
  <c r="V898" i="1" a="1"/>
  <c r="V898" i="1" s="1"/>
  <c r="S1513" i="1" a="1"/>
  <c r="S1513" i="1" s="1"/>
  <c r="T1513" i="1" a="1"/>
  <c r="T1513" i="1" s="1"/>
  <c r="U1513" i="1" a="1"/>
  <c r="U1513" i="1" s="1"/>
  <c r="V1513" i="1" a="1"/>
  <c r="V1513" i="1" s="1"/>
  <c r="S1317" i="1" a="1"/>
  <c r="S1317" i="1" s="1"/>
  <c r="T1317" i="1" a="1"/>
  <c r="T1317" i="1" s="1"/>
  <c r="U1317" i="1" a="1"/>
  <c r="U1317" i="1" s="1"/>
  <c r="V1317" i="1" a="1"/>
  <c r="V1317" i="1" s="1"/>
  <c r="S966" i="1" a="1"/>
  <c r="S966" i="1" s="1"/>
  <c r="T966" i="1" a="1"/>
  <c r="T966" i="1" s="1"/>
  <c r="U966" i="1" a="1"/>
  <c r="U966" i="1" s="1"/>
  <c r="V966" i="1" a="1"/>
  <c r="V966" i="1" s="1"/>
  <c r="S1635" i="1" a="1"/>
  <c r="S1635" i="1" s="1"/>
  <c r="T1635" i="1" a="1"/>
  <c r="T1635" i="1" s="1"/>
  <c r="U1635" i="1" a="1"/>
  <c r="U1635" i="1" s="1"/>
  <c r="V1635" i="1" a="1"/>
  <c r="V1635" i="1" s="1"/>
  <c r="S1128" i="1" a="1"/>
  <c r="S1128" i="1" s="1"/>
  <c r="T1128" i="1" a="1"/>
  <c r="T1128" i="1" s="1"/>
  <c r="U1128" i="1" a="1"/>
  <c r="U1128" i="1" s="1"/>
  <c r="V1128" i="1" a="1"/>
  <c r="V1128" i="1" s="1"/>
  <c r="S1273" i="1" a="1"/>
  <c r="S1273" i="1" s="1"/>
  <c r="T1273" i="1" a="1"/>
  <c r="T1273" i="1" s="1"/>
  <c r="U1273" i="1" a="1"/>
  <c r="U1273" i="1" s="1"/>
  <c r="V1273" i="1" a="1"/>
  <c r="V1273" i="1" s="1"/>
  <c r="S1246" i="1" a="1"/>
  <c r="S1246" i="1" s="1"/>
  <c r="T1246" i="1" a="1"/>
  <c r="T1246" i="1" s="1"/>
  <c r="U1246" i="1" a="1"/>
  <c r="U1246" i="1" s="1"/>
  <c r="V1246" i="1" a="1"/>
  <c r="V1246" i="1" s="1"/>
  <c r="S917" i="1" a="1"/>
  <c r="S917" i="1" s="1"/>
  <c r="T917" i="1" a="1"/>
  <c r="T917" i="1" s="1"/>
  <c r="U917" i="1" a="1"/>
  <c r="U917" i="1" s="1"/>
  <c r="V917" i="1" a="1"/>
  <c r="V917" i="1" s="1"/>
  <c r="S1695" i="1" a="1"/>
  <c r="S1695" i="1" s="1"/>
  <c r="T1695" i="1" a="1"/>
  <c r="T1695" i="1" s="1"/>
  <c r="U1695" i="1" a="1"/>
  <c r="U1695" i="1" s="1"/>
  <c r="V1695" i="1" a="1"/>
  <c r="V1695" i="1" s="1"/>
  <c r="S1242" i="1" a="1"/>
  <c r="S1242" i="1" s="1"/>
  <c r="T1242" i="1" a="1"/>
  <c r="T1242" i="1" s="1"/>
  <c r="U1242" i="1" a="1"/>
  <c r="U1242" i="1" s="1"/>
  <c r="V1242" i="1" a="1"/>
  <c r="V1242" i="1" s="1"/>
  <c r="S1688" i="1" a="1"/>
  <c r="S1688" i="1" s="1"/>
  <c r="T1688" i="1" a="1"/>
  <c r="T1688" i="1" s="1"/>
  <c r="U1688" i="1" a="1"/>
  <c r="U1688" i="1" s="1"/>
  <c r="V1688" i="1" a="1"/>
  <c r="V1688" i="1" s="1"/>
  <c r="S860" i="1" a="1"/>
  <c r="S860" i="1" s="1"/>
  <c r="T860" i="1" a="1"/>
  <c r="T860" i="1" s="1"/>
  <c r="U860" i="1" a="1"/>
  <c r="U860" i="1" s="1"/>
  <c r="V860" i="1" a="1"/>
  <c r="V860" i="1" s="1"/>
  <c r="S996" i="1" a="1"/>
  <c r="S996" i="1" s="1"/>
  <c r="T996" i="1" a="1"/>
  <c r="T996" i="1" s="1"/>
  <c r="U996" i="1" a="1"/>
  <c r="U996" i="1" s="1"/>
  <c r="V996" i="1" a="1"/>
  <c r="V996" i="1" s="1"/>
  <c r="S1289" i="1" a="1"/>
  <c r="S1289" i="1" s="1"/>
  <c r="T1289" i="1" a="1"/>
  <c r="T1289" i="1" s="1"/>
  <c r="U1289" i="1" a="1"/>
  <c r="U1289" i="1" s="1"/>
  <c r="V1289" i="1" a="1"/>
  <c r="V1289" i="1" s="1"/>
  <c r="S1176" i="1" a="1"/>
  <c r="S1176" i="1" s="1"/>
  <c r="T1176" i="1" a="1"/>
  <c r="T1176" i="1" s="1"/>
  <c r="U1176" i="1" a="1"/>
  <c r="U1176" i="1" s="1"/>
  <c r="V1176" i="1" a="1"/>
  <c r="V1176" i="1" s="1"/>
  <c r="S954" i="1" a="1"/>
  <c r="S954" i="1" s="1"/>
  <c r="T954" i="1" a="1"/>
  <c r="T954" i="1" s="1"/>
  <c r="U954" i="1" a="1"/>
  <c r="U954" i="1" s="1"/>
  <c r="V954" i="1" a="1"/>
  <c r="V954" i="1" s="1"/>
  <c r="S1267" i="1" a="1"/>
  <c r="S1267" i="1" s="1"/>
  <c r="T1267" i="1" a="1"/>
  <c r="T1267" i="1" s="1"/>
  <c r="U1267" i="1" a="1"/>
  <c r="U1267" i="1" s="1"/>
  <c r="V1267" i="1" a="1"/>
  <c r="V1267" i="1" s="1"/>
  <c r="S1234" i="1" a="1"/>
  <c r="S1234" i="1" s="1"/>
  <c r="T1234" i="1" a="1"/>
  <c r="T1234" i="1" s="1"/>
  <c r="U1234" i="1" a="1"/>
  <c r="U1234" i="1" s="1"/>
  <c r="V1234" i="1" a="1"/>
  <c r="V1234" i="1" s="1"/>
  <c r="S1627" i="1" a="1"/>
  <c r="S1627" i="1" s="1"/>
  <c r="T1627" i="1" a="1"/>
  <c r="T1627" i="1" s="1"/>
  <c r="U1627" i="1" a="1"/>
  <c r="U1627" i="1" s="1"/>
  <c r="V1627" i="1" a="1"/>
  <c r="V1627" i="1" s="1"/>
  <c r="S1106" i="1" a="1"/>
  <c r="S1106" i="1" s="1"/>
  <c r="T1106" i="1" a="1"/>
  <c r="T1106" i="1" s="1"/>
  <c r="U1106" i="1" a="1"/>
  <c r="U1106" i="1" s="1"/>
  <c r="V1106" i="1" a="1"/>
  <c r="V1106" i="1" s="1"/>
  <c r="S1329" i="1" a="1"/>
  <c r="S1329" i="1" s="1"/>
  <c r="T1329" i="1" a="1"/>
  <c r="T1329" i="1" s="1"/>
  <c r="U1329" i="1" a="1"/>
  <c r="U1329" i="1" s="1"/>
  <c r="V1329" i="1" a="1"/>
  <c r="V1329" i="1" s="1"/>
  <c r="S1209" i="1" a="1"/>
  <c r="S1209" i="1" s="1"/>
  <c r="T1209" i="1" a="1"/>
  <c r="T1209" i="1" s="1"/>
  <c r="U1209" i="1" a="1"/>
  <c r="U1209" i="1" s="1"/>
  <c r="V1209" i="1" a="1"/>
  <c r="V1209" i="1" s="1"/>
  <c r="S1345" i="1" a="1"/>
  <c r="S1345" i="1" s="1"/>
  <c r="T1345" i="1" a="1"/>
  <c r="T1345" i="1" s="1"/>
  <c r="U1345" i="1" a="1"/>
  <c r="U1345" i="1" s="1"/>
  <c r="V1345" i="1" a="1"/>
  <c r="V1345" i="1" s="1"/>
  <c r="S1592" i="1" a="1"/>
  <c r="S1592" i="1" s="1"/>
  <c r="T1592" i="1" a="1"/>
  <c r="T1592" i="1" s="1"/>
  <c r="U1592" i="1" a="1"/>
  <c r="U1592" i="1" s="1"/>
  <c r="V1592" i="1" a="1"/>
  <c r="V1592" i="1" s="1"/>
  <c r="S1382" i="1" a="1"/>
  <c r="S1382" i="1" s="1"/>
  <c r="T1382" i="1" a="1"/>
  <c r="T1382" i="1" s="1"/>
  <c r="U1382" i="1" a="1"/>
  <c r="U1382" i="1" s="1"/>
  <c r="V1382" i="1" a="1"/>
  <c r="V1382" i="1" s="1"/>
  <c r="S770" i="1" a="1"/>
  <c r="S770" i="1" s="1"/>
  <c r="T770" i="1" a="1"/>
  <c r="T770" i="1" s="1"/>
  <c r="U770" i="1" a="1"/>
  <c r="U770" i="1" s="1"/>
  <c r="V770" i="1" a="1"/>
  <c r="V770" i="1" s="1"/>
  <c r="S972" i="1" a="1"/>
  <c r="S972" i="1" s="1"/>
  <c r="T972" i="1" a="1"/>
  <c r="T972" i="1" s="1"/>
  <c r="U972" i="1" a="1"/>
  <c r="U972" i="1" s="1"/>
  <c r="V972" i="1" a="1"/>
  <c r="V972" i="1" s="1"/>
  <c r="S1724" i="1" a="1"/>
  <c r="S1724" i="1" s="1"/>
  <c r="T1724" i="1" a="1"/>
  <c r="T1724" i="1" s="1"/>
  <c r="U1724" i="1" a="1"/>
  <c r="U1724" i="1" s="1"/>
  <c r="V1724" i="1" a="1"/>
  <c r="V1724" i="1" s="1"/>
  <c r="S1626" i="1" a="1"/>
  <c r="S1626" i="1" s="1"/>
  <c r="T1626" i="1" a="1"/>
  <c r="T1626" i="1" s="1"/>
  <c r="U1626" i="1" a="1"/>
  <c r="U1626" i="1" s="1"/>
  <c r="V1626" i="1" a="1"/>
  <c r="V1626" i="1" s="1"/>
  <c r="S1148" i="1" a="1"/>
  <c r="S1148" i="1" s="1"/>
  <c r="T1148" i="1" a="1"/>
  <c r="T1148" i="1" s="1"/>
  <c r="U1148" i="1" a="1"/>
  <c r="U1148" i="1" s="1"/>
  <c r="V1148" i="1" a="1"/>
  <c r="V1148" i="1" s="1"/>
  <c r="S849" i="1" a="1"/>
  <c r="S849" i="1" s="1"/>
  <c r="T849" i="1" a="1"/>
  <c r="T849" i="1" s="1"/>
  <c r="U849" i="1" a="1"/>
  <c r="U849" i="1" s="1"/>
  <c r="V849" i="1" a="1"/>
  <c r="V849" i="1" s="1"/>
  <c r="S1488" i="1" a="1"/>
  <c r="S1488" i="1" s="1"/>
  <c r="T1488" i="1" a="1"/>
  <c r="T1488" i="1" s="1"/>
  <c r="U1488" i="1" a="1"/>
  <c r="U1488" i="1" s="1"/>
  <c r="V1488" i="1" a="1"/>
  <c r="V1488" i="1" s="1"/>
  <c r="S1305" i="1" a="1"/>
  <c r="S1305" i="1" s="1"/>
  <c r="T1305" i="1" a="1"/>
  <c r="T1305" i="1" s="1"/>
  <c r="U1305" i="1" a="1"/>
  <c r="U1305" i="1" s="1"/>
  <c r="V1305" i="1" a="1"/>
  <c r="V1305" i="1" s="1"/>
  <c r="S1184" i="1" a="1"/>
  <c r="S1184" i="1" s="1"/>
  <c r="T1184" i="1" a="1"/>
  <c r="T1184" i="1" s="1"/>
  <c r="U1184" i="1" a="1"/>
  <c r="U1184" i="1" s="1"/>
  <c r="V1184" i="1" a="1"/>
  <c r="V1184" i="1" s="1"/>
  <c r="S1418" i="1" a="1"/>
  <c r="S1418" i="1" s="1"/>
  <c r="T1418" i="1" a="1"/>
  <c r="T1418" i="1" s="1"/>
  <c r="U1418" i="1" a="1"/>
  <c r="U1418" i="1" s="1"/>
  <c r="V1418" i="1" a="1"/>
  <c r="V1418" i="1" s="1"/>
  <c r="S774" i="1" a="1"/>
  <c r="S774" i="1" s="1"/>
  <c r="T774" i="1" a="1"/>
  <c r="T774" i="1" s="1"/>
  <c r="U774" i="1" a="1"/>
  <c r="U774" i="1" s="1"/>
  <c r="V774" i="1" a="1"/>
  <c r="V774" i="1" s="1"/>
  <c r="S1334" i="1" a="1"/>
  <c r="S1334" i="1" s="1"/>
  <c r="T1334" i="1" a="1"/>
  <c r="T1334" i="1" s="1"/>
  <c r="U1334" i="1" a="1"/>
  <c r="U1334" i="1" s="1"/>
  <c r="V1334" i="1" a="1"/>
  <c r="V1334" i="1" s="1"/>
  <c r="S1505" i="1" a="1"/>
  <c r="S1505" i="1" s="1"/>
  <c r="T1505" i="1" a="1"/>
  <c r="T1505" i="1" s="1"/>
  <c r="U1505" i="1" a="1"/>
  <c r="U1505" i="1" s="1"/>
  <c r="V1505" i="1" a="1"/>
  <c r="V1505" i="1" s="1"/>
  <c r="S1040" i="1" a="1"/>
  <c r="S1040" i="1" s="1"/>
  <c r="T1040" i="1" a="1"/>
  <c r="T1040" i="1" s="1"/>
  <c r="U1040" i="1" a="1"/>
  <c r="U1040" i="1" s="1"/>
  <c r="V1040" i="1" a="1"/>
  <c r="V1040" i="1" s="1"/>
  <c r="S1053" i="1" a="1"/>
  <c r="S1053" i="1" s="1"/>
  <c r="T1053" i="1" a="1"/>
  <c r="T1053" i="1" s="1"/>
  <c r="U1053" i="1" a="1"/>
  <c r="U1053" i="1" s="1"/>
  <c r="V1053" i="1" a="1"/>
  <c r="V1053" i="1" s="1"/>
  <c r="S1224" i="1" a="1"/>
  <c r="S1224" i="1" s="1"/>
  <c r="T1224" i="1" a="1"/>
  <c r="T1224" i="1" s="1"/>
  <c r="U1224" i="1" a="1"/>
  <c r="U1224" i="1" s="1"/>
  <c r="V1224" i="1" a="1"/>
  <c r="V1224" i="1" s="1"/>
  <c r="S796" i="1" a="1"/>
  <c r="S796" i="1" s="1"/>
  <c r="T796" i="1" a="1"/>
  <c r="T796" i="1" s="1"/>
  <c r="U796" i="1" a="1"/>
  <c r="U796" i="1" s="1"/>
  <c r="V796" i="1" a="1"/>
  <c r="V796" i="1" s="1"/>
  <c r="S1078" i="1" a="1"/>
  <c r="S1078" i="1" s="1"/>
  <c r="T1078" i="1" a="1"/>
  <c r="T1078" i="1" s="1"/>
  <c r="U1078" i="1" a="1"/>
  <c r="U1078" i="1" s="1"/>
  <c r="V1078" i="1" a="1"/>
  <c r="V1078" i="1" s="1"/>
  <c r="S1526" i="1" a="1"/>
  <c r="S1526" i="1" s="1"/>
  <c r="T1526" i="1" a="1"/>
  <c r="T1526" i="1" s="1"/>
  <c r="U1526" i="1" a="1"/>
  <c r="U1526" i="1" s="1"/>
  <c r="V1526" i="1" a="1"/>
  <c r="V1526" i="1" s="1"/>
  <c r="S1328" i="1" a="1"/>
  <c r="S1328" i="1" s="1"/>
  <c r="T1328" i="1" a="1"/>
  <c r="T1328" i="1" s="1"/>
  <c r="U1328" i="1" a="1"/>
  <c r="U1328" i="1" s="1"/>
  <c r="V1328" i="1" a="1"/>
  <c r="V1328" i="1" s="1"/>
  <c r="S1059" i="1" a="1"/>
  <c r="S1059" i="1" s="1"/>
  <c r="T1059" i="1" a="1"/>
  <c r="T1059" i="1" s="1"/>
  <c r="U1059" i="1" a="1"/>
  <c r="U1059" i="1" s="1"/>
  <c r="V1059" i="1" a="1"/>
  <c r="V1059" i="1" s="1"/>
  <c r="S1200" i="1" a="1"/>
  <c r="S1200" i="1" s="1"/>
  <c r="T1200" i="1" a="1"/>
  <c r="T1200" i="1" s="1"/>
  <c r="U1200" i="1" a="1"/>
  <c r="U1200" i="1" s="1"/>
  <c r="V1200" i="1" a="1"/>
  <c r="V1200" i="1" s="1"/>
  <c r="S1352" i="1" a="1"/>
  <c r="S1352" i="1" s="1"/>
  <c r="T1352" i="1" a="1"/>
  <c r="T1352" i="1" s="1"/>
  <c r="U1352" i="1" a="1"/>
  <c r="U1352" i="1" s="1"/>
  <c r="V1352" i="1" a="1"/>
  <c r="V1352" i="1" s="1"/>
  <c r="S1439" i="1" a="1"/>
  <c r="S1439" i="1" s="1"/>
  <c r="T1439" i="1" a="1"/>
  <c r="T1439" i="1" s="1"/>
  <c r="U1439" i="1" a="1"/>
  <c r="U1439" i="1" s="1"/>
  <c r="V1439" i="1" a="1"/>
  <c r="V1439" i="1" s="1"/>
  <c r="S1353" i="1" a="1"/>
  <c r="S1353" i="1" s="1"/>
  <c r="T1353" i="1" a="1"/>
  <c r="T1353" i="1" s="1"/>
  <c r="U1353" i="1" a="1"/>
  <c r="U1353" i="1" s="1"/>
  <c r="V1353" i="1" a="1"/>
  <c r="V1353" i="1" s="1"/>
  <c r="S1429" i="1" a="1"/>
  <c r="S1429" i="1" s="1"/>
  <c r="T1429" i="1" a="1"/>
  <c r="T1429" i="1" s="1"/>
  <c r="U1429" i="1" a="1"/>
  <c r="U1429" i="1" s="1"/>
  <c r="V1429" i="1" a="1"/>
  <c r="V1429" i="1" s="1"/>
  <c r="S1445" i="1" a="1"/>
  <c r="S1445" i="1" s="1"/>
  <c r="T1445" i="1" a="1"/>
  <c r="T1445" i="1" s="1"/>
  <c r="U1445" i="1" a="1"/>
  <c r="U1445" i="1" s="1"/>
  <c r="V1445" i="1" a="1"/>
  <c r="V1445" i="1" s="1"/>
  <c r="S1393" i="1" a="1"/>
  <c r="S1393" i="1" s="1"/>
  <c r="T1393" i="1" a="1"/>
  <c r="T1393" i="1" s="1"/>
  <c r="U1393" i="1" a="1"/>
  <c r="U1393" i="1" s="1"/>
  <c r="V1393" i="1" a="1"/>
  <c r="V1393" i="1" s="1"/>
  <c r="S808" i="1" a="1"/>
  <c r="S808" i="1" s="1"/>
  <c r="T808" i="1" a="1"/>
  <c r="T808" i="1" s="1"/>
  <c r="U808" i="1" a="1"/>
  <c r="U808" i="1" s="1"/>
  <c r="V808" i="1" a="1"/>
  <c r="V808" i="1" s="1"/>
  <c r="S1407" i="1" a="1"/>
  <c r="S1407" i="1" s="1"/>
  <c r="T1407" i="1" a="1"/>
  <c r="T1407" i="1" s="1"/>
  <c r="U1407" i="1" a="1"/>
  <c r="U1407" i="1" s="1"/>
  <c r="V1407" i="1" a="1"/>
  <c r="V1407" i="1" s="1"/>
  <c r="S883" i="1" a="1"/>
  <c r="S883" i="1" s="1"/>
  <c r="T883" i="1" a="1"/>
  <c r="T883" i="1" s="1"/>
  <c r="U883" i="1" a="1"/>
  <c r="U883" i="1" s="1"/>
  <c r="V883" i="1" a="1"/>
  <c r="V883" i="1" s="1"/>
  <c r="S784" i="1" a="1"/>
  <c r="S784" i="1" s="1"/>
  <c r="T784" i="1" a="1"/>
  <c r="T784" i="1" s="1"/>
  <c r="U784" i="1" a="1"/>
  <c r="U784" i="1" s="1"/>
  <c r="V784" i="1" a="1"/>
  <c r="V784" i="1" s="1"/>
  <c r="S945" i="1" a="1"/>
  <c r="S945" i="1" s="1"/>
  <c r="T945" i="1" a="1"/>
  <c r="T945" i="1" s="1"/>
  <c r="U945" i="1" a="1"/>
  <c r="U945" i="1" s="1"/>
  <c r="V945" i="1" a="1"/>
  <c r="V945" i="1" s="1"/>
  <c r="S959" i="1" a="1"/>
  <c r="S959" i="1" s="1"/>
  <c r="T959" i="1" a="1"/>
  <c r="T959" i="1" s="1"/>
  <c r="U959" i="1" a="1"/>
  <c r="U959" i="1" s="1"/>
  <c r="V959" i="1" a="1"/>
  <c r="V959" i="1" s="1"/>
  <c r="S825" i="1" a="1"/>
  <c r="S825" i="1" s="1"/>
  <c r="T825" i="1" a="1"/>
  <c r="T825" i="1" s="1"/>
  <c r="U825" i="1" a="1"/>
  <c r="U825" i="1" s="1"/>
  <c r="V825" i="1" a="1"/>
  <c r="V825" i="1" s="1"/>
  <c r="S1379" i="1" a="1"/>
  <c r="S1379" i="1" s="1"/>
  <c r="T1379" i="1" a="1"/>
  <c r="T1379" i="1" s="1"/>
  <c r="U1379" i="1" a="1"/>
  <c r="U1379" i="1" s="1"/>
  <c r="V1379" i="1" a="1"/>
  <c r="V1379" i="1" s="1"/>
  <c r="S1740" i="1" a="1"/>
  <c r="S1740" i="1" s="1"/>
  <c r="T1740" i="1" a="1"/>
  <c r="T1740" i="1" s="1"/>
  <c r="U1740" i="1" a="1"/>
  <c r="U1740" i="1" s="1"/>
  <c r="V1740" i="1" a="1"/>
  <c r="V1740" i="1" s="1"/>
  <c r="S1521" i="1" a="1"/>
  <c r="S1521" i="1" s="1"/>
  <c r="T1521" i="1" a="1"/>
  <c r="T1521" i="1" s="1"/>
  <c r="U1521" i="1" a="1"/>
  <c r="U1521" i="1" s="1"/>
  <c r="V1521" i="1" a="1"/>
  <c r="V1521" i="1" s="1"/>
  <c r="S1672" i="1" a="1"/>
  <c r="S1672" i="1" s="1"/>
  <c r="T1672" i="1" a="1"/>
  <c r="T1672" i="1" s="1"/>
  <c r="U1672" i="1" a="1"/>
  <c r="U1672" i="1" s="1"/>
  <c r="V1672" i="1" a="1"/>
  <c r="V1672" i="1" s="1"/>
  <c r="S1578" i="1" a="1"/>
  <c r="S1578" i="1" s="1"/>
  <c r="T1578" i="1" a="1"/>
  <c r="T1578" i="1" s="1"/>
  <c r="U1578" i="1" a="1"/>
  <c r="U1578" i="1" s="1"/>
  <c r="V1578" i="1" a="1"/>
  <c r="V1578" i="1" s="1"/>
  <c r="S1434" i="1" a="1"/>
  <c r="S1434" i="1" s="1"/>
  <c r="T1434" i="1" a="1"/>
  <c r="T1434" i="1" s="1"/>
  <c r="U1434" i="1" a="1"/>
  <c r="U1434" i="1" s="1"/>
  <c r="V1434" i="1" a="1"/>
  <c r="V1434" i="1" s="1"/>
  <c r="S1082" i="1" a="1"/>
  <c r="S1082" i="1" s="1"/>
  <c r="T1082" i="1" a="1"/>
  <c r="T1082" i="1" s="1"/>
  <c r="U1082" i="1" a="1"/>
  <c r="U1082" i="1" s="1"/>
  <c r="V1082" i="1" a="1"/>
  <c r="V1082" i="1" s="1"/>
  <c r="S982" i="1" a="1"/>
  <c r="S982" i="1" s="1"/>
  <c r="T982" i="1" a="1"/>
  <c r="T982" i="1" s="1"/>
  <c r="U982" i="1" a="1"/>
  <c r="U982" i="1" s="1"/>
  <c r="V982" i="1" a="1"/>
  <c r="V982" i="1" s="1"/>
  <c r="S1682" i="1" a="1"/>
  <c r="S1682" i="1" s="1"/>
  <c r="T1682" i="1" a="1"/>
  <c r="T1682" i="1" s="1"/>
  <c r="U1682" i="1" a="1"/>
  <c r="U1682" i="1" s="1"/>
  <c r="V1682" i="1" a="1"/>
  <c r="V1682" i="1" s="1"/>
  <c r="S1699" i="1" a="1"/>
  <c r="S1699" i="1" s="1"/>
  <c r="T1699" i="1" a="1"/>
  <c r="T1699" i="1" s="1"/>
  <c r="U1699" i="1" a="1"/>
  <c r="U1699" i="1" s="1"/>
  <c r="V1699" i="1" a="1"/>
  <c r="V1699" i="1" s="1"/>
  <c r="S1180" i="1" a="1"/>
  <c r="S1180" i="1" s="1"/>
  <c r="T1180" i="1" a="1"/>
  <c r="T1180" i="1" s="1"/>
  <c r="U1180" i="1" a="1"/>
  <c r="U1180" i="1" s="1"/>
  <c r="V1180" i="1" a="1"/>
  <c r="V1180" i="1" s="1"/>
  <c r="S1054" i="1" a="1"/>
  <c r="S1054" i="1" s="1"/>
  <c r="T1054" i="1" a="1"/>
  <c r="T1054" i="1" s="1"/>
  <c r="U1054" i="1" a="1"/>
  <c r="U1054" i="1" s="1"/>
  <c r="V1054" i="1" a="1"/>
  <c r="V1054" i="1" s="1"/>
  <c r="S1008" i="1" a="1"/>
  <c r="S1008" i="1" s="1"/>
  <c r="T1008" i="1" a="1"/>
  <c r="T1008" i="1" s="1"/>
  <c r="U1008" i="1" a="1"/>
  <c r="U1008" i="1" s="1"/>
  <c r="V1008" i="1" a="1"/>
  <c r="V1008" i="1" s="1"/>
  <c r="S835" i="1" a="1"/>
  <c r="S835" i="1" s="1"/>
  <c r="T835" i="1" a="1"/>
  <c r="T835" i="1" s="1"/>
  <c r="U835" i="1" a="1"/>
  <c r="U835" i="1" s="1"/>
  <c r="V835" i="1" a="1"/>
  <c r="V835" i="1" s="1"/>
  <c r="S819" i="1" a="1"/>
  <c r="S819" i="1" s="1"/>
  <c r="T819" i="1" a="1"/>
  <c r="T819" i="1" s="1"/>
  <c r="U819" i="1" a="1"/>
  <c r="U819" i="1" s="1"/>
  <c r="V819" i="1" a="1"/>
  <c r="V819" i="1" s="1"/>
  <c r="S839" i="1" a="1"/>
  <c r="S839" i="1" s="1"/>
  <c r="T839" i="1" a="1"/>
  <c r="T839" i="1" s="1"/>
  <c r="U839" i="1" a="1"/>
  <c r="U839" i="1" s="1"/>
  <c r="V839" i="1" a="1"/>
  <c r="V839" i="1" s="1"/>
  <c r="S886" i="1" a="1"/>
  <c r="S886" i="1" s="1"/>
  <c r="T886" i="1" a="1"/>
  <c r="T886" i="1" s="1"/>
  <c r="U886" i="1" a="1"/>
  <c r="U886" i="1" s="1"/>
  <c r="V886" i="1" a="1"/>
  <c r="V886" i="1" s="1"/>
  <c r="S1098" i="1" a="1"/>
  <c r="S1098" i="1" s="1"/>
  <c r="T1098" i="1" a="1"/>
  <c r="T1098" i="1" s="1"/>
  <c r="U1098" i="1" a="1"/>
  <c r="U1098" i="1" s="1"/>
  <c r="V1098" i="1" a="1"/>
  <c r="V1098" i="1" s="1"/>
  <c r="S909" i="1" a="1"/>
  <c r="S909" i="1" s="1"/>
  <c r="T909" i="1" a="1"/>
  <c r="T909" i="1" s="1"/>
  <c r="U909" i="1" a="1"/>
  <c r="U909" i="1" s="1"/>
  <c r="V909" i="1" a="1"/>
  <c r="V909" i="1" s="1"/>
  <c r="S1024" i="1" a="1"/>
  <c r="S1024" i="1" s="1"/>
  <c r="T1024" i="1" a="1"/>
  <c r="T1024" i="1" s="1"/>
  <c r="U1024" i="1" a="1"/>
  <c r="U1024" i="1" s="1"/>
  <c r="V1024" i="1" a="1"/>
  <c r="V1024" i="1" s="1"/>
  <c r="S1073" i="1" a="1"/>
  <c r="S1073" i="1" s="1"/>
  <c r="T1073" i="1" a="1"/>
  <c r="T1073" i="1" s="1"/>
  <c r="U1073" i="1" a="1"/>
  <c r="U1073" i="1" s="1"/>
  <c r="V1073" i="1" a="1"/>
  <c r="V1073" i="1" s="1"/>
  <c r="S801" i="1" a="1"/>
  <c r="S801" i="1" s="1"/>
  <c r="T801" i="1" a="1"/>
  <c r="T801" i="1" s="1"/>
  <c r="U801" i="1" a="1"/>
  <c r="U801" i="1" s="1"/>
  <c r="V801" i="1" a="1"/>
  <c r="V801" i="1" s="1"/>
  <c r="S1156" i="1" a="1"/>
  <c r="S1156" i="1" s="1"/>
  <c r="T1156" i="1" a="1"/>
  <c r="T1156" i="1" s="1"/>
  <c r="U1156" i="1" a="1"/>
  <c r="U1156" i="1" s="1"/>
  <c r="V1156" i="1" a="1"/>
  <c r="V1156" i="1" s="1"/>
  <c r="S894" i="1" a="1"/>
  <c r="S894" i="1" s="1"/>
  <c r="T894" i="1" a="1"/>
  <c r="T894" i="1" s="1"/>
  <c r="U894" i="1" a="1"/>
  <c r="U894" i="1" s="1"/>
  <c r="V894" i="1" a="1"/>
  <c r="V894" i="1" s="1"/>
  <c r="S1422" i="1" a="1"/>
  <c r="S1422" i="1" s="1"/>
  <c r="T1422" i="1" a="1"/>
  <c r="T1422" i="1" s="1"/>
  <c r="U1422" i="1" a="1"/>
  <c r="U1422" i="1" s="1"/>
  <c r="V1422" i="1" a="1"/>
  <c r="V1422" i="1" s="1"/>
  <c r="S1464" i="1" a="1"/>
  <c r="S1464" i="1" s="1"/>
  <c r="T1464" i="1" a="1"/>
  <c r="T1464" i="1" s="1"/>
  <c r="U1464" i="1" a="1"/>
  <c r="U1464" i="1" s="1"/>
  <c r="V1464" i="1" a="1"/>
  <c r="V1464" i="1" s="1"/>
  <c r="S1759" i="1" a="1"/>
  <c r="S1759" i="1" s="1"/>
  <c r="T1759" i="1" a="1"/>
  <c r="T1759" i="1" s="1"/>
  <c r="U1759" i="1" a="1"/>
  <c r="U1759" i="1" s="1"/>
  <c r="V1759" i="1" a="1"/>
  <c r="V1759" i="1" s="1"/>
  <c r="S1166" i="1" a="1"/>
  <c r="S1166" i="1" s="1"/>
  <c r="T1166" i="1" a="1"/>
  <c r="T1166" i="1" s="1"/>
  <c r="U1166" i="1" a="1"/>
  <c r="U1166" i="1" s="1"/>
  <c r="V1166" i="1" a="1"/>
  <c r="V1166" i="1" s="1"/>
  <c r="S1035" i="1" a="1"/>
  <c r="S1035" i="1" s="1"/>
  <c r="T1035" i="1" a="1"/>
  <c r="T1035" i="1" s="1"/>
  <c r="U1035" i="1" a="1"/>
  <c r="U1035" i="1" s="1"/>
  <c r="V1035" i="1" a="1"/>
  <c r="V1035" i="1" s="1"/>
  <c r="S878" i="1" a="1"/>
  <c r="S878" i="1" s="1"/>
  <c r="T878" i="1" a="1"/>
  <c r="T878" i="1" s="1"/>
  <c r="U878" i="1" a="1"/>
  <c r="U878" i="1" s="1"/>
  <c r="V878" i="1" a="1"/>
  <c r="V878" i="1" s="1"/>
  <c r="S1524" i="1" a="1"/>
  <c r="S1524" i="1" s="1"/>
  <c r="T1524" i="1" a="1"/>
  <c r="T1524" i="1" s="1"/>
  <c r="U1524" i="1" a="1"/>
  <c r="U1524" i="1" s="1"/>
  <c r="V1524" i="1" a="1"/>
  <c r="V1524" i="1" s="1"/>
  <c r="S955" i="1" a="1"/>
  <c r="S955" i="1" s="1"/>
  <c r="T955" i="1" a="1"/>
  <c r="T955" i="1" s="1"/>
  <c r="U955" i="1" a="1"/>
  <c r="U955" i="1" s="1"/>
  <c r="V955" i="1" a="1"/>
  <c r="V955" i="1" s="1"/>
  <c r="S1498" i="1" a="1"/>
  <c r="S1498" i="1" s="1"/>
  <c r="T1498" i="1" a="1"/>
  <c r="T1498" i="1" s="1"/>
  <c r="U1498" i="1" a="1"/>
  <c r="U1498" i="1" s="1"/>
  <c r="V1498" i="1" a="1"/>
  <c r="V1498" i="1" s="1"/>
  <c r="S1348" i="1" a="1"/>
  <c r="S1348" i="1" s="1"/>
  <c r="T1348" i="1" a="1"/>
  <c r="T1348" i="1" s="1"/>
  <c r="U1348" i="1" a="1"/>
  <c r="U1348" i="1" s="1"/>
  <c r="V1348" i="1" a="1"/>
  <c r="V1348" i="1" s="1"/>
  <c r="S1595" i="1" a="1"/>
  <c r="S1595" i="1" s="1"/>
  <c r="T1595" i="1" a="1"/>
  <c r="T1595" i="1" s="1"/>
  <c r="U1595" i="1" a="1"/>
  <c r="U1595" i="1" s="1"/>
  <c r="V1595" i="1" a="1"/>
  <c r="V1595" i="1" s="1"/>
  <c r="S1746" i="1" a="1"/>
  <c r="S1746" i="1" s="1"/>
  <c r="T1746" i="1" a="1"/>
  <c r="T1746" i="1" s="1"/>
  <c r="U1746" i="1" a="1"/>
  <c r="U1746" i="1" s="1"/>
  <c r="V1746" i="1" a="1"/>
  <c r="V1746" i="1" s="1"/>
  <c r="S1297" i="1" a="1"/>
  <c r="S1297" i="1" s="1"/>
  <c r="T1297" i="1" a="1"/>
  <c r="T1297" i="1" s="1"/>
  <c r="U1297" i="1" a="1"/>
  <c r="U1297" i="1" s="1"/>
  <c r="V1297" i="1" a="1"/>
  <c r="V1297" i="1" s="1"/>
  <c r="S1653" i="1" a="1"/>
  <c r="S1653" i="1" s="1"/>
  <c r="T1653" i="1" a="1"/>
  <c r="T1653" i="1" s="1"/>
  <c r="U1653" i="1" a="1"/>
  <c r="U1653" i="1" s="1"/>
  <c r="V1653" i="1" a="1"/>
  <c r="V1653" i="1" s="1"/>
  <c r="S1587" i="1" a="1"/>
  <c r="S1587" i="1" s="1"/>
  <c r="T1587" i="1" a="1"/>
  <c r="T1587" i="1" s="1"/>
  <c r="U1587" i="1" a="1"/>
  <c r="U1587" i="1" s="1"/>
  <c r="V1587" i="1" a="1"/>
  <c r="V1587" i="1" s="1"/>
  <c r="S1374" i="1" a="1"/>
  <c r="S1374" i="1" s="1"/>
  <c r="T1374" i="1" a="1"/>
  <c r="T1374" i="1" s="1"/>
  <c r="U1374" i="1" a="1"/>
  <c r="U1374" i="1" s="1"/>
  <c r="V1374" i="1" a="1"/>
  <c r="V1374" i="1" s="1"/>
  <c r="S1726" i="1" a="1"/>
  <c r="S1726" i="1" s="1"/>
  <c r="T1726" i="1" a="1"/>
  <c r="T1726" i="1" s="1"/>
  <c r="U1726" i="1" a="1"/>
  <c r="U1726" i="1" s="1"/>
  <c r="V1726" i="1" a="1"/>
  <c r="V1726" i="1" s="1"/>
  <c r="S781" i="1" a="1"/>
  <c r="S781" i="1" s="1"/>
  <c r="T781" i="1" a="1"/>
  <c r="T781" i="1" s="1"/>
  <c r="U781" i="1" a="1"/>
  <c r="U781" i="1" s="1"/>
  <c r="V781" i="1" a="1"/>
  <c r="V781" i="1" s="1"/>
  <c r="S1514" i="1" a="1"/>
  <c r="S1514" i="1" s="1"/>
  <c r="T1514" i="1" a="1"/>
  <c r="T1514" i="1" s="1"/>
  <c r="U1514" i="1" a="1"/>
  <c r="U1514" i="1" s="1"/>
  <c r="V1514" i="1" a="1"/>
  <c r="V1514" i="1" s="1"/>
  <c r="S1728" i="1" a="1"/>
  <c r="S1728" i="1" s="1"/>
  <c r="T1728" i="1" a="1"/>
  <c r="T1728" i="1" s="1"/>
  <c r="U1728" i="1" a="1"/>
  <c r="U1728" i="1" s="1"/>
  <c r="V1728" i="1" a="1"/>
  <c r="V1728" i="1" s="1"/>
  <c r="S846" i="1" a="1"/>
  <c r="S846" i="1" s="1"/>
  <c r="T846" i="1" a="1"/>
  <c r="T846" i="1" s="1"/>
  <c r="U846" i="1" a="1"/>
  <c r="U846" i="1" s="1"/>
  <c r="V846" i="1" a="1"/>
  <c r="V846" i="1" s="1"/>
  <c r="S1437" i="1" a="1"/>
  <c r="S1437" i="1" s="1"/>
  <c r="T1437" i="1" a="1"/>
  <c r="T1437" i="1" s="1"/>
  <c r="U1437" i="1" a="1"/>
  <c r="U1437" i="1" s="1"/>
  <c r="V1437" i="1" a="1"/>
  <c r="V1437" i="1" s="1"/>
  <c r="S1308" i="1" a="1"/>
  <c r="S1308" i="1" s="1"/>
  <c r="T1308" i="1" a="1"/>
  <c r="T1308" i="1" s="1"/>
  <c r="U1308" i="1" a="1"/>
  <c r="U1308" i="1" s="1"/>
  <c r="V1308" i="1" a="1"/>
  <c r="V1308" i="1" s="1"/>
  <c r="S1077" i="1" a="1"/>
  <c r="S1077" i="1" s="1"/>
  <c r="T1077" i="1" a="1"/>
  <c r="T1077" i="1" s="1"/>
  <c r="U1077" i="1" a="1"/>
  <c r="U1077" i="1" s="1"/>
  <c r="V1077" i="1" a="1"/>
  <c r="V1077" i="1" s="1"/>
  <c r="S1285" i="1" a="1"/>
  <c r="S1285" i="1" s="1"/>
  <c r="T1285" i="1" a="1"/>
  <c r="T1285" i="1" s="1"/>
  <c r="U1285" i="1" a="1"/>
  <c r="U1285" i="1" s="1"/>
  <c r="V1285" i="1" a="1"/>
  <c r="V1285" i="1" s="1"/>
  <c r="S795" i="1" a="1"/>
  <c r="S795" i="1" s="1"/>
  <c r="T795" i="1" a="1"/>
  <c r="T795" i="1" s="1"/>
  <c r="U795" i="1" a="1"/>
  <c r="U795" i="1" s="1"/>
  <c r="V795" i="1" a="1"/>
  <c r="V795" i="1" s="1"/>
  <c r="S1192" i="1" a="1"/>
  <c r="S1192" i="1" s="1"/>
  <c r="T1192" i="1" a="1"/>
  <c r="T1192" i="1" s="1"/>
  <c r="U1192" i="1" a="1"/>
  <c r="U1192" i="1" s="1"/>
  <c r="V1192" i="1" a="1"/>
  <c r="V1192" i="1" s="1"/>
  <c r="S1235" i="1" a="1"/>
  <c r="S1235" i="1" s="1"/>
  <c r="T1235" i="1" a="1"/>
  <c r="T1235" i="1" s="1"/>
  <c r="U1235" i="1" a="1"/>
  <c r="U1235" i="1" s="1"/>
  <c r="V1235" i="1" a="1"/>
  <c r="V1235" i="1" s="1"/>
  <c r="S1414" i="1" a="1"/>
  <c r="S1414" i="1" s="1"/>
  <c r="T1414" i="1" a="1"/>
  <c r="T1414" i="1" s="1"/>
  <c r="U1414" i="1" a="1"/>
  <c r="U1414" i="1" s="1"/>
  <c r="V1414" i="1" a="1"/>
  <c r="V1414" i="1" s="1"/>
  <c r="S1457" i="1" a="1"/>
  <c r="S1457" i="1" s="1"/>
  <c r="T1457" i="1" a="1"/>
  <c r="T1457" i="1" s="1"/>
  <c r="U1457" i="1" a="1"/>
  <c r="U1457" i="1" s="1"/>
  <c r="V1457" i="1" a="1"/>
  <c r="V1457" i="1" s="1"/>
  <c r="S1316" i="1" a="1"/>
  <c r="S1316" i="1" s="1"/>
  <c r="T1316" i="1" a="1"/>
  <c r="T1316" i="1" s="1"/>
  <c r="U1316" i="1" a="1"/>
  <c r="U1316" i="1" s="1"/>
  <c r="V1316" i="1" a="1"/>
  <c r="V1316" i="1" s="1"/>
  <c r="S1527" i="1" a="1"/>
  <c r="S1527" i="1" s="1"/>
  <c r="T1527" i="1" a="1"/>
  <c r="T1527" i="1" s="1"/>
  <c r="U1527" i="1" a="1"/>
  <c r="U1527" i="1" s="1"/>
  <c r="V1527" i="1" a="1"/>
  <c r="V1527" i="1" s="1"/>
  <c r="S1314" i="1" a="1"/>
  <c r="S1314" i="1" s="1"/>
  <c r="T1314" i="1" a="1"/>
  <c r="T1314" i="1" s="1"/>
  <c r="U1314" i="1" a="1"/>
  <c r="U1314" i="1" s="1"/>
  <c r="V1314" i="1" a="1"/>
  <c r="V1314" i="1" s="1"/>
  <c r="S1542" i="1" a="1"/>
  <c r="S1542" i="1" s="1"/>
  <c r="T1542" i="1" a="1"/>
  <c r="T1542" i="1" s="1"/>
  <c r="U1542" i="1" a="1"/>
  <c r="U1542" i="1" s="1"/>
  <c r="V1542" i="1" a="1"/>
  <c r="V1542" i="1" s="1"/>
  <c r="S968" i="1" a="1"/>
  <c r="S968" i="1" s="1"/>
  <c r="T968" i="1" a="1"/>
  <c r="T968" i="1" s="1"/>
  <c r="U968" i="1" a="1"/>
  <c r="U968" i="1" s="1"/>
  <c r="V968" i="1" a="1"/>
  <c r="V968" i="1" s="1"/>
  <c r="S1239" i="1" a="1"/>
  <c r="S1239" i="1" s="1"/>
  <c r="T1239" i="1" a="1"/>
  <c r="T1239" i="1" s="1"/>
  <c r="U1239" i="1" a="1"/>
  <c r="U1239" i="1" s="1"/>
  <c r="V1239" i="1" a="1"/>
  <c r="V1239" i="1" s="1"/>
  <c r="S941" i="1" a="1"/>
  <c r="S941" i="1" s="1"/>
  <c r="T941" i="1" a="1"/>
  <c r="T941" i="1" s="1"/>
  <c r="U941" i="1" a="1"/>
  <c r="U941" i="1" s="1"/>
  <c r="V941" i="1" a="1"/>
  <c r="V941" i="1" s="1"/>
  <c r="S1608" i="1" a="1"/>
  <c r="S1608" i="1" s="1"/>
  <c r="T1608" i="1" a="1"/>
  <c r="T1608" i="1" s="1"/>
  <c r="U1608" i="1" a="1"/>
  <c r="U1608" i="1" s="1"/>
  <c r="V1608" i="1" a="1"/>
  <c r="V1608" i="1" s="1"/>
  <c r="S1517" i="1" a="1"/>
  <c r="S1517" i="1" s="1"/>
  <c r="T1517" i="1" a="1"/>
  <c r="T1517" i="1" s="1"/>
  <c r="U1517" i="1" a="1"/>
  <c r="U1517" i="1" s="1"/>
  <c r="V1517" i="1" a="1"/>
  <c r="V1517" i="1" s="1"/>
  <c r="S1222" i="1" a="1"/>
  <c r="S1222" i="1" s="1"/>
  <c r="T1222" i="1" a="1"/>
  <c r="T1222" i="1" s="1"/>
  <c r="U1222" i="1" a="1"/>
  <c r="U1222" i="1" s="1"/>
  <c r="V1222" i="1" a="1"/>
  <c r="V1222" i="1" s="1"/>
  <c r="S1099" i="1" a="1"/>
  <c r="S1099" i="1" s="1"/>
  <c r="T1099" i="1" a="1"/>
  <c r="T1099" i="1" s="1"/>
  <c r="U1099" i="1" a="1"/>
  <c r="U1099" i="1" s="1"/>
  <c r="V1099" i="1" a="1"/>
  <c r="V1099" i="1" s="1"/>
  <c r="S1389" i="1" a="1"/>
  <c r="S1389" i="1" s="1"/>
  <c r="T1389" i="1" a="1"/>
  <c r="T1389" i="1" s="1"/>
  <c r="U1389" i="1" a="1"/>
  <c r="U1389" i="1" s="1"/>
  <c r="V1389" i="1" a="1"/>
  <c r="V1389" i="1" s="1"/>
  <c r="S989" i="1" a="1"/>
  <c r="S989" i="1" s="1"/>
  <c r="T989" i="1" a="1"/>
  <c r="T989" i="1" s="1"/>
  <c r="U989" i="1" a="1"/>
  <c r="U989" i="1" s="1"/>
  <c r="V989" i="1" a="1"/>
  <c r="V989" i="1" s="1"/>
  <c r="S1383" i="1" a="1"/>
  <c r="S1383" i="1" s="1"/>
  <c r="T1383" i="1" a="1"/>
  <c r="T1383" i="1" s="1"/>
  <c r="U1383" i="1" a="1"/>
  <c r="U1383" i="1" s="1"/>
  <c r="V1383" i="1" a="1"/>
  <c r="V1383" i="1" s="1"/>
  <c r="S1716" i="1" a="1"/>
  <c r="S1716" i="1" s="1"/>
  <c r="T1716" i="1" a="1"/>
  <c r="T1716" i="1" s="1"/>
  <c r="U1716" i="1" a="1"/>
  <c r="U1716" i="1" s="1"/>
  <c r="V1716" i="1" a="1"/>
  <c r="V1716" i="1" s="1"/>
  <c r="S981" i="1" a="1"/>
  <c r="S981" i="1" s="1"/>
  <c r="T981" i="1" a="1"/>
  <c r="T981" i="1" s="1"/>
  <c r="U981" i="1" a="1"/>
  <c r="U981" i="1" s="1"/>
  <c r="V981" i="1" a="1"/>
  <c r="V981" i="1" s="1"/>
  <c r="S1307" i="1" a="1"/>
  <c r="S1307" i="1" s="1"/>
  <c r="T1307" i="1" a="1"/>
  <c r="T1307" i="1" s="1"/>
  <c r="U1307" i="1" a="1"/>
  <c r="U1307" i="1" s="1"/>
  <c r="V1307" i="1" a="1"/>
  <c r="V1307" i="1" s="1"/>
  <c r="S1058" i="1" a="1"/>
  <c r="S1058" i="1" s="1"/>
  <c r="T1058" i="1" a="1"/>
  <c r="T1058" i="1" s="1"/>
  <c r="U1058" i="1" a="1"/>
  <c r="U1058" i="1" s="1"/>
  <c r="V1058" i="1" a="1"/>
  <c r="V1058" i="1" s="1"/>
  <c r="S1193" i="1" a="1"/>
  <c r="S1193" i="1" s="1"/>
  <c r="T1193" i="1" a="1"/>
  <c r="T1193" i="1" s="1"/>
  <c r="U1193" i="1" a="1"/>
  <c r="U1193" i="1" s="1"/>
  <c r="V1193" i="1" a="1"/>
  <c r="V1193" i="1" s="1"/>
  <c r="S1152" i="1" a="1"/>
  <c r="S1152" i="1" s="1"/>
  <c r="T1152" i="1" a="1"/>
  <c r="T1152" i="1" s="1"/>
  <c r="U1152" i="1" a="1"/>
  <c r="U1152" i="1" s="1"/>
  <c r="V1152" i="1" a="1"/>
  <c r="V1152" i="1" s="1"/>
  <c r="S1507" i="1" a="1"/>
  <c r="S1507" i="1" s="1"/>
  <c r="T1507" i="1" a="1"/>
  <c r="T1507" i="1" s="1"/>
  <c r="U1507" i="1" a="1"/>
  <c r="U1507" i="1" s="1"/>
  <c r="V1507" i="1" a="1"/>
  <c r="V1507" i="1" s="1"/>
  <c r="S1371" i="1" a="1"/>
  <c r="S1371" i="1" s="1"/>
  <c r="T1371" i="1" a="1"/>
  <c r="T1371" i="1" s="1"/>
  <c r="U1371" i="1" a="1"/>
  <c r="U1371" i="1" s="1"/>
  <c r="V1371" i="1" a="1"/>
  <c r="V1371" i="1" s="1"/>
  <c r="S1559" i="1" a="1"/>
  <c r="S1559" i="1" s="1"/>
  <c r="T1559" i="1" a="1"/>
  <c r="T1559" i="1" s="1"/>
  <c r="U1559" i="1" a="1"/>
  <c r="U1559" i="1" s="1"/>
  <c r="V1559" i="1" a="1"/>
  <c r="V1559" i="1" s="1"/>
  <c r="S824" i="1" a="1"/>
  <c r="S824" i="1" s="1"/>
  <c r="T824" i="1" a="1"/>
  <c r="T824" i="1" s="1"/>
  <c r="U824" i="1" a="1"/>
  <c r="U824" i="1" s="1"/>
  <c r="V824" i="1" a="1"/>
  <c r="V824" i="1" s="1"/>
  <c r="S1544" i="1" a="1"/>
  <c r="S1544" i="1" s="1"/>
  <c r="T1544" i="1" a="1"/>
  <c r="T1544" i="1" s="1"/>
  <c r="U1544" i="1" a="1"/>
  <c r="U1544" i="1" s="1"/>
  <c r="V1544" i="1" a="1"/>
  <c r="V1544" i="1" s="1"/>
  <c r="S1189" i="1" a="1"/>
  <c r="S1189" i="1" s="1"/>
  <c r="T1189" i="1" a="1"/>
  <c r="T1189" i="1" s="1"/>
  <c r="U1189" i="1" a="1"/>
  <c r="U1189" i="1" s="1"/>
  <c r="V1189" i="1" a="1"/>
  <c r="V1189" i="1" s="1"/>
  <c r="S1045" i="1" a="1"/>
  <c r="S1045" i="1" s="1"/>
  <c r="T1045" i="1" a="1"/>
  <c r="T1045" i="1" s="1"/>
  <c r="U1045" i="1" a="1"/>
  <c r="U1045" i="1" s="1"/>
  <c r="V1045" i="1" a="1"/>
  <c r="V1045" i="1" s="1"/>
  <c r="S1230" i="1" a="1"/>
  <c r="S1230" i="1" s="1"/>
  <c r="T1230" i="1" a="1"/>
  <c r="T1230" i="1" s="1"/>
  <c r="U1230" i="1" a="1"/>
  <c r="U1230" i="1" s="1"/>
  <c r="V1230" i="1" a="1"/>
  <c r="V1230" i="1" s="1"/>
  <c r="S1124" i="1" a="1"/>
  <c r="S1124" i="1" s="1"/>
  <c r="T1124" i="1" a="1"/>
  <c r="T1124" i="1" s="1"/>
  <c r="U1124" i="1" a="1"/>
  <c r="U1124" i="1" s="1"/>
  <c r="V1124" i="1" a="1"/>
  <c r="V1124" i="1" s="1"/>
  <c r="S1248" i="1" a="1"/>
  <c r="S1248" i="1" s="1"/>
  <c r="T1248" i="1" a="1"/>
  <c r="T1248" i="1" s="1"/>
  <c r="U1248" i="1" a="1"/>
  <c r="U1248" i="1" s="1"/>
  <c r="V1248" i="1" a="1"/>
  <c r="V1248" i="1" s="1"/>
  <c r="S1643" i="1" a="1"/>
  <c r="S1643" i="1" s="1"/>
  <c r="T1643" i="1" a="1"/>
  <c r="T1643" i="1" s="1"/>
  <c r="U1643" i="1" a="1"/>
  <c r="U1643" i="1" s="1"/>
  <c r="V1643" i="1" a="1"/>
  <c r="V1643" i="1" s="1"/>
  <c r="S1049" i="1" a="1"/>
  <c r="S1049" i="1" s="1"/>
  <c r="T1049" i="1" a="1"/>
  <c r="T1049" i="1" s="1"/>
  <c r="U1049" i="1" a="1"/>
  <c r="U1049" i="1" s="1"/>
  <c r="V1049" i="1" a="1"/>
  <c r="V1049" i="1" s="1"/>
  <c r="S1291" i="1" a="1"/>
  <c r="S1291" i="1" s="1"/>
  <c r="T1291" i="1" a="1"/>
  <c r="T1291" i="1" s="1"/>
  <c r="U1291" i="1" a="1"/>
  <c r="U1291" i="1" s="1"/>
  <c r="V1291" i="1" a="1"/>
  <c r="V1291" i="1" s="1"/>
  <c r="S1041" i="1" a="1"/>
  <c r="S1041" i="1" s="1"/>
  <c r="T1041" i="1" a="1"/>
  <c r="T1041" i="1" s="1"/>
  <c r="U1041" i="1" a="1"/>
  <c r="U1041" i="1" s="1"/>
  <c r="V1041" i="1" a="1"/>
  <c r="V1041" i="1" s="1"/>
  <c r="S1580" i="1" a="1"/>
  <c r="S1580" i="1" s="1"/>
  <c r="T1580" i="1" a="1"/>
  <c r="T1580" i="1" s="1"/>
  <c r="U1580" i="1" a="1"/>
  <c r="U1580" i="1" s="1"/>
  <c r="V1580" i="1" a="1"/>
  <c r="V1580" i="1" s="1"/>
  <c r="S1719" i="1" a="1"/>
  <c r="S1719" i="1" s="1"/>
  <c r="T1719" i="1" a="1"/>
  <c r="T1719" i="1" s="1"/>
  <c r="U1719" i="1" a="1"/>
  <c r="U1719" i="1" s="1"/>
  <c r="V1719" i="1" a="1"/>
  <c r="V1719" i="1" s="1"/>
  <c r="S1430" i="1" a="1"/>
  <c r="S1430" i="1" s="1"/>
  <c r="T1430" i="1" a="1"/>
  <c r="T1430" i="1" s="1"/>
  <c r="U1430" i="1" a="1"/>
  <c r="U1430" i="1" s="1"/>
  <c r="V1430" i="1" a="1"/>
  <c r="V1430" i="1" s="1"/>
  <c r="S1323" i="1" a="1"/>
  <c r="S1323" i="1" s="1"/>
  <c r="T1323" i="1" a="1"/>
  <c r="T1323" i="1" s="1"/>
  <c r="U1323" i="1" a="1"/>
  <c r="U1323" i="1" s="1"/>
  <c r="V1323" i="1" a="1"/>
  <c r="V1323" i="1" s="1"/>
  <c r="S1519" i="1" a="1"/>
  <c r="S1519" i="1" s="1"/>
  <c r="T1519" i="1" a="1"/>
  <c r="T1519" i="1" s="1"/>
  <c r="U1519" i="1" a="1"/>
  <c r="U1519" i="1" s="1"/>
  <c r="V1519" i="1" a="1"/>
  <c r="V1519" i="1" s="1"/>
  <c r="S864" i="1" a="1"/>
  <c r="S864" i="1" s="1"/>
  <c r="T864" i="1" a="1"/>
  <c r="T864" i="1" s="1"/>
  <c r="U864" i="1" a="1"/>
  <c r="U864" i="1" s="1"/>
  <c r="V864" i="1" a="1"/>
  <c r="V864" i="1" s="1"/>
  <c r="S1775" i="1" a="1"/>
  <c r="S1775" i="1" s="1"/>
  <c r="T1775" i="1" a="1"/>
  <c r="T1775" i="1" s="1"/>
  <c r="U1775" i="1" a="1"/>
  <c r="U1775" i="1" s="1"/>
  <c r="V1775" i="1" a="1"/>
  <c r="V1775" i="1" s="1"/>
  <c r="S1351" i="1" a="1"/>
  <c r="S1351" i="1" s="1"/>
  <c r="T1351" i="1" a="1"/>
  <c r="T1351" i="1" s="1"/>
  <c r="U1351" i="1" a="1"/>
  <c r="U1351" i="1" s="1"/>
  <c r="V1351" i="1" a="1"/>
  <c r="V1351" i="1" s="1"/>
  <c r="S1306" i="1" a="1"/>
  <c r="S1306" i="1" s="1"/>
  <c r="T1306" i="1" a="1"/>
  <c r="T1306" i="1" s="1"/>
  <c r="U1306" i="1" a="1"/>
  <c r="U1306" i="1" s="1"/>
  <c r="V1306" i="1" a="1"/>
  <c r="V1306" i="1" s="1"/>
  <c r="S1283" i="1" a="1"/>
  <c r="S1283" i="1" s="1"/>
  <c r="T1283" i="1" a="1"/>
  <c r="T1283" i="1" s="1"/>
  <c r="U1283" i="1" a="1"/>
  <c r="U1283" i="1" s="1"/>
  <c r="V1283" i="1" a="1"/>
  <c r="V1283" i="1" s="1"/>
  <c r="S1304" i="1" a="1"/>
  <c r="S1304" i="1" s="1"/>
  <c r="T1304" i="1" a="1"/>
  <c r="T1304" i="1" s="1"/>
  <c r="U1304" i="1" a="1"/>
  <c r="U1304" i="1" s="1"/>
  <c r="V1304" i="1" a="1"/>
  <c r="V1304" i="1" s="1"/>
  <c r="S872" i="1" a="1"/>
  <c r="S872" i="1" s="1"/>
  <c r="T872" i="1" a="1"/>
  <c r="T872" i="1" s="1"/>
  <c r="U872" i="1" a="1"/>
  <c r="U872" i="1" s="1"/>
  <c r="V872" i="1" a="1"/>
  <c r="V872" i="1" s="1"/>
  <c r="S1097" i="1" a="1"/>
  <c r="S1097" i="1" s="1"/>
  <c r="T1097" i="1" a="1"/>
  <c r="T1097" i="1" s="1"/>
  <c r="U1097" i="1" a="1"/>
  <c r="U1097" i="1" s="1"/>
  <c r="V1097" i="1" a="1"/>
  <c r="V1097" i="1" s="1"/>
  <c r="S1301" i="1" a="1"/>
  <c r="S1301" i="1" s="1"/>
  <c r="T1301" i="1" a="1"/>
  <c r="T1301" i="1" s="1"/>
  <c r="U1301" i="1" a="1"/>
  <c r="U1301" i="1" s="1"/>
  <c r="V1301" i="1" a="1"/>
  <c r="V1301" i="1" s="1"/>
  <c r="S1302" i="1" a="1"/>
  <c r="S1302" i="1" s="1"/>
  <c r="T1302" i="1" a="1"/>
  <c r="T1302" i="1" s="1"/>
  <c r="U1302" i="1" a="1"/>
  <c r="U1302" i="1" s="1"/>
  <c r="V1302" i="1" a="1"/>
  <c r="V1302" i="1" s="1"/>
  <c r="S1240" i="1" a="1"/>
  <c r="S1240" i="1" s="1"/>
  <c r="T1240" i="1" a="1"/>
  <c r="T1240" i="1" s="1"/>
  <c r="U1240" i="1" a="1"/>
  <c r="U1240" i="1" s="1"/>
  <c r="V1240" i="1" a="1"/>
  <c r="V1240" i="1" s="1"/>
  <c r="S1390" i="1" a="1"/>
  <c r="S1390" i="1" s="1"/>
  <c r="T1390" i="1" a="1"/>
  <c r="T1390" i="1" s="1"/>
  <c r="U1390" i="1" a="1"/>
  <c r="U1390" i="1" s="1"/>
  <c r="V1390" i="1" a="1"/>
  <c r="V1390" i="1" s="1"/>
  <c r="S1745" i="1" a="1"/>
  <c r="S1745" i="1" s="1"/>
  <c r="T1745" i="1" a="1"/>
  <c r="T1745" i="1" s="1"/>
  <c r="U1745" i="1" a="1"/>
  <c r="U1745" i="1" s="1"/>
  <c r="V1745" i="1" a="1"/>
  <c r="V1745" i="1" s="1"/>
  <c r="S1169" i="1" a="1"/>
  <c r="S1169" i="1" s="1"/>
  <c r="T1169" i="1" a="1"/>
  <c r="T1169" i="1" s="1"/>
  <c r="U1169" i="1" a="1"/>
  <c r="U1169" i="1" s="1"/>
  <c r="V1169" i="1" a="1"/>
  <c r="V1169" i="1" s="1"/>
  <c r="S1431" i="1" a="1"/>
  <c r="S1431" i="1" s="1"/>
  <c r="T1431" i="1" a="1"/>
  <c r="T1431" i="1" s="1"/>
  <c r="U1431" i="1" a="1"/>
  <c r="U1431" i="1" s="1"/>
  <c r="V1431" i="1" a="1"/>
  <c r="V1431" i="1" s="1"/>
  <c r="S929" i="1" a="1"/>
  <c r="S929" i="1" s="1"/>
  <c r="T929" i="1" a="1"/>
  <c r="T929" i="1" s="1"/>
  <c r="U929" i="1" a="1"/>
  <c r="U929" i="1" s="1"/>
  <c r="V929" i="1" a="1"/>
  <c r="V929" i="1" s="1"/>
  <c r="S965" i="1" a="1"/>
  <c r="S965" i="1" s="1"/>
  <c r="T965" i="1" a="1"/>
  <c r="T965" i="1" s="1"/>
  <c r="U965" i="1" a="1"/>
  <c r="U965" i="1" s="1"/>
  <c r="V965" i="1" a="1"/>
  <c r="V965" i="1" s="1"/>
  <c r="S866" i="1" a="1"/>
  <c r="S866" i="1" s="1"/>
  <c r="T866" i="1" a="1"/>
  <c r="T866" i="1" s="1"/>
  <c r="U866" i="1" a="1"/>
  <c r="U866" i="1" s="1"/>
  <c r="V866" i="1" a="1"/>
  <c r="V866" i="1" s="1"/>
  <c r="S1214" i="1" a="1"/>
  <c r="S1214" i="1" s="1"/>
  <c r="T1214" i="1" a="1"/>
  <c r="T1214" i="1" s="1"/>
  <c r="U1214" i="1" a="1"/>
  <c r="U1214" i="1" s="1"/>
  <c r="V1214" i="1" a="1"/>
  <c r="V1214" i="1" s="1"/>
  <c r="S1485" i="1" a="1"/>
  <c r="S1485" i="1" s="1"/>
  <c r="T1485" i="1" a="1"/>
  <c r="T1485" i="1" s="1"/>
  <c r="U1485" i="1" a="1"/>
  <c r="U1485" i="1" s="1"/>
  <c r="V1485" i="1" a="1"/>
  <c r="V1485" i="1" s="1"/>
  <c r="S789" i="1" a="1"/>
  <c r="S789" i="1" s="1"/>
  <c r="T789" i="1" a="1"/>
  <c r="T789" i="1" s="1"/>
  <c r="U789" i="1" a="1"/>
  <c r="U789" i="1" s="1"/>
  <c r="V789" i="1" a="1"/>
  <c r="V789" i="1" s="1"/>
  <c r="S1761" i="1" a="1"/>
  <c r="S1761" i="1" s="1"/>
  <c r="T1761" i="1" a="1"/>
  <c r="T1761" i="1" s="1"/>
  <c r="U1761" i="1" a="1"/>
  <c r="U1761" i="1" s="1"/>
  <c r="V1761" i="1" a="1"/>
  <c r="V1761" i="1" s="1"/>
  <c r="S855" i="1" a="1"/>
  <c r="S855" i="1" s="1"/>
  <c r="T855" i="1" a="1"/>
  <c r="T855" i="1" s="1"/>
  <c r="U855" i="1" a="1"/>
  <c r="U855" i="1" s="1"/>
  <c r="V855" i="1" a="1"/>
  <c r="V855" i="1" s="1"/>
  <c r="S858" i="1" a="1"/>
  <c r="S858" i="1" s="1"/>
  <c r="T858" i="1" a="1"/>
  <c r="T858" i="1" s="1"/>
  <c r="U858" i="1" a="1"/>
  <c r="U858" i="1" s="1"/>
  <c r="V858" i="1" a="1"/>
  <c r="V858" i="1" s="1"/>
  <c r="S1645" i="1" a="1"/>
  <c r="S1645" i="1" s="1"/>
  <c r="T1645" i="1" a="1"/>
  <c r="T1645" i="1" s="1"/>
  <c r="U1645" i="1" a="1"/>
  <c r="U1645" i="1" s="1"/>
  <c r="V1645" i="1" a="1"/>
  <c r="V1645" i="1" s="1"/>
  <c r="S1136" i="1" a="1"/>
  <c r="S1136" i="1" s="1"/>
  <c r="T1136" i="1" a="1"/>
  <c r="T1136" i="1" s="1"/>
  <c r="U1136" i="1" a="1"/>
  <c r="U1136" i="1" s="1"/>
  <c r="V1136" i="1" a="1"/>
  <c r="V1136" i="1" s="1"/>
  <c r="S1401" i="1" a="1"/>
  <c r="S1401" i="1" s="1"/>
  <c r="T1401" i="1" a="1"/>
  <c r="T1401" i="1" s="1"/>
  <c r="U1401" i="1" a="1"/>
  <c r="U1401" i="1" s="1"/>
  <c r="V1401" i="1" a="1"/>
  <c r="V1401" i="1" s="1"/>
  <c r="S1264" i="1" a="1"/>
  <c r="S1264" i="1" s="1"/>
  <c r="T1264" i="1" a="1"/>
  <c r="T1264" i="1" s="1"/>
  <c r="U1264" i="1" a="1"/>
  <c r="U1264" i="1" s="1"/>
  <c r="V1264" i="1" a="1"/>
  <c r="V1264" i="1" s="1"/>
  <c r="S1312" i="1" a="1"/>
  <c r="S1312" i="1" s="1"/>
  <c r="T1312" i="1" a="1"/>
  <c r="T1312" i="1" s="1"/>
  <c r="U1312" i="1" a="1"/>
  <c r="U1312" i="1" s="1"/>
  <c r="V1312" i="1" a="1"/>
  <c r="V1312" i="1" s="1"/>
  <c r="S1398" i="1" a="1"/>
  <c r="S1398" i="1" s="1"/>
  <c r="T1398" i="1" a="1"/>
  <c r="T1398" i="1" s="1"/>
  <c r="U1398" i="1" a="1"/>
  <c r="U1398" i="1" s="1"/>
  <c r="V1398" i="1" a="1"/>
  <c r="V1398" i="1" s="1"/>
  <c r="S974" i="1" a="1"/>
  <c r="S974" i="1" s="1"/>
  <c r="T974" i="1" a="1"/>
  <c r="T974" i="1" s="1"/>
  <c r="U974" i="1" a="1"/>
  <c r="U974" i="1" s="1"/>
  <c r="V974" i="1" a="1"/>
  <c r="V974" i="1" s="1"/>
  <c r="S1155" i="1" a="1"/>
  <c r="S1155" i="1" s="1"/>
  <c r="T1155" i="1" a="1"/>
  <c r="T1155" i="1" s="1"/>
  <c r="U1155" i="1" a="1"/>
  <c r="U1155" i="1" s="1"/>
  <c r="V1155" i="1" a="1"/>
  <c r="V1155" i="1" s="1"/>
  <c r="S1144" i="1" a="1"/>
  <c r="S1144" i="1" s="1"/>
  <c r="T1144" i="1" a="1"/>
  <c r="T1144" i="1" s="1"/>
  <c r="U1144" i="1" a="1"/>
  <c r="U1144" i="1" s="1"/>
  <c r="V1144" i="1" a="1"/>
  <c r="V1144" i="1" s="1"/>
  <c r="S969" i="1" a="1"/>
  <c r="S969" i="1" s="1"/>
  <c r="T969" i="1" a="1"/>
  <c r="T969" i="1" s="1"/>
  <c r="U969" i="1" a="1"/>
  <c r="U969" i="1" s="1"/>
  <c r="V969" i="1" a="1"/>
  <c r="V969" i="1" s="1"/>
  <c r="S1257" i="1" a="1"/>
  <c r="S1257" i="1" s="1"/>
  <c r="T1257" i="1" a="1"/>
  <c r="T1257" i="1" s="1"/>
  <c r="U1257" i="1" a="1"/>
  <c r="U1257" i="1" s="1"/>
  <c r="V1257" i="1" a="1"/>
  <c r="V1257" i="1" s="1"/>
  <c r="S1571" i="1" a="1"/>
  <c r="S1571" i="1" s="1"/>
  <c r="T1571" i="1" a="1"/>
  <c r="T1571" i="1" s="1"/>
  <c r="U1571" i="1" a="1"/>
  <c r="U1571" i="1" s="1"/>
  <c r="V1571" i="1" a="1"/>
  <c r="V1571" i="1" s="1"/>
  <c r="S867" i="1" a="1"/>
  <c r="S867" i="1" s="1"/>
  <c r="T867" i="1" a="1"/>
  <c r="T867" i="1" s="1"/>
  <c r="U867" i="1" a="1"/>
  <c r="U867" i="1" s="1"/>
  <c r="V867" i="1" a="1"/>
  <c r="V867" i="1" s="1"/>
  <c r="S1229" i="1" a="1"/>
  <c r="S1229" i="1" s="1"/>
  <c r="T1229" i="1" a="1"/>
  <c r="T1229" i="1" s="1"/>
  <c r="U1229" i="1" a="1"/>
  <c r="U1229" i="1" s="1"/>
  <c r="V1229" i="1" a="1"/>
  <c r="V1229" i="1" s="1"/>
  <c r="S1533" i="1" a="1"/>
  <c r="S1533" i="1" s="1"/>
  <c r="T1533" i="1" a="1"/>
  <c r="T1533" i="1" s="1"/>
  <c r="U1533" i="1" a="1"/>
  <c r="U1533" i="1" s="1"/>
  <c r="V1533" i="1" a="1"/>
  <c r="V1533" i="1" s="1"/>
  <c r="S1522" i="1" a="1"/>
  <c r="S1522" i="1" s="1"/>
  <c r="T1522" i="1" a="1"/>
  <c r="T1522" i="1" s="1"/>
  <c r="U1522" i="1" a="1"/>
  <c r="U1522" i="1" s="1"/>
  <c r="V1522" i="1" a="1"/>
  <c r="V1522" i="1" s="1"/>
  <c r="S1220" i="1" a="1"/>
  <c r="S1220" i="1" s="1"/>
  <c r="T1220" i="1" a="1"/>
  <c r="T1220" i="1" s="1"/>
  <c r="U1220" i="1" a="1"/>
  <c r="U1220" i="1" s="1"/>
  <c r="V1220" i="1" a="1"/>
  <c r="V1220" i="1" s="1"/>
  <c r="S963" i="1" a="1"/>
  <c r="S963" i="1" s="1"/>
  <c r="T963" i="1" a="1"/>
  <c r="T963" i="1" s="1"/>
  <c r="U963" i="1" a="1"/>
  <c r="U963" i="1" s="1"/>
  <c r="V963" i="1" a="1"/>
  <c r="V963" i="1" s="1"/>
  <c r="S1195" i="1" a="1"/>
  <c r="S1195" i="1" s="1"/>
  <c r="T1195" i="1" a="1"/>
  <c r="T1195" i="1" s="1"/>
  <c r="U1195" i="1" a="1"/>
  <c r="U1195" i="1" s="1"/>
  <c r="V1195" i="1" a="1"/>
  <c r="V1195" i="1" s="1"/>
  <c r="S995" i="1" a="1"/>
  <c r="S995" i="1" s="1"/>
  <c r="T995" i="1" a="1"/>
  <c r="T995" i="1" s="1"/>
  <c r="U995" i="1" a="1"/>
  <c r="U995" i="1" s="1"/>
  <c r="V995" i="1" a="1"/>
  <c r="V995" i="1" s="1"/>
  <c r="S1237" i="1" a="1"/>
  <c r="S1237" i="1" s="1"/>
  <c r="T1237" i="1" a="1"/>
  <c r="T1237" i="1" s="1"/>
  <c r="U1237" i="1" a="1"/>
  <c r="U1237" i="1" s="1"/>
  <c r="V1237" i="1" a="1"/>
  <c r="V1237" i="1" s="1"/>
  <c r="S1618" i="1" a="1"/>
  <c r="S1618" i="1" s="1"/>
  <c r="T1618" i="1" a="1"/>
  <c r="T1618" i="1" s="1"/>
  <c r="U1618" i="1" a="1"/>
  <c r="U1618" i="1" s="1"/>
  <c r="V1618" i="1" a="1"/>
  <c r="V1618" i="1" s="1"/>
  <c r="S1122" i="1" a="1"/>
  <c r="S1122" i="1" s="1"/>
  <c r="T1122" i="1" a="1"/>
  <c r="T1122" i="1" s="1"/>
  <c r="U1122" i="1" a="1"/>
  <c r="U1122" i="1" s="1"/>
  <c r="V1122" i="1" a="1"/>
  <c r="V1122" i="1" s="1"/>
  <c r="S1276" i="1" a="1"/>
  <c r="S1276" i="1" s="1"/>
  <c r="T1276" i="1" a="1"/>
  <c r="T1276" i="1" s="1"/>
  <c r="U1276" i="1" a="1"/>
  <c r="U1276" i="1" s="1"/>
  <c r="V1276" i="1" a="1"/>
  <c r="V1276" i="1" s="1"/>
  <c r="S1254" i="1" a="1"/>
  <c r="S1254" i="1" s="1"/>
  <c r="T1254" i="1" a="1"/>
  <c r="T1254" i="1" s="1"/>
  <c r="U1254" i="1" a="1"/>
  <c r="U1254" i="1" s="1"/>
  <c r="V1254" i="1" a="1"/>
  <c r="V1254" i="1" s="1"/>
  <c r="S1441" i="1" a="1"/>
  <c r="S1441" i="1" s="1"/>
  <c r="T1441" i="1" a="1"/>
  <c r="T1441" i="1" s="1"/>
  <c r="U1441" i="1" a="1"/>
  <c r="U1441" i="1" s="1"/>
  <c r="V1441" i="1" a="1"/>
  <c r="V1441" i="1" s="1"/>
  <c r="S812" i="1" a="1"/>
  <c r="S812" i="1" s="1"/>
  <c r="T812" i="1" a="1"/>
  <c r="T812" i="1" s="1"/>
  <c r="U812" i="1" a="1"/>
  <c r="U812" i="1" s="1"/>
  <c r="V812" i="1" a="1"/>
  <c r="V812" i="1" s="1"/>
  <c r="S1409" i="1" a="1"/>
  <c r="S1409" i="1" s="1"/>
  <c r="T1409" i="1" a="1"/>
  <c r="T1409" i="1" s="1"/>
  <c r="U1409" i="1" a="1"/>
  <c r="U1409" i="1" s="1"/>
  <c r="V1409" i="1" a="1"/>
  <c r="V1409" i="1" s="1"/>
  <c r="S845" i="1" a="1"/>
  <c r="S845" i="1" s="1"/>
  <c r="T845" i="1" a="1"/>
  <c r="T845" i="1" s="1"/>
  <c r="U845" i="1" a="1"/>
  <c r="U845" i="1" s="1"/>
  <c r="V845" i="1" a="1"/>
  <c r="V845" i="1" s="1"/>
  <c r="S1421" i="1" a="1"/>
  <c r="S1421" i="1" s="1"/>
  <c r="T1421" i="1" a="1"/>
  <c r="T1421" i="1" s="1"/>
  <c r="U1421" i="1" a="1"/>
  <c r="U1421" i="1" s="1"/>
  <c r="V1421" i="1" a="1"/>
  <c r="V1421" i="1" s="1"/>
  <c r="S1026" i="1" a="1"/>
  <c r="S1026" i="1" s="1"/>
  <c r="T1026" i="1" a="1"/>
  <c r="T1026" i="1" s="1"/>
  <c r="U1026" i="1" a="1"/>
  <c r="U1026" i="1" s="1"/>
  <c r="V1026" i="1" a="1"/>
  <c r="V1026" i="1" s="1"/>
  <c r="S1107" i="1" a="1"/>
  <c r="S1107" i="1" s="1"/>
  <c r="T1107" i="1" a="1"/>
  <c r="T1107" i="1" s="1"/>
  <c r="U1107" i="1" a="1"/>
  <c r="U1107" i="1" s="1"/>
  <c r="V1107" i="1" a="1"/>
  <c r="V1107" i="1" s="1"/>
  <c r="S970" i="1" a="1"/>
  <c r="S970" i="1" s="1"/>
  <c r="T970" i="1" a="1"/>
  <c r="T970" i="1" s="1"/>
  <c r="U970" i="1" a="1"/>
  <c r="U970" i="1" s="1"/>
  <c r="V970" i="1" a="1"/>
  <c r="V970" i="1" s="1"/>
  <c r="S1768" i="1" a="1"/>
  <c r="S1768" i="1" s="1"/>
  <c r="T1768" i="1" a="1"/>
  <c r="T1768" i="1" s="1"/>
  <c r="U1768" i="1" a="1"/>
  <c r="U1768" i="1" s="1"/>
  <c r="V1768" i="1" a="1"/>
  <c r="V1768" i="1" s="1"/>
  <c r="S1044" i="1" a="1"/>
  <c r="S1044" i="1" s="1"/>
  <c r="T1044" i="1" a="1"/>
  <c r="T1044" i="1" s="1"/>
  <c r="U1044" i="1" a="1"/>
  <c r="U1044" i="1" s="1"/>
  <c r="V1044" i="1" a="1"/>
  <c r="V1044" i="1" s="1"/>
  <c r="S1586" i="1" a="1"/>
  <c r="S1586" i="1" s="1"/>
  <c r="T1586" i="1" a="1"/>
  <c r="T1586" i="1" s="1"/>
  <c r="U1586" i="1" a="1"/>
  <c r="U1586" i="1" s="1"/>
  <c r="V1586" i="1" a="1"/>
  <c r="V1586" i="1" s="1"/>
  <c r="S1271" i="1" a="1"/>
  <c r="S1271" i="1" s="1"/>
  <c r="T1271" i="1" a="1"/>
  <c r="T1271" i="1" s="1"/>
  <c r="U1271" i="1" a="1"/>
  <c r="U1271" i="1" s="1"/>
  <c r="V1271" i="1" a="1"/>
  <c r="V1271" i="1" s="1"/>
  <c r="S1683" i="1" a="1"/>
  <c r="S1683" i="1" s="1"/>
  <c r="T1683" i="1" a="1"/>
  <c r="T1683" i="1" s="1"/>
  <c r="U1683" i="1" a="1"/>
  <c r="U1683" i="1" s="1"/>
  <c r="V1683" i="1" a="1"/>
  <c r="V1683" i="1" s="1"/>
  <c r="S948" i="1" a="1"/>
  <c r="S948" i="1" s="1"/>
  <c r="T948" i="1" a="1"/>
  <c r="T948" i="1" s="1"/>
  <c r="U948" i="1" a="1"/>
  <c r="U948" i="1" s="1"/>
  <c r="V948" i="1" a="1"/>
  <c r="V948" i="1" s="1"/>
  <c r="S1630" i="1" a="1"/>
  <c r="S1630" i="1" s="1"/>
  <c r="T1630" i="1" a="1"/>
  <c r="T1630" i="1" s="1"/>
  <c r="U1630" i="1" a="1"/>
  <c r="U1630" i="1" s="1"/>
  <c r="V1630" i="1" a="1"/>
  <c r="V1630" i="1" s="1"/>
  <c r="S1287" i="1" a="1"/>
  <c r="S1287" i="1" s="1"/>
  <c r="T1287" i="1" a="1"/>
  <c r="T1287" i="1" s="1"/>
  <c r="U1287" i="1" a="1"/>
  <c r="U1287" i="1" s="1"/>
  <c r="V1287" i="1" a="1"/>
  <c r="V1287" i="1" s="1"/>
  <c r="S1255" i="1" a="1"/>
  <c r="S1255" i="1" s="1"/>
  <c r="T1255" i="1" a="1"/>
  <c r="T1255" i="1" s="1"/>
  <c r="U1255" i="1" a="1"/>
  <c r="U1255" i="1" s="1"/>
  <c r="V1255" i="1" a="1"/>
  <c r="V1255" i="1" s="1"/>
  <c r="S993" i="1" a="1"/>
  <c r="S993" i="1" s="1"/>
  <c r="T993" i="1" a="1"/>
  <c r="T993" i="1" s="1"/>
  <c r="U993" i="1" a="1"/>
  <c r="U993" i="1" s="1"/>
  <c r="V993" i="1" a="1"/>
  <c r="V993" i="1" s="1"/>
  <c r="S1756" i="1" a="1"/>
  <c r="S1756" i="1" s="1"/>
  <c r="T1756" i="1" a="1"/>
  <c r="T1756" i="1" s="1"/>
  <c r="U1756" i="1" a="1"/>
  <c r="U1756" i="1" s="1"/>
  <c r="V1756" i="1" a="1"/>
  <c r="V1756" i="1" s="1"/>
  <c r="S1656" i="1" a="1"/>
  <c r="S1656" i="1" s="1"/>
  <c r="T1656" i="1" a="1"/>
  <c r="T1656" i="1" s="1"/>
  <c r="U1656" i="1" a="1"/>
  <c r="U1656" i="1" s="1"/>
  <c r="V1656" i="1" a="1"/>
  <c r="V1656" i="1" s="1"/>
  <c r="S809" i="1" a="1"/>
  <c r="S809" i="1" s="1"/>
  <c r="T809" i="1" a="1"/>
  <c r="T809" i="1" s="1"/>
  <c r="U809" i="1" a="1"/>
  <c r="U809" i="1" s="1"/>
  <c r="V809" i="1" a="1"/>
  <c r="V809" i="1" s="1"/>
  <c r="S1162" i="1" a="1"/>
  <c r="S1162" i="1" s="1"/>
  <c r="T1162" i="1" a="1"/>
  <c r="T1162" i="1" s="1"/>
  <c r="U1162" i="1" a="1"/>
  <c r="U1162" i="1" s="1"/>
  <c r="V1162" i="1" a="1"/>
  <c r="V1162" i="1" s="1"/>
  <c r="S975" i="1" a="1"/>
  <c r="S975" i="1" s="1"/>
  <c r="T975" i="1" a="1"/>
  <c r="T975" i="1" s="1"/>
  <c r="U975" i="1" a="1"/>
  <c r="U975" i="1" s="1"/>
  <c r="V975" i="1" a="1"/>
  <c r="V975" i="1" s="1"/>
  <c r="S775" i="1" a="1"/>
  <c r="S775" i="1" s="1"/>
  <c r="T775" i="1" a="1"/>
  <c r="T775" i="1" s="1"/>
  <c r="U775" i="1" a="1"/>
  <c r="U775" i="1" s="1"/>
  <c r="V775" i="1" a="1"/>
  <c r="V775" i="1" s="1"/>
  <c r="S1083" i="1" a="1"/>
  <c r="S1083" i="1" s="1"/>
  <c r="T1083" i="1" a="1"/>
  <c r="T1083" i="1" s="1"/>
  <c r="U1083" i="1" a="1"/>
  <c r="U1083" i="1" s="1"/>
  <c r="V1083" i="1" a="1"/>
  <c r="V1083" i="1" s="1"/>
  <c r="S1319" i="1" a="1"/>
  <c r="S1319" i="1" s="1"/>
  <c r="T1319" i="1" a="1"/>
  <c r="T1319" i="1" s="1"/>
  <c r="U1319" i="1" a="1"/>
  <c r="U1319" i="1" s="1"/>
  <c r="V1319" i="1" a="1"/>
  <c r="V1319" i="1" s="1"/>
  <c r="S1244" i="1" a="1"/>
  <c r="S1244" i="1" s="1"/>
  <c r="T1244" i="1" a="1"/>
  <c r="T1244" i="1" s="1"/>
  <c r="U1244" i="1" a="1"/>
  <c r="U1244" i="1" s="1"/>
  <c r="V1244" i="1" a="1"/>
  <c r="V1244" i="1" s="1"/>
  <c r="S901" i="1" a="1"/>
  <c r="S901" i="1" s="1"/>
  <c r="T901" i="1" a="1"/>
  <c r="T901" i="1" s="1"/>
  <c r="U901" i="1" a="1"/>
  <c r="U901" i="1" s="1"/>
  <c r="V901" i="1" a="1"/>
  <c r="V901" i="1" s="1"/>
  <c r="S786" i="1" a="1"/>
  <c r="S786" i="1" s="1"/>
  <c r="T786" i="1" a="1"/>
  <c r="T786" i="1" s="1"/>
  <c r="U786" i="1" a="1"/>
  <c r="U786" i="1" s="1"/>
  <c r="V786" i="1" a="1"/>
  <c r="V786" i="1" s="1"/>
  <c r="S1226" i="1" a="1"/>
  <c r="S1226" i="1" s="1"/>
  <c r="T1226" i="1" a="1"/>
  <c r="T1226" i="1" s="1"/>
  <c r="U1226" i="1" a="1"/>
  <c r="U1226" i="1" s="1"/>
  <c r="V1226" i="1" a="1"/>
  <c r="V1226" i="1" s="1"/>
  <c r="S1320" i="1" a="1"/>
  <c r="S1320" i="1" s="1"/>
  <c r="T1320" i="1" a="1"/>
  <c r="T1320" i="1" s="1"/>
  <c r="U1320" i="1" a="1"/>
  <c r="U1320" i="1" s="1"/>
  <c r="V1320" i="1" a="1"/>
  <c r="V1320" i="1" s="1"/>
  <c r="S1675" i="1" a="1"/>
  <c r="S1675" i="1" s="1"/>
  <c r="T1675" i="1" a="1"/>
  <c r="T1675" i="1" s="1"/>
  <c r="U1675" i="1" a="1"/>
  <c r="U1675" i="1" s="1"/>
  <c r="V1675" i="1" a="1"/>
  <c r="V1675" i="1" s="1"/>
  <c r="S818" i="1" a="1"/>
  <c r="S818" i="1" s="1"/>
  <c r="T818" i="1" a="1"/>
  <c r="T818" i="1" s="1"/>
  <c r="U818" i="1" a="1"/>
  <c r="U818" i="1" s="1"/>
  <c r="V818" i="1" a="1"/>
  <c r="V818" i="1" s="1"/>
  <c r="S1582" i="1" a="1"/>
  <c r="S1582" i="1" s="1"/>
  <c r="T1582" i="1" a="1"/>
  <c r="T1582" i="1" s="1"/>
  <c r="U1582" i="1" a="1"/>
  <c r="U1582" i="1" s="1"/>
  <c r="V1582" i="1" a="1"/>
  <c r="V1582" i="1" s="1"/>
  <c r="S1212" i="1" a="1"/>
  <c r="S1212" i="1" s="1"/>
  <c r="T1212" i="1" a="1"/>
  <c r="T1212" i="1" s="1"/>
  <c r="U1212" i="1" a="1"/>
  <c r="U1212" i="1" s="1"/>
  <c r="V1212" i="1" a="1"/>
  <c r="V1212" i="1" s="1"/>
  <c r="S1718" i="1" a="1"/>
  <c r="S1718" i="1" s="1"/>
  <c r="T1718" i="1" a="1"/>
  <c r="T1718" i="1" s="1"/>
  <c r="U1718" i="1" a="1"/>
  <c r="U1718" i="1" s="1"/>
  <c r="V1718" i="1" a="1"/>
  <c r="V1718" i="1" s="1"/>
  <c r="S1750" i="1" a="1"/>
  <c r="S1750" i="1" s="1"/>
  <c r="T1750" i="1" a="1"/>
  <c r="T1750" i="1" s="1"/>
  <c r="U1750" i="1" a="1"/>
  <c r="U1750" i="1" s="1"/>
  <c r="V1750" i="1" a="1"/>
  <c r="V1750" i="1" s="1"/>
  <c r="S1426" i="1" a="1"/>
  <c r="S1426" i="1" s="1"/>
  <c r="T1426" i="1" a="1"/>
  <c r="T1426" i="1" s="1"/>
  <c r="U1426" i="1" a="1"/>
  <c r="U1426" i="1" s="1"/>
  <c r="V1426" i="1" a="1"/>
  <c r="V1426" i="1" s="1"/>
  <c r="S1126" i="1" a="1"/>
  <c r="S1126" i="1" s="1"/>
  <c r="T1126" i="1" a="1"/>
  <c r="T1126" i="1" s="1"/>
  <c r="U1126" i="1" a="1"/>
  <c r="U1126" i="1" s="1"/>
  <c r="V1126" i="1" a="1"/>
  <c r="V1126" i="1" s="1"/>
  <c r="S1014" i="1" a="1"/>
  <c r="S1014" i="1" s="1"/>
  <c r="T1014" i="1" a="1"/>
  <c r="T1014" i="1" s="1"/>
  <c r="U1014" i="1" a="1"/>
  <c r="U1014" i="1" s="1"/>
  <c r="V1014" i="1" a="1"/>
  <c r="V1014" i="1" s="1"/>
  <c r="S859" i="1" a="1"/>
  <c r="S859" i="1" s="1"/>
  <c r="T859" i="1" a="1"/>
  <c r="T859" i="1" s="1"/>
  <c r="U859" i="1" a="1"/>
  <c r="U859" i="1" s="1"/>
  <c r="V859" i="1" a="1"/>
  <c r="V859" i="1" s="1"/>
  <c r="S1068" i="1" a="1"/>
  <c r="S1068" i="1" s="1"/>
  <c r="T1068" i="1" a="1"/>
  <c r="T1068" i="1" s="1"/>
  <c r="U1068" i="1" a="1"/>
  <c r="U1068" i="1" s="1"/>
  <c r="V1068" i="1" a="1"/>
  <c r="V1068" i="1" s="1"/>
  <c r="S936" i="1" a="1"/>
  <c r="S936" i="1" s="1"/>
  <c r="T936" i="1" a="1"/>
  <c r="T936" i="1" s="1"/>
  <c r="U936" i="1" a="1"/>
  <c r="U936" i="1" s="1"/>
  <c r="V936" i="1" a="1"/>
  <c r="V936" i="1" s="1"/>
  <c r="S1397" i="1" a="1"/>
  <c r="S1397" i="1" s="1"/>
  <c r="T1397" i="1" a="1"/>
  <c r="T1397" i="1" s="1"/>
  <c r="U1397" i="1" a="1"/>
  <c r="U1397" i="1" s="1"/>
  <c r="V1397" i="1" a="1"/>
  <c r="V1397" i="1" s="1"/>
  <c r="S1111" i="1" a="1"/>
  <c r="S1111" i="1" s="1"/>
  <c r="T1111" i="1" a="1"/>
  <c r="T1111" i="1" s="1"/>
  <c r="U1111" i="1" a="1"/>
  <c r="U1111" i="1" s="1"/>
  <c r="V1111" i="1" a="1"/>
  <c r="V1111" i="1" s="1"/>
  <c r="S1137" i="1" a="1"/>
  <c r="S1137" i="1" s="1"/>
  <c r="T1137" i="1" a="1"/>
  <c r="T1137" i="1" s="1"/>
  <c r="U1137" i="1" a="1"/>
  <c r="U1137" i="1" s="1"/>
  <c r="V1137" i="1" a="1"/>
  <c r="V1137" i="1" s="1"/>
  <c r="S1161" i="1" a="1"/>
  <c r="S1161" i="1" s="1"/>
  <c r="T1161" i="1" a="1"/>
  <c r="T1161" i="1" s="1"/>
  <c r="U1161" i="1" a="1"/>
  <c r="U1161" i="1" s="1"/>
  <c r="V1161" i="1" a="1"/>
  <c r="V1161" i="1" s="1"/>
  <c r="S820" i="1" a="1"/>
  <c r="S820" i="1" s="1"/>
  <c r="T820" i="1" a="1"/>
  <c r="T820" i="1" s="1"/>
  <c r="U820" i="1" a="1"/>
  <c r="U820" i="1" s="1"/>
  <c r="V820" i="1" a="1"/>
  <c r="V820" i="1" s="1"/>
  <c r="S1731" i="1" a="1"/>
  <c r="S1731" i="1" s="1"/>
  <c r="T1731" i="1" a="1"/>
  <c r="T1731" i="1" s="1"/>
  <c r="U1731" i="1" a="1"/>
  <c r="U1731" i="1" s="1"/>
  <c r="V1731" i="1" a="1"/>
  <c r="V1731" i="1" s="1"/>
  <c r="S1350" i="1" a="1"/>
  <c r="S1350" i="1" s="1"/>
  <c r="T1350" i="1" a="1"/>
  <c r="T1350" i="1" s="1"/>
  <c r="U1350" i="1" a="1"/>
  <c r="U1350" i="1" s="1"/>
  <c r="V1350" i="1" a="1"/>
  <c r="V1350" i="1" s="1"/>
  <c r="S1712" i="1" a="1"/>
  <c r="S1712" i="1" s="1"/>
  <c r="T1712" i="1" a="1"/>
  <c r="T1712" i="1" s="1"/>
  <c r="U1712" i="1" a="1"/>
  <c r="U1712" i="1" s="1"/>
  <c r="V1712" i="1" a="1"/>
  <c r="V1712" i="1" s="1"/>
  <c r="S1236" i="1" a="1"/>
  <c r="S1236" i="1" s="1"/>
  <c r="T1236" i="1" a="1"/>
  <c r="T1236" i="1" s="1"/>
  <c r="U1236" i="1" a="1"/>
  <c r="U1236" i="1" s="1"/>
  <c r="V1236" i="1" a="1"/>
  <c r="V1236" i="1" s="1"/>
  <c r="S1479" i="1" a="1"/>
  <c r="S1479" i="1" s="1"/>
  <c r="T1479" i="1" a="1"/>
  <c r="T1479" i="1" s="1"/>
  <c r="U1479" i="1" a="1"/>
  <c r="U1479" i="1" s="1"/>
  <c r="V1479" i="1" a="1"/>
  <c r="V1479" i="1" s="1"/>
  <c r="S1472" i="1" a="1"/>
  <c r="S1472" i="1" s="1"/>
  <c r="T1472" i="1" a="1"/>
  <c r="T1472" i="1" s="1"/>
  <c r="U1472" i="1" a="1"/>
  <c r="U1472" i="1" s="1"/>
  <c r="V1472" i="1" a="1"/>
  <c r="V1472" i="1" s="1"/>
  <c r="S836" i="1" a="1"/>
  <c r="S836" i="1" s="1"/>
  <c r="T836" i="1" a="1"/>
  <c r="T836" i="1" s="1"/>
  <c r="U836" i="1" a="1"/>
  <c r="U836" i="1" s="1"/>
  <c r="V836" i="1" a="1"/>
  <c r="V836" i="1" s="1"/>
  <c r="S1118" i="1" a="1"/>
  <c r="S1118" i="1" s="1"/>
  <c r="T1118" i="1" a="1"/>
  <c r="T1118" i="1" s="1"/>
  <c r="U1118" i="1" a="1"/>
  <c r="U1118" i="1" s="1"/>
  <c r="V1118" i="1" a="1"/>
  <c r="V1118" i="1" s="1"/>
  <c r="S1387" i="1" a="1"/>
  <c r="S1387" i="1" s="1"/>
  <c r="T1387" i="1" a="1"/>
  <c r="T1387" i="1" s="1"/>
  <c r="U1387" i="1" a="1"/>
  <c r="U1387" i="1" s="1"/>
  <c r="V1387" i="1" a="1"/>
  <c r="V1387" i="1" s="1"/>
  <c r="S1160" i="1" a="1"/>
  <c r="S1160" i="1" s="1"/>
  <c r="T1160" i="1" a="1"/>
  <c r="T1160" i="1" s="1"/>
  <c r="U1160" i="1" a="1"/>
  <c r="U1160" i="1" s="1"/>
  <c r="V1160" i="1" a="1"/>
  <c r="V1160" i="1" s="1"/>
  <c r="S1153" i="1" a="1"/>
  <c r="S1153" i="1" s="1"/>
  <c r="T1153" i="1" a="1"/>
  <c r="T1153" i="1" s="1"/>
  <c r="U1153" i="1" a="1"/>
  <c r="U1153" i="1" s="1"/>
  <c r="V1153" i="1" a="1"/>
  <c r="V1153" i="1" s="1"/>
  <c r="S1487" i="1" a="1"/>
  <c r="S1487" i="1" s="1"/>
  <c r="T1487" i="1" a="1"/>
  <c r="T1487" i="1" s="1"/>
  <c r="U1487" i="1" a="1"/>
  <c r="U1487" i="1" s="1"/>
  <c r="V1487" i="1" a="1"/>
  <c r="V1487" i="1" s="1"/>
  <c r="S788" i="1" a="1"/>
  <c r="S788" i="1" s="1"/>
  <c r="T788" i="1" a="1"/>
  <c r="T788" i="1" s="1"/>
  <c r="U788" i="1" a="1"/>
  <c r="U788" i="1" s="1"/>
  <c r="V788" i="1" a="1"/>
  <c r="V788" i="1" s="1"/>
  <c r="S896" i="1" a="1"/>
  <c r="S896" i="1" s="1"/>
  <c r="T896" i="1" a="1"/>
  <c r="T896" i="1" s="1"/>
  <c r="U896" i="1" a="1"/>
  <c r="U896" i="1" s="1"/>
  <c r="V896" i="1" a="1"/>
  <c r="V896" i="1" s="1"/>
  <c r="S932" i="1" a="1"/>
  <c r="S932" i="1" s="1"/>
  <c r="T932" i="1" a="1"/>
  <c r="T932" i="1" s="1"/>
  <c r="U932" i="1" a="1"/>
  <c r="U932" i="1" s="1"/>
  <c r="V932" i="1" a="1"/>
  <c r="V932" i="1" s="1"/>
  <c r="S1196" i="1" a="1"/>
  <c r="S1196" i="1" s="1"/>
  <c r="T1196" i="1" a="1"/>
  <c r="T1196" i="1" s="1"/>
  <c r="U1196" i="1" a="1"/>
  <c r="U1196" i="1" s="1"/>
  <c r="V1196" i="1" a="1"/>
  <c r="V1196" i="1" s="1"/>
  <c r="S1084" i="1" a="1"/>
  <c r="S1084" i="1" s="1"/>
  <c r="T1084" i="1" a="1"/>
  <c r="T1084" i="1" s="1"/>
  <c r="U1084" i="1" a="1"/>
  <c r="U1084" i="1" s="1"/>
  <c r="V1084" i="1" a="1"/>
  <c r="V1084" i="1" s="1"/>
  <c r="S1405" i="1" a="1"/>
  <c r="S1405" i="1" s="1"/>
  <c r="T1405" i="1" a="1"/>
  <c r="T1405" i="1" s="1"/>
  <c r="U1405" i="1" a="1"/>
  <c r="U1405" i="1" s="1"/>
  <c r="V1405" i="1" a="1"/>
  <c r="V1405" i="1" s="1"/>
  <c r="S1020" i="1" a="1"/>
  <c r="S1020" i="1" s="1"/>
  <c r="T1020" i="1" a="1"/>
  <c r="T1020" i="1" s="1"/>
  <c r="U1020" i="1" a="1"/>
  <c r="U1020" i="1" s="1"/>
  <c r="V1020" i="1" a="1"/>
  <c r="V1020" i="1" s="1"/>
  <c r="S988" i="1" a="1"/>
  <c r="S988" i="1" s="1"/>
  <c r="T988" i="1" a="1"/>
  <c r="T988" i="1" s="1"/>
  <c r="U988" i="1" a="1"/>
  <c r="U988" i="1" s="1"/>
  <c r="V988" i="1" a="1"/>
  <c r="V988" i="1" s="1"/>
  <c r="S1116" i="1" a="1"/>
  <c r="S1116" i="1" s="1"/>
  <c r="T1116" i="1" a="1"/>
  <c r="T1116" i="1" s="1"/>
  <c r="U1116" i="1" a="1"/>
  <c r="U1116" i="1" s="1"/>
  <c r="V1116" i="1" a="1"/>
  <c r="V1116" i="1" s="1"/>
  <c r="S1619" i="1" a="1"/>
  <c r="S1619" i="1" s="1"/>
  <c r="T1619" i="1" a="1"/>
  <c r="T1619" i="1" s="1"/>
  <c r="U1619" i="1" a="1"/>
  <c r="U1619" i="1" s="1"/>
  <c r="V1619" i="1" a="1"/>
  <c r="V1619" i="1" s="1"/>
  <c r="S1359" i="1" a="1"/>
  <c r="S1359" i="1" s="1"/>
  <c r="T1359" i="1" a="1"/>
  <c r="T1359" i="1" s="1"/>
  <c r="U1359" i="1" a="1"/>
  <c r="U1359" i="1" s="1"/>
  <c r="V1359" i="1" a="1"/>
  <c r="V1359" i="1" s="1"/>
  <c r="S1500" i="1" a="1"/>
  <c r="S1500" i="1" s="1"/>
  <c r="T1500" i="1" a="1"/>
  <c r="T1500" i="1" s="1"/>
  <c r="U1500" i="1" a="1"/>
  <c r="U1500" i="1" s="1"/>
  <c r="V1500" i="1" a="1"/>
  <c r="V1500" i="1" s="1"/>
  <c r="S1149" i="1" a="1"/>
  <c r="S1149" i="1" s="1"/>
  <c r="T1149" i="1" a="1"/>
  <c r="T1149" i="1" s="1"/>
  <c r="U1149" i="1" a="1"/>
  <c r="U1149" i="1" s="1"/>
  <c r="V1149" i="1" a="1"/>
  <c r="V1149" i="1" s="1"/>
  <c r="S1666" i="1" a="1"/>
  <c r="S1666" i="1" s="1"/>
  <c r="T1666" i="1" a="1"/>
  <c r="T1666" i="1" s="1"/>
  <c r="U1666" i="1" a="1"/>
  <c r="U1666" i="1" s="1"/>
  <c r="V1666" i="1" a="1"/>
  <c r="V1666" i="1" s="1"/>
  <c r="S1690" i="1" a="1"/>
  <c r="S1690" i="1" s="1"/>
  <c r="T1690" i="1" a="1"/>
  <c r="T1690" i="1" s="1"/>
  <c r="U1690" i="1" a="1"/>
  <c r="U1690" i="1" s="1"/>
  <c r="V1690" i="1" a="1"/>
  <c r="V1690" i="1" s="1"/>
  <c r="S881" i="1" a="1"/>
  <c r="S881" i="1" s="1"/>
  <c r="T881" i="1" a="1"/>
  <c r="T881" i="1" s="1"/>
  <c r="U881" i="1" a="1"/>
  <c r="U881" i="1" s="1"/>
  <c r="V881" i="1" a="1"/>
  <c r="V881" i="1" s="1"/>
  <c r="S1404" i="1" a="1"/>
  <c r="S1404" i="1" s="1"/>
  <c r="T1404" i="1" a="1"/>
  <c r="T1404" i="1" s="1"/>
  <c r="U1404" i="1" a="1"/>
  <c r="U1404" i="1" s="1"/>
  <c r="V1404" i="1" a="1"/>
  <c r="V1404" i="1" s="1"/>
  <c r="S1086" i="1" a="1"/>
  <c r="S1086" i="1" s="1"/>
  <c r="T1086" i="1" a="1"/>
  <c r="T1086" i="1" s="1"/>
  <c r="U1086" i="1" a="1"/>
  <c r="U1086" i="1" s="1"/>
  <c r="V1086" i="1" a="1"/>
  <c r="V1086" i="1" s="1"/>
  <c r="S1247" i="1" a="1"/>
  <c r="S1247" i="1" s="1"/>
  <c r="T1247" i="1" a="1"/>
  <c r="T1247" i="1" s="1"/>
  <c r="U1247" i="1" a="1"/>
  <c r="U1247" i="1" s="1"/>
  <c r="V1247" i="1" a="1"/>
  <c r="V1247" i="1" s="1"/>
  <c r="S1402" i="1" a="1"/>
  <c r="S1402" i="1" s="1"/>
  <c r="T1402" i="1" a="1"/>
  <c r="T1402" i="1" s="1"/>
  <c r="U1402" i="1" a="1"/>
  <c r="U1402" i="1" s="1"/>
  <c r="V1402" i="1" a="1"/>
  <c r="V1402" i="1" s="1"/>
  <c r="S1394" i="1" a="1"/>
  <c r="S1394" i="1" s="1"/>
  <c r="T1394" i="1" a="1"/>
  <c r="T1394" i="1" s="1"/>
  <c r="U1394" i="1" a="1"/>
  <c r="U1394" i="1" s="1"/>
  <c r="V1394" i="1" a="1"/>
  <c r="V1394" i="1" s="1"/>
  <c r="S1019" i="1" a="1"/>
  <c r="S1019" i="1" s="1"/>
  <c r="T1019" i="1" a="1"/>
  <c r="T1019" i="1" s="1"/>
  <c r="U1019" i="1" a="1"/>
  <c r="U1019" i="1" s="1"/>
  <c r="V1019" i="1" a="1"/>
  <c r="V1019" i="1" s="1"/>
  <c r="S1258" i="1" a="1"/>
  <c r="S1258" i="1" s="1"/>
  <c r="T1258" i="1" a="1"/>
  <c r="T1258" i="1" s="1"/>
  <c r="U1258" i="1" a="1"/>
  <c r="U1258" i="1" s="1"/>
  <c r="V1258" i="1" a="1"/>
  <c r="V1258" i="1" s="1"/>
  <c r="S1687" i="1" a="1"/>
  <c r="S1687" i="1" s="1"/>
  <c r="T1687" i="1" a="1"/>
  <c r="T1687" i="1" s="1"/>
  <c r="U1687" i="1" a="1"/>
  <c r="U1687" i="1" s="1"/>
  <c r="V1687" i="1" a="1"/>
  <c r="V1687" i="1" s="1"/>
  <c r="S1764" i="1" a="1"/>
  <c r="S1764" i="1" s="1"/>
  <c r="T1764" i="1" a="1"/>
  <c r="T1764" i="1" s="1"/>
  <c r="U1764" i="1" a="1"/>
  <c r="U1764" i="1" s="1"/>
  <c r="V1764" i="1" a="1"/>
  <c r="V1764" i="1" s="1"/>
  <c r="S1776" i="1" a="1"/>
  <c r="S1776" i="1" s="1"/>
  <c r="T1776" i="1" a="1"/>
  <c r="T1776" i="1" s="1"/>
  <c r="U1776" i="1" a="1"/>
  <c r="U1776" i="1" s="1"/>
  <c r="V1776" i="1" a="1"/>
  <c r="V1776" i="1" s="1"/>
  <c r="S1109" i="1" a="1"/>
  <c r="S1109" i="1" s="1"/>
  <c r="T1109" i="1" a="1"/>
  <c r="T1109" i="1" s="1"/>
  <c r="U1109" i="1" a="1"/>
  <c r="U1109" i="1" s="1"/>
  <c r="V1109" i="1" a="1"/>
  <c r="V1109" i="1" s="1"/>
  <c r="S1018" i="1" a="1"/>
  <c r="S1018" i="1" s="1"/>
  <c r="T1018" i="1" a="1"/>
  <c r="T1018" i="1" s="1"/>
  <c r="U1018" i="1" a="1"/>
  <c r="U1018" i="1" s="1"/>
  <c r="V1018" i="1" a="1"/>
  <c r="V1018" i="1" s="1"/>
  <c r="S1593" i="1" a="1"/>
  <c r="S1593" i="1" s="1"/>
  <c r="T1593" i="1" a="1"/>
  <c r="T1593" i="1" s="1"/>
  <c r="U1593" i="1" a="1"/>
  <c r="U1593" i="1" s="1"/>
  <c r="V1593" i="1" a="1"/>
  <c r="V1593" i="1" s="1"/>
  <c r="S1435" i="1" a="1"/>
  <c r="S1435" i="1" s="1"/>
  <c r="T1435" i="1" a="1"/>
  <c r="T1435" i="1" s="1"/>
  <c r="U1435" i="1" a="1"/>
  <c r="U1435" i="1" s="1"/>
  <c r="V1435" i="1" a="1"/>
  <c r="V1435" i="1" s="1"/>
  <c r="S1652" i="1" a="1"/>
  <c r="S1652" i="1" s="1"/>
  <c r="T1652" i="1" a="1"/>
  <c r="T1652" i="1" s="1"/>
  <c r="U1652" i="1" a="1"/>
  <c r="U1652" i="1" s="1"/>
  <c r="V1652" i="1" a="1"/>
  <c r="V1652" i="1" s="1"/>
  <c r="S1566" i="1" a="1"/>
  <c r="S1566" i="1" s="1"/>
  <c r="T1566" i="1" a="1"/>
  <c r="T1566" i="1" s="1"/>
  <c r="U1566" i="1" a="1"/>
  <c r="U1566" i="1" s="1"/>
  <c r="V1566" i="1" a="1"/>
  <c r="V1566" i="1" s="1"/>
  <c r="S1436" i="1" a="1"/>
  <c r="S1436" i="1" s="1"/>
  <c r="T1436" i="1" a="1"/>
  <c r="T1436" i="1" s="1"/>
  <c r="U1436" i="1" a="1"/>
  <c r="U1436" i="1" s="1"/>
  <c r="V1436" i="1" a="1"/>
  <c r="V1436" i="1" s="1"/>
  <c r="S847" i="1" a="1"/>
  <c r="S847" i="1" s="1"/>
  <c r="T847" i="1" a="1"/>
  <c r="T847" i="1" s="1"/>
  <c r="U847" i="1" a="1"/>
  <c r="U847" i="1" s="1"/>
  <c r="V847" i="1" a="1"/>
  <c r="V847" i="1" s="1"/>
  <c r="S1763" i="1" a="1"/>
  <c r="S1763" i="1" s="1"/>
  <c r="T1763" i="1" a="1"/>
  <c r="T1763" i="1" s="1"/>
  <c r="U1763" i="1" a="1"/>
  <c r="U1763" i="1" s="1"/>
  <c r="V1763" i="1" a="1"/>
  <c r="V1763" i="1" s="1"/>
  <c r="S985" i="1" a="1"/>
  <c r="S985" i="1" s="1"/>
  <c r="T985" i="1" a="1"/>
  <c r="T985" i="1" s="1"/>
  <c r="U985" i="1" a="1"/>
  <c r="U985" i="1" s="1"/>
  <c r="V985" i="1" a="1"/>
  <c r="V985" i="1" s="1"/>
  <c r="S925" i="1" a="1"/>
  <c r="S925" i="1" s="1"/>
  <c r="T925" i="1" a="1"/>
  <c r="T925" i="1" s="1"/>
  <c r="U925" i="1" a="1"/>
  <c r="U925" i="1" s="1"/>
  <c r="V925" i="1" a="1"/>
  <c r="V925" i="1" s="1"/>
  <c r="S1415" i="1" a="1"/>
  <c r="S1415" i="1" s="1"/>
  <c r="T1415" i="1" a="1"/>
  <c r="T1415" i="1" s="1"/>
  <c r="U1415" i="1" a="1"/>
  <c r="U1415" i="1" s="1"/>
  <c r="V1415" i="1" a="1"/>
  <c r="V1415" i="1" s="1"/>
  <c r="S1048" i="1" a="1"/>
  <c r="S1048" i="1" s="1"/>
  <c r="T1048" i="1" a="1"/>
  <c r="T1048" i="1" s="1"/>
  <c r="U1048" i="1" a="1"/>
  <c r="U1048" i="1" s="1"/>
  <c r="V1048" i="1" a="1"/>
  <c r="V1048" i="1" s="1"/>
  <c r="S865" i="1" a="1"/>
  <c r="S865" i="1" s="1"/>
  <c r="T865" i="1" a="1"/>
  <c r="T865" i="1" s="1"/>
  <c r="U865" i="1" a="1"/>
  <c r="U865" i="1" s="1"/>
  <c r="V865" i="1" a="1"/>
  <c r="V865" i="1" s="1"/>
  <c r="S911" i="1" a="1"/>
  <c r="S911" i="1" s="1"/>
  <c r="T911" i="1" a="1"/>
  <c r="T911" i="1" s="1"/>
  <c r="U911" i="1" a="1"/>
  <c r="U911" i="1" s="1"/>
  <c r="V911" i="1" a="1"/>
  <c r="V911" i="1" s="1"/>
  <c r="S1023" i="1" a="1"/>
  <c r="S1023" i="1" s="1"/>
  <c r="T1023" i="1" a="1"/>
  <c r="T1023" i="1" s="1"/>
  <c r="U1023" i="1" a="1"/>
  <c r="U1023" i="1" s="1"/>
  <c r="V1023" i="1" a="1"/>
  <c r="V1023" i="1" s="1"/>
  <c r="S1370" i="1" a="1"/>
  <c r="S1370" i="1" s="1"/>
  <c r="T1370" i="1" a="1"/>
  <c r="T1370" i="1" s="1"/>
  <c r="U1370" i="1" a="1"/>
  <c r="U1370" i="1" s="1"/>
  <c r="V1370" i="1" a="1"/>
  <c r="V1370" i="1" s="1"/>
  <c r="S1015" i="1" a="1"/>
  <c r="S1015" i="1" s="1"/>
  <c r="T1015" i="1" a="1"/>
  <c r="T1015" i="1" s="1"/>
  <c r="U1015" i="1" a="1"/>
  <c r="U1015" i="1" s="1"/>
  <c r="V1015" i="1" a="1"/>
  <c r="V1015" i="1" s="1"/>
  <c r="S1667" i="1" a="1"/>
  <c r="S1667" i="1" s="1"/>
  <c r="T1667" i="1" a="1"/>
  <c r="T1667" i="1" s="1"/>
  <c r="U1667" i="1" a="1"/>
  <c r="U1667" i="1" s="1"/>
  <c r="V1667" i="1" a="1"/>
  <c r="V1667" i="1" s="1"/>
  <c r="S1471" i="1" a="1"/>
  <c r="S1471" i="1" s="1"/>
  <c r="T1471" i="1" a="1"/>
  <c r="T1471" i="1" s="1"/>
  <c r="U1471" i="1" a="1"/>
  <c r="U1471" i="1" s="1"/>
  <c r="V1471" i="1" a="1"/>
  <c r="V1471" i="1" s="1"/>
  <c r="S1333" i="1" a="1"/>
  <c r="S1333" i="1" s="1"/>
  <c r="T1333" i="1" a="1"/>
  <c r="T1333" i="1" s="1"/>
  <c r="U1333" i="1" a="1"/>
  <c r="U1333" i="1" s="1"/>
  <c r="V1333" i="1" a="1"/>
  <c r="V1333" i="1" s="1"/>
  <c r="S1225" i="1" a="1"/>
  <c r="S1225" i="1" s="1"/>
  <c r="T1225" i="1" a="1"/>
  <c r="T1225" i="1" s="1"/>
  <c r="U1225" i="1" a="1"/>
  <c r="U1225" i="1" s="1"/>
  <c r="V1225" i="1" a="1"/>
  <c r="V1225" i="1" s="1"/>
  <c r="S1135" i="1" a="1"/>
  <c r="S1135" i="1" s="1"/>
  <c r="T1135" i="1" a="1"/>
  <c r="T1135" i="1" s="1"/>
  <c r="U1135" i="1" a="1"/>
  <c r="U1135" i="1" s="1"/>
  <c r="V1135" i="1" a="1"/>
  <c r="V1135" i="1" s="1"/>
  <c r="S1486" i="1" a="1"/>
  <c r="S1486" i="1" s="1"/>
  <c r="T1486" i="1" a="1"/>
  <c r="T1486" i="1" s="1"/>
  <c r="U1486" i="1" a="1"/>
  <c r="U1486" i="1" s="1"/>
  <c r="V1486" i="1" a="1"/>
  <c r="V1486" i="1" s="1"/>
  <c r="S1461" i="1" a="1"/>
  <c r="S1461" i="1" s="1"/>
  <c r="T1461" i="1" a="1"/>
  <c r="T1461" i="1" s="1"/>
  <c r="U1461" i="1" a="1"/>
  <c r="U1461" i="1" s="1"/>
  <c r="V1461" i="1" a="1"/>
  <c r="V1461" i="1" s="1"/>
  <c r="S942" i="1" a="1"/>
  <c r="S942" i="1" s="1"/>
  <c r="T942" i="1" a="1"/>
  <c r="T942" i="1" s="1"/>
  <c r="U942" i="1" a="1"/>
  <c r="U942" i="1" s="1"/>
  <c r="V942" i="1" a="1"/>
  <c r="V942" i="1" s="1"/>
  <c r="S1181" i="1" a="1"/>
  <c r="S1181" i="1" s="1"/>
  <c r="T1181" i="1" a="1"/>
  <c r="T1181" i="1" s="1"/>
  <c r="U1181" i="1" a="1"/>
  <c r="U1181" i="1" s="1"/>
  <c r="V1181" i="1" a="1"/>
  <c r="V1181" i="1" s="1"/>
  <c r="S1691" i="1" a="1"/>
  <c r="S1691" i="1" s="1"/>
  <c r="T1691" i="1" a="1"/>
  <c r="T1691" i="1" s="1"/>
  <c r="U1691" i="1" a="1"/>
  <c r="U1691" i="1" s="1"/>
  <c r="V1691" i="1" a="1"/>
  <c r="V1691" i="1" s="1"/>
  <c r="S918" i="1" a="1"/>
  <c r="S918" i="1" s="1"/>
  <c r="T918" i="1" a="1"/>
  <c r="T918" i="1" s="1"/>
  <c r="U918" i="1" a="1"/>
  <c r="U918" i="1" s="1"/>
  <c r="V918" i="1" a="1"/>
  <c r="V918" i="1" s="1"/>
  <c r="S1553" i="1" a="1"/>
  <c r="S1553" i="1" s="1"/>
  <c r="T1553" i="1" a="1"/>
  <c r="T1553" i="1" s="1"/>
  <c r="U1553" i="1" a="1"/>
  <c r="U1553" i="1" s="1"/>
  <c r="V1553" i="1" a="1"/>
  <c r="V1553" i="1" s="1"/>
  <c r="S1186" i="1" a="1"/>
  <c r="S1186" i="1" s="1"/>
  <c r="T1186" i="1" a="1"/>
  <c r="T1186" i="1" s="1"/>
  <c r="U1186" i="1" a="1"/>
  <c r="U1186" i="1" s="1"/>
  <c r="V1186" i="1" a="1"/>
  <c r="V1186" i="1" s="1"/>
  <c r="S1620" i="1" a="1"/>
  <c r="S1620" i="1" s="1"/>
  <c r="T1620" i="1" a="1"/>
  <c r="T1620" i="1" s="1"/>
  <c r="U1620" i="1" a="1"/>
  <c r="U1620" i="1" s="1"/>
  <c r="V1620" i="1" a="1"/>
  <c r="V1620" i="1" s="1"/>
  <c r="S1754" i="1" a="1"/>
  <c r="S1754" i="1" s="1"/>
  <c r="T1754" i="1" a="1"/>
  <c r="T1754" i="1" s="1"/>
  <c r="U1754" i="1" a="1"/>
  <c r="U1754" i="1" s="1"/>
  <c r="V1754" i="1" a="1"/>
  <c r="V1754" i="1" s="1"/>
  <c r="S880" i="1" a="1"/>
  <c r="S880" i="1" s="1"/>
  <c r="T880" i="1" a="1"/>
  <c r="T880" i="1" s="1"/>
  <c r="U880" i="1" a="1"/>
  <c r="U880" i="1" s="1"/>
  <c r="V880" i="1" a="1"/>
  <c r="V880" i="1" s="1"/>
  <c r="S1596" i="1" a="1"/>
  <c r="S1596" i="1" s="1"/>
  <c r="T1596" i="1" a="1"/>
  <c r="T1596" i="1" s="1"/>
  <c r="U1596" i="1" a="1"/>
  <c r="U1596" i="1" s="1"/>
  <c r="V1596" i="1" a="1"/>
  <c r="V1596" i="1" s="1"/>
  <c r="S1016" i="1" a="1"/>
  <c r="S1016" i="1" s="1"/>
  <c r="T1016" i="1" a="1"/>
  <c r="T1016" i="1" s="1"/>
  <c r="U1016" i="1" a="1"/>
  <c r="U1016" i="1" s="1"/>
  <c r="V1016" i="1" a="1"/>
  <c r="V1016" i="1" s="1"/>
  <c r="S1218" i="1" a="1"/>
  <c r="S1218" i="1" s="1"/>
  <c r="T1218" i="1" a="1"/>
  <c r="T1218" i="1" s="1"/>
  <c r="U1218" i="1" a="1"/>
  <c r="U1218" i="1" s="1"/>
  <c r="V1218" i="1" a="1"/>
  <c r="V1218" i="1" s="1"/>
  <c r="S1233" i="1" a="1"/>
  <c r="S1233" i="1" s="1"/>
  <c r="T1233" i="1" a="1"/>
  <c r="T1233" i="1" s="1"/>
  <c r="U1233" i="1" a="1"/>
  <c r="U1233" i="1" s="1"/>
  <c r="V1233" i="1" a="1"/>
  <c r="V1233" i="1" s="1"/>
  <c r="S1309" i="1" a="1"/>
  <c r="S1309" i="1" s="1"/>
  <c r="T1309" i="1" a="1"/>
  <c r="T1309" i="1" s="1"/>
  <c r="U1309" i="1" a="1"/>
  <c r="U1309" i="1" s="1"/>
  <c r="V1309" i="1" a="1"/>
  <c r="V1309" i="1" s="1"/>
  <c r="S1631" i="1" a="1"/>
  <c r="S1631" i="1" s="1"/>
  <c r="T1631" i="1" a="1"/>
  <c r="T1631" i="1" s="1"/>
  <c r="U1631" i="1" a="1"/>
  <c r="U1631" i="1" s="1"/>
  <c r="V1631" i="1" a="1"/>
  <c r="V1631" i="1" s="1"/>
  <c r="S1758" i="1" a="1"/>
  <c r="S1758" i="1" s="1"/>
  <c r="T1758" i="1" a="1"/>
  <c r="T1758" i="1" s="1"/>
  <c r="U1758" i="1" a="1"/>
  <c r="U1758" i="1" s="1"/>
  <c r="V1758" i="1" a="1"/>
  <c r="V1758" i="1" s="1"/>
  <c r="S971" i="1" a="1"/>
  <c r="S971" i="1" s="1"/>
  <c r="T971" i="1" a="1"/>
  <c r="T971" i="1" s="1"/>
  <c r="U971" i="1" a="1"/>
  <c r="U971" i="1" s="1"/>
  <c r="V971" i="1" a="1"/>
  <c r="V971" i="1" s="1"/>
  <c r="S1692" i="1" a="1"/>
  <c r="S1692" i="1" s="1"/>
  <c r="T1692" i="1" a="1"/>
  <c r="T1692" i="1" s="1"/>
  <c r="U1692" i="1" a="1"/>
  <c r="U1692" i="1" s="1"/>
  <c r="V1692" i="1" a="1"/>
  <c r="V1692" i="1" s="1"/>
  <c r="S1636" i="1" a="1"/>
  <c r="S1636" i="1" s="1"/>
  <c r="T1636" i="1" a="1"/>
  <c r="T1636" i="1" s="1"/>
  <c r="U1636" i="1" a="1"/>
  <c r="U1636" i="1" s="1"/>
  <c r="V1636" i="1" a="1"/>
  <c r="V1636" i="1" s="1"/>
  <c r="S1762" i="1" a="1"/>
  <c r="S1762" i="1" s="1"/>
  <c r="T1762" i="1" a="1"/>
  <c r="T1762" i="1" s="1"/>
  <c r="U1762" i="1" a="1"/>
  <c r="U1762" i="1" s="1"/>
  <c r="V1762" i="1" a="1"/>
  <c r="V1762" i="1" s="1"/>
  <c r="S1458" i="1" a="1"/>
  <c r="S1458" i="1" s="1"/>
  <c r="T1458" i="1" a="1"/>
  <c r="T1458" i="1" s="1"/>
  <c r="U1458" i="1" a="1"/>
  <c r="U1458" i="1" s="1"/>
  <c r="V1458" i="1" a="1"/>
  <c r="V1458" i="1" s="1"/>
  <c r="S1310" i="1" a="1"/>
  <c r="S1310" i="1" s="1"/>
  <c r="T1310" i="1" a="1"/>
  <c r="T1310" i="1" s="1"/>
  <c r="U1310" i="1" a="1"/>
  <c r="U1310" i="1" s="1"/>
  <c r="V1310" i="1" a="1"/>
  <c r="V1310" i="1" s="1"/>
  <c r="S1640" i="1" a="1"/>
  <c r="S1640" i="1" s="1"/>
  <c r="T1640" i="1" a="1"/>
  <c r="T1640" i="1" s="1"/>
  <c r="U1640" i="1" a="1"/>
  <c r="U1640" i="1" s="1"/>
  <c r="V1640" i="1" a="1"/>
  <c r="V1640" i="1" s="1"/>
  <c r="S1027" i="1" a="1"/>
  <c r="S1027" i="1" s="1"/>
  <c r="T1027" i="1" a="1"/>
  <c r="T1027" i="1" s="1"/>
  <c r="U1027" i="1" a="1"/>
  <c r="U1027" i="1" s="1"/>
  <c r="V1027" i="1" a="1"/>
  <c r="V1027" i="1" s="1"/>
  <c r="S787" i="1" a="1"/>
  <c r="S787" i="1" s="1"/>
  <c r="T787" i="1" a="1"/>
  <c r="T787" i="1" s="1"/>
  <c r="U787" i="1" a="1"/>
  <c r="U787" i="1" s="1"/>
  <c r="V787" i="1" a="1"/>
  <c r="V787" i="1" s="1"/>
  <c r="S1591" i="1" a="1"/>
  <c r="S1591" i="1" s="1"/>
  <c r="T1591" i="1" a="1"/>
  <c r="T1591" i="1" s="1"/>
  <c r="U1591" i="1" a="1"/>
  <c r="U1591" i="1" s="1"/>
  <c r="V1591" i="1" a="1"/>
  <c r="V1591" i="1" s="1"/>
  <c r="S1006" i="1" a="1"/>
  <c r="S1006" i="1" s="1"/>
  <c r="T1006" i="1" a="1"/>
  <c r="T1006" i="1" s="1"/>
  <c r="U1006" i="1" a="1"/>
  <c r="U1006" i="1" s="1"/>
  <c r="V1006" i="1" a="1"/>
  <c r="V1006" i="1" s="1"/>
  <c r="S1734" i="1" a="1"/>
  <c r="S1734" i="1" s="1"/>
  <c r="T1734" i="1" a="1"/>
  <c r="T1734" i="1" s="1"/>
  <c r="U1734" i="1" a="1"/>
  <c r="U1734" i="1" s="1"/>
  <c r="V1734" i="1" a="1"/>
  <c r="V1734" i="1" s="1"/>
  <c r="S1151" i="1" a="1"/>
  <c r="S1151" i="1" s="1"/>
  <c r="T1151" i="1" a="1"/>
  <c r="T1151" i="1" s="1"/>
  <c r="U1151" i="1" a="1"/>
  <c r="U1151" i="1" s="1"/>
  <c r="V1151" i="1" a="1"/>
  <c r="V1151" i="1" s="1"/>
  <c r="S792" i="1" a="1"/>
  <c r="S792" i="1" s="1"/>
  <c r="T792" i="1" a="1"/>
  <c r="T792" i="1" s="1"/>
  <c r="U792" i="1" a="1"/>
  <c r="U792" i="1" s="1"/>
  <c r="V792" i="1" a="1"/>
  <c r="V792" i="1" s="1"/>
  <c r="S1518" i="1" a="1"/>
  <c r="S1518" i="1" s="1"/>
  <c r="T1518" i="1" a="1"/>
  <c r="T1518" i="1" s="1"/>
  <c r="U1518" i="1" a="1"/>
  <c r="U1518" i="1" s="1"/>
  <c r="V1518" i="1" a="1"/>
  <c r="V1518" i="1" s="1"/>
  <c r="S1475" i="1" a="1"/>
  <c r="S1475" i="1" s="1"/>
  <c r="T1475" i="1" a="1"/>
  <c r="T1475" i="1" s="1"/>
  <c r="U1475" i="1" a="1"/>
  <c r="U1475" i="1" s="1"/>
  <c r="V1475" i="1" a="1"/>
  <c r="V1475" i="1" s="1"/>
  <c r="S1207" i="1" a="1"/>
  <c r="S1207" i="1" s="1"/>
  <c r="T1207" i="1" a="1"/>
  <c r="T1207" i="1" s="1"/>
  <c r="U1207" i="1" a="1"/>
  <c r="U1207" i="1" s="1"/>
  <c r="V1207" i="1" a="1"/>
  <c r="V1207" i="1" s="1"/>
  <c r="S1725" i="1" a="1"/>
  <c r="S1725" i="1" s="1"/>
  <c r="T1725" i="1" a="1"/>
  <c r="T1725" i="1" s="1"/>
  <c r="U1725" i="1" a="1"/>
  <c r="U1725" i="1" s="1"/>
  <c r="V1725" i="1" a="1"/>
  <c r="V1725" i="1" s="1"/>
  <c r="S1103" i="1" a="1"/>
  <c r="S1103" i="1" s="1"/>
  <c r="T1103" i="1" a="1"/>
  <c r="T1103" i="1" s="1"/>
  <c r="U1103" i="1" a="1"/>
  <c r="U1103" i="1" s="1"/>
  <c r="V1103" i="1" a="1"/>
  <c r="V1103" i="1" s="1"/>
  <c r="S1589" i="1" a="1"/>
  <c r="S1589" i="1" s="1"/>
  <c r="T1589" i="1" a="1"/>
  <c r="T1589" i="1" s="1"/>
  <c r="U1589" i="1" a="1"/>
  <c r="U1589" i="1" s="1"/>
  <c r="V1589" i="1" a="1"/>
  <c r="V1589" i="1" s="1"/>
  <c r="S1686" i="1" a="1"/>
  <c r="S1686" i="1" s="1"/>
  <c r="T1686" i="1" a="1"/>
  <c r="T1686" i="1" s="1"/>
  <c r="U1686" i="1" a="1"/>
  <c r="U1686" i="1" s="1"/>
  <c r="V1686" i="1" a="1"/>
  <c r="V1686" i="1" s="1"/>
  <c r="S1376" i="1" a="1"/>
  <c r="S1376" i="1" s="1"/>
  <c r="T1376" i="1" a="1"/>
  <c r="T1376" i="1" s="1"/>
  <c r="U1376" i="1" a="1"/>
  <c r="U1376" i="1" s="1"/>
  <c r="V1376" i="1" a="1"/>
  <c r="V1376" i="1" s="1"/>
  <c r="S1208" i="1" a="1"/>
  <c r="S1208" i="1" s="1"/>
  <c r="T1208" i="1" a="1"/>
  <c r="T1208" i="1" s="1"/>
  <c r="U1208" i="1" a="1"/>
  <c r="U1208" i="1" s="1"/>
  <c r="V1208" i="1" a="1"/>
  <c r="V1208" i="1" s="1"/>
  <c r="S1174" i="1" a="1"/>
  <c r="S1174" i="1" s="1"/>
  <c r="T1174" i="1" a="1"/>
  <c r="T1174" i="1" s="1"/>
  <c r="U1174" i="1" a="1"/>
  <c r="U1174" i="1" s="1"/>
  <c r="V1174" i="1" a="1"/>
  <c r="V1174" i="1" s="1"/>
  <c r="S1689" i="1" a="1"/>
  <c r="S1689" i="1" s="1"/>
  <c r="T1689" i="1" a="1"/>
  <c r="T1689" i="1" s="1"/>
  <c r="U1689" i="1" a="1"/>
  <c r="U1689" i="1" s="1"/>
  <c r="V1689" i="1" a="1"/>
  <c r="V1689" i="1" s="1"/>
  <c r="S1175" i="1" a="1"/>
  <c r="S1175" i="1" s="1"/>
  <c r="T1175" i="1" a="1"/>
  <c r="T1175" i="1" s="1"/>
  <c r="U1175" i="1" a="1"/>
  <c r="U1175" i="1" s="1"/>
  <c r="V1175" i="1" a="1"/>
  <c r="V1175" i="1" s="1"/>
  <c r="S1543" i="1" a="1"/>
  <c r="S1543" i="1" s="1"/>
  <c r="T1543" i="1" a="1"/>
  <c r="T1543" i="1" s="1"/>
  <c r="U1543" i="1" a="1"/>
  <c r="U1543" i="1" s="1"/>
  <c r="V1543" i="1" a="1"/>
  <c r="V1543" i="1" s="1"/>
  <c r="S1444" i="1" a="1"/>
  <c r="S1444" i="1" s="1"/>
  <c r="T1444" i="1" a="1"/>
  <c r="T1444" i="1" s="1"/>
  <c r="U1444" i="1" a="1"/>
  <c r="U1444" i="1" s="1"/>
  <c r="V1444" i="1" a="1"/>
  <c r="V1444" i="1" s="1"/>
  <c r="S811" i="1" a="1"/>
  <c r="S811" i="1" s="1"/>
  <c r="T811" i="1" a="1"/>
  <c r="T811" i="1" s="1"/>
  <c r="U811" i="1" a="1"/>
  <c r="U811" i="1" s="1"/>
  <c r="V811" i="1" a="1"/>
  <c r="V811" i="1" s="1"/>
  <c r="S903" i="1" a="1"/>
  <c r="S903" i="1" s="1"/>
  <c r="T903" i="1" a="1"/>
  <c r="T903" i="1" s="1"/>
  <c r="U903" i="1" a="1"/>
  <c r="U903" i="1" s="1"/>
  <c r="V903" i="1" a="1"/>
  <c r="V903" i="1" s="1"/>
  <c r="S924" i="1" a="1"/>
  <c r="S924" i="1" s="1"/>
  <c r="T924" i="1" a="1"/>
  <c r="T924" i="1" s="1"/>
  <c r="U924" i="1" a="1"/>
  <c r="U924" i="1" s="1"/>
  <c r="V924" i="1" a="1"/>
  <c r="V924" i="1" s="1"/>
  <c r="S776" i="1" a="1"/>
  <c r="S776" i="1" s="1"/>
  <c r="T776" i="1" a="1"/>
  <c r="T776" i="1" s="1"/>
  <c r="U776" i="1" a="1"/>
  <c r="U776" i="1" s="1"/>
  <c r="V776" i="1" a="1"/>
  <c r="V776" i="1" s="1"/>
  <c r="S979" i="1" a="1"/>
  <c r="S979" i="1" s="1"/>
  <c r="T979" i="1" a="1"/>
  <c r="T979" i="1" s="1"/>
  <c r="U979" i="1" a="1"/>
  <c r="U979" i="1" s="1"/>
  <c r="V979" i="1" a="1"/>
  <c r="V979" i="1" s="1"/>
  <c r="S1042" i="1" a="1"/>
  <c r="S1042" i="1" s="1"/>
  <c r="T1042" i="1" a="1"/>
  <c r="T1042" i="1" s="1"/>
  <c r="U1042" i="1" a="1"/>
  <c r="U1042" i="1" s="1"/>
  <c r="V1042" i="1" a="1"/>
  <c r="V1042" i="1" s="1"/>
  <c r="S1419" i="1" a="1"/>
  <c r="S1419" i="1" s="1"/>
  <c r="T1419" i="1" a="1"/>
  <c r="T1419" i="1" s="1"/>
  <c r="U1419" i="1" a="1"/>
  <c r="U1419" i="1" s="1"/>
  <c r="V1419" i="1" a="1"/>
  <c r="V1419" i="1" s="1"/>
  <c r="S1741" i="1" a="1"/>
  <c r="S1741" i="1" s="1"/>
  <c r="T1741" i="1" a="1"/>
  <c r="T1741" i="1" s="1"/>
  <c r="U1741" i="1" a="1"/>
  <c r="U1741" i="1" s="1"/>
  <c r="V1741" i="1" a="1"/>
  <c r="V1741" i="1" s="1"/>
  <c r="S1013" i="1" a="1"/>
  <c r="S1013" i="1" s="1"/>
  <c r="T1013" i="1" a="1"/>
  <c r="T1013" i="1" s="1"/>
  <c r="U1013" i="1" a="1"/>
  <c r="U1013" i="1" s="1"/>
  <c r="V1013" i="1" a="1"/>
  <c r="V1013" i="1" s="1"/>
  <c r="S991" i="1" a="1"/>
  <c r="S991" i="1" s="1"/>
  <c r="T991" i="1" a="1"/>
  <c r="T991" i="1" s="1"/>
  <c r="U991" i="1" a="1"/>
  <c r="U991" i="1" s="1"/>
  <c r="V991" i="1" a="1"/>
  <c r="V991" i="1" s="1"/>
  <c r="S1638" i="1" a="1"/>
  <c r="S1638" i="1" s="1"/>
  <c r="T1638" i="1" a="1"/>
  <c r="T1638" i="1" s="1"/>
  <c r="U1638" i="1" a="1"/>
  <c r="U1638" i="1" s="1"/>
  <c r="V1638" i="1" a="1"/>
  <c r="V1638" i="1" s="1"/>
  <c r="S1424" i="1" a="1"/>
  <c r="S1424" i="1" s="1"/>
  <c r="T1424" i="1" a="1"/>
  <c r="T1424" i="1" s="1"/>
  <c r="U1424" i="1" a="1"/>
  <c r="U1424" i="1" s="1"/>
  <c r="V1424" i="1" a="1"/>
  <c r="V1424" i="1" s="1"/>
  <c r="S914" i="1" a="1"/>
  <c r="S914" i="1" s="1"/>
  <c r="T914" i="1" a="1"/>
  <c r="T914" i="1" s="1"/>
  <c r="U914" i="1" a="1"/>
  <c r="U914" i="1" s="1"/>
  <c r="V914" i="1" a="1"/>
  <c r="V914" i="1" s="1"/>
  <c r="S1381" i="1" a="1"/>
  <c r="S1381" i="1" s="1"/>
  <c r="T1381" i="1" a="1"/>
  <c r="T1381" i="1" s="1"/>
  <c r="U1381" i="1" a="1"/>
  <c r="U1381" i="1" s="1"/>
  <c r="V1381" i="1" a="1"/>
  <c r="V1381" i="1" s="1"/>
  <c r="S1198" i="1" a="1"/>
  <c r="S1198" i="1" s="1"/>
  <c r="T1198" i="1" a="1"/>
  <c r="T1198" i="1" s="1"/>
  <c r="U1198" i="1" a="1"/>
  <c r="U1198" i="1" s="1"/>
  <c r="V1198" i="1" a="1"/>
  <c r="V1198" i="1" s="1"/>
  <c r="S1720" i="1" a="1"/>
  <c r="S1720" i="1" s="1"/>
  <c r="T1720" i="1" a="1"/>
  <c r="T1720" i="1" s="1"/>
  <c r="U1720" i="1" a="1"/>
  <c r="U1720" i="1" s="1"/>
  <c r="V1720" i="1" a="1"/>
  <c r="V1720" i="1" s="1"/>
  <c r="S1583" i="1" a="1"/>
  <c r="S1583" i="1" s="1"/>
  <c r="T1583" i="1" a="1"/>
  <c r="T1583" i="1" s="1"/>
  <c r="U1583" i="1" a="1"/>
  <c r="U1583" i="1" s="1"/>
  <c r="V1583" i="1" a="1"/>
  <c r="V1583" i="1" s="1"/>
  <c r="S1252" i="1" a="1"/>
  <c r="S1252" i="1" s="1"/>
  <c r="T1252" i="1" a="1"/>
  <c r="T1252" i="1" s="1"/>
  <c r="U1252" i="1" a="1"/>
  <c r="U1252" i="1" s="1"/>
  <c r="V1252" i="1" a="1"/>
  <c r="V1252" i="1" s="1"/>
  <c r="S1051" i="1" a="1"/>
  <c r="S1051" i="1" s="1"/>
  <c r="T1051" i="1" a="1"/>
  <c r="T1051" i="1" s="1"/>
  <c r="U1051" i="1" a="1"/>
  <c r="U1051" i="1" s="1"/>
  <c r="V1051" i="1" a="1"/>
  <c r="V1051" i="1" s="1"/>
  <c r="S1011" i="1" a="1"/>
  <c r="S1011" i="1" s="1"/>
  <c r="T1011" i="1" a="1"/>
  <c r="T1011" i="1" s="1"/>
  <c r="U1011" i="1" a="1"/>
  <c r="U1011" i="1" s="1"/>
  <c r="V1011" i="1" a="1"/>
  <c r="V1011" i="1" s="1"/>
  <c r="S1459" i="1" a="1"/>
  <c r="S1459" i="1" s="1"/>
  <c r="T1459" i="1" a="1"/>
  <c r="T1459" i="1" s="1"/>
  <c r="U1459" i="1" a="1"/>
  <c r="U1459" i="1" s="1"/>
  <c r="V1459" i="1" a="1"/>
  <c r="V1459" i="1" s="1"/>
  <c r="S817" i="1" a="1"/>
  <c r="S817" i="1" s="1"/>
  <c r="T817" i="1" a="1"/>
  <c r="T817" i="1" s="1"/>
  <c r="U817" i="1" a="1"/>
  <c r="U817" i="1" s="1"/>
  <c r="V817" i="1" a="1"/>
  <c r="V817" i="1" s="1"/>
  <c r="S1281" i="1" a="1"/>
  <c r="S1281" i="1" s="1"/>
  <c r="T1281" i="1" a="1"/>
  <c r="T1281" i="1" s="1"/>
  <c r="U1281" i="1" a="1"/>
  <c r="U1281" i="1" s="1"/>
  <c r="V1281" i="1" a="1"/>
  <c r="V1281" i="1" s="1"/>
  <c r="S1537" i="1" a="1"/>
  <c r="S1537" i="1" s="1"/>
  <c r="T1537" i="1" a="1"/>
  <c r="T1537" i="1" s="1"/>
  <c r="U1537" i="1" a="1"/>
  <c r="U1537" i="1" s="1"/>
  <c r="V1537" i="1" a="1"/>
  <c r="V1537" i="1" s="1"/>
  <c r="S1223" i="1" a="1"/>
  <c r="S1223" i="1" s="1"/>
  <c r="T1223" i="1" a="1"/>
  <c r="T1223" i="1" s="1"/>
  <c r="U1223" i="1" a="1"/>
  <c r="U1223" i="1" s="1"/>
  <c r="V1223" i="1" a="1"/>
  <c r="V1223" i="1" s="1"/>
  <c r="S1406" i="1" a="1"/>
  <c r="S1406" i="1" s="1"/>
  <c r="T1406" i="1" a="1"/>
  <c r="T1406" i="1" s="1"/>
  <c r="U1406" i="1" a="1"/>
  <c r="U1406" i="1" s="1"/>
  <c r="V1406" i="1" a="1"/>
  <c r="V1406" i="1" s="1"/>
  <c r="S1036" i="1" a="1"/>
  <c r="S1036" i="1" s="1"/>
  <c r="T1036" i="1" a="1"/>
  <c r="T1036" i="1" s="1"/>
  <c r="U1036" i="1" a="1"/>
  <c r="U1036" i="1" s="1"/>
  <c r="V1036" i="1" a="1"/>
  <c r="V1036" i="1" s="1"/>
  <c r="S1678" i="1" a="1"/>
  <c r="S1678" i="1" s="1"/>
  <c r="T1678" i="1" a="1"/>
  <c r="T1678" i="1" s="1"/>
  <c r="U1678" i="1" a="1"/>
  <c r="U1678" i="1" s="1"/>
  <c r="V1678" i="1" a="1"/>
  <c r="V1678" i="1" s="1"/>
  <c r="S1085" i="1" a="1"/>
  <c r="S1085" i="1" s="1"/>
  <c r="T1085" i="1" a="1"/>
  <c r="T1085" i="1" s="1"/>
  <c r="U1085" i="1" a="1"/>
  <c r="U1085" i="1" s="1"/>
  <c r="V1085" i="1" a="1"/>
  <c r="V1085" i="1" s="1"/>
  <c r="S1481" i="1" a="1"/>
  <c r="S1481" i="1" s="1"/>
  <c r="T1481" i="1" a="1"/>
  <c r="T1481" i="1" s="1"/>
  <c r="U1481" i="1" a="1"/>
  <c r="U1481" i="1" s="1"/>
  <c r="V1481" i="1" a="1"/>
  <c r="V1481" i="1" s="1"/>
  <c r="S1056" i="1" a="1"/>
  <c r="S1056" i="1" s="1"/>
  <c r="T1056" i="1" a="1"/>
  <c r="T1056" i="1" s="1"/>
  <c r="U1056" i="1" a="1"/>
  <c r="U1056" i="1" s="1"/>
  <c r="V1056" i="1" a="1"/>
  <c r="V1056" i="1" s="1"/>
  <c r="S1668" i="1" a="1"/>
  <c r="S1668" i="1" s="1"/>
  <c r="T1668" i="1" a="1"/>
  <c r="T1668" i="1" s="1"/>
  <c r="U1668" i="1" a="1"/>
  <c r="U1668" i="1" s="1"/>
  <c r="V1668" i="1" a="1"/>
  <c r="V1668" i="1" s="1"/>
  <c r="S1646" i="1" a="1"/>
  <c r="S1646" i="1" s="1"/>
  <c r="T1646" i="1" a="1"/>
  <c r="T1646" i="1" s="1"/>
  <c r="U1646" i="1" a="1"/>
  <c r="U1646" i="1" s="1"/>
  <c r="V1646" i="1" a="1"/>
  <c r="V1646" i="1" s="1"/>
  <c r="S1438" i="1" a="1"/>
  <c r="S1438" i="1" s="1"/>
  <c r="T1438" i="1" a="1"/>
  <c r="T1438" i="1" s="1"/>
  <c r="U1438" i="1" a="1"/>
  <c r="U1438" i="1" s="1"/>
  <c r="V1438" i="1" a="1"/>
  <c r="V1438" i="1" s="1"/>
  <c r="S890" i="1" a="1"/>
  <c r="S890" i="1" s="1"/>
  <c r="T890" i="1" a="1"/>
  <c r="T890" i="1" s="1"/>
  <c r="U890" i="1" a="1"/>
  <c r="U890" i="1" s="1"/>
  <c r="V890" i="1" a="1"/>
  <c r="V890" i="1" s="1"/>
  <c r="S857" i="1" a="1"/>
  <c r="S857" i="1" s="1"/>
  <c r="T857" i="1" a="1"/>
  <c r="T857" i="1" s="1"/>
  <c r="U857" i="1" a="1"/>
  <c r="U857" i="1" s="1"/>
  <c r="V857" i="1" a="1"/>
  <c r="V857" i="1" s="1"/>
  <c r="S1380" i="1" a="1"/>
  <c r="S1380" i="1" s="1"/>
  <c r="T1380" i="1" a="1"/>
  <c r="T1380" i="1" s="1"/>
  <c r="U1380" i="1" a="1"/>
  <c r="U1380" i="1" s="1"/>
  <c r="V1380" i="1" a="1"/>
  <c r="V1380" i="1" s="1"/>
  <c r="S1684" i="1" a="1"/>
  <c r="S1684" i="1" s="1"/>
  <c r="T1684" i="1" a="1"/>
  <c r="T1684" i="1" s="1"/>
  <c r="U1684" i="1" a="1"/>
  <c r="U1684" i="1" s="1"/>
  <c r="V1684" i="1" a="1"/>
  <c r="V1684" i="1" s="1"/>
  <c r="S1698" i="1" a="1"/>
  <c r="S1698" i="1" s="1"/>
  <c r="T1698" i="1" a="1"/>
  <c r="T1698" i="1" s="1"/>
  <c r="U1698" i="1" a="1"/>
  <c r="U1698" i="1" s="1"/>
  <c r="V1698" i="1" a="1"/>
  <c r="V1698" i="1" s="1"/>
  <c r="S1455" i="1" a="1"/>
  <c r="S1455" i="1" s="1"/>
  <c r="T1455" i="1" a="1"/>
  <c r="T1455" i="1" s="1"/>
  <c r="U1455" i="1" a="1"/>
  <c r="U1455" i="1" s="1"/>
  <c r="V1455" i="1" a="1"/>
  <c r="V1455" i="1" s="1"/>
  <c r="S1772" i="1" a="1"/>
  <c r="S1772" i="1" s="1"/>
  <c r="T1772" i="1" a="1"/>
  <c r="T1772" i="1" s="1"/>
  <c r="U1772" i="1" a="1"/>
  <c r="U1772" i="1" s="1"/>
  <c r="V1772" i="1" a="1"/>
  <c r="V1772" i="1" s="1"/>
  <c r="S877" i="1" a="1"/>
  <c r="S877" i="1" s="1"/>
  <c r="T877" i="1" a="1"/>
  <c r="T877" i="1" s="1"/>
  <c r="U877" i="1" a="1"/>
  <c r="U877" i="1" s="1"/>
  <c r="V877" i="1" a="1"/>
  <c r="V877" i="1" s="1"/>
  <c r="S1658" i="1" a="1"/>
  <c r="S1658" i="1" s="1"/>
  <c r="T1658" i="1" a="1"/>
  <c r="T1658" i="1" s="1"/>
  <c r="U1658" i="1" a="1"/>
  <c r="U1658" i="1" s="1"/>
  <c r="V1658" i="1" a="1"/>
  <c r="V1658" i="1" s="1"/>
  <c r="S1360" i="1" a="1"/>
  <c r="S1360" i="1" s="1"/>
  <c r="T1360" i="1" a="1"/>
  <c r="T1360" i="1" s="1"/>
  <c r="U1360" i="1" a="1"/>
  <c r="U1360" i="1" s="1"/>
  <c r="V1360" i="1" a="1"/>
  <c r="V1360" i="1" s="1"/>
  <c r="S1277" i="1" a="1"/>
  <c r="S1277" i="1" s="1"/>
  <c r="T1277" i="1" a="1"/>
  <c r="T1277" i="1" s="1"/>
  <c r="U1277" i="1" a="1"/>
  <c r="U1277" i="1" s="1"/>
  <c r="V1277" i="1" a="1"/>
  <c r="V1277" i="1" s="1"/>
  <c r="S952" i="1" a="1"/>
  <c r="S952" i="1" s="1"/>
  <c r="T952" i="1" a="1"/>
  <c r="T952" i="1" s="1"/>
  <c r="U952" i="1" a="1"/>
  <c r="U952" i="1" s="1"/>
  <c r="V952" i="1" a="1"/>
  <c r="V952" i="1" s="1"/>
  <c r="S1131" i="1" a="1"/>
  <c r="S1131" i="1" s="1"/>
  <c r="T1131" i="1" a="1"/>
  <c r="T1131" i="1" s="1"/>
  <c r="U1131" i="1" a="1"/>
  <c r="U1131" i="1" s="1"/>
  <c r="V1131" i="1" a="1"/>
  <c r="V1131" i="1" s="1"/>
  <c r="S830" i="1" a="1"/>
  <c r="S830" i="1" s="1"/>
  <c r="T830" i="1" a="1"/>
  <c r="T830" i="1" s="1"/>
  <c r="U830" i="1" a="1"/>
  <c r="U830" i="1" s="1"/>
  <c r="V830" i="1" a="1"/>
  <c r="V830" i="1" s="1"/>
  <c r="S915" i="1" a="1"/>
  <c r="S915" i="1" s="1"/>
  <c r="T915" i="1" a="1"/>
  <c r="T915" i="1" s="1"/>
  <c r="U915" i="1" a="1"/>
  <c r="U915" i="1" s="1"/>
  <c r="V915" i="1" a="1"/>
  <c r="V915" i="1" s="1"/>
  <c r="S1602" i="1" a="1"/>
  <c r="S1602" i="1" s="1"/>
  <c r="T1602" i="1" a="1"/>
  <c r="T1602" i="1" s="1"/>
  <c r="U1602" i="1" a="1"/>
  <c r="U1602" i="1" s="1"/>
  <c r="V1602" i="1" a="1"/>
  <c r="V1602" i="1" s="1"/>
  <c r="S1744" i="1" a="1"/>
  <c r="S1744" i="1" s="1"/>
  <c r="T1744" i="1" a="1"/>
  <c r="T1744" i="1" s="1"/>
  <c r="U1744" i="1" a="1"/>
  <c r="U1744" i="1" s="1"/>
  <c r="V1744" i="1" a="1"/>
  <c r="V1744" i="1" s="1"/>
  <c r="S1138" i="1" a="1"/>
  <c r="S1138" i="1" s="1"/>
  <c r="T1138" i="1" a="1"/>
  <c r="T1138" i="1" s="1"/>
  <c r="U1138" i="1" a="1"/>
  <c r="U1138" i="1" s="1"/>
  <c r="V1138" i="1" a="1"/>
  <c r="V1138" i="1" s="1"/>
  <c r="S1556" i="1" a="1"/>
  <c r="S1556" i="1" s="1"/>
  <c r="T1556" i="1" a="1"/>
  <c r="T1556" i="1" s="1"/>
  <c r="U1556" i="1" a="1"/>
  <c r="U1556" i="1" s="1"/>
  <c r="V1556" i="1" a="1"/>
  <c r="V1556" i="1" s="1"/>
  <c r="S862" i="1" a="1"/>
  <c r="S862" i="1" s="1"/>
  <c r="T862" i="1" a="1"/>
  <c r="T862" i="1" s="1"/>
  <c r="U862" i="1" a="1"/>
  <c r="U862" i="1" s="1"/>
  <c r="V862" i="1" a="1"/>
  <c r="V862" i="1" s="1"/>
  <c r="S1530" i="1" a="1"/>
  <c r="S1530" i="1" s="1"/>
  <c r="T1530" i="1" a="1"/>
  <c r="T1530" i="1" s="1"/>
  <c r="U1530" i="1" a="1"/>
  <c r="U1530" i="1" s="1"/>
  <c r="V1530" i="1" a="1"/>
  <c r="V1530" i="1" s="1"/>
  <c r="S1722" i="1" a="1"/>
  <c r="S1722" i="1" s="1"/>
  <c r="T1722" i="1" a="1"/>
  <c r="T1722" i="1" s="1"/>
  <c r="U1722" i="1" a="1"/>
  <c r="U1722" i="1" s="1"/>
  <c r="V1722" i="1" a="1"/>
  <c r="V1722" i="1" s="1"/>
  <c r="S785" i="1" a="1"/>
  <c r="S785" i="1" s="1"/>
  <c r="T785" i="1" a="1"/>
  <c r="T785" i="1" s="1"/>
  <c r="U785" i="1" a="1"/>
  <c r="U785" i="1" s="1"/>
  <c r="V785" i="1" a="1"/>
  <c r="V785" i="1" s="1"/>
  <c r="S1332" i="1" a="1"/>
  <c r="S1332" i="1" s="1"/>
  <c r="T1332" i="1" a="1"/>
  <c r="T1332" i="1" s="1"/>
  <c r="U1332" i="1" a="1"/>
  <c r="U1332" i="1" s="1"/>
  <c r="V1332" i="1" a="1"/>
  <c r="V1332" i="1" s="1"/>
  <c r="S1102" i="1" a="1"/>
  <c r="S1102" i="1" s="1"/>
  <c r="T1102" i="1" a="1"/>
  <c r="T1102" i="1" s="1"/>
  <c r="U1102" i="1" a="1"/>
  <c r="U1102" i="1" s="1"/>
  <c r="V1102" i="1" a="1"/>
  <c r="V1102" i="1" s="1"/>
  <c r="S829" i="1" a="1"/>
  <c r="S829" i="1" s="1"/>
  <c r="T829" i="1" a="1"/>
  <c r="T829" i="1" s="1"/>
  <c r="U829" i="1" a="1"/>
  <c r="U829" i="1" s="1"/>
  <c r="V829" i="1" a="1"/>
  <c r="V829" i="1" s="1"/>
  <c r="S926" i="1" a="1"/>
  <c r="S926" i="1" s="1"/>
  <c r="T926" i="1" a="1"/>
  <c r="T926" i="1" s="1"/>
  <c r="U926" i="1" a="1"/>
  <c r="U926" i="1" s="1"/>
  <c r="V926" i="1" a="1"/>
  <c r="V926" i="1" s="1"/>
  <c r="S1742" i="1" a="1"/>
  <c r="S1742" i="1" s="1"/>
  <c r="T1742" i="1" a="1"/>
  <c r="T1742" i="1" s="1"/>
  <c r="U1742" i="1" a="1"/>
  <c r="U1742" i="1" s="1"/>
  <c r="V1742" i="1" a="1"/>
  <c r="V1742" i="1" s="1"/>
  <c r="S900" i="1" a="1"/>
  <c r="S900" i="1" s="1"/>
  <c r="T900" i="1" a="1"/>
  <c r="T900" i="1" s="1"/>
  <c r="U900" i="1" a="1"/>
  <c r="U900" i="1" s="1"/>
  <c r="V900" i="1" a="1"/>
  <c r="V900" i="1" s="1"/>
  <c r="S1215" i="1" a="1"/>
  <c r="S1215" i="1" s="1"/>
  <c r="T1215" i="1" a="1"/>
  <c r="T1215" i="1" s="1"/>
  <c r="U1215" i="1" a="1"/>
  <c r="U1215" i="1" s="1"/>
  <c r="V1215" i="1" a="1"/>
  <c r="V1215" i="1" s="1"/>
  <c r="S1492" i="1" a="1"/>
  <c r="S1492" i="1" s="1"/>
  <c r="T1492" i="1" a="1"/>
  <c r="T1492" i="1" s="1"/>
  <c r="U1492" i="1" a="1"/>
  <c r="U1492" i="1" s="1"/>
  <c r="V1492" i="1" a="1"/>
  <c r="V1492" i="1" s="1"/>
  <c r="S1087" i="1" a="1"/>
  <c r="S1087" i="1" s="1"/>
  <c r="T1087" i="1" a="1"/>
  <c r="T1087" i="1" s="1"/>
  <c r="U1087" i="1" a="1"/>
  <c r="U1087" i="1" s="1"/>
  <c r="V1087" i="1" a="1"/>
  <c r="V1087" i="1" s="1"/>
  <c r="S1284" i="1" a="1"/>
  <c r="S1284" i="1" s="1"/>
  <c r="T1284" i="1" a="1"/>
  <c r="T1284" i="1" s="1"/>
  <c r="U1284" i="1" a="1"/>
  <c r="U1284" i="1" s="1"/>
  <c r="V1284" i="1" a="1"/>
  <c r="V1284" i="1" s="1"/>
  <c r="S977" i="1" a="1"/>
  <c r="S977" i="1" s="1"/>
  <c r="T977" i="1" a="1"/>
  <c r="T977" i="1" s="1"/>
  <c r="U977" i="1" a="1"/>
  <c r="U977" i="1" s="1"/>
  <c r="V977" i="1" a="1"/>
  <c r="V977" i="1" s="1"/>
  <c r="S1315" i="1" a="1"/>
  <c r="S1315" i="1" s="1"/>
  <c r="T1315" i="1" a="1"/>
  <c r="T1315" i="1" s="1"/>
  <c r="U1315" i="1" a="1"/>
  <c r="U1315" i="1" s="1"/>
  <c r="V1315" i="1" a="1"/>
  <c r="V1315" i="1" s="1"/>
  <c r="S1680" i="1" a="1"/>
  <c r="S1680" i="1" s="1"/>
  <c r="T1680" i="1" a="1"/>
  <c r="T1680" i="1" s="1"/>
  <c r="U1680" i="1" a="1"/>
  <c r="U1680" i="1" s="1"/>
  <c r="V1680" i="1" a="1"/>
  <c r="V1680" i="1" s="1"/>
  <c r="S772" i="1" a="1"/>
  <c r="S772" i="1" s="1"/>
  <c r="T772" i="1" a="1"/>
  <c r="T772" i="1" s="1"/>
  <c r="U772" i="1" a="1"/>
  <c r="U772" i="1" s="1"/>
  <c r="V772" i="1" a="1"/>
  <c r="V772" i="1" s="1"/>
  <c r="S1581" i="1" a="1"/>
  <c r="S1581" i="1" s="1"/>
  <c r="T1581" i="1" a="1"/>
  <c r="T1581" i="1" s="1"/>
  <c r="U1581" i="1" a="1"/>
  <c r="U1581" i="1" s="1"/>
  <c r="V1581" i="1" a="1"/>
  <c r="V1581" i="1" s="1"/>
  <c r="S1612" i="1" a="1"/>
  <c r="S1612" i="1" s="1"/>
  <c r="T1612" i="1" a="1"/>
  <c r="T1612" i="1" s="1"/>
  <c r="U1612" i="1" a="1"/>
  <c r="U1612" i="1" s="1"/>
  <c r="V1612" i="1" a="1"/>
  <c r="V1612" i="1" s="1"/>
  <c r="S797" i="1" a="1"/>
  <c r="S797" i="1" s="1"/>
  <c r="T797" i="1" a="1"/>
  <c r="T797" i="1" s="1"/>
  <c r="U797" i="1" a="1"/>
  <c r="U797" i="1" s="1"/>
  <c r="V797" i="1" a="1"/>
  <c r="V797" i="1" s="1"/>
  <c r="S1755" i="1" a="1"/>
  <c r="S1755" i="1" s="1"/>
  <c r="T1755" i="1" a="1"/>
  <c r="T1755" i="1" s="1"/>
  <c r="U1755" i="1" a="1"/>
  <c r="U1755" i="1" s="1"/>
  <c r="V1755" i="1" a="1"/>
  <c r="V1755" i="1" s="1"/>
  <c r="H5" i="2" a="1"/>
  <c r="H5" i="2" s="1"/>
  <c r="H42" i="4" a="1"/>
  <c r="H42" i="4" s="1"/>
  <c r="G42" i="4" a="1"/>
  <c r="G42" i="4" s="1"/>
  <c r="H41" i="4" a="1"/>
  <c r="H41" i="4" s="1"/>
  <c r="G41" i="4" a="1"/>
  <c r="G41" i="4" s="1"/>
  <c r="H40" i="4" a="1"/>
  <c r="H40" i="4" s="1"/>
  <c r="G40" i="4" a="1"/>
  <c r="G40" i="4" s="1"/>
  <c r="H39" i="4" a="1"/>
  <c r="H39" i="4" s="1"/>
  <c r="G39" i="4" a="1"/>
  <c r="G39" i="4" s="1"/>
  <c r="H38" i="4" a="1"/>
  <c r="H38" i="4" s="1"/>
  <c r="G38" i="4" a="1"/>
  <c r="G38" i="4" s="1"/>
  <c r="H37" i="4" a="1"/>
  <c r="H37" i="4" s="1"/>
  <c r="G37" i="4" a="1"/>
  <c r="G37" i="4" s="1"/>
  <c r="H36" i="4" a="1"/>
  <c r="H36" i="4" s="1"/>
  <c r="G36" i="4" a="1"/>
  <c r="G36" i="4" s="1"/>
  <c r="H35" i="4" a="1"/>
  <c r="H35" i="4" s="1"/>
  <c r="G35" i="4" a="1"/>
  <c r="G35" i="4" s="1"/>
  <c r="H34" i="4" a="1"/>
  <c r="H34" i="4" s="1"/>
  <c r="G34" i="4" a="1"/>
  <c r="G34" i="4" s="1"/>
  <c r="H33" i="4" a="1"/>
  <c r="H33" i="4" s="1"/>
  <c r="G33" i="4" a="1"/>
  <c r="G33" i="4" s="1"/>
  <c r="H32" i="4" a="1"/>
  <c r="H32" i="4" s="1"/>
  <c r="G32" i="4" a="1"/>
  <c r="G32" i="4" s="1"/>
  <c r="H31" i="4" a="1"/>
  <c r="H31" i="4" s="1"/>
  <c r="G31" i="4" a="1"/>
  <c r="G31" i="4" s="1"/>
  <c r="H30" i="4" a="1"/>
  <c r="H30" i="4" s="1"/>
  <c r="G30" i="4" a="1"/>
  <c r="G30" i="4" s="1"/>
  <c r="H29" i="4" a="1"/>
  <c r="H29" i="4" s="1"/>
  <c r="G29" i="4" a="1"/>
  <c r="G29" i="4" s="1"/>
  <c r="H28" i="4" a="1"/>
  <c r="H28" i="4" s="1"/>
  <c r="G28" i="4" a="1"/>
  <c r="G28" i="4" s="1"/>
  <c r="H27" i="4" a="1"/>
  <c r="H27" i="4" s="1"/>
  <c r="G27" i="4" a="1"/>
  <c r="G27" i="4" s="1"/>
  <c r="H26" i="4" a="1"/>
  <c r="H26" i="4" s="1"/>
  <c r="G26" i="4" a="1"/>
  <c r="G26" i="4" s="1"/>
  <c r="H25" i="4" a="1"/>
  <c r="H25" i="4" s="1"/>
  <c r="G25" i="4" a="1"/>
  <c r="G25" i="4" s="1"/>
  <c r="H24" i="4" a="1"/>
  <c r="H24" i="4" s="1"/>
  <c r="G24" i="4" a="1"/>
  <c r="G24" i="4" s="1"/>
  <c r="H23" i="4" a="1"/>
  <c r="H23" i="4" s="1"/>
  <c r="G23" i="4" a="1"/>
  <c r="G23" i="4" s="1"/>
  <c r="H22" i="4" a="1"/>
  <c r="H22" i="4" s="1"/>
  <c r="G22" i="4" a="1"/>
  <c r="G22" i="4" s="1"/>
  <c r="H21" i="4" a="1"/>
  <c r="H21" i="4" s="1"/>
  <c r="G21" i="4" a="1"/>
  <c r="G21" i="4" s="1"/>
  <c r="H20" i="4" a="1"/>
  <c r="H20" i="4" s="1"/>
  <c r="G20" i="4" a="1"/>
  <c r="G20" i="4" s="1"/>
  <c r="H19" i="4" a="1"/>
  <c r="H19" i="4" s="1"/>
  <c r="G19" i="4" a="1"/>
  <c r="G19" i="4" s="1"/>
  <c r="H18" i="4" a="1"/>
  <c r="H18" i="4" s="1"/>
  <c r="G18" i="4" a="1"/>
  <c r="G18" i="4" s="1"/>
  <c r="H17" i="4" a="1"/>
  <c r="H17" i="4" s="1"/>
  <c r="G17" i="4" a="1"/>
  <c r="G17" i="4" s="1"/>
  <c r="H16" i="4" a="1"/>
  <c r="H16" i="4" s="1"/>
  <c r="G16" i="4" a="1"/>
  <c r="G16" i="4" s="1"/>
  <c r="H15" i="4" a="1"/>
  <c r="H15" i="4" s="1"/>
  <c r="G15" i="4" a="1"/>
  <c r="G15" i="4" s="1"/>
  <c r="H14" i="4" a="1"/>
  <c r="H14" i="4" s="1"/>
  <c r="G14" i="4" a="1"/>
  <c r="G14" i="4" s="1"/>
  <c r="H13" i="4" a="1"/>
  <c r="H13" i="4" s="1"/>
  <c r="G13" i="4" a="1"/>
  <c r="G13" i="4" s="1"/>
  <c r="H12" i="4" a="1"/>
  <c r="H12" i="4" s="1"/>
  <c r="G12" i="4" a="1"/>
  <c r="G12" i="4" s="1"/>
  <c r="H11" i="4" a="1"/>
  <c r="H11" i="4" s="1"/>
  <c r="G11" i="4" a="1"/>
  <c r="G11" i="4" s="1"/>
  <c r="H10" i="4" a="1"/>
  <c r="H10" i="4" s="1"/>
  <c r="G10" i="4" a="1"/>
  <c r="G10" i="4" s="1"/>
  <c r="H9" i="4" a="1"/>
  <c r="H9" i="4" s="1"/>
  <c r="G9" i="4" a="1"/>
  <c r="G9" i="4" s="1"/>
  <c r="H8" i="4" a="1"/>
  <c r="H8" i="4" s="1"/>
  <c r="G8" i="4" a="1"/>
  <c r="G8" i="4" s="1"/>
  <c r="H7" i="4" a="1"/>
  <c r="H7" i="4" s="1"/>
  <c r="G7" i="4" a="1"/>
  <c r="G7" i="4" s="1"/>
  <c r="H6" i="4" a="1"/>
  <c r="H6" i="4" s="1"/>
  <c r="G6" i="4" a="1"/>
  <c r="G6" i="4" s="1"/>
  <c r="K25" i="2" a="1"/>
  <c r="K25" i="2" s="1"/>
  <c r="J25" i="2" a="1"/>
  <c r="J25" i="2" s="1"/>
  <c r="I25" i="2" a="1"/>
  <c r="I25" i="2" s="1"/>
  <c r="H25" i="2" a="1"/>
  <c r="H25" i="2" s="1"/>
  <c r="K24" i="2" a="1"/>
  <c r="K24" i="2" s="1"/>
  <c r="J24" i="2" a="1"/>
  <c r="J24" i="2" s="1"/>
  <c r="I24" i="2" a="1"/>
  <c r="I24" i="2" s="1"/>
  <c r="H24" i="2" a="1"/>
  <c r="H24" i="2" s="1"/>
  <c r="K23" i="2" a="1"/>
  <c r="K23" i="2" s="1"/>
  <c r="J23" i="2" a="1"/>
  <c r="J23" i="2" s="1"/>
  <c r="I23" i="2" a="1"/>
  <c r="I23" i="2" s="1"/>
  <c r="H23" i="2" a="1"/>
  <c r="H23" i="2" s="1"/>
  <c r="K22" i="2" a="1"/>
  <c r="K22" i="2" s="1"/>
  <c r="J22" i="2" a="1"/>
  <c r="J22" i="2" s="1"/>
  <c r="I22" i="2" a="1"/>
  <c r="I22" i="2" s="1"/>
  <c r="H22" i="2" a="1"/>
  <c r="H22" i="2" s="1"/>
  <c r="K21" i="2" a="1"/>
  <c r="K21" i="2" s="1"/>
  <c r="J21" i="2" a="1"/>
  <c r="J21" i="2" s="1"/>
  <c r="I21" i="2" a="1"/>
  <c r="I21" i="2" s="1"/>
  <c r="H21" i="2" a="1"/>
  <c r="H21" i="2" s="1"/>
  <c r="K20" i="2" a="1"/>
  <c r="K20" i="2" s="1"/>
  <c r="J20" i="2" a="1"/>
  <c r="J20" i="2" s="1"/>
  <c r="I20" i="2" a="1"/>
  <c r="I20" i="2" s="1"/>
  <c r="H20" i="2" a="1"/>
  <c r="H20" i="2" s="1"/>
  <c r="K19" i="2" a="1"/>
  <c r="K19" i="2" s="1"/>
  <c r="J19" i="2" a="1"/>
  <c r="J19" i="2" s="1"/>
  <c r="I19" i="2" a="1"/>
  <c r="I19" i="2" s="1"/>
  <c r="H19" i="2" a="1"/>
  <c r="H19" i="2" s="1"/>
  <c r="K18" i="2" a="1"/>
  <c r="K18" i="2" s="1"/>
  <c r="J18" i="2" a="1"/>
  <c r="J18" i="2" s="1"/>
  <c r="I18" i="2" a="1"/>
  <c r="I18" i="2" s="1"/>
  <c r="H18" i="2" a="1"/>
  <c r="H18" i="2" s="1"/>
  <c r="K17" i="2" a="1"/>
  <c r="K17" i="2" s="1"/>
  <c r="J17" i="2" a="1"/>
  <c r="J17" i="2" s="1"/>
  <c r="I17" i="2" a="1"/>
  <c r="I17" i="2" s="1"/>
  <c r="H17" i="2" a="1"/>
  <c r="H17" i="2" s="1"/>
  <c r="K16" i="2" a="1"/>
  <c r="K16" i="2" s="1"/>
  <c r="J16" i="2" a="1"/>
  <c r="J16" i="2" s="1"/>
  <c r="I16" i="2" a="1"/>
  <c r="I16" i="2" s="1"/>
  <c r="H16" i="2" a="1"/>
  <c r="H16" i="2" s="1"/>
  <c r="K15" i="2" a="1"/>
  <c r="K15" i="2" s="1"/>
  <c r="J15" i="2" a="1"/>
  <c r="J15" i="2" s="1"/>
  <c r="I15" i="2" a="1"/>
  <c r="I15" i="2" s="1"/>
  <c r="H15" i="2" a="1"/>
  <c r="H15" i="2" s="1"/>
  <c r="K14" i="2" a="1"/>
  <c r="K14" i="2" s="1"/>
  <c r="J14" i="2" a="1"/>
  <c r="J14" i="2" s="1"/>
  <c r="I14" i="2" a="1"/>
  <c r="I14" i="2" s="1"/>
  <c r="H14" i="2" a="1"/>
  <c r="H14" i="2" s="1"/>
  <c r="K13" i="2" a="1"/>
  <c r="K13" i="2" s="1"/>
  <c r="J13" i="2" a="1"/>
  <c r="J13" i="2" s="1"/>
  <c r="I13" i="2" a="1"/>
  <c r="I13" i="2" s="1"/>
  <c r="H13" i="2" a="1"/>
  <c r="H13" i="2" s="1"/>
  <c r="K12" i="2" a="1"/>
  <c r="K12" i="2" s="1"/>
  <c r="J12" i="2" a="1"/>
  <c r="J12" i="2" s="1"/>
  <c r="I12" i="2" a="1"/>
  <c r="I12" i="2" s="1"/>
  <c r="H12" i="2" a="1"/>
  <c r="H12" i="2" s="1"/>
  <c r="K11" i="2" a="1"/>
  <c r="K11" i="2" s="1"/>
  <c r="J11" i="2" a="1"/>
  <c r="J11" i="2" s="1"/>
  <c r="I11" i="2" a="1"/>
  <c r="I11" i="2" s="1"/>
  <c r="H11" i="2" a="1"/>
  <c r="H11" i="2" s="1"/>
  <c r="K10" i="2" a="1"/>
  <c r="K10" i="2" s="1"/>
  <c r="J10" i="2" a="1"/>
  <c r="J10" i="2" s="1"/>
  <c r="I10" i="2" a="1"/>
  <c r="I10" i="2" s="1"/>
  <c r="H10" i="2" a="1"/>
  <c r="H10" i="2" s="1"/>
  <c r="K9" i="2" a="1"/>
  <c r="K9" i="2" s="1"/>
  <c r="J9" i="2" a="1"/>
  <c r="J9" i="2" s="1"/>
  <c r="I9" i="2" a="1"/>
  <c r="I9" i="2" s="1"/>
  <c r="H9" i="2" a="1"/>
  <c r="H9" i="2" s="1"/>
  <c r="K8" i="2" a="1"/>
  <c r="K8" i="2" s="1"/>
  <c r="J8" i="2" a="1"/>
  <c r="J8" i="2" s="1"/>
  <c r="I8" i="2" a="1"/>
  <c r="I8" i="2" s="1"/>
  <c r="H8" i="2" a="1"/>
  <c r="H8" i="2" s="1"/>
  <c r="K7" i="2" a="1"/>
  <c r="K7" i="2" s="1"/>
  <c r="J7" i="2" a="1"/>
  <c r="J7" i="2" s="1"/>
  <c r="I7" i="2" a="1"/>
  <c r="I7" i="2" s="1"/>
  <c r="H7" i="2" a="1"/>
  <c r="H7" i="2" s="1"/>
  <c r="K6" i="2" a="1"/>
  <c r="K6" i="2" s="1"/>
  <c r="J6" i="2" a="1"/>
  <c r="J6" i="2" s="1"/>
  <c r="I6" i="2" a="1"/>
  <c r="I6" i="2" s="1"/>
  <c r="H6" i="2" a="1"/>
  <c r="H6" i="2" s="1"/>
  <c r="K5" i="2" a="1"/>
  <c r="K5" i="2" s="1"/>
  <c r="J5" i="2" a="1"/>
  <c r="J5" i="2" s="1"/>
  <c r="I5" i="2" a="1"/>
  <c r="I5" i="2" s="1"/>
  <c r="AL11" i="1" a="1"/>
  <c r="AL11" i="1" s="1"/>
  <c r="AL6" i="1" a="1"/>
  <c r="AL6" i="1" s="1"/>
  <c r="AL7" i="1" a="1"/>
  <c r="AL7" i="1" s="1"/>
  <c r="AL8" i="1" a="1"/>
  <c r="AL8" i="1" s="1"/>
  <c r="AL9" i="1" a="1"/>
  <c r="AL9" i="1" s="1"/>
  <c r="AL10" i="1" a="1"/>
  <c r="AL10" i="1" s="1"/>
  <c r="AL12" i="1" a="1"/>
  <c r="AL12" i="1" s="1"/>
  <c r="AL13" i="1" a="1"/>
  <c r="AL13" i="1" s="1"/>
  <c r="AL14" i="1" a="1"/>
  <c r="AL14" i="1" s="1"/>
  <c r="AL15" i="1" a="1"/>
  <c r="AL15" i="1" s="1"/>
  <c r="AL16" i="1" a="1"/>
  <c r="AL16" i="1" s="1"/>
  <c r="AL17" i="1" a="1"/>
  <c r="AL17" i="1" s="1"/>
  <c r="AL18" i="1" a="1"/>
  <c r="AL18" i="1" s="1"/>
  <c r="AL19" i="1" a="1"/>
  <c r="AL19" i="1" s="1"/>
  <c r="AL20" i="1" a="1"/>
  <c r="AL20" i="1" s="1"/>
  <c r="AL21" i="1" a="1"/>
  <c r="AL21" i="1" s="1"/>
  <c r="AL22" i="1" a="1"/>
  <c r="AL22" i="1" s="1"/>
  <c r="AL23" i="1" a="1"/>
  <c r="AL23" i="1" s="1"/>
  <c r="AL24" i="1" a="1"/>
  <c r="AL24" i="1" s="1"/>
  <c r="AL25" i="1" a="1"/>
  <c r="AL25" i="1" s="1"/>
  <c r="AL26" i="1" a="1"/>
  <c r="AL26" i="1" s="1"/>
  <c r="AL27" i="1" a="1"/>
  <c r="AL27" i="1" s="1"/>
  <c r="AL28" i="1" a="1"/>
  <c r="AL28" i="1" s="1"/>
  <c r="AL29" i="1" a="1"/>
  <c r="AL29" i="1" s="1"/>
  <c r="AL30" i="1" a="1"/>
  <c r="AL30" i="1" s="1"/>
  <c r="AL31" i="1" a="1"/>
  <c r="AL31" i="1" s="1"/>
  <c r="AL32" i="1" a="1"/>
  <c r="AL32" i="1" s="1"/>
  <c r="AL33" i="1" a="1"/>
  <c r="AL33" i="1" s="1"/>
  <c r="AL34" i="1" a="1"/>
  <c r="AL34" i="1" s="1"/>
  <c r="AL35" i="1" a="1"/>
  <c r="AL35" i="1" s="1"/>
  <c r="AL36" i="1" a="1"/>
  <c r="AL36" i="1" s="1"/>
  <c r="AL37" i="1" a="1"/>
  <c r="AL37" i="1" s="1"/>
  <c r="AL38" i="1" a="1"/>
  <c r="AL38" i="1" s="1"/>
  <c r="AL39" i="1" a="1"/>
  <c r="AL39" i="1" s="1"/>
  <c r="AL40" i="1" a="1"/>
  <c r="AL40" i="1" s="1"/>
  <c r="AL41" i="1" a="1"/>
  <c r="AL41" i="1" s="1"/>
  <c r="AL42" i="1" a="1"/>
  <c r="AL42" i="1" s="1"/>
  <c r="AL43" i="1" a="1"/>
  <c r="AL43" i="1" s="1"/>
  <c r="AK6" i="1" a="1"/>
  <c r="AK6" i="1" s="1"/>
  <c r="AK7" i="1" a="1"/>
  <c r="AK7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 s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Z5" i="1" l="1"/>
  <c r="L12" i="2"/>
  <c r="L13" i="2"/>
  <c r="L15" i="2"/>
  <c r="L7" i="2"/>
  <c r="L8" i="2"/>
  <c r="L16" i="2"/>
  <c r="L5" i="2"/>
  <c r="L6" i="2"/>
  <c r="L18" i="2"/>
  <c r="L11" i="2"/>
  <c r="L14" i="2"/>
  <c r="L17" i="2"/>
  <c r="L10" i="2"/>
  <c r="L9" i="2"/>
  <c r="L19" i="2"/>
  <c r="L20" i="2"/>
  <c r="L21" i="2"/>
  <c r="L22" i="2"/>
  <c r="L23" i="2"/>
  <c r="L24" i="2"/>
  <c r="L25" i="2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<sst xmlns="http://schemas.openxmlformats.org/spreadsheetml/2006/main" count="34687" uniqueCount="10884">
  <si>
    <t>Director Name</t>
  </si>
  <si>
    <t>num_critic_for_reviews</t>
  </si>
  <si>
    <t>duration</t>
  </si>
  <si>
    <t>actor_2_name</t>
  </si>
  <si>
    <t>gross</t>
  </si>
  <si>
    <t>actor_1_name</t>
  </si>
  <si>
    <t>movie_title</t>
  </si>
  <si>
    <t>Profit</t>
  </si>
  <si>
    <t>actor_3_name</t>
  </si>
  <si>
    <t>language</t>
  </si>
  <si>
    <t>country</t>
  </si>
  <si>
    <t>budget</t>
  </si>
  <si>
    <t>imdb_score</t>
  </si>
  <si>
    <t>genres</t>
  </si>
  <si>
    <t>James Cameron</t>
  </si>
  <si>
    <t>Joel David Moore</t>
  </si>
  <si>
    <t>CCH Pounder</t>
  </si>
  <si>
    <t>Avatar</t>
  </si>
  <si>
    <t>Wes Studi</t>
  </si>
  <si>
    <t>English</t>
  </si>
  <si>
    <t>USA</t>
  </si>
  <si>
    <t>Action|Adventure|Fantasy|Sci-Fi</t>
  </si>
  <si>
    <t>Colin Trevorrow</t>
  </si>
  <si>
    <t>Judy Greer</t>
  </si>
  <si>
    <t>Bryce Dallas Howard</t>
  </si>
  <si>
    <t>Jurassic World </t>
  </si>
  <si>
    <t>Omar Sy</t>
  </si>
  <si>
    <t>Action|Adventure|Sci-Fi|Thriller</t>
  </si>
  <si>
    <t>Kate Winslet</t>
  </si>
  <si>
    <t>Leonardo DiCaprio</t>
  </si>
  <si>
    <t>Titanic</t>
  </si>
  <si>
    <t>Gloria Stuart</t>
  </si>
  <si>
    <t>Drama|Romance</t>
  </si>
  <si>
    <t>Genre</t>
  </si>
  <si>
    <t>Total movies</t>
  </si>
  <si>
    <t>Mean</t>
  </si>
  <si>
    <t>Variance</t>
  </si>
  <si>
    <t>Std. Deviation</t>
  </si>
  <si>
    <t>Median</t>
  </si>
  <si>
    <t>Mode</t>
  </si>
  <si>
    <t>Min</t>
  </si>
  <si>
    <t>Max</t>
  </si>
  <si>
    <t>Range</t>
  </si>
  <si>
    <t>George Lucas</t>
  </si>
  <si>
    <t>Peter Cushing</t>
  </si>
  <si>
    <t>Harrison Ford</t>
  </si>
  <si>
    <t>Star Wars: Episode IV - A New Hope </t>
  </si>
  <si>
    <t>Kenny Baker</t>
  </si>
  <si>
    <t>Drama</t>
  </si>
  <si>
    <t>Language</t>
  </si>
  <si>
    <t>Movie Count</t>
  </si>
  <si>
    <t>Steven Spielberg</t>
  </si>
  <si>
    <t>Dee Wallace</t>
  </si>
  <si>
    <t>Henry Thomas</t>
  </si>
  <si>
    <t>E.T. the Extra-Terrestrial</t>
  </si>
  <si>
    <t>Peter Coyote</t>
  </si>
  <si>
    <t>Family|Sci-Fi</t>
  </si>
  <si>
    <t>Comedy</t>
  </si>
  <si>
    <t>Joss Whedon</t>
  </si>
  <si>
    <t>Robert Downey Jr.</t>
  </si>
  <si>
    <t>Chris Hemsworth</t>
  </si>
  <si>
    <t>The Avengers</t>
  </si>
  <si>
    <t>Scarlett Johansson</t>
  </si>
  <si>
    <t>Action|Adventure|Sci-Fi</t>
  </si>
  <si>
    <t>Thriller</t>
  </si>
  <si>
    <t>French</t>
  </si>
  <si>
    <t>Action</t>
  </si>
  <si>
    <t>Spanish</t>
  </si>
  <si>
    <t>Roger Allers</t>
  </si>
  <si>
    <t>Nathan Lane</t>
  </si>
  <si>
    <t>Matthew Broderick</t>
  </si>
  <si>
    <t>The Lion King</t>
  </si>
  <si>
    <t>Niketa Calame</t>
  </si>
  <si>
    <t>Adventure|Animation|Drama|Family|Musical</t>
  </si>
  <si>
    <t>Romance</t>
  </si>
  <si>
    <t>Mandarin</t>
  </si>
  <si>
    <t>Liam Neeson</t>
  </si>
  <si>
    <t>Natalie Portman</t>
  </si>
  <si>
    <t>Star Wars: Episode I - The Phantom Menace </t>
  </si>
  <si>
    <t>Ian McDiarmid</t>
  </si>
  <si>
    <t>Adventure</t>
  </si>
  <si>
    <t>German</t>
  </si>
  <si>
    <t>Christopher Nolan</t>
  </si>
  <si>
    <t>Heath Ledger</t>
  </si>
  <si>
    <t>Christian Bale</t>
  </si>
  <si>
    <t>The Dark Knight</t>
  </si>
  <si>
    <t>Morgan Freeman</t>
  </si>
  <si>
    <t>Action|Crime|Drama|Thriller</t>
  </si>
  <si>
    <t>Crime</t>
  </si>
  <si>
    <t>Japanese</t>
  </si>
  <si>
    <t>Gary Ross</t>
  </si>
  <si>
    <t>Josh Hutcherson</t>
  </si>
  <si>
    <t>Jennifer Lawrence</t>
  </si>
  <si>
    <t>The Hunger Games </t>
  </si>
  <si>
    <t>Anthony Reynolds</t>
  </si>
  <si>
    <t>Adventure|Drama|Sci-Fi|Thriller</t>
  </si>
  <si>
    <t>Fantasy</t>
  </si>
  <si>
    <t>Hindi</t>
  </si>
  <si>
    <t>Tim Miller</t>
  </si>
  <si>
    <t>Ed Skrein</t>
  </si>
  <si>
    <t>Ryan Reynolds</t>
  </si>
  <si>
    <t>Deadpool</t>
  </si>
  <si>
    <t>Stefan Kapicic</t>
  </si>
  <si>
    <t>Action|Adventure|Comedy|Romance|Sci-Fi</t>
  </si>
  <si>
    <t>Sci-fi</t>
  </si>
  <si>
    <t>Cantonese</t>
  </si>
  <si>
    <t>Francis Lawrence</t>
  </si>
  <si>
    <t>The Hunger Games: Catching Fire </t>
  </si>
  <si>
    <t>Sandra Ellis Lafferty</t>
  </si>
  <si>
    <t>Adventure|Sci-Fi|Thriller</t>
  </si>
  <si>
    <t>Family</t>
  </si>
  <si>
    <t>Italian</t>
  </si>
  <si>
    <t>Ariana Richards</t>
  </si>
  <si>
    <t>Wayne Knight</t>
  </si>
  <si>
    <t>Jurassic Park</t>
  </si>
  <si>
    <t>Bob Peck</t>
  </si>
  <si>
    <t>Horror</t>
  </si>
  <si>
    <t>Portuguese</t>
  </si>
  <si>
    <t>Pierre Coffin</t>
  </si>
  <si>
    <t>Miranda Cosgrove</t>
  </si>
  <si>
    <t>Steve Carell</t>
  </si>
  <si>
    <t>Despicable Me 2</t>
  </si>
  <si>
    <t>Steve Coogan</t>
  </si>
  <si>
    <t>Animation|Comedy|Family|Sci-Fi</t>
  </si>
  <si>
    <t>Mystery</t>
  </si>
  <si>
    <t>Korean</t>
  </si>
  <si>
    <t>Clint Eastwood</t>
  </si>
  <si>
    <t>Leonard Roberts</t>
  </si>
  <si>
    <t>Bradley Cooper</t>
  </si>
  <si>
    <t>American Sniper</t>
  </si>
  <si>
    <t>Keir O'Donnell</t>
  </si>
  <si>
    <t>Action|Biography|Drama|History|Thriller|War</t>
  </si>
  <si>
    <t>Music</t>
  </si>
  <si>
    <t>Norwegian</t>
  </si>
  <si>
    <t>Andrew Stanton</t>
  </si>
  <si>
    <t>Stephen Root</t>
  </si>
  <si>
    <t>Alexander Gould</t>
  </si>
  <si>
    <t>Finding Nemo</t>
  </si>
  <si>
    <t>Brad Garrett</t>
  </si>
  <si>
    <t>Adventure|Animation|Comedy|Family</t>
  </si>
  <si>
    <t>Biography</t>
  </si>
  <si>
    <t>Persian</t>
  </si>
  <si>
    <t>Andrew Adamson</t>
  </si>
  <si>
    <t>Jennifer Saunders</t>
  </si>
  <si>
    <t>Rupert Everett</t>
  </si>
  <si>
    <t>Shrek 2</t>
  </si>
  <si>
    <t>Conrad Vernon</t>
  </si>
  <si>
    <t>Adventure|Animation|Comedy|Family|Fantasy|Romance</t>
  </si>
  <si>
    <t>Animation</t>
  </si>
  <si>
    <t>Danish</t>
  </si>
  <si>
    <t>Peter Jackson</t>
  </si>
  <si>
    <t>Billy Boyd</t>
  </si>
  <si>
    <t>Orlando Bloom</t>
  </si>
  <si>
    <t>The Lord of the Rings: The Return of the King</t>
  </si>
  <si>
    <t>Bernard Hill</t>
  </si>
  <si>
    <t>Action|Adventure|Drama|Fantasy</t>
  </si>
  <si>
    <t>War</t>
  </si>
  <si>
    <t>Dutch</t>
  </si>
  <si>
    <t>Richard Marquand</t>
  </si>
  <si>
    <t>Star Wars: Episode VI - Return of the Jedi</t>
  </si>
  <si>
    <t>History</t>
  </si>
  <si>
    <t>Thai</t>
  </si>
  <si>
    <t>Robert Zemeckis</t>
  </si>
  <si>
    <t>Siobhan Fallon Hogan</t>
  </si>
  <si>
    <t>Tom Hanks</t>
  </si>
  <si>
    <t>Forrest Gump</t>
  </si>
  <si>
    <t>Sam Anderson</t>
  </si>
  <si>
    <t>Comedy|Drama</t>
  </si>
  <si>
    <t>Musical</t>
  </si>
  <si>
    <t>Indonesian</t>
  </si>
  <si>
    <t>Irvin Kershner</t>
  </si>
  <si>
    <t>Star Wars: Episode V - The Empire Strikes BackÂ </t>
  </si>
  <si>
    <t>Anthony Daniels</t>
  </si>
  <si>
    <t>Documentary</t>
  </si>
  <si>
    <t>Hebrew</t>
  </si>
  <si>
    <t>Chris Columbus</t>
  </si>
  <si>
    <t>Devin Ratray</t>
  </si>
  <si>
    <t>Macaulay Culkin</t>
  </si>
  <si>
    <t>Home AloneÂ </t>
  </si>
  <si>
    <t>Catherine O'Hara</t>
  </si>
  <si>
    <t>Comedy|Family</t>
  </si>
  <si>
    <t>Western</t>
  </si>
  <si>
    <t>Dari</t>
  </si>
  <si>
    <t>Christopher Lee</t>
  </si>
  <si>
    <t>Star Wars: Episode III - Revenge of the SithÂ </t>
  </si>
  <si>
    <t>Hayden Christensen</t>
  </si>
  <si>
    <t>Film-Noir</t>
  </si>
  <si>
    <t>Aboriginal</t>
  </si>
  <si>
    <t>Sam Raimi</t>
  </si>
  <si>
    <t>James Franco</t>
  </si>
  <si>
    <t>J.K. Simmons</t>
  </si>
  <si>
    <t>Spider-ManÂ </t>
  </si>
  <si>
    <t>Kirsten Dunst</t>
  </si>
  <si>
    <t>Action|Adventure|Fantasy|Romance</t>
  </si>
  <si>
    <t>None</t>
  </si>
  <si>
    <t>Kyle Balda</t>
  </si>
  <si>
    <t>Jon Hamm</t>
  </si>
  <si>
    <t>MinionsÂ </t>
  </si>
  <si>
    <t>Action|Animation|Comedy|Family|Sci-Fi</t>
  </si>
  <si>
    <t>Telugu</t>
  </si>
  <si>
    <t>M. Night Shyamalan</t>
  </si>
  <si>
    <t>Haley Joel Osment</t>
  </si>
  <si>
    <t>Bruce Willis</t>
  </si>
  <si>
    <t>The Sixth SenseÂ </t>
  </si>
  <si>
    <t>Olivia Williams</t>
  </si>
  <si>
    <t>Drama|Mystery|Thriller</t>
  </si>
  <si>
    <t>Romanian</t>
  </si>
  <si>
    <t>Robert Shaw</t>
  </si>
  <si>
    <t>Roy Scheider</t>
  </si>
  <si>
    <t>JawsÂ </t>
  </si>
  <si>
    <t>Murray Hamilton</t>
  </si>
  <si>
    <t>Adventure|Drama|Thriller</t>
  </si>
  <si>
    <t>Maya</t>
  </si>
  <si>
    <t>Chris Buck</t>
  </si>
  <si>
    <t>Maurice LaMarche</t>
  </si>
  <si>
    <t>Josh Gad</t>
  </si>
  <si>
    <t>FrozenÂ </t>
  </si>
  <si>
    <t>Livvy Stubenrauch</t>
  </si>
  <si>
    <t>Adventure|Animation|Comedy|Family|Fantasy|Musical</t>
  </si>
  <si>
    <t>median</t>
  </si>
  <si>
    <t>Std Deviation</t>
  </si>
  <si>
    <t>variance</t>
  </si>
  <si>
    <t>Swedish</t>
  </si>
  <si>
    <t>Yarrow Cheney</t>
  </si>
  <si>
    <t>Eric Stonestreet</t>
  </si>
  <si>
    <t>The Secret Life of PetsÂ </t>
  </si>
  <si>
    <t>Albert Brooks</t>
  </si>
  <si>
    <t>Japan</t>
  </si>
  <si>
    <t>Animation|Comedy|Family</t>
  </si>
  <si>
    <t>Dzongkha</t>
  </si>
  <si>
    <t>Chris Weitz</t>
  </si>
  <si>
    <t>Kristen Stewart</t>
  </si>
  <si>
    <t>Robert Pattinson</t>
  </si>
  <si>
    <t>The Twilight Saga: New MoonÂ </t>
  </si>
  <si>
    <t>Taylor Lautner</t>
  </si>
  <si>
    <t>Adventure|Drama|Fantasy|Romance</t>
  </si>
  <si>
    <t>Czech</t>
  </si>
  <si>
    <t>The Lord of the Rings: The Two TowersÂ </t>
  </si>
  <si>
    <t>Vietnamese</t>
  </si>
  <si>
    <t>Todd Phillips</t>
  </si>
  <si>
    <t>Rob Riggle</t>
  </si>
  <si>
    <t>The HangoverÂ </t>
  </si>
  <si>
    <t>Mike Epps</t>
  </si>
  <si>
    <t>Average IMDB</t>
  </si>
  <si>
    <t>No.of Movies</t>
  </si>
  <si>
    <t>25th Percentile</t>
  </si>
  <si>
    <t>50th percentile</t>
  </si>
  <si>
    <t xml:space="preserve"> 75th percentile</t>
  </si>
  <si>
    <t>100th percentile</t>
  </si>
  <si>
    <t>Mongolian</t>
  </si>
  <si>
    <t>Joel Zwick</t>
  </si>
  <si>
    <t>Louis Mandylor</t>
  </si>
  <si>
    <t>Nia Vardalos</t>
  </si>
  <si>
    <t>My Big Fat Greek WeddingÂ </t>
  </si>
  <si>
    <t>Lainie Kazan</t>
  </si>
  <si>
    <t>Comedy|Family|Romance</t>
  </si>
  <si>
    <t>Zulu</t>
  </si>
  <si>
    <t>David Slade</t>
  </si>
  <si>
    <t>The Twilight Saga: EclipseÂ </t>
  </si>
  <si>
    <t>Anna Kendrick</t>
  </si>
  <si>
    <t>Arabic</t>
  </si>
  <si>
    <t>Roland Emmerich</t>
  </si>
  <si>
    <t>Adam Baldwin</t>
  </si>
  <si>
    <t>Will Smith</t>
  </si>
  <si>
    <t>Independence DayÂ </t>
  </si>
  <si>
    <t>Mary McDonnell</t>
  </si>
  <si>
    <t>Woody Allen</t>
  </si>
  <si>
    <t>Aramaic</t>
  </si>
  <si>
    <t>John Lee Hancock</t>
  </si>
  <si>
    <t>Quinton Aaron</t>
  </si>
  <si>
    <t>Catherine Dyer</t>
  </si>
  <si>
    <t>The Blind SideÂ </t>
  </si>
  <si>
    <t>Kim Dickens</t>
  </si>
  <si>
    <t>Biography|Drama|Sport</t>
  </si>
  <si>
    <t>Ridley Scott</t>
  </si>
  <si>
    <t>Hungarian</t>
  </si>
  <si>
    <t>Karen Allen</t>
  </si>
  <si>
    <t>Raiders of the Lost ArkÂ </t>
  </si>
  <si>
    <t>William Hootkins</t>
  </si>
  <si>
    <t>Action|Adventure</t>
  </si>
  <si>
    <t>Martin Scorsese</t>
  </si>
  <si>
    <t>Icelandic</t>
  </si>
  <si>
    <t>The Lord of the Rings: The Fellowship of the RingÂ </t>
  </si>
  <si>
    <t>New Zealand</t>
  </si>
  <si>
    <t>Steven Soderbergh</t>
  </si>
  <si>
    <t>Filipino</t>
  </si>
  <si>
    <t>Martin Brest</t>
  </si>
  <si>
    <t>Ronny Cox</t>
  </si>
  <si>
    <t>Judge Reinhold</t>
  </si>
  <si>
    <t>Beverly Hills CopÂ </t>
  </si>
  <si>
    <t>James Russo</t>
  </si>
  <si>
    <t>Action|Comedy|Crime</t>
  </si>
  <si>
    <t>Tim Burton</t>
  </si>
  <si>
    <t>Russian</t>
  </si>
  <si>
    <t>Jack Palance</t>
  </si>
  <si>
    <t>Michael Gough</t>
  </si>
  <si>
    <t>BatmanÂ </t>
  </si>
  <si>
    <t>Renny Harlin</t>
  </si>
  <si>
    <t>Kazakh</t>
  </si>
  <si>
    <t>Lee Unkrich</t>
  </si>
  <si>
    <t>John Ratzenberger</t>
  </si>
  <si>
    <t>Toy Story 3Â </t>
  </si>
  <si>
    <t>Don Rickles</t>
  </si>
  <si>
    <t>Adventure|Animation|Comedy|Family|Fantasy</t>
  </si>
  <si>
    <t>Spike Lee</t>
  </si>
  <si>
    <t>Bosnian</t>
  </si>
  <si>
    <t>Philip Seymour Hoffman</t>
  </si>
  <si>
    <t>The Hunger Games: Mockingjay - Part 1Â </t>
  </si>
  <si>
    <t>Barry Levinson</t>
  </si>
  <si>
    <t>Shane Black</t>
  </si>
  <si>
    <t>Jon Favreau</t>
  </si>
  <si>
    <t>Iron Man 3Â </t>
  </si>
  <si>
    <t>Don Cheadle</t>
  </si>
  <si>
    <t>John Carpenter</t>
  </si>
  <si>
    <t>Avengers: Age of UltronÂ </t>
  </si>
  <si>
    <t>Michael Bay</t>
  </si>
  <si>
    <t>Chris Miller</t>
  </si>
  <si>
    <t>Kathleen Freeman</t>
  </si>
  <si>
    <t>ShrekÂ </t>
  </si>
  <si>
    <t>Bobby Block</t>
  </si>
  <si>
    <t>Oliver Stone</t>
  </si>
  <si>
    <t>Kevin Dunn</t>
  </si>
  <si>
    <t>Glenn Morshower</t>
  </si>
  <si>
    <t>Transformers: Revenge of the FallenÂ </t>
  </si>
  <si>
    <t>Ramon Rodriguez</t>
  </si>
  <si>
    <t>Robert Rodriguez</t>
  </si>
  <si>
    <t>Jay Roach</t>
  </si>
  <si>
    <t>Blythe Danner</t>
  </si>
  <si>
    <t>Robert De Niro</t>
  </si>
  <si>
    <t>Meet the FockersÂ </t>
  </si>
  <si>
    <t>Teri Polo</t>
  </si>
  <si>
    <t>Comedy|Romance</t>
  </si>
  <si>
    <t>Tom Hardy</t>
  </si>
  <si>
    <t>The Dark Knight RisesÂ </t>
  </si>
  <si>
    <t>Joseph Gordon-Levitt</t>
  </si>
  <si>
    <t>Action|Thriller</t>
  </si>
  <si>
    <t>Ron Howard</t>
  </si>
  <si>
    <t>Gore Verbinski</t>
  </si>
  <si>
    <t>Johnny Depp</t>
  </si>
  <si>
    <t>Pirates of the Caribbean: Dead Man's ChestÂ </t>
  </si>
  <si>
    <t>Jack Davenport</t>
  </si>
  <si>
    <t>Action|Adventure|Fantasy</t>
  </si>
  <si>
    <t>Joel Schumacher</t>
  </si>
  <si>
    <t>Phil Lord</t>
  </si>
  <si>
    <t>Will Ferrell</t>
  </si>
  <si>
    <t>The Lego MovieÂ </t>
  </si>
  <si>
    <t>Alison Brie</t>
  </si>
  <si>
    <t>Australia</t>
  </si>
  <si>
    <t>Action|Adventure|Animation|Comedy|Family|Fantasy</t>
  </si>
  <si>
    <t>William Friedkin</t>
  </si>
  <si>
    <t>Linda Blair</t>
  </si>
  <si>
    <t>Ellen Burstyn</t>
  </si>
  <si>
    <t>The ExorcistÂ </t>
  </si>
  <si>
    <t>Lee J. Cobb</t>
  </si>
  <si>
    <t>Star Wars: Episode II - Attack of the ClonesÂ </t>
  </si>
  <si>
    <t>Shawn Levy</t>
  </si>
  <si>
    <t>Jerry Zucker</t>
  </si>
  <si>
    <t>Tony Goldwyn</t>
  </si>
  <si>
    <t>Demi Moore</t>
  </si>
  <si>
    <t>GhostÂ </t>
  </si>
  <si>
    <t>Phil Leeds</t>
  </si>
  <si>
    <t>Drama|Fantasy|Romance|Thriller</t>
  </si>
  <si>
    <t>Tony Scott</t>
  </si>
  <si>
    <t>Victor Fleming</t>
  </si>
  <si>
    <t>George Reeves</t>
  </si>
  <si>
    <t>Hattie McDaniel</t>
  </si>
  <si>
    <t>Gone with the WindÂ </t>
  </si>
  <si>
    <t>Thomas Mitchell</t>
  </si>
  <si>
    <t>Drama|History|Romance|War</t>
  </si>
  <si>
    <t>Wes Craven</t>
  </si>
  <si>
    <t>Mara Wilson</t>
  </si>
  <si>
    <t>Robin Williams</t>
  </si>
  <si>
    <t>Mrs. DoubtfireÂ </t>
  </si>
  <si>
    <t>Matthew Lawrence</t>
  </si>
  <si>
    <t>Comedy|Drama|Family|Romance</t>
  </si>
  <si>
    <t>Fiona Shaw</t>
  </si>
  <si>
    <t>Daniel Radcliffe</t>
  </si>
  <si>
    <t>Harry Potter and the Sorcerer's StoneÂ </t>
  </si>
  <si>
    <t>Verne Troyer</t>
  </si>
  <si>
    <t>UK</t>
  </si>
  <si>
    <t>Adventure|Family|Fantasy</t>
  </si>
  <si>
    <t>Richard Linklater</t>
  </si>
  <si>
    <t>Thomas F. Wilson</t>
  </si>
  <si>
    <t>Lea Thompson</t>
  </si>
  <si>
    <t>Back to the FutureÂ </t>
  </si>
  <si>
    <t>J.J. Cohen</t>
  </si>
  <si>
    <t>Adventure|Comedy|Sci-Fi</t>
  </si>
  <si>
    <t>Rob Cohen</t>
  </si>
  <si>
    <t>Ron Clements</t>
  </si>
  <si>
    <t>Frank Welker</t>
  </si>
  <si>
    <t>AladdinÂ </t>
  </si>
  <si>
    <t>Scott Weinger</t>
  </si>
  <si>
    <t>Adventure|Animation|Comedy|Family|Fantasy|Musical|Romance</t>
  </si>
  <si>
    <t>Rob Reiner</t>
  </si>
  <si>
    <t>Bill Murray</t>
  </si>
  <si>
    <t>The Jungle BookÂ </t>
  </si>
  <si>
    <t>Garry Shandling</t>
  </si>
  <si>
    <t>Adventure|Drama|Family|Fantasy</t>
  </si>
  <si>
    <t>Brett Ratner</t>
  </si>
  <si>
    <t>Brian De Palma</t>
  </si>
  <si>
    <t>William Cottrell</t>
  </si>
  <si>
    <t>Billy Gilbert</t>
  </si>
  <si>
    <t>Adriana Caselotti</t>
  </si>
  <si>
    <t>Snow White and the Seven DwarfsÂ </t>
  </si>
  <si>
    <t>Lucille La Verne</t>
  </si>
  <si>
    <t>Animation|Family|Fantasy|Musical</t>
  </si>
  <si>
    <t>David Fincher</t>
  </si>
  <si>
    <t>Despicable MeÂ </t>
  </si>
  <si>
    <t>Jack McBrayer</t>
  </si>
  <si>
    <t>John McTiernan</t>
  </si>
  <si>
    <t>Pete Docter</t>
  </si>
  <si>
    <t>Mindy Kaling</t>
  </si>
  <si>
    <t>Amy Poehler</t>
  </si>
  <si>
    <t>Inside OutÂ </t>
  </si>
  <si>
    <t>Phyllis Smith</t>
  </si>
  <si>
    <t>Adventure|Animation|Comedy|Drama|Family|Fantasy</t>
  </si>
  <si>
    <t>Kevin Smith</t>
  </si>
  <si>
    <t>Jeff Bridges</t>
  </si>
  <si>
    <t>Iron ManÂ </t>
  </si>
  <si>
    <t>Paul W.S. Anderson</t>
  </si>
  <si>
    <t>Randal Kleiser</t>
  </si>
  <si>
    <t>Stockard Channing</t>
  </si>
  <si>
    <t>Olivia Newton-John</t>
  </si>
  <si>
    <t>GreaseÂ </t>
  </si>
  <si>
    <t>Sid Caesar</t>
  </si>
  <si>
    <t>Musical|Romance</t>
  </si>
  <si>
    <t>Bobby Farrelly</t>
  </si>
  <si>
    <t>Steve Buscemi</t>
  </si>
  <si>
    <t>Monsters, Inc.Â </t>
  </si>
  <si>
    <t>James Coburn</t>
  </si>
  <si>
    <t>Danny Boyle</t>
  </si>
  <si>
    <t>Mason Lee</t>
  </si>
  <si>
    <t>The Hangover Part IIÂ </t>
  </si>
  <si>
    <t>Mike Tyson</t>
  </si>
  <si>
    <t>Dennis Dugan</t>
  </si>
  <si>
    <t>Alfonso CuarÃ³n</t>
  </si>
  <si>
    <t>Basher Savage</t>
  </si>
  <si>
    <t>Phaldut Sharma</t>
  </si>
  <si>
    <t>GravityÂ </t>
  </si>
  <si>
    <t>Amy Warren</t>
  </si>
  <si>
    <t>Francis Ford Coppola</t>
  </si>
  <si>
    <t>Spider-Man 2Â </t>
  </si>
  <si>
    <t>Muse Watson</t>
  </si>
  <si>
    <t>Austin Powers: The Spy Who Shagged MeÂ </t>
  </si>
  <si>
    <t>Robert Wagner</t>
  </si>
  <si>
    <t>Action|Adventure|Comedy|Crime</t>
  </si>
  <si>
    <t>Martin Campbell</t>
  </si>
  <si>
    <t>Bill Condon</t>
  </si>
  <si>
    <t>The Twilight Saga: Breaking Dawn - Part 2Â </t>
  </si>
  <si>
    <t>Phillip Noyce</t>
  </si>
  <si>
    <t>Richard Donner</t>
  </si>
  <si>
    <t>Brad Bird</t>
  </si>
  <si>
    <t>Craig T. Nelson</t>
  </si>
  <si>
    <t>Holly Hunter</t>
  </si>
  <si>
    <t>The IncrediblesÂ </t>
  </si>
  <si>
    <t>Lou Romano</t>
  </si>
  <si>
    <t>Action|Adventure|Animation|Family</t>
  </si>
  <si>
    <t>Stephen Frears</t>
  </si>
  <si>
    <t>Michael O'Neill</t>
  </si>
  <si>
    <t>Zack Ward</t>
  </si>
  <si>
    <t>TransformersÂ </t>
  </si>
  <si>
    <t>Adam Shankman</t>
  </si>
  <si>
    <t>Seth MacFarlane</t>
  </si>
  <si>
    <t>Mila Kunis</t>
  </si>
  <si>
    <t>TedÂ </t>
  </si>
  <si>
    <t>Tom Skerritt</t>
  </si>
  <si>
    <t>Comedy|Fantasy</t>
  </si>
  <si>
    <t>Ang Lee</t>
  </si>
  <si>
    <t>Peter Faiman</t>
  </si>
  <si>
    <t>Linda Kozlowski</t>
  </si>
  <si>
    <t>Paul Hogan</t>
  </si>
  <si>
    <t>Crocodile DundeeÂ </t>
  </si>
  <si>
    <t>David Gulpilil</t>
  </si>
  <si>
    <t>Adventure|Comedy</t>
  </si>
  <si>
    <t>Antoine Fuqua</t>
  </si>
  <si>
    <t>Pirates of the Caribbean: The Curse of the Black PearlÂ </t>
  </si>
  <si>
    <t>Bryan Singer</t>
  </si>
  <si>
    <t>Garry Marshall</t>
  </si>
  <si>
    <t>Hector Elizondo</t>
  </si>
  <si>
    <t>Julia Roberts</t>
  </si>
  <si>
    <t>Pretty WomanÂ </t>
  </si>
  <si>
    <t>Jason Alexander</t>
  </si>
  <si>
    <t>James Gunn</t>
  </si>
  <si>
    <t>Vin Diesel</t>
  </si>
  <si>
    <t>Guardians of the GalaxyÂ </t>
  </si>
  <si>
    <t>Djimon Hounsou</t>
  </si>
  <si>
    <t>Donald Petrie</t>
  </si>
  <si>
    <t>Kevin Costner</t>
  </si>
  <si>
    <t>Michael Spears</t>
  </si>
  <si>
    <t>Dances with WolvesÂ </t>
  </si>
  <si>
    <t>Maury Chaykin</t>
  </si>
  <si>
    <t>Adventure|Drama|Western</t>
  </si>
  <si>
    <t>Edward Zwick</t>
  </si>
  <si>
    <t>Rupert Grint</t>
  </si>
  <si>
    <t>Harry Potter and the Chamber of SecretsÂ </t>
  </si>
  <si>
    <t>Emma Watson</t>
  </si>
  <si>
    <t>Adventure|Family|Fantasy|Mystery</t>
  </si>
  <si>
    <t>F. Gary Gray</t>
  </si>
  <si>
    <t>John Lasseter</t>
  </si>
  <si>
    <t>Toy StoryÂ </t>
  </si>
  <si>
    <t>Jim Varney</t>
  </si>
  <si>
    <t>Frank Oz</t>
  </si>
  <si>
    <t>Tom Cruise</t>
  </si>
  <si>
    <t>Top GunÂ </t>
  </si>
  <si>
    <t>Adrian Pasdar</t>
  </si>
  <si>
    <t>Action|Drama|Romance</t>
  </si>
  <si>
    <t>Tom Shadyac</t>
  </si>
  <si>
    <t>Bruce AlmightyÂ </t>
  </si>
  <si>
    <t>Lisa Ann Walter</t>
  </si>
  <si>
    <t>Guy Ritchie</t>
  </si>
  <si>
    <t>Eric Idle</t>
  </si>
  <si>
    <t>Justin Timberlake</t>
  </si>
  <si>
    <t>Shrek the ThirdÂ </t>
  </si>
  <si>
    <t>Harold Ramis</t>
  </si>
  <si>
    <t>Barry Sonnenfeld</t>
  </si>
  <si>
    <t>Rip Torn</t>
  </si>
  <si>
    <t>Men in BlackÂ </t>
  </si>
  <si>
    <t>Linda Fiorentino</t>
  </si>
  <si>
    <t>Adventure|Comedy|Family|Mystery|Sci-Fi</t>
  </si>
  <si>
    <t>Ivan Reitman</t>
  </si>
  <si>
    <t>James Wan</t>
  </si>
  <si>
    <t>Paul Walker</t>
  </si>
  <si>
    <t>Jason Statham</t>
  </si>
  <si>
    <t>Furious 7Â </t>
  </si>
  <si>
    <t>Action|Crime|Thriller</t>
  </si>
  <si>
    <t>James Mangold</t>
  </si>
  <si>
    <t>Lester Speight</t>
  </si>
  <si>
    <t>Transformers: Dark of the MoonÂ </t>
  </si>
  <si>
    <t>Kenneth Branagh</t>
  </si>
  <si>
    <t>Tim Hill</t>
  </si>
  <si>
    <t>Beth Riesgraf</t>
  </si>
  <si>
    <t>Jesse McCartney</t>
  </si>
  <si>
    <t>Alvin and the ChipmunksÂ </t>
  </si>
  <si>
    <t>Matthew Gray Gubler</t>
  </si>
  <si>
    <t>Animation|Comedy|Family|Fantasy|Music</t>
  </si>
  <si>
    <t>Lasse HallstrÃ¶m</t>
  </si>
  <si>
    <t>Anthony Russo</t>
  </si>
  <si>
    <t>Captain America: Civil WarÂ </t>
  </si>
  <si>
    <t>Chris Evans</t>
  </si>
  <si>
    <t>Neil Jordan</t>
  </si>
  <si>
    <t>Leonard Nimoy</t>
  </si>
  <si>
    <t>Ted Danson</t>
  </si>
  <si>
    <t>Tom Selleck</t>
  </si>
  <si>
    <t>3 Men and a BabyÂ </t>
  </si>
  <si>
    <t>Steve Guttenberg</t>
  </si>
  <si>
    <t>Comedy|Drama|Family</t>
  </si>
  <si>
    <t>Quentin Tarantino</t>
  </si>
  <si>
    <t>Richard Schiff</t>
  </si>
  <si>
    <t>The Lost World: Jurassic ParkÂ </t>
  </si>
  <si>
    <t>Vanessa Lee Chester</t>
  </si>
  <si>
    <t>Merritt Wever</t>
  </si>
  <si>
    <t>Rory Culkin</t>
  </si>
  <si>
    <t>SignsÂ </t>
  </si>
  <si>
    <t>Cherry Jones</t>
  </si>
  <si>
    <t>Drama|Sci-Fi|Thriller</t>
  </si>
  <si>
    <t>Sam Mendes</t>
  </si>
  <si>
    <t>Toy Story 2Â </t>
  </si>
  <si>
    <t>Zack Snyder</t>
  </si>
  <si>
    <t>Kieran Culkin</t>
  </si>
  <si>
    <t>Home Alone 2: Lost in New YorkÂ </t>
  </si>
  <si>
    <t>Adventure|Comedy|Family</t>
  </si>
  <si>
    <t>Sydney Pollack</t>
  </si>
  <si>
    <t>TootsieÂ </t>
  </si>
  <si>
    <t>Teri Garr</t>
  </si>
  <si>
    <t>Comedy|Drama|Romance</t>
  </si>
  <si>
    <t>David Ayer</t>
  </si>
  <si>
    <t>Robert Wise</t>
  </si>
  <si>
    <t>Angela Cartwright</t>
  </si>
  <si>
    <t>Eleanor Parker</t>
  </si>
  <si>
    <t>The Sound of MusicÂ </t>
  </si>
  <si>
    <t>Nicholas Hammond</t>
  </si>
  <si>
    <t>Biography|Drama|Family|Musical|Romance</t>
  </si>
  <si>
    <t>David O. Russell</t>
  </si>
  <si>
    <t>Catherine Hardwicke</t>
  </si>
  <si>
    <t>TwilightÂ </t>
  </si>
  <si>
    <t>Drama|Fantasy|Romance</t>
  </si>
  <si>
    <t>Doug Liman</t>
  </si>
  <si>
    <t>Ethan Coen</t>
  </si>
  <si>
    <t>Elizabeth Banks</t>
  </si>
  <si>
    <t>Birgitte Hjort SÃ¸rensen</t>
  </si>
  <si>
    <t>Pitch Perfect 2Â </t>
  </si>
  <si>
    <t>Hana Mae Lee</t>
  </si>
  <si>
    <t>Comedy|Music</t>
  </si>
  <si>
    <t>Frank Coraci</t>
  </si>
  <si>
    <t>George Roy Hill</t>
  </si>
  <si>
    <t>Eileen Brennan</t>
  </si>
  <si>
    <t>The StingÂ </t>
  </si>
  <si>
    <t>Ray Walston</t>
  </si>
  <si>
    <t>Comedy|Crime|Drama</t>
  </si>
  <si>
    <t>Lin Shaye</t>
  </si>
  <si>
    <t>Sarah Silverman</t>
  </si>
  <si>
    <t>There's Something About MaryÂ </t>
  </si>
  <si>
    <t>Richard Tyson</t>
  </si>
  <si>
    <t>Amrish Puri</t>
  </si>
  <si>
    <t>Indiana Jones and the Temple of DoomÂ </t>
  </si>
  <si>
    <t>Kate Capshaw</t>
  </si>
  <si>
    <t>Josh Zuckerman</t>
  </si>
  <si>
    <t>Austin Powers in GoldmemberÂ </t>
  </si>
  <si>
    <t>Jaume Collet-Serra</t>
  </si>
  <si>
    <t>Jan de Bont</t>
  </si>
  <si>
    <t>Alan Ruck</t>
  </si>
  <si>
    <t>TwisterÂ </t>
  </si>
  <si>
    <t>Jami Gertz</t>
  </si>
  <si>
    <t>Action|Adventure|Drama|Thriller</t>
  </si>
  <si>
    <t>Julian Glover</t>
  </si>
  <si>
    <t>Indiana Jones and the Last CrusadeÂ </t>
  </si>
  <si>
    <t>Alison Doody</t>
  </si>
  <si>
    <t>Joe Wright</t>
  </si>
  <si>
    <t>Valeria Golino</t>
  </si>
  <si>
    <t>Rain ManÂ </t>
  </si>
  <si>
    <t>Beth Grant</t>
  </si>
  <si>
    <t>John Singleton</t>
  </si>
  <si>
    <t>Saving Private RyanÂ </t>
  </si>
  <si>
    <t>Matt Damon</t>
  </si>
  <si>
    <t>Action|Drama|War</t>
  </si>
  <si>
    <t>Michael Fassbender</t>
  </si>
  <si>
    <t>Gerard Butler</t>
  </si>
  <si>
    <t>300Â </t>
  </si>
  <si>
    <t>Vincent Regan</t>
  </si>
  <si>
    <t>Action|Drama|Fantasy|War</t>
  </si>
  <si>
    <t>Jon Turteltaub</t>
  </si>
  <si>
    <t>Tate Taylor</t>
  </si>
  <si>
    <t>Emma Stone</t>
  </si>
  <si>
    <t>The HelpÂ </t>
  </si>
  <si>
    <t>Mike Vogel</t>
  </si>
  <si>
    <t>Louis Leterrier</t>
  </si>
  <si>
    <t>Betty Thomas</t>
  </si>
  <si>
    <t>Bridgit Mendler</t>
  </si>
  <si>
    <t>Alvin and the Chipmunks: The SqueakquelÂ </t>
  </si>
  <si>
    <t>Marc Forster</t>
  </si>
  <si>
    <t>Paul Sanchez</t>
  </si>
  <si>
    <t>Cast AwayÂ </t>
  </si>
  <si>
    <t>Nick Searcy</t>
  </si>
  <si>
    <t>Adventure|Drama|Romance</t>
  </si>
  <si>
    <t>Mike Newell</t>
  </si>
  <si>
    <t>Adrian Lyne</t>
  </si>
  <si>
    <t>Lois Smith</t>
  </si>
  <si>
    <t>Fred Gwynne</t>
  </si>
  <si>
    <t>Fatal AttractionÂ </t>
  </si>
  <si>
    <t>Anne Archer</t>
  </si>
  <si>
    <t>Drama|Romance|Thriller</t>
  </si>
  <si>
    <t>Paul Greengrass</t>
  </si>
  <si>
    <t>David Yates</t>
  </si>
  <si>
    <t>Harry Potter and the Order of the PhoenixÂ </t>
  </si>
  <si>
    <t>Paul McGuigan</t>
  </si>
  <si>
    <t>Craig Roberts</t>
  </si>
  <si>
    <t>Channing Tatum</t>
  </si>
  <si>
    <t>22 Jump StreetÂ </t>
  </si>
  <si>
    <t>Amber Stevens West</t>
  </si>
  <si>
    <t>Peter Segal</t>
  </si>
  <si>
    <t>Clint Howard</t>
  </si>
  <si>
    <t>Adam Sandler</t>
  </si>
  <si>
    <t>The WaterboyÂ </t>
  </si>
  <si>
    <t>Peter Dante</t>
  </si>
  <si>
    <t>Comedy|Sport</t>
  </si>
  <si>
    <t>Roger Donaldson</t>
  </si>
  <si>
    <t>Rami Malek</t>
  </si>
  <si>
    <t>Night at the MuseumÂ </t>
  </si>
  <si>
    <t>Action|Adventure|Comedy|Family|Fantasy</t>
  </si>
  <si>
    <t>Simon West</t>
  </si>
  <si>
    <t>Daniel Myrick</t>
  </si>
  <si>
    <t>Joshua Leonard</t>
  </si>
  <si>
    <t>Heather Donahue</t>
  </si>
  <si>
    <t>The Blair Witch ProjectÂ </t>
  </si>
  <si>
    <t>Michael C. Williams</t>
  </si>
  <si>
    <t>Stephen Herek</t>
  </si>
  <si>
    <t>Zooey Deschanel</t>
  </si>
  <si>
    <t>Peter Dinklage</t>
  </si>
  <si>
    <t>ElfÂ </t>
  </si>
  <si>
    <t>Comedy|Family|Fantasy|Romance</t>
  </si>
  <si>
    <t>Terry Gilliam</t>
  </si>
  <si>
    <t>Harry Potter and the Goblet of FireÂ </t>
  </si>
  <si>
    <t>Andrew Davis</t>
  </si>
  <si>
    <t>Daniel Roebuck</t>
  </si>
  <si>
    <t>The FugitiveÂ </t>
  </si>
  <si>
    <t>Sela Ward</t>
  </si>
  <si>
    <t>Action|Adventure|Crime|Drama|Mystery|Thriller</t>
  </si>
  <si>
    <t>John Landis</t>
  </si>
  <si>
    <t>John Belushi</t>
  </si>
  <si>
    <t>Animal HouseÂ </t>
  </si>
  <si>
    <t>Tim Matheson</t>
  </si>
  <si>
    <t>Wes Anderson</t>
  </si>
  <si>
    <t>Joe Dante</t>
  </si>
  <si>
    <t>Harry Carey Jr.</t>
  </si>
  <si>
    <t>Phoebe Cates</t>
  </si>
  <si>
    <t>GremlinsÂ </t>
  </si>
  <si>
    <t>Zach Galligan</t>
  </si>
  <si>
    <t>Comedy|Fantasy|Horror</t>
  </si>
  <si>
    <t>Adam McKay</t>
  </si>
  <si>
    <t>T.J. Thyne</t>
  </si>
  <si>
    <t>How the Grinch Stole ChristmasÂ </t>
  </si>
  <si>
    <t>Molly Shannon</t>
  </si>
  <si>
    <t>Comedy|Family|Fantasy</t>
  </si>
  <si>
    <t>Andy Fickman</t>
  </si>
  <si>
    <t>Paul Feig</t>
  </si>
  <si>
    <t>Wendi McLendon-Covey</t>
  </si>
  <si>
    <t>Matt Lucas</t>
  </si>
  <si>
    <t>BridesmaidsÂ </t>
  </si>
  <si>
    <t>Steve Bannos</t>
  </si>
  <si>
    <t>Andy Tennant</t>
  </si>
  <si>
    <t>Swoosie Kurtz</t>
  </si>
  <si>
    <t>Maura Tierney</t>
  </si>
  <si>
    <t>Liar LiarÂ </t>
  </si>
  <si>
    <t>Randall 'Tex' Cobb</t>
  </si>
  <si>
    <t>Comedy|Fantasy|Romance</t>
  </si>
  <si>
    <t>John Lone</t>
  </si>
  <si>
    <t>Mei MelanÃ§on</t>
  </si>
  <si>
    <t>Rush Hour 2Â </t>
  </si>
  <si>
    <t>Harris Yulin</t>
  </si>
  <si>
    <t>Action|Comedy|Crime|Thriller</t>
  </si>
  <si>
    <t>Brian Levant</t>
  </si>
  <si>
    <t>Jason Reitman</t>
  </si>
  <si>
    <t>Jennifer Garner</t>
  </si>
  <si>
    <t>JunoÂ </t>
  </si>
  <si>
    <t>Rainn Wilson</t>
  </si>
  <si>
    <t>Brian Robbins</t>
  </si>
  <si>
    <t>Cameron Crowe</t>
  </si>
  <si>
    <t>Alan Rickman</t>
  </si>
  <si>
    <t>Alice in WonderlandÂ </t>
  </si>
  <si>
    <t>Anne Hathaway</t>
  </si>
  <si>
    <t>Darren Aronofsky</t>
  </si>
  <si>
    <t>True GritÂ </t>
  </si>
  <si>
    <t>Bruce Green</t>
  </si>
  <si>
    <t>David Gordon Green</t>
  </si>
  <si>
    <t>Neil Brown Jr.</t>
  </si>
  <si>
    <t>Aldis Hodge</t>
  </si>
  <si>
    <t>Straight Outta ComptonÂ </t>
  </si>
  <si>
    <t>R. Marcos Taylor</t>
  </si>
  <si>
    <t>Biography|Crime|Drama|History|Music</t>
  </si>
  <si>
    <t>David R. Ellis</t>
  </si>
  <si>
    <t>InceptionÂ </t>
  </si>
  <si>
    <t>Gary Fleder</t>
  </si>
  <si>
    <t>Nicholas Stoller</t>
  </si>
  <si>
    <t>Carla Gallo</t>
  </si>
  <si>
    <t>NeighborsÂ </t>
  </si>
  <si>
    <t>Ike Barinholtz</t>
  </si>
  <si>
    <t>George Miller</t>
  </si>
  <si>
    <t>Ray Winstone</t>
  </si>
  <si>
    <t>Indiana Jones and the Kingdom of the Crystal SkullÂ </t>
  </si>
  <si>
    <t>Jim Broadbent</t>
  </si>
  <si>
    <t>Gus Van Sant</t>
  </si>
  <si>
    <t>Tom Berenger</t>
  </si>
  <si>
    <t>PlatoonÂ </t>
  </si>
  <si>
    <t>Kevin Dillon</t>
  </si>
  <si>
    <t>Drama|War</t>
  </si>
  <si>
    <t>Lana Wachowski</t>
  </si>
  <si>
    <t>Daniel Bernhardt</t>
  </si>
  <si>
    <t>Steve Bastoni</t>
  </si>
  <si>
    <t>The Matrix ReloadedÂ </t>
  </si>
  <si>
    <t>Helmut Bakaitis</t>
  </si>
  <si>
    <t>Action|Sci-Fi</t>
  </si>
  <si>
    <t>Big DaddyÂ </t>
  </si>
  <si>
    <t>Joey Lauren Adams</t>
  </si>
  <si>
    <t>John Woo</t>
  </si>
  <si>
    <t>Marlon Brando</t>
  </si>
  <si>
    <t>Al Pacino</t>
  </si>
  <si>
    <t>The GodfatherÂ </t>
  </si>
  <si>
    <t>Robert Duvall</t>
  </si>
  <si>
    <t>Crime|Drama</t>
  </si>
  <si>
    <t>Jonathan Liebesman</t>
  </si>
  <si>
    <t>Good Will HuntingÂ </t>
  </si>
  <si>
    <t>Minnie Driver</t>
  </si>
  <si>
    <t>Saurabh Shukla</t>
  </si>
  <si>
    <t>Anil Kapoor</t>
  </si>
  <si>
    <t>Slumdog MillionaireÂ </t>
  </si>
  <si>
    <t>Ayush Mahesh Khedekar</t>
  </si>
  <si>
    <t>Mark Waters</t>
  </si>
  <si>
    <t>Sam Taylor-Johnson</t>
  </si>
  <si>
    <t>Luke Grimes</t>
  </si>
  <si>
    <t>Jennifer Ehle</t>
  </si>
  <si>
    <t>Fifty Shades of GreyÂ </t>
  </si>
  <si>
    <t>Callum Rennie</t>
  </si>
  <si>
    <t>McG</t>
  </si>
  <si>
    <t>Rob Marshall</t>
  </si>
  <si>
    <t>Chita Rivera</t>
  </si>
  <si>
    <t>Colm Feore</t>
  </si>
  <si>
    <t>ChicagoÂ </t>
  </si>
  <si>
    <t>Jayne Eastwood</t>
  </si>
  <si>
    <t>Comedy|Crime|Musical</t>
  </si>
  <si>
    <t>Michael Mann</t>
  </si>
  <si>
    <t>Dean Stockwell</t>
  </si>
  <si>
    <t>Beverly Hills Cop IIÂ </t>
  </si>
  <si>
    <t>Michael Winterbottom</t>
  </si>
  <si>
    <t>Cheech Marin</t>
  </si>
  <si>
    <t>CarsÂ </t>
  </si>
  <si>
    <t>George Carlin</t>
  </si>
  <si>
    <t>Adventure|Animation|Comedy|Family|Sport</t>
  </si>
  <si>
    <t>Paul Thomas Anderson</t>
  </si>
  <si>
    <t>Anne Fletcher</t>
  </si>
  <si>
    <t>Denis O'Hare</t>
  </si>
  <si>
    <t>The ProposalÂ </t>
  </si>
  <si>
    <t>Paul Verhoeven</t>
  </si>
  <si>
    <t>Tom Hooper</t>
  </si>
  <si>
    <t>Colin Firth</t>
  </si>
  <si>
    <t>The King's SpeechÂ </t>
  </si>
  <si>
    <t>Derek Jacobi</t>
  </si>
  <si>
    <t>Biography|Drama|History|Romance</t>
  </si>
  <si>
    <t>Paul Weitz</t>
  </si>
  <si>
    <t>Adam Brown</t>
  </si>
  <si>
    <t>Aidan Turner</t>
  </si>
  <si>
    <t>The Hobbit: An Unexpected JourneyÂ </t>
  </si>
  <si>
    <t>James Nesbitt</t>
  </si>
  <si>
    <t>Adventure|Fantasy</t>
  </si>
  <si>
    <t>Peter Berg</t>
  </si>
  <si>
    <t>John Pasquin</t>
  </si>
  <si>
    <t>Eric Lloyd</t>
  </si>
  <si>
    <t>The Santa ClauseÂ </t>
  </si>
  <si>
    <t>Peter Boyle</t>
  </si>
  <si>
    <t>Comedy|Drama|Family|Fantasy</t>
  </si>
  <si>
    <t>Raja Gosnell</t>
  </si>
  <si>
    <t>The Hunger Games: Mockingjay - Part 2Â </t>
  </si>
  <si>
    <t>Adventure|Sci-Fi</t>
  </si>
  <si>
    <t>Robert Luketic</t>
  </si>
  <si>
    <t>Donald Glover</t>
  </si>
  <si>
    <t>The MartianÂ </t>
  </si>
  <si>
    <t>Benedict Wong</t>
  </si>
  <si>
    <t>Adventure|Drama|Sci-Fi</t>
  </si>
  <si>
    <t>Robert Schwentke</t>
  </si>
  <si>
    <t>Pierre Morel</t>
  </si>
  <si>
    <t>Holly Valance</t>
  </si>
  <si>
    <t>TakenÂ </t>
  </si>
  <si>
    <t>Xander Berkeley</t>
  </si>
  <si>
    <t>France</t>
  </si>
  <si>
    <t>Taylor Hackford</t>
  </si>
  <si>
    <t>Gary Oldman</t>
  </si>
  <si>
    <t>Harry Potter and the Prisoner of AzkabanÂ </t>
  </si>
  <si>
    <t>Tim Story</t>
  </si>
  <si>
    <t>Eddie Marsan</t>
  </si>
  <si>
    <t>Sherlock HolmesÂ </t>
  </si>
  <si>
    <t>Robert Maillet</t>
  </si>
  <si>
    <t>Action|Adventure|Crime|Mystery|Thriller</t>
  </si>
  <si>
    <t>Tobe Hooper</t>
  </si>
  <si>
    <t>Judd Apatow</t>
  </si>
  <si>
    <t>Martin Starr</t>
  </si>
  <si>
    <t>Knocked UpÂ </t>
  </si>
  <si>
    <t>Charlyne Yi</t>
  </si>
  <si>
    <t>Tyler Perry</t>
  </si>
  <si>
    <t>Eric Darnell</t>
  </si>
  <si>
    <t>Cedric the Entertainer</t>
  </si>
  <si>
    <t>Jada Pinkett Smith</t>
  </si>
  <si>
    <t>MadagascarÂ </t>
  </si>
  <si>
    <t>Andy Richter</t>
  </si>
  <si>
    <t>Wolfgang Petersen</t>
  </si>
  <si>
    <t>Delroy Lindo</t>
  </si>
  <si>
    <t>UpÂ </t>
  </si>
  <si>
    <t>Jess Harnell</t>
  </si>
  <si>
    <t>Alejandro G. IÃ±Ã¡rritu</t>
  </si>
  <si>
    <t>Kevin Reynolds</t>
  </si>
  <si>
    <t>Robin Hood: Prince of ThievesÂ </t>
  </si>
  <si>
    <t>Michael Wincott</t>
  </si>
  <si>
    <t>Action|Adventure|Drama|Romance</t>
  </si>
  <si>
    <t>Alex Proyas</t>
  </si>
  <si>
    <t>Chris Wedge</t>
  </si>
  <si>
    <t>Goran Visnjic</t>
  </si>
  <si>
    <t>Ice AgeÂ </t>
  </si>
  <si>
    <t>Denis Leary</t>
  </si>
  <si>
    <t>Alexander Payne</t>
  </si>
  <si>
    <t>Lili Taylor</t>
  </si>
  <si>
    <t>Mackenzie Foy</t>
  </si>
  <si>
    <t>The ConjuringÂ </t>
  </si>
  <si>
    <t>Hayley McFarland</t>
  </si>
  <si>
    <t>Horror|Mystery|Thriller</t>
  </si>
  <si>
    <t>Andrzej Bartkowiak</t>
  </si>
  <si>
    <t>Hal Holbrook</t>
  </si>
  <si>
    <t>LincolnÂ </t>
  </si>
  <si>
    <t>Bruce McGill</t>
  </si>
  <si>
    <t>Biography|Drama|History|War</t>
  </si>
  <si>
    <t>Edgar RamÃ­rez</t>
  </si>
  <si>
    <t>The Bourne UltimatumÂ </t>
  </si>
  <si>
    <t>Albert Finney</t>
  </si>
  <si>
    <t>Action|Mystery|Thriller</t>
  </si>
  <si>
    <t>Baz Luhrmann</t>
  </si>
  <si>
    <t>Mel Brooks</t>
  </si>
  <si>
    <t>David Huddleston</t>
  </si>
  <si>
    <t>Madeline Kahn</t>
  </si>
  <si>
    <t>Blazing SaddlesÂ </t>
  </si>
  <si>
    <t>Harvey Korman</t>
  </si>
  <si>
    <t>Comedy|Western</t>
  </si>
  <si>
    <t>Ben Stiller</t>
  </si>
  <si>
    <t>William Xifaras</t>
  </si>
  <si>
    <t>Michael Rapaport</t>
  </si>
  <si>
    <t>The HeatÂ </t>
  </si>
  <si>
    <t>DemiÃ¡n Bichir</t>
  </si>
  <si>
    <t>Brad Anderson</t>
  </si>
  <si>
    <t>The FirmÂ </t>
  </si>
  <si>
    <t>Wilford Brimley</t>
  </si>
  <si>
    <t>John G. Avildsen</t>
  </si>
  <si>
    <t>Burgess Meredith</t>
  </si>
  <si>
    <t>Sylvester Stallone</t>
  </si>
  <si>
    <t>RockyÂ </t>
  </si>
  <si>
    <t>Carl Weathers</t>
  </si>
  <si>
    <t>Drama|Sport</t>
  </si>
  <si>
    <t>Brian Helgeland</t>
  </si>
  <si>
    <t>Carlos Saldanha</t>
  </si>
  <si>
    <t>Ray Romano</t>
  </si>
  <si>
    <t>Ice Age: The MeltdownÂ </t>
  </si>
  <si>
    <t>Jay Leno</t>
  </si>
  <si>
    <t>J.B. Rogers</t>
  </si>
  <si>
    <t>Shannon Elizabeth</t>
  </si>
  <si>
    <t>Alyson Hannigan</t>
  </si>
  <si>
    <t>American Pie 2Â </t>
  </si>
  <si>
    <t>Natasha Lyonne</t>
  </si>
  <si>
    <t>Chuck Russell</t>
  </si>
  <si>
    <t>Dreama Walker</t>
  </si>
  <si>
    <t>Gran TorinoÂ </t>
  </si>
  <si>
    <t>Ahney Her</t>
  </si>
  <si>
    <t>Curtis Hanson</t>
  </si>
  <si>
    <t>Peter Gallagher</t>
  </si>
  <si>
    <t>Kevin Spacey</t>
  </si>
  <si>
    <t>American BeautyÂ </t>
  </si>
  <si>
    <t>Ara Celi</t>
  </si>
  <si>
    <t>D.J. Caruso</t>
  </si>
  <si>
    <t>American GraffitiÂ </t>
  </si>
  <si>
    <t>Mackenzie Phillips</t>
  </si>
  <si>
    <t>Comedy|Drama|Music</t>
  </si>
  <si>
    <t>David Cronenberg</t>
  </si>
  <si>
    <t>Rawson Marshall Thurber</t>
  </si>
  <si>
    <t>Molly C. Quinn</t>
  </si>
  <si>
    <t>Laura-Leigh</t>
  </si>
  <si>
    <t>We're the MillersÂ </t>
  </si>
  <si>
    <t>Thomas Lennon</t>
  </si>
  <si>
    <t>Comedy|Crime</t>
  </si>
  <si>
    <t>David Koepp</t>
  </si>
  <si>
    <t>Michael Moore</t>
  </si>
  <si>
    <t>Stevie Wonder</t>
  </si>
  <si>
    <t>Osama bin Laden</t>
  </si>
  <si>
    <t>Fahrenheit 9/11Â </t>
  </si>
  <si>
    <t>Ricky Martin</t>
  </si>
  <si>
    <t>Documentary|Drama|War</t>
  </si>
  <si>
    <t>David Zucker</t>
  </si>
  <si>
    <t>Pei-Pei Cheng</t>
  </si>
  <si>
    <t>Chen Chang</t>
  </si>
  <si>
    <t>Crouching Tiger, Hidden DragonÂ </t>
  </si>
  <si>
    <t>Sihung Lung</t>
  </si>
  <si>
    <t>Taiwan</t>
  </si>
  <si>
    <t>Josh Boone</t>
  </si>
  <si>
    <t>Sam Trammell</t>
  </si>
  <si>
    <t>Shailene Woodley</t>
  </si>
  <si>
    <t>The Fault in Our StarsÂ </t>
  </si>
  <si>
    <t>Nat Wolff</t>
  </si>
  <si>
    <t>Nancy Meyers</t>
  </si>
  <si>
    <t>Lisa Edelstein</t>
  </si>
  <si>
    <t>What Women WantÂ </t>
  </si>
  <si>
    <t>Loretta Devine</t>
  </si>
  <si>
    <t>Gavin O'Connor</t>
  </si>
  <si>
    <t>Austin Pendleton</t>
  </si>
  <si>
    <t>Adam Goldberg</t>
  </si>
  <si>
    <t>A Beautiful MindÂ </t>
  </si>
  <si>
    <t>Judd Hirsch</t>
  </si>
  <si>
    <t>Biography|Drama</t>
  </si>
  <si>
    <t>Catch Me If You CanÂ </t>
  </si>
  <si>
    <t>Biography|Crime|Drama</t>
  </si>
  <si>
    <t>Guillermo del Toro</t>
  </si>
  <si>
    <t>Iron Man 2Â </t>
  </si>
  <si>
    <t>Harold Becker</t>
  </si>
  <si>
    <t>Jonathan Demme</t>
  </si>
  <si>
    <t>Scott Glenn</t>
  </si>
  <si>
    <t>Anthony Hopkins</t>
  </si>
  <si>
    <t>The Silence of the LambsÂ </t>
  </si>
  <si>
    <t>Anthony Heald</t>
  </si>
  <si>
    <t>Crime|Drama|Horror|Thriller</t>
  </si>
  <si>
    <t>James Ivory</t>
  </si>
  <si>
    <t>Kiran Shah</t>
  </si>
  <si>
    <t>The Chronicles of Narnia: The Lion, the Witch and the WardrobeÂ </t>
  </si>
  <si>
    <t>Shane Rangi</t>
  </si>
  <si>
    <t>Meet the ParentsÂ </t>
  </si>
  <si>
    <t>Jean-Pierre Jeunet</t>
  </si>
  <si>
    <t>Peter Farrelly</t>
  </si>
  <si>
    <t>Mike Starr</t>
  </si>
  <si>
    <t>Lauren Holly</t>
  </si>
  <si>
    <t>Dumb &amp; DumberÂ </t>
  </si>
  <si>
    <t>John Glen</t>
  </si>
  <si>
    <t>Silver Linings PlaybookÂ </t>
  </si>
  <si>
    <t>J.T. Walsh</t>
  </si>
  <si>
    <t>Good Morning, VietnamÂ </t>
  </si>
  <si>
    <t>Bruno Kirby</t>
  </si>
  <si>
    <t>Biography|Comedy|Drama|War</t>
  </si>
  <si>
    <t>Larry Charles</t>
  </si>
  <si>
    <t>Ken Davitian</t>
  </si>
  <si>
    <t>Luenell</t>
  </si>
  <si>
    <t>Borat: Cultural Learnings of America for Make Benefit Glorious Nation of KazakhstanÂ </t>
  </si>
  <si>
    <t>Chester</t>
  </si>
  <si>
    <t>John Madden</t>
  </si>
  <si>
    <t>American HustleÂ </t>
  </si>
  <si>
    <t>Jon M. Chu</t>
  </si>
  <si>
    <t>Miko Hughes</t>
  </si>
  <si>
    <t>Apollo 13Â </t>
  </si>
  <si>
    <t>Kathleen Quinlan</t>
  </si>
  <si>
    <t>Adventure|Drama|History</t>
  </si>
  <si>
    <t>Nick Chinlund</t>
  </si>
  <si>
    <t>Rene Russo</t>
  </si>
  <si>
    <t>Lethal Weapon 3Â </t>
  </si>
  <si>
    <t>Stuart Wilson</t>
  </si>
  <si>
    <t>Justin Lin</t>
  </si>
  <si>
    <t>Tika Sumpter</t>
  </si>
  <si>
    <t>Ride AlongÂ </t>
  </si>
  <si>
    <t>Bryan Callen</t>
  </si>
  <si>
    <t>Action|Comedy|Crime|Romance</t>
  </si>
  <si>
    <t>Bob Balaban</t>
  </si>
  <si>
    <t>Close Encounters of the Third KindÂ </t>
  </si>
  <si>
    <t>Melinda Dillon</t>
  </si>
  <si>
    <t>Drama|Sci-Fi</t>
  </si>
  <si>
    <t>Kirk Jones</t>
  </si>
  <si>
    <t>Marcus Chong</t>
  </si>
  <si>
    <t>Keanu Reeves</t>
  </si>
  <si>
    <t>The MatrixÂ </t>
  </si>
  <si>
    <t>Gloria Foster</t>
  </si>
  <si>
    <t>Les Mayfield</t>
  </si>
  <si>
    <t>David Silverman</t>
  </si>
  <si>
    <t>Yeardley Smith</t>
  </si>
  <si>
    <t>The Simpsons MovieÂ </t>
  </si>
  <si>
    <t>Marcia Wallace</t>
  </si>
  <si>
    <t>Adventure|Animation|Comedy</t>
  </si>
  <si>
    <t>Malcolm D. Lee</t>
  </si>
  <si>
    <t>Oren Peli</t>
  </si>
  <si>
    <t>Ashley Palmer</t>
  </si>
  <si>
    <t>Micah Sloat</t>
  </si>
  <si>
    <t>Paranormal ActivityÂ </t>
  </si>
  <si>
    <t>Amber Armstrong</t>
  </si>
  <si>
    <t>Mark Neveldine</t>
  </si>
  <si>
    <t>J.J. Abrams</t>
  </si>
  <si>
    <t>Star TrekÂ </t>
  </si>
  <si>
    <t>Bruce Greenwood</t>
  </si>
  <si>
    <t>Michael Apted</t>
  </si>
  <si>
    <t>Milos Forman</t>
  </si>
  <si>
    <t>Michael Berryman</t>
  </si>
  <si>
    <t>Scatman Crothers</t>
  </si>
  <si>
    <t>One Flew Over the Cuckoo's NestÂ </t>
  </si>
  <si>
    <t>Louise Fletcher</t>
  </si>
  <si>
    <t>Mike Leigh</t>
  </si>
  <si>
    <t>Gabriele Muccino</t>
  </si>
  <si>
    <t>Kurt Fuller</t>
  </si>
  <si>
    <t>The Pursuit of HappynessÂ </t>
  </si>
  <si>
    <t>James Karen</t>
  </si>
  <si>
    <t>Mike Nichols</t>
  </si>
  <si>
    <t>HitchÂ </t>
  </si>
  <si>
    <t>Kevin Sussman</t>
  </si>
  <si>
    <t>Patrick Fugit</t>
  </si>
  <si>
    <t>Gone GirlÂ </t>
  </si>
  <si>
    <t>Emily Ratajkowski</t>
  </si>
  <si>
    <t>Crime|Drama|Mystery|Thriller</t>
  </si>
  <si>
    <t>Neil Burger</t>
  </si>
  <si>
    <t>Alex Pettyfer</t>
  </si>
  <si>
    <t>Magic MikeÂ </t>
  </si>
  <si>
    <t>Matthew McConaughey</t>
  </si>
  <si>
    <t>Maile Flanagan</t>
  </si>
  <si>
    <t>Ice Age: Dawn of the DinosaursÂ </t>
  </si>
  <si>
    <t>Kelly Keaton</t>
  </si>
  <si>
    <t>Action|Adventure|Animation|Comedy|Family</t>
  </si>
  <si>
    <t>Peter Cattaneo</t>
  </si>
  <si>
    <t>The Fast and the FuriousÂ </t>
  </si>
  <si>
    <t>Jordana Brewster</t>
  </si>
  <si>
    <t>Peter Hyams</t>
  </si>
  <si>
    <t>Rob Minkoff</t>
  </si>
  <si>
    <t>George P. Cosmatos</t>
  </si>
  <si>
    <t>Julia Nickson</t>
  </si>
  <si>
    <t>Rambo: First Blood Part IIÂ </t>
  </si>
  <si>
    <t>Martin Kove</t>
  </si>
  <si>
    <t>Action|Adventure|Thriller|War</t>
  </si>
  <si>
    <t>Rob Zombie</t>
  </si>
  <si>
    <t>Alice Braga</t>
  </si>
  <si>
    <t>I Am LegendÂ </t>
  </si>
  <si>
    <t>Willow Smith</t>
  </si>
  <si>
    <t>Drama|Horror|Sci-Fi</t>
  </si>
  <si>
    <t>Robert Redford</t>
  </si>
  <si>
    <t>Hayley Atwell</t>
  </si>
  <si>
    <t>CinderellaÂ </t>
  </si>
  <si>
    <t>Lily James</t>
  </si>
  <si>
    <t>Drama|Family|Fantasy|Romance</t>
  </si>
  <si>
    <t>Rod Lurie</t>
  </si>
  <si>
    <t>Scott Derrickson</t>
  </si>
  <si>
    <t>Bruce Davison</t>
  </si>
  <si>
    <t>Hugh Jackman</t>
  </si>
  <si>
    <t>X-Men 2Â </t>
  </si>
  <si>
    <t>Aaron Stanford</t>
  </si>
  <si>
    <t>Canada</t>
  </si>
  <si>
    <t>Action|Adventure|Fantasy|Sci-Fi|Thriller</t>
  </si>
  <si>
    <t>Scott Hicks</t>
  </si>
  <si>
    <t>Helen McCrory</t>
  </si>
  <si>
    <t>SkyfallÂ </t>
  </si>
  <si>
    <t>Rory Kinnear</t>
  </si>
  <si>
    <t>Action|Adventure|Thriller</t>
  </si>
  <si>
    <t>Stephen Hopkins</t>
  </si>
  <si>
    <t>Steve Miner</t>
  </si>
  <si>
    <t>Stephen Sommers</t>
  </si>
  <si>
    <t>Brendan Fraser</t>
  </si>
  <si>
    <t>Dwayne Johnson</t>
  </si>
  <si>
    <t>The Mummy ReturnsÂ </t>
  </si>
  <si>
    <t>Patricia Velasquez</t>
  </si>
  <si>
    <t>Action|Adventure|Fantasy|Thriller</t>
  </si>
  <si>
    <t>Kelly Preston</t>
  </si>
  <si>
    <t>Jerry MaguireÂ </t>
  </si>
  <si>
    <t>Bonnie Hunt</t>
  </si>
  <si>
    <t>Comedy|Drama|Romance|Sport</t>
  </si>
  <si>
    <t>Wayne Wang</t>
  </si>
  <si>
    <t>Jenette Goldstein</t>
  </si>
  <si>
    <t>Joe Morton</t>
  </si>
  <si>
    <t>Terminator 2: Judgment DayÂ </t>
  </si>
  <si>
    <t>S. Epatha Merkerson</t>
  </si>
  <si>
    <t>Yimou Zhang</t>
  </si>
  <si>
    <t>War of the WorldsÂ </t>
  </si>
  <si>
    <t>Rick Gonzalez</t>
  </si>
  <si>
    <t>Amy Yasbeck</t>
  </si>
  <si>
    <t>Peter Greene</t>
  </si>
  <si>
    <t>The MaskÂ </t>
  </si>
  <si>
    <t>Reg E. Cathey</t>
  </si>
  <si>
    <t>Action|Comedy|Crime|Fantasy</t>
  </si>
  <si>
    <t>Albert Hughes</t>
  </si>
  <si>
    <t>Penelope Spheeris</t>
  </si>
  <si>
    <t>Lara Flynn Boyle</t>
  </si>
  <si>
    <t>Tia Carrere</t>
  </si>
  <si>
    <t>Wayne's WorldÂ </t>
  </si>
  <si>
    <t>Alexandre Aja</t>
  </si>
  <si>
    <t>Bob Clark</t>
  </si>
  <si>
    <t>Susan Clark</t>
  </si>
  <si>
    <t>Art Hindle</t>
  </si>
  <si>
    <t>Porky'sÂ </t>
  </si>
  <si>
    <t>Tony Ganios</t>
  </si>
  <si>
    <t>Greg Mottola</t>
  </si>
  <si>
    <t>Joe Lo Truglio</t>
  </si>
  <si>
    <t>SuperbadÂ </t>
  </si>
  <si>
    <t>Kevin Corrigan</t>
  </si>
  <si>
    <t>A Few Good MenÂ </t>
  </si>
  <si>
    <t>Kevin Pollak</t>
  </si>
  <si>
    <t>Drama|Thriller</t>
  </si>
  <si>
    <t>Joan Allen</t>
  </si>
  <si>
    <t>The Bourne SupremacyÂ </t>
  </si>
  <si>
    <t>Oksana Akinshina</t>
  </si>
  <si>
    <t>Andrew Fleming</t>
  </si>
  <si>
    <t>Kristin Scott Thomas</t>
  </si>
  <si>
    <t>Mission: ImpossibleÂ </t>
  </si>
  <si>
    <t>Vanessa Redgrave</t>
  </si>
  <si>
    <t>Andrew Niccol</t>
  </si>
  <si>
    <t>David Lean</t>
  </si>
  <si>
    <t>Klaus Kinski</t>
  </si>
  <si>
    <t>Julie Christie</t>
  </si>
  <si>
    <t>Doctor ZhivagoÂ </t>
  </si>
  <si>
    <t>Geraldine Chaplin</t>
  </si>
  <si>
    <t>Drama|Romance|War</t>
  </si>
  <si>
    <t>Angelina Jolie Pitt</t>
  </si>
  <si>
    <t>Sean Anders</t>
  </si>
  <si>
    <t>Linda Cardellini</t>
  </si>
  <si>
    <t>Daddy's HomeÂ </t>
  </si>
  <si>
    <t>Mark L. Young</t>
  </si>
  <si>
    <t>Takashi Shimizu</t>
  </si>
  <si>
    <t>Clea DuVall</t>
  </si>
  <si>
    <t>Sarah Michelle Gellar</t>
  </si>
  <si>
    <t>The GrudgeÂ </t>
  </si>
  <si>
    <t>Ted Raimi</t>
  </si>
  <si>
    <t>Atom Egoyan</t>
  </si>
  <si>
    <t>Eric Stoltz</t>
  </si>
  <si>
    <t>Pulp FictionÂ </t>
  </si>
  <si>
    <t>Phil LaMarr</t>
  </si>
  <si>
    <t>Kimberly J. Brown</t>
  </si>
  <si>
    <t>Angus T. Jones</t>
  </si>
  <si>
    <t>Bringing Down the HouseÂ </t>
  </si>
  <si>
    <t>Steve Harris</t>
  </si>
  <si>
    <t>Brad Silberling</t>
  </si>
  <si>
    <t>Seth Gordon</t>
  </si>
  <si>
    <t>Identity ThiefÂ </t>
  </si>
  <si>
    <t>T.I.</t>
  </si>
  <si>
    <t>Burr Steers</t>
  </si>
  <si>
    <t>Bruce Beresford</t>
  </si>
  <si>
    <t>Jessica Tandy</t>
  </si>
  <si>
    <t>Driving Miss DaisyÂ </t>
  </si>
  <si>
    <t>Patti LuPone</t>
  </si>
  <si>
    <t>Henry Joost</t>
  </si>
  <si>
    <t>Sprague Grayden</t>
  </si>
  <si>
    <t>Johanna Braddy</t>
  </si>
  <si>
    <t>Paranormal Activity 3Â </t>
  </si>
  <si>
    <t>Christopher Nicholas Smith</t>
  </si>
  <si>
    <t>Christopher McQuarrie</t>
  </si>
  <si>
    <t>Alyson Stoner</t>
  </si>
  <si>
    <t>Tom Welling</t>
  </si>
  <si>
    <t>Cheaper by the DozenÂ </t>
  </si>
  <si>
    <t>Darren Lynn Bousman</t>
  </si>
  <si>
    <t>Bernie Mac</t>
  </si>
  <si>
    <t>Brad Pitt</t>
  </si>
  <si>
    <t>Ocean's ElevenÂ </t>
  </si>
  <si>
    <t>Elliott Gould</t>
  </si>
  <si>
    <t>Crime|Thriller</t>
  </si>
  <si>
    <t>David Bowers</t>
  </si>
  <si>
    <t>Happy FeetÂ </t>
  </si>
  <si>
    <t>Elizabeth Daily</t>
  </si>
  <si>
    <t>Animation|Comedy|Family|Music|Romance</t>
  </si>
  <si>
    <t>David Dobkin</t>
  </si>
  <si>
    <t>James L. Brooks</t>
  </si>
  <si>
    <t>Lupe Ontiveros</t>
  </si>
  <si>
    <t>As Good as It GetsÂ </t>
  </si>
  <si>
    <t>Shirley Knight</t>
  </si>
  <si>
    <t>David Frankel</t>
  </si>
  <si>
    <t>Jeff Tremaine</t>
  </si>
  <si>
    <t>Steve-O</t>
  </si>
  <si>
    <t>Bam Margera</t>
  </si>
  <si>
    <t>Jackass 3DÂ </t>
  </si>
  <si>
    <t>Chris Pontius</t>
  </si>
  <si>
    <t>Action|Comedy|Documentary</t>
  </si>
  <si>
    <t>Penny Marshall</t>
  </si>
  <si>
    <t>Jon Lovitz</t>
  </si>
  <si>
    <t>BigÂ </t>
  </si>
  <si>
    <t>John Heard</t>
  </si>
  <si>
    <t>Comedy|Drama|Family|Fantasy|Romance</t>
  </si>
  <si>
    <t>David Twohy</t>
  </si>
  <si>
    <t>Mick Jackson</t>
  </si>
  <si>
    <t>Bill Cobbs</t>
  </si>
  <si>
    <t>The BodyguardÂ </t>
  </si>
  <si>
    <t>DeVaughn Nixon</t>
  </si>
  <si>
    <t>Action|Drama|Music|Romance</t>
  </si>
  <si>
    <t>Tony Jay</t>
  </si>
  <si>
    <t>TwinsÂ </t>
  </si>
  <si>
    <t>Hugh O'Brian</t>
  </si>
  <si>
    <t>Dean Parisot</t>
  </si>
  <si>
    <t>Dax Flame</t>
  </si>
  <si>
    <t>21 Jump StreetÂ </t>
  </si>
  <si>
    <t>Edgar Wright</t>
  </si>
  <si>
    <t>Ted Cassidy</t>
  </si>
  <si>
    <t>Katharine Ross</t>
  </si>
  <si>
    <t>Butch Cassidy and the Sundance KidÂ </t>
  </si>
  <si>
    <t>Kenneth Mars</t>
  </si>
  <si>
    <t>Biography|Crime|Drama|Western</t>
  </si>
  <si>
    <t>Frank Darabont</t>
  </si>
  <si>
    <t>Robert Stevenson</t>
  </si>
  <si>
    <t>Glynis Johns</t>
  </si>
  <si>
    <t>Ed Wynn</t>
  </si>
  <si>
    <t>Mary PoppinsÂ </t>
  </si>
  <si>
    <t>Elsa Lanchester</t>
  </si>
  <si>
    <t>Comedy|Family|Fantasy|Musical</t>
  </si>
  <si>
    <t>Frank Marshall</t>
  </si>
  <si>
    <t>SpeedÂ </t>
  </si>
  <si>
    <t>Action|Adventure|Crime|Thriller</t>
  </si>
  <si>
    <t>Michael Sucsy</t>
  </si>
  <si>
    <t>Lucas Bryant</t>
  </si>
  <si>
    <t>The VowÂ </t>
  </si>
  <si>
    <t>Dillon Casey</t>
  </si>
  <si>
    <t>Gary Winick</t>
  </si>
  <si>
    <t>Olivier Megaton</t>
  </si>
  <si>
    <t>Taken 2Â </t>
  </si>
  <si>
    <t>D.B. Sweeney</t>
  </si>
  <si>
    <t>Gavin Hood</t>
  </si>
  <si>
    <t>Gary Cole</t>
  </si>
  <si>
    <t>Dodgeball: A True Underdog StoryÂ </t>
  </si>
  <si>
    <t>George Clooney</t>
  </si>
  <si>
    <t>George Tillman Jr.</t>
  </si>
  <si>
    <t>Black SwanÂ </t>
  </si>
  <si>
    <t>Mark Margolis</t>
  </si>
  <si>
    <t>Guy Hamilton</t>
  </si>
  <si>
    <t>John Cornell</t>
  </si>
  <si>
    <t>Crocodile Dundee IIÂ </t>
  </si>
  <si>
    <t>John Meillon</t>
  </si>
  <si>
    <t>Action|Adventure|Comedy</t>
  </si>
  <si>
    <t>Hayao Miyazaki</t>
  </si>
  <si>
    <t>Seth Gabel</t>
  </si>
  <si>
    <t>The Da Vinci CodeÂ </t>
  </si>
  <si>
    <t>JÃ¼rgen Prochnow</t>
  </si>
  <si>
    <t>Mystery|Thriller</t>
  </si>
  <si>
    <t>Hugh Wilson</t>
  </si>
  <si>
    <t>Jeffrey Jones</t>
  </si>
  <si>
    <t>The Hunt for Red OctoberÂ </t>
  </si>
  <si>
    <t>Courtney B. Vance</t>
  </si>
  <si>
    <t>Iain Softley</t>
  </si>
  <si>
    <t>Phyllida Lloyd</t>
  </si>
  <si>
    <t>Meryl Streep</t>
  </si>
  <si>
    <t>Mamma Mia!Â </t>
  </si>
  <si>
    <t>Julie Walters</t>
  </si>
  <si>
    <t>Comedy|Family|Musical|Romance</t>
  </si>
  <si>
    <t>Irwin Winkler</t>
  </si>
  <si>
    <t>Ben Affleck</t>
  </si>
  <si>
    <t>Scoot McNairy</t>
  </si>
  <si>
    <t>ArgoÂ </t>
  </si>
  <si>
    <t>Tate Donovan</t>
  </si>
  <si>
    <t>Biography|Drama|History|Thriller</t>
  </si>
  <si>
    <t>Dallas Roberts</t>
  </si>
  <si>
    <t>Walk the LineÂ </t>
  </si>
  <si>
    <t>Tyler Hilton</t>
  </si>
  <si>
    <t>Biography|Drama|Music|Romance</t>
  </si>
  <si>
    <t>Jake Kasdan</t>
  </si>
  <si>
    <t>Cynthia Rhodes</t>
  </si>
  <si>
    <t>Michael Nouri</t>
  </si>
  <si>
    <t>FlashdanceÂ </t>
  </si>
  <si>
    <t>Lee Ving</t>
  </si>
  <si>
    <t>Drama|Music|Romance</t>
  </si>
  <si>
    <t>James Gray</t>
  </si>
  <si>
    <t>American PieÂ </t>
  </si>
  <si>
    <t>James Wong</t>
  </si>
  <si>
    <t>Dougray Scott</t>
  </si>
  <si>
    <t>Mission: Impossible IIÂ </t>
  </si>
  <si>
    <t>Richard Roxburgh</t>
  </si>
  <si>
    <t>Jason Friedberg</t>
  </si>
  <si>
    <t>Captain America: The Winter SoldierÂ </t>
  </si>
  <si>
    <t>Jay Chandrasekhar</t>
  </si>
  <si>
    <t>The Devil Wears PradaÂ </t>
  </si>
  <si>
    <t>Rebecca Mader</t>
  </si>
  <si>
    <t>Jim Sheridan</t>
  </si>
  <si>
    <t>Genndy Tartakovsky</t>
  </si>
  <si>
    <t>Hotel Transylvania 2Â </t>
  </si>
  <si>
    <t>Fran Drescher</t>
  </si>
  <si>
    <t>Animation|Comedy|Family|Fantasy</t>
  </si>
  <si>
    <t>Joe Johnston</t>
  </si>
  <si>
    <t>Mary Lynn Rajskub</t>
  </si>
  <si>
    <t>Ethan Embry</t>
  </si>
  <si>
    <t>Sweet Home AlabamaÂ </t>
  </si>
  <si>
    <t>Courtney Gains</t>
  </si>
  <si>
    <t>Joel Coen</t>
  </si>
  <si>
    <t>Paul Tibbitt</t>
  </si>
  <si>
    <t>Billy West</t>
  </si>
  <si>
    <t>Tim Conway</t>
  </si>
  <si>
    <t>The SpongeBob Movie: Sponge Out of WaterÂ </t>
  </si>
  <si>
    <t>Eddie Deezen</t>
  </si>
  <si>
    <t>John Dahl</t>
  </si>
  <si>
    <t>Trevor Morgan</t>
  </si>
  <si>
    <t>Michael Jeter</t>
  </si>
  <si>
    <t>Jurassic Park IIIÂ </t>
  </si>
  <si>
    <t>Alessandro Nivola</t>
  </si>
  <si>
    <t>John Erick Dowdle</t>
  </si>
  <si>
    <t>W. Earl Brown</t>
  </si>
  <si>
    <t>David Arquette</t>
  </si>
  <si>
    <t>ScreamÂ </t>
  </si>
  <si>
    <t>Roger Jackson</t>
  </si>
  <si>
    <t>Horror|Mystery</t>
  </si>
  <si>
    <t>John Moore</t>
  </si>
  <si>
    <t>Eddie Redmayne</t>
  </si>
  <si>
    <t>Les MisÃ©rablesÂ </t>
  </si>
  <si>
    <t>Drama|Musical|Romance</t>
  </si>
  <si>
    <t>John Sayles</t>
  </si>
  <si>
    <t>Air Force OneÂ </t>
  </si>
  <si>
    <t>John Whitesell</t>
  </si>
  <si>
    <t>Nia Long</t>
  </si>
  <si>
    <t>Big Momma's HouseÂ </t>
  </si>
  <si>
    <t>Tichina Arnold</t>
  </si>
  <si>
    <t>Jon Amiel</t>
  </si>
  <si>
    <t>Georgina Cates</t>
  </si>
  <si>
    <t>Jackson Nicoll</t>
  </si>
  <si>
    <t>Bad GrandpaÂ </t>
  </si>
  <si>
    <t>Grasie Mercedes</t>
  </si>
  <si>
    <t>UnforgivenÂ </t>
  </si>
  <si>
    <t>Frances Fisher</t>
  </si>
  <si>
    <t>Drama|Western</t>
  </si>
  <si>
    <t>Jonathan Frakes</t>
  </si>
  <si>
    <t>Lee Daniels</t>
  </si>
  <si>
    <t>David Oyelowo</t>
  </si>
  <si>
    <t>Lee Daniels' The ButlerÂ </t>
  </si>
  <si>
    <t>Jonathan Lynn</t>
  </si>
  <si>
    <t>Mike Gabriel</t>
  </si>
  <si>
    <t>PocahontasÂ </t>
  </si>
  <si>
    <t>Irene Bedard</t>
  </si>
  <si>
    <t>Adventure|Animation|Drama|Family|History|Musical|Romance</t>
  </si>
  <si>
    <t>Jonathan Mostow</t>
  </si>
  <si>
    <t>Luc Besson</t>
  </si>
  <si>
    <t>LucyÂ </t>
  </si>
  <si>
    <t>Amr Waked</t>
  </si>
  <si>
    <t>Action|Sci-Fi|Thriller</t>
  </si>
  <si>
    <t>Bibo Bergeron</t>
  </si>
  <si>
    <t>Shark TaleÂ </t>
  </si>
  <si>
    <t>Julie Taymor</t>
  </si>
  <si>
    <t>Boaz Yakin</t>
  </si>
  <si>
    <t>Denzel Washington</t>
  </si>
  <si>
    <t>Ryan Gosling</t>
  </si>
  <si>
    <t>Remember the TitansÂ </t>
  </si>
  <si>
    <t>Ethan Suplee</t>
  </si>
  <si>
    <t>Keenen Ivory Wayans</t>
  </si>
  <si>
    <t>Neill Blomkamp</t>
  </si>
  <si>
    <t>Jed Brophy</t>
  </si>
  <si>
    <t>Sharlto Copley</t>
  </si>
  <si>
    <t>District 9Â </t>
  </si>
  <si>
    <t>Jason Cope</t>
  </si>
  <si>
    <t>South Africa</t>
  </si>
  <si>
    <t>Ken Kwapis</t>
  </si>
  <si>
    <t>Elizabeth Perkins</t>
  </si>
  <si>
    <t>Jonathan Winters</t>
  </si>
  <si>
    <t>The FlintstonesÂ </t>
  </si>
  <si>
    <t>Kimberly Peirce</t>
  </si>
  <si>
    <t>Mark Osborne</t>
  </si>
  <si>
    <t>Kung Fu PandaÂ </t>
  </si>
  <si>
    <t>Dan Fogler</t>
  </si>
  <si>
    <t>Scott Elrod</t>
  </si>
  <si>
    <t>Jerry Ferrara</t>
  </si>
  <si>
    <t>Lone SurvivorÂ </t>
  </si>
  <si>
    <t>Dan Bilzerian</t>
  </si>
  <si>
    <t>Action|Biography|Drama|Thriller|War</t>
  </si>
  <si>
    <t>Lawrence Kasdan</t>
  </si>
  <si>
    <t>Patch AdamsÂ </t>
  </si>
  <si>
    <t>Monica Potter</t>
  </si>
  <si>
    <t>Biography|Comedy|Drama|Romance</t>
  </si>
  <si>
    <t>Lee Tamahori</t>
  </si>
  <si>
    <t>Fast FiveÂ </t>
  </si>
  <si>
    <t>Nichelle Nichols</t>
  </si>
  <si>
    <t>Star Trek IV: The Voyage HomeÂ </t>
  </si>
  <si>
    <t>Walter Koenig</t>
  </si>
  <si>
    <t>Luke Greenfield</t>
  </si>
  <si>
    <t>Connie Nielsen</t>
  </si>
  <si>
    <t>GladiatorÂ </t>
  </si>
  <si>
    <t>Oliver Reed</t>
  </si>
  <si>
    <t>Julie Gonzalo</t>
  </si>
  <si>
    <t>Jamie Lee Curtis</t>
  </si>
  <si>
    <t>Freaky FridayÂ </t>
  </si>
  <si>
    <t>Willie Garson</t>
  </si>
  <si>
    <t>Comedy|Family|Fantasy|Music|Romance</t>
  </si>
  <si>
    <t>Matthew Vaughn</t>
  </si>
  <si>
    <t>Rene Auberjonois</t>
  </si>
  <si>
    <t>Batman ForeverÂ </t>
  </si>
  <si>
    <t>Debi Mazar</t>
  </si>
  <si>
    <t>Michael Caton-Jones</t>
  </si>
  <si>
    <t>Rupert Wyatt</t>
  </si>
  <si>
    <t>Rise of the Planet of the ApesÂ </t>
  </si>
  <si>
    <t>Tyler Labine</t>
  </si>
  <si>
    <t>Action|Drama|Sci-Fi|Thriller</t>
  </si>
  <si>
    <t>Young FrankensteinÂ </t>
  </si>
  <si>
    <t>Michael Polish</t>
  </si>
  <si>
    <t>Romany Malco</t>
  </si>
  <si>
    <t>The 40-Year-Old VirginÂ </t>
  </si>
  <si>
    <t>Gerry Bednob</t>
  </si>
  <si>
    <t>Michel Gondry</t>
  </si>
  <si>
    <t>Kathleen Turner</t>
  </si>
  <si>
    <t>Eric Dane</t>
  </si>
  <si>
    <t>Marley &amp; MeÂ </t>
  </si>
  <si>
    <t>Haley Bennett</t>
  </si>
  <si>
    <t>Miguel Arteta</t>
  </si>
  <si>
    <t>Tony Nappo</t>
  </si>
  <si>
    <t>Emmanuelle Vaugier</t>
  </si>
  <si>
    <t>Saw IIÂ </t>
  </si>
  <si>
    <t>Shawnee Smith</t>
  </si>
  <si>
    <t>Mikael HÃ¥fstrÃ¶m</t>
  </si>
  <si>
    <t>Jeannot Szwarc</t>
  </si>
  <si>
    <t>Jaws 2Â </t>
  </si>
  <si>
    <t>Joseph Mascolo</t>
  </si>
  <si>
    <t>Adventure|Horror|Thriller</t>
  </si>
  <si>
    <t>Mike Mitchell</t>
  </si>
  <si>
    <t>Vincent Schiavelli</t>
  </si>
  <si>
    <t>Batman ReturnsÂ </t>
  </si>
  <si>
    <t>Andrew Bryniarski</t>
  </si>
  <si>
    <t>Mira Nair</t>
  </si>
  <si>
    <t>William Zabka</t>
  </si>
  <si>
    <t>The Karate KidÂ </t>
  </si>
  <si>
    <t>William Bassett</t>
  </si>
  <si>
    <t>Action|Drama|Family|Sport</t>
  </si>
  <si>
    <t>Nick Cassavetes</t>
  </si>
  <si>
    <t>Lindsay Sloane</t>
  </si>
  <si>
    <t>Horrible BossesÂ </t>
  </si>
  <si>
    <t>Reginald Ballard</t>
  </si>
  <si>
    <t>Nicole Holofcener</t>
  </si>
  <si>
    <t>Tyler Mane</t>
  </si>
  <si>
    <t>X-MenÂ </t>
  </si>
  <si>
    <t>Norman Jewison</t>
  </si>
  <si>
    <t>Christopher Meloni</t>
  </si>
  <si>
    <t>Runaway BrideÂ </t>
  </si>
  <si>
    <t>Grown UpsÂ </t>
  </si>
  <si>
    <t>Salma Hayek</t>
  </si>
  <si>
    <t>Peter Chelsom</t>
  </si>
  <si>
    <t>Tod Williams</t>
  </si>
  <si>
    <t>Molly Ephraim</t>
  </si>
  <si>
    <t>Paranormal Activity 2Â </t>
  </si>
  <si>
    <t>Peter Hewitt</t>
  </si>
  <si>
    <t>Norman Ferguson</t>
  </si>
  <si>
    <t>Dickie Jones</t>
  </si>
  <si>
    <t>Mel Blanc</t>
  </si>
  <si>
    <t>PinocchioÂ </t>
  </si>
  <si>
    <t>Cliff Edwards</t>
  </si>
  <si>
    <t>Peter Howitt</t>
  </si>
  <si>
    <t>P.J. Hogan</t>
  </si>
  <si>
    <t>Christopher Masterson</t>
  </si>
  <si>
    <t>My Best Friend's WeddingÂ </t>
  </si>
  <si>
    <t>Peter Weir</t>
  </si>
  <si>
    <t>John Michael Higgins</t>
  </si>
  <si>
    <t>Bad TeacherÂ </t>
  </si>
  <si>
    <t>Peyton Reed</t>
  </si>
  <si>
    <t>Lauren Cohan</t>
  </si>
  <si>
    <t>Henry Cavill</t>
  </si>
  <si>
    <t>Batman v Superman: Dawn of JusticeÂ </t>
  </si>
  <si>
    <t>Alan D. Purwin</t>
  </si>
  <si>
    <t>Estella Warren</t>
  </si>
  <si>
    <t>Cary-Hiroyuki Tagawa</t>
  </si>
  <si>
    <t>Planet of the ApesÂ </t>
  </si>
  <si>
    <t>Erick Avari</t>
  </si>
  <si>
    <t>Randall Wallace</t>
  </si>
  <si>
    <t>Jim Abrahams</t>
  </si>
  <si>
    <t>Lloyd Bridges</t>
  </si>
  <si>
    <t>Peter Graves</t>
  </si>
  <si>
    <t>Airplane!Â </t>
  </si>
  <si>
    <t>Barbara Billingsley</t>
  </si>
  <si>
    <t>Kenny Ortega</t>
  </si>
  <si>
    <t>Matt Prokop</t>
  </si>
  <si>
    <t>Lucas Grabeel</t>
  </si>
  <si>
    <t>High School Musical 3: Senior YearÂ </t>
  </si>
  <si>
    <t>Corbin Bleu</t>
  </si>
  <si>
    <t>Comedy|Drama|Family|Music|Musical|Romance</t>
  </si>
  <si>
    <t>Richard LaGravenese</t>
  </si>
  <si>
    <t>Chris Brown</t>
  </si>
  <si>
    <t>Think Like a ManÂ </t>
  </si>
  <si>
    <t>Regina Hall</t>
  </si>
  <si>
    <t>Rick Famuyiwa</t>
  </si>
  <si>
    <t>Alejandro AmenÃ¡bar</t>
  </si>
  <si>
    <t>Elaine Cassidy</t>
  </si>
  <si>
    <t>Fionnula Flanagan</t>
  </si>
  <si>
    <t>The OthersÂ </t>
  </si>
  <si>
    <t>Eric Sykes</t>
  </si>
  <si>
    <t>Fantasy|Horror|Thriller</t>
  </si>
  <si>
    <t>Rob Bowman</t>
  </si>
  <si>
    <t>Josh Charles</t>
  </si>
  <si>
    <t>Dead Poets SocietyÂ </t>
  </si>
  <si>
    <t>Kurtwood Smith</t>
  </si>
  <si>
    <t>Rob Letterman</t>
  </si>
  <si>
    <t>Elizabeth Berkley</t>
  </si>
  <si>
    <t>The First Wives ClubÂ </t>
  </si>
  <si>
    <t>Stephen Collins</t>
  </si>
  <si>
    <t>Roman Polanski</t>
  </si>
  <si>
    <t>Connor Corum</t>
  </si>
  <si>
    <t>Jacob Vargas</t>
  </si>
  <si>
    <t>Heaven Is for RealÂ </t>
  </si>
  <si>
    <t>Rob Moran</t>
  </si>
  <si>
    <t>Ron Shelton</t>
  </si>
  <si>
    <t>Michael Lembeck</t>
  </si>
  <si>
    <t>Aisha Tyler</t>
  </si>
  <si>
    <t>The Santa Clause 2Â </t>
  </si>
  <si>
    <t>Ronny Yu</t>
  </si>
  <si>
    <t>Margot Kidder</t>
  </si>
  <si>
    <t>SupermanÂ </t>
  </si>
  <si>
    <t>Ned Beatty</t>
  </si>
  <si>
    <t>Action|Adventure|Drama|Romance|Sci-Fi</t>
  </si>
  <si>
    <t>Sam Weisman</t>
  </si>
  <si>
    <t>Rae Dawn Chong</t>
  </si>
  <si>
    <t>Oprah Winfrey</t>
  </si>
  <si>
    <t>The Color PurpleÂ </t>
  </si>
  <si>
    <t>Dana Ivey</t>
  </si>
  <si>
    <t>Barbara Hershey</t>
  </si>
  <si>
    <t>Insidious: Chapter 2Â </t>
  </si>
  <si>
    <t>Leigh Whannell</t>
  </si>
  <si>
    <t>Sidney Lumet</t>
  </si>
  <si>
    <t>Spider-Man 3Â </t>
  </si>
  <si>
    <t>Action|Adventure|Romance</t>
  </si>
  <si>
    <t>Simon Wincer</t>
  </si>
  <si>
    <t>Sofia Coppola</t>
  </si>
  <si>
    <t>Jeffrey Weissman</t>
  </si>
  <si>
    <t>Back to the Future Part IIÂ </t>
  </si>
  <si>
    <t>Spike Jonze</t>
  </si>
  <si>
    <t>Steve Oedekerk</t>
  </si>
  <si>
    <t>Bob Gunton</t>
  </si>
  <si>
    <t>Bruce Spence</t>
  </si>
  <si>
    <t>Ace Ventura: When Nature CallsÂ </t>
  </si>
  <si>
    <t>Sophie Okonedo</t>
  </si>
  <si>
    <t>Stephen Daldry</t>
  </si>
  <si>
    <t>Thomas Carter</t>
  </si>
  <si>
    <t>Terry Kinney</t>
  </si>
  <si>
    <t>Sean Patrick Thomas</t>
  </si>
  <si>
    <t>Save the Last DanceÂ </t>
  </si>
  <si>
    <t>Fredro Starr</t>
  </si>
  <si>
    <t>Into the WoodsÂ </t>
  </si>
  <si>
    <t>Adventure|Comedy|Drama|Fantasy|Musical</t>
  </si>
  <si>
    <t>Steve Carr</t>
  </si>
  <si>
    <t>Charlize Theron</t>
  </si>
  <si>
    <t>HancockÂ </t>
  </si>
  <si>
    <t>Action|Drama</t>
  </si>
  <si>
    <t>John R. Leonetti</t>
  </si>
  <si>
    <t>Annabelle Wallis</t>
  </si>
  <si>
    <t>Alfre Woodard</t>
  </si>
  <si>
    <t>AnnabelleÂ </t>
  </si>
  <si>
    <t>Gabriel Bateman</t>
  </si>
  <si>
    <t>Steven Brill</t>
  </si>
  <si>
    <t>Alexa PenaVega</t>
  </si>
  <si>
    <t>Spy KidsÂ </t>
  </si>
  <si>
    <t>Daryl Sabara</t>
  </si>
  <si>
    <t>Action|Adventure|Comedy|Family|Sci-Fi</t>
  </si>
  <si>
    <t>Tarsem Singh</t>
  </si>
  <si>
    <t>Omar Epps</t>
  </si>
  <si>
    <t>Scream 2Â </t>
  </si>
  <si>
    <t>Kevin Williamson</t>
  </si>
  <si>
    <t>Morten Tyldum</t>
  </si>
  <si>
    <t>Benedict Cumberbatch</t>
  </si>
  <si>
    <t>The Imitation GameÂ </t>
  </si>
  <si>
    <t>Allen Leech</t>
  </si>
  <si>
    <t>Biography|Drama|Thriller|War</t>
  </si>
  <si>
    <t>Tim Johnson</t>
  </si>
  <si>
    <t>Raquel Welch</t>
  </si>
  <si>
    <t>Legally BlondeÂ </t>
  </si>
  <si>
    <t>Alanna Ubach</t>
  </si>
  <si>
    <t>Tom Tykwer</t>
  </si>
  <si>
    <t>AJ Michalka</t>
  </si>
  <si>
    <t>Joel Courtney</t>
  </si>
  <si>
    <t>Super 8Â </t>
  </si>
  <si>
    <t>Zach Mills</t>
  </si>
  <si>
    <t>Mystery|Sci-Fi|Thriller</t>
  </si>
  <si>
    <t>Gretchen Palmer</t>
  </si>
  <si>
    <t>When Harry Met Sally...Â </t>
  </si>
  <si>
    <t>Harley Jane Kozak</t>
  </si>
  <si>
    <t>Alan Parker</t>
  </si>
  <si>
    <t>Jeffrey DeMunn</t>
  </si>
  <si>
    <t>The Green MileÂ </t>
  </si>
  <si>
    <t>Crime|Drama|Fantasy|Mystery</t>
  </si>
  <si>
    <t>Bubba Smith</t>
  </si>
  <si>
    <t>Police AcademyÂ </t>
  </si>
  <si>
    <t>Michael Winslow</t>
  </si>
  <si>
    <t>Alex Kendrick</t>
  </si>
  <si>
    <t>Chazz Palminteri</t>
  </si>
  <si>
    <t>Analyze ThisÂ </t>
  </si>
  <si>
    <t>Amy Heckerling</t>
  </si>
  <si>
    <t>Igor Kovalyov</t>
  </si>
  <si>
    <t>Cree Summer</t>
  </si>
  <si>
    <t>The Rugrats MovieÂ </t>
  </si>
  <si>
    <t>Christine Cavanaugh</t>
  </si>
  <si>
    <t>Adventure|Animation|Comedy|Drama|Family|Musical</t>
  </si>
  <si>
    <t>Mr. DeedsÂ </t>
  </si>
  <si>
    <t>Anthony Minghella</t>
  </si>
  <si>
    <t>Steve Reevis</t>
  </si>
  <si>
    <t>The Longest YardÂ </t>
  </si>
  <si>
    <t>Dalip Singh</t>
  </si>
  <si>
    <t>Comedy|Crime|Sport</t>
  </si>
  <si>
    <t>Anton Corbijn</t>
  </si>
  <si>
    <t>TrafficÂ </t>
  </si>
  <si>
    <t>James Lew</t>
  </si>
  <si>
    <t>Crime|Drama|Thriller</t>
  </si>
  <si>
    <t>Baltasar KormÃ¡kur</t>
  </si>
  <si>
    <t>Thomas Kretschmann</t>
  </si>
  <si>
    <t>Central IntelligenceÂ </t>
  </si>
  <si>
    <t>Megan Park</t>
  </si>
  <si>
    <t>Barbet Schroeder</t>
  </si>
  <si>
    <t>Olympia Dukakis</t>
  </si>
  <si>
    <t>Alicia Witt</t>
  </si>
  <si>
    <t>Mr. Holland's OpusÂ </t>
  </si>
  <si>
    <t>Jean Louisa Kelly</t>
  </si>
  <si>
    <t>Drama|Music</t>
  </si>
  <si>
    <t>Barbra Streisand</t>
  </si>
  <si>
    <t>Omar Benson Miller</t>
  </si>
  <si>
    <t>Mekhi Phifer</t>
  </si>
  <si>
    <t>8 MileÂ </t>
  </si>
  <si>
    <t>Evan Jones</t>
  </si>
  <si>
    <t>Bille Woodruff</t>
  </si>
  <si>
    <t>Raul Julia</t>
  </si>
  <si>
    <t>Anjelica Huston</t>
  </si>
  <si>
    <t>The Addams FamilyÂ </t>
  </si>
  <si>
    <t>Carel Struycken</t>
  </si>
  <si>
    <t>StripesÂ </t>
  </si>
  <si>
    <t>Action|Comedy|War</t>
  </si>
  <si>
    <t>Martin Clunes</t>
  </si>
  <si>
    <t>Tom Wilkinson</t>
  </si>
  <si>
    <t>Shakespeare in LoveÂ </t>
  </si>
  <si>
    <t>Simon Callow</t>
  </si>
  <si>
    <t>Brad Furman</t>
  </si>
  <si>
    <t>Leslie Bibb</t>
  </si>
  <si>
    <t>Talladega Nights: The Ballad of Ricky BobbyÂ </t>
  </si>
  <si>
    <t>Action|Comedy|Sport</t>
  </si>
  <si>
    <t>Brad Peyton</t>
  </si>
  <si>
    <t>Over the HedgeÂ </t>
  </si>
  <si>
    <t>Breck Eisner</t>
  </si>
  <si>
    <t>Randall Park</t>
  </si>
  <si>
    <t>Amy Schumer</t>
  </si>
  <si>
    <t>TrainwreckÂ </t>
  </si>
  <si>
    <t>Josh Segarra</t>
  </si>
  <si>
    <t>Bruce McCulloch</t>
  </si>
  <si>
    <t>The Nutty ProfessorÂ </t>
  </si>
  <si>
    <t>Dave Chappelle</t>
  </si>
  <si>
    <t>Comedy|Romance|Sci-Fi</t>
  </si>
  <si>
    <t>Carl Franklin</t>
  </si>
  <si>
    <t>Ryan Coogler</t>
  </si>
  <si>
    <t>Phylicia Rashad</t>
  </si>
  <si>
    <t>CreedÂ </t>
  </si>
  <si>
    <t>Graham McTavish</t>
  </si>
  <si>
    <t>Chan-wook Park</t>
  </si>
  <si>
    <t>Nick Zano</t>
  </si>
  <si>
    <t>Beverly Hills ChihuahuaÂ </t>
  </si>
  <si>
    <t>Ali Hillis</t>
  </si>
  <si>
    <t>Adventure|Comedy|Drama|Family|Romance</t>
  </si>
  <si>
    <t>Charles Herman-Wurmfeld</t>
  </si>
  <si>
    <t>Embeth Davidtz</t>
  </si>
  <si>
    <t>Schindler's ListÂ </t>
  </si>
  <si>
    <t>Caroline Goodall</t>
  </si>
  <si>
    <t>Biography|Drama|History</t>
  </si>
  <si>
    <t>Charles Martin Smith</t>
  </si>
  <si>
    <t>Roger Michell</t>
  </si>
  <si>
    <t>Clarke Peters</t>
  </si>
  <si>
    <t>Notting HillÂ </t>
  </si>
  <si>
    <t>Dylan Moran</t>
  </si>
  <si>
    <t>Spy Kids 3-D: Game OverÂ </t>
  </si>
  <si>
    <t>Christopher Guest</t>
  </si>
  <si>
    <t>Erin BrockovichÂ </t>
  </si>
  <si>
    <t>Conchata Ferrell</t>
  </si>
  <si>
    <t>Craig Gillespie</t>
  </si>
  <si>
    <t>Kathy Griffin</t>
  </si>
  <si>
    <t>Shrek Forever AfterÂ </t>
  </si>
  <si>
    <t>Mary Kay Place</t>
  </si>
  <si>
    <t>Danny DeVito</t>
  </si>
  <si>
    <t>Armando Riesco</t>
  </si>
  <si>
    <t>Nicolas Cage</t>
  </si>
  <si>
    <t>National TreasureÂ </t>
  </si>
  <si>
    <t>Annie Parisse</t>
  </si>
  <si>
    <t>Action|Adventure|Comedy|Family|Mystery</t>
  </si>
  <si>
    <t>David Lynch</t>
  </si>
  <si>
    <t>Raven-SymonÃ©</t>
  </si>
  <si>
    <t>Oliver Platt</t>
  </si>
  <si>
    <t>Doctor DolittleÂ </t>
  </si>
  <si>
    <t>David S. Goyer</t>
  </si>
  <si>
    <t>Kyra Sedgwick</t>
  </si>
  <si>
    <t>PhenomenonÂ </t>
  </si>
  <si>
    <t>David Gallagher</t>
  </si>
  <si>
    <t>Drama|Fantasy|Romance|Sci-Fi</t>
  </si>
  <si>
    <t>Herbert Ross</t>
  </si>
  <si>
    <t>Chris Penn</t>
  </si>
  <si>
    <t>Dianne Wiest</t>
  </si>
  <si>
    <t>FootlooseÂ </t>
  </si>
  <si>
    <t>Lori Singer</t>
  </si>
  <si>
    <t>Dean DeBlois</t>
  </si>
  <si>
    <t>Denis Villeneuve</t>
  </si>
  <si>
    <t>Martin Short</t>
  </si>
  <si>
    <t>Madagascar 3: Europe's Most WantedÂ </t>
  </si>
  <si>
    <t>Dennie Gordon</t>
  </si>
  <si>
    <t>The Princess DiariesÂ </t>
  </si>
  <si>
    <t>Heather Matarazzo</t>
  </si>
  <si>
    <t>Dominic Sena</t>
  </si>
  <si>
    <t>Eve</t>
  </si>
  <si>
    <t>xXxÂ </t>
  </si>
  <si>
    <t>Leila Arcieri</t>
  </si>
  <si>
    <t>Don Bluth</t>
  </si>
  <si>
    <t>Million Dollar BabyÂ </t>
  </si>
  <si>
    <t>Mike Colter</t>
  </si>
  <si>
    <t>Douglas McGrath</t>
  </si>
  <si>
    <t>Costas Mandylor</t>
  </si>
  <si>
    <t>Saw IIIÂ </t>
  </si>
  <si>
    <t>Duncan Jones</t>
  </si>
  <si>
    <t>Evan Goldberg</t>
  </si>
  <si>
    <t>This Is the EndÂ </t>
  </si>
  <si>
    <t>Edward Burns</t>
  </si>
  <si>
    <t>Luc Jacquet</t>
  </si>
  <si>
    <t>Sofie GrÃ¥bÃ¸l</t>
  </si>
  <si>
    <t>March of the PenguinsÂ </t>
  </si>
  <si>
    <t>Romane Bohringer</t>
  </si>
  <si>
    <t>Eli Roth</t>
  </si>
  <si>
    <t>Scooby-DooÂ </t>
  </si>
  <si>
    <t>Miguel A. NÃºÃ±ez Jr.</t>
  </si>
  <si>
    <t>Adventure|Comedy|Mystery</t>
  </si>
  <si>
    <t>Fernando Meirelles</t>
  </si>
  <si>
    <t>Tina Fey</t>
  </si>
  <si>
    <t>Mean GirlsÂ </t>
  </si>
  <si>
    <t>Neil Flynn</t>
  </si>
  <si>
    <t>Florian Henckel von Donnersmarck</t>
  </si>
  <si>
    <t>Jake Gyllenhaal</t>
  </si>
  <si>
    <t>Brokeback MountainÂ </t>
  </si>
  <si>
    <t>Frank Miller</t>
  </si>
  <si>
    <t>James DeMonaco</t>
  </si>
  <si>
    <t>Joseph Julian Soria</t>
  </si>
  <si>
    <t>Frank Grillo</t>
  </si>
  <si>
    <t>The Purge: Election YearÂ </t>
  </si>
  <si>
    <t>Mykelti Williamson</t>
  </si>
  <si>
    <t>Action|Horror|Sci-Fi|Thriller</t>
  </si>
  <si>
    <t>A Time to KillÂ </t>
  </si>
  <si>
    <t>George A. Romero</t>
  </si>
  <si>
    <t>The Game PlanÂ </t>
  </si>
  <si>
    <t>Madison Pettis</t>
  </si>
  <si>
    <t>Comedy|Family|Sport</t>
  </si>
  <si>
    <t>Jack McGee</t>
  </si>
  <si>
    <t>The FighterÂ </t>
  </si>
  <si>
    <t>Melissa McMeekin</t>
  </si>
  <si>
    <t>Gina Prince-Bythewood</t>
  </si>
  <si>
    <t>Dan Scanlon</t>
  </si>
  <si>
    <t>Monsters UniversityÂ </t>
  </si>
  <si>
    <t>Sean Hayes</t>
  </si>
  <si>
    <t>Glenn Ficarra</t>
  </si>
  <si>
    <t>Wes Ball</t>
  </si>
  <si>
    <t>Aml Ameen</t>
  </si>
  <si>
    <t>Ki Hong Lee</t>
  </si>
  <si>
    <t>The Maze RunnerÂ </t>
  </si>
  <si>
    <t>Jacob Latimore</t>
  </si>
  <si>
    <t>Action|Mystery|Sci-Fi|Thriller</t>
  </si>
  <si>
    <t>Gregory Hoblit</t>
  </si>
  <si>
    <t>Nicholas Meyer</t>
  </si>
  <si>
    <t>Kirstie Alley</t>
  </si>
  <si>
    <t>Star Trek II: The Wrath of KhanÂ </t>
  </si>
  <si>
    <t>Yaphet Kotto</t>
  </si>
  <si>
    <t>AlienÂ </t>
  </si>
  <si>
    <t>Bolaji Badejo</t>
  </si>
  <si>
    <t>Horror|Sci-Fi</t>
  </si>
  <si>
    <t>Howard Deutch</t>
  </si>
  <si>
    <t>John Badham</t>
  </si>
  <si>
    <t>Barry Corbin</t>
  </si>
  <si>
    <t>WarGamesÂ </t>
  </si>
  <si>
    <t>Ally Sheedy</t>
  </si>
  <si>
    <t>Sci-Fi|Thriller</t>
  </si>
  <si>
    <t>James Bobin</t>
  </si>
  <si>
    <t>Lori Petty</t>
  </si>
  <si>
    <t>A League of Their OwnÂ </t>
  </si>
  <si>
    <t>Rosie O'Donnell</t>
  </si>
  <si>
    <t>Comedy|Drama|Sport</t>
  </si>
  <si>
    <t>Cameron Monaghan</t>
  </si>
  <si>
    <t>ClickÂ </t>
  </si>
  <si>
    <t>Julie Kavner</t>
  </si>
  <si>
    <t>Comedy|Drama|Fantasy|Romance</t>
  </si>
  <si>
    <t>James Foley</t>
  </si>
  <si>
    <t>Se7enÂ </t>
  </si>
  <si>
    <t>Carrie Henn</t>
  </si>
  <si>
    <t>Michael Biehn</t>
  </si>
  <si>
    <t>AliensÂ </t>
  </si>
  <si>
    <t>The Break-UpÂ </t>
  </si>
  <si>
    <t>Ann-Margret</t>
  </si>
  <si>
    <t>James McTeigue</t>
  </si>
  <si>
    <t>Mr. &amp; Mrs. SmithÂ </t>
  </si>
  <si>
    <t>Stephanie March</t>
  </si>
  <si>
    <t>Action|Comedy|Crime|Romance|Thriller</t>
  </si>
  <si>
    <t>Jane Campion</t>
  </si>
  <si>
    <t>Steve Martino</t>
  </si>
  <si>
    <t>Ice Age: Continental DriftÂ </t>
  </si>
  <si>
    <t>Drake</t>
  </si>
  <si>
    <t>Jay Duplass</t>
  </si>
  <si>
    <t>Man of SteelÂ </t>
  </si>
  <si>
    <t>Harry Lennix</t>
  </si>
  <si>
    <t>Jay Russell</t>
  </si>
  <si>
    <t>Zelda Rubinstein</t>
  </si>
  <si>
    <t>Heather O'Rourke</t>
  </si>
  <si>
    <t>PoltergeistÂ </t>
  </si>
  <si>
    <t>Fantasy|Horror</t>
  </si>
  <si>
    <t>Jean-Jacques Annaud</t>
  </si>
  <si>
    <t>Jean-Marc VallÃ©e</t>
  </si>
  <si>
    <t>Danny Woodburn</t>
  </si>
  <si>
    <t>Noel Fisher</t>
  </si>
  <si>
    <t>Teenage Mutant Ninja TurtlesÂ </t>
  </si>
  <si>
    <t>Jeremy Howard</t>
  </si>
  <si>
    <t>Action|Adventure|Comedy|Sci-Fi</t>
  </si>
  <si>
    <t>Jean-Marie PoirÃ©</t>
  </si>
  <si>
    <t>Jeff Nichols</t>
  </si>
  <si>
    <t>Theo James</t>
  </si>
  <si>
    <t>DivergentÂ </t>
  </si>
  <si>
    <t>Adventure|Mystery|Sci-Fi</t>
  </si>
  <si>
    <t>Jason Scott Lee</t>
  </si>
  <si>
    <t>Lilo &amp; StitchÂ </t>
  </si>
  <si>
    <t>David Ogden Stiers</t>
  </si>
  <si>
    <t>Adventure|Animation|Comedy|Drama|Family|Fantasy|Sci-Fi</t>
  </si>
  <si>
    <t>Jeff Wadlow</t>
  </si>
  <si>
    <t>Noah Emmerich</t>
  </si>
  <si>
    <t>Natascha McElhone</t>
  </si>
  <si>
    <t>The Truman ShowÂ </t>
  </si>
  <si>
    <t>Peter Krause</t>
  </si>
  <si>
    <t>Comedy|Drama|Sci-Fi</t>
  </si>
  <si>
    <t>Mimi Leder</t>
  </si>
  <si>
    <t>Deep ImpactÂ </t>
  </si>
  <si>
    <t>Action|Drama|Romance|Sci-Fi|Thriller</t>
  </si>
  <si>
    <t>Jesse Dylan</t>
  </si>
  <si>
    <t>Cathy Moriarty</t>
  </si>
  <si>
    <t>Kindergarten CopÂ </t>
  </si>
  <si>
    <t>Penelope Ann Miller</t>
  </si>
  <si>
    <t>Jodie Foster</t>
  </si>
  <si>
    <t>Damon Wayans Jr.</t>
  </si>
  <si>
    <t>Let's Be CopsÂ </t>
  </si>
  <si>
    <t>James D'Arcy</t>
  </si>
  <si>
    <t>Joe Carnahan</t>
  </si>
  <si>
    <t>Gabor Csupo</t>
  </si>
  <si>
    <t>Bridge to TerabithiaÂ </t>
  </si>
  <si>
    <t>Bailee Madison</t>
  </si>
  <si>
    <t>Joe Nussbaum</t>
  </si>
  <si>
    <t>Spencer Treat Clark</t>
  </si>
  <si>
    <t>John Doman</t>
  </si>
  <si>
    <t>Mystic RiverÂ </t>
  </si>
  <si>
    <t>Tom Guiry</t>
  </si>
  <si>
    <t>John Cameron Mitchell</t>
  </si>
  <si>
    <t>Ben Falcone</t>
  </si>
  <si>
    <t>Mark Duplass</t>
  </si>
  <si>
    <t>TammyÂ </t>
  </si>
  <si>
    <t>John Frankenheimer</t>
  </si>
  <si>
    <t>Jeremy Renner</t>
  </si>
  <si>
    <t>Mission: Impossible - Ghost ProtocolÂ </t>
  </si>
  <si>
    <t>Michael Nyqvist</t>
  </si>
  <si>
    <t>Priscilla Presley</t>
  </si>
  <si>
    <t>George Kennedy</t>
  </si>
  <si>
    <t>The Naked Gun 2Â½: The Smell of FearÂ </t>
  </si>
  <si>
    <t>O.J. Simpson</t>
  </si>
  <si>
    <t>John Hamburg</t>
  </si>
  <si>
    <t>Hotel TransylvaniaÂ </t>
  </si>
  <si>
    <t>John Hillcoat</t>
  </si>
  <si>
    <t>Jason George</t>
  </si>
  <si>
    <t>BarbershopÂ </t>
  </si>
  <si>
    <t>Christoph Waltz</t>
  </si>
  <si>
    <t>Django UnchainedÂ </t>
  </si>
  <si>
    <t>Ato Essandoh</t>
  </si>
  <si>
    <t>John Milius</t>
  </si>
  <si>
    <t>FlightÂ </t>
  </si>
  <si>
    <t>Nadine Velazquez</t>
  </si>
  <si>
    <t>Nick Krause</t>
  </si>
  <si>
    <t>The DescendantsÂ </t>
  </si>
  <si>
    <t>Beau Bridges</t>
  </si>
  <si>
    <t>John Schultz</t>
  </si>
  <si>
    <t>Zach Gilford</t>
  </si>
  <si>
    <t>Noel Gugliemi</t>
  </si>
  <si>
    <t>The Purge: AnarchyÂ </t>
  </si>
  <si>
    <t>Roberta Valderrama</t>
  </si>
  <si>
    <t>John Stockwell</t>
  </si>
  <si>
    <t>Frances O'Connor</t>
  </si>
  <si>
    <t>Javier Botet</t>
  </si>
  <si>
    <t>The Conjuring 2Â </t>
  </si>
  <si>
    <t>Robin Atkin Downes</t>
  </si>
  <si>
    <t>John Waters</t>
  </si>
  <si>
    <t>Pamela Anderson</t>
  </si>
  <si>
    <t>Scary Movie 3Â </t>
  </si>
  <si>
    <t>Jenny McCarthy</t>
  </si>
  <si>
    <t>Jon Avnet</t>
  </si>
  <si>
    <t>Sherlock Holmes: A Game of ShadowsÂ </t>
  </si>
  <si>
    <t>Paul Anderson</t>
  </si>
  <si>
    <t>Jon Gunn</t>
  </si>
  <si>
    <t>Wendy Raquel Robinson</t>
  </si>
  <si>
    <t>Candice Bergen</t>
  </si>
  <si>
    <t>Miss CongenialityÂ </t>
  </si>
  <si>
    <t>Heather Burns</t>
  </si>
  <si>
    <t>Jon Lucas</t>
  </si>
  <si>
    <t>Howard Morris</t>
  </si>
  <si>
    <t>SplashÂ </t>
  </si>
  <si>
    <t>Patrick Cronin</t>
  </si>
  <si>
    <t>Jonathan Levine</t>
  </si>
  <si>
    <t>Peter Lord</t>
  </si>
  <si>
    <t>Miranda Richardson</t>
  </si>
  <si>
    <t>Imelda Staunton</t>
  </si>
  <si>
    <t>Chicken RunÂ </t>
  </si>
  <si>
    <t>Julia Sawalha</t>
  </si>
  <si>
    <t>Adventure|Animation|Comedy|Drama|Family</t>
  </si>
  <si>
    <t>JosÃ© Padilha</t>
  </si>
  <si>
    <t>Dennis Quaid</t>
  </si>
  <si>
    <t>The Day After TomorrowÂ </t>
  </si>
  <si>
    <t>Joseph Kosinski</t>
  </si>
  <si>
    <t>ArmageddonÂ </t>
  </si>
  <si>
    <t>Will Patton</t>
  </si>
  <si>
    <t>Josh Trank</t>
  </si>
  <si>
    <t>Josh Hamilton</t>
  </si>
  <si>
    <t>The Bourne IdentityÂ </t>
  </si>
  <si>
    <t>Nicky NaudÃ©</t>
  </si>
  <si>
    <t>Kar-Wai Wong</t>
  </si>
  <si>
    <t>Adelaide Kane</t>
  </si>
  <si>
    <t>Rhys Wakefield</t>
  </si>
  <si>
    <t>The PurgeÂ </t>
  </si>
  <si>
    <t>Chris Mulkey</t>
  </si>
  <si>
    <t>Horror|Sci-Fi|Thriller</t>
  </si>
  <si>
    <t>Kathryn Bigelow</t>
  </si>
  <si>
    <t>Robert Stromberg</t>
  </si>
  <si>
    <t>MaleficentÂ </t>
  </si>
  <si>
    <t>Sam Riley</t>
  </si>
  <si>
    <t>Action|Adventure|Family|Fantasy|Romance</t>
  </si>
  <si>
    <t>Pineapple ExpressÂ </t>
  </si>
  <si>
    <t>Rosie Perez</t>
  </si>
  <si>
    <t>The Crying GameÂ </t>
  </si>
  <si>
    <t>Stephen Rea</t>
  </si>
  <si>
    <t>Crime|Drama|Romance|Thriller</t>
  </si>
  <si>
    <t>Kevin Rodney Sullivan</t>
  </si>
  <si>
    <t>Udo Kier</t>
  </si>
  <si>
    <t>Sean Young</t>
  </si>
  <si>
    <t>Ace Ventura: Pet DetectiveÂ </t>
  </si>
  <si>
    <t>David Margulies</t>
  </si>
  <si>
    <t>Lars von Trier</t>
  </si>
  <si>
    <t>Patch Darragh</t>
  </si>
  <si>
    <t>Ocean James</t>
  </si>
  <si>
    <t>The VisitÂ </t>
  </si>
  <si>
    <t>Olivia DeJonge</t>
  </si>
  <si>
    <t>Horror|Thriller</t>
  </si>
  <si>
    <t>Aaron Yoo</t>
  </si>
  <si>
    <t>Sarah Roemer</t>
  </si>
  <si>
    <t>DisturbiaÂ </t>
  </si>
  <si>
    <t>Jose Pablo Cantillo</t>
  </si>
  <si>
    <t>Len Wiseman</t>
  </si>
  <si>
    <t>Dean Jones</t>
  </si>
  <si>
    <t>Clear and Present DangerÂ </t>
  </si>
  <si>
    <t>Raymond Cruz</t>
  </si>
  <si>
    <t>Lewis Gilbert</t>
  </si>
  <si>
    <t>Sean Kingston</t>
  </si>
  <si>
    <t>Usher Raymond</t>
  </si>
  <si>
    <t>Justin Bieber: Never Say NeverÂ </t>
  </si>
  <si>
    <t>Boys II Men</t>
  </si>
  <si>
    <t>Documentary|Music</t>
  </si>
  <si>
    <t>Marc Webb</t>
  </si>
  <si>
    <t>Howard Zieff</t>
  </si>
  <si>
    <t>Private BenjaminÂ </t>
  </si>
  <si>
    <t>Alan Oppenheimer</t>
  </si>
  <si>
    <t>Comedy|War</t>
  </si>
  <si>
    <t>Mark Dindal</t>
  </si>
  <si>
    <t>Timur Bekmambetov</t>
  </si>
  <si>
    <t>WantedÂ </t>
  </si>
  <si>
    <t>Common</t>
  </si>
  <si>
    <t>Action|Crime|Fantasy|Thriller</t>
  </si>
  <si>
    <t>Matt Reeves</t>
  </si>
  <si>
    <t>Patrick Gallagher</t>
  </si>
  <si>
    <t>Virginia Madsen</t>
  </si>
  <si>
    <t>SidewaysÂ </t>
  </si>
  <si>
    <t>M.C. Gainey</t>
  </si>
  <si>
    <t>Adventure|Comedy|Drama|Romance</t>
  </si>
  <si>
    <t>Star Trek III: The Search for SpockÂ </t>
  </si>
  <si>
    <t>Mel Gibson</t>
  </si>
  <si>
    <t>Jackass: The MovieÂ </t>
  </si>
  <si>
    <t>Comedy|Documentary</t>
  </si>
  <si>
    <t>Michael Haneke</t>
  </si>
  <si>
    <t>The RockÂ </t>
  </si>
  <si>
    <t>Bokeem Woodbine</t>
  </si>
  <si>
    <t>Michael Hoffman</t>
  </si>
  <si>
    <t>Up in the AirÂ </t>
  </si>
  <si>
    <t>Chris Lowell</t>
  </si>
  <si>
    <t>Michael Tiddes</t>
  </si>
  <si>
    <t>Jaime King</t>
  </si>
  <si>
    <t>Pearl HarborÂ </t>
  </si>
  <si>
    <t>Mako</t>
  </si>
  <si>
    <t>Action|Drama|History|Romance|War</t>
  </si>
  <si>
    <t>Mike Binder</t>
  </si>
  <si>
    <t>Valentine's DayÂ </t>
  </si>
  <si>
    <t>Mike Judge</t>
  </si>
  <si>
    <t>Bring It OnÂ </t>
  </si>
  <si>
    <t>Clare Kramer</t>
  </si>
  <si>
    <t>BeetlejuiceÂ </t>
  </si>
  <si>
    <t>Glenn Shadix</t>
  </si>
  <si>
    <t>Janet Jackson</t>
  </si>
  <si>
    <t>Larry Miller</t>
  </si>
  <si>
    <t>Nutty Professor II: The KlumpsÂ </t>
  </si>
  <si>
    <t>Chris Elliott</t>
  </si>
  <si>
    <t>Morgan Spurlock</t>
  </si>
  <si>
    <t>Darcy Donavan</t>
  </si>
  <si>
    <t>Anchorman: The Legend of Ron BurgundyÂ </t>
  </si>
  <si>
    <t>Neil LaBute</t>
  </si>
  <si>
    <t>Alvin and the Chipmunks: ChipwreckedÂ </t>
  </si>
  <si>
    <t>Lauren Gottlieb</t>
  </si>
  <si>
    <t>Adventure|Animation|Comedy|Family|Fantasy|Music</t>
  </si>
  <si>
    <t>Mike McCoy</t>
  </si>
  <si>
    <t>Jason Cottle</t>
  </si>
  <si>
    <t>Alex Veadov</t>
  </si>
  <si>
    <t>Act of ValorÂ </t>
  </si>
  <si>
    <t>Rorke Denver</t>
  </si>
  <si>
    <t>Action|Adventure|Drama|Thriller|War</t>
  </si>
  <si>
    <t>Nicholas Hytner</t>
  </si>
  <si>
    <t>Don Hall</t>
  </si>
  <si>
    <t>Daniel Henney</t>
  </si>
  <si>
    <t>Big Hero 6Â </t>
  </si>
  <si>
    <t>Abraham Benrubi</t>
  </si>
  <si>
    <t>Action|Adventure|Animation|Comedy|Drama|Family|Sci-Fi</t>
  </si>
  <si>
    <t>Nicolas Winding Refn</t>
  </si>
  <si>
    <t>Cicely Tyson</t>
  </si>
  <si>
    <t>Boris Kodjoe</t>
  </si>
  <si>
    <t>Madea's Family ReunionÂ </t>
  </si>
  <si>
    <t>Blair Underwood</t>
  </si>
  <si>
    <t>Niki Caro</t>
  </si>
  <si>
    <t>Josh Gordon</t>
  </si>
  <si>
    <t>Blades of GloryÂ </t>
  </si>
  <si>
    <t>Jon Heder</t>
  </si>
  <si>
    <t>Nora Ephron</t>
  </si>
  <si>
    <t>The PacifierÂ </t>
  </si>
  <si>
    <t>Action|Comedy|Drama|Family|Thriller</t>
  </si>
  <si>
    <t>Oliver Parker</t>
  </si>
  <si>
    <t>Dustin Fitzsimons</t>
  </si>
  <si>
    <t>Andrew Garfield</t>
  </si>
  <si>
    <t>The Social NetworkÂ </t>
  </si>
  <si>
    <t>Marcella Lentz-Pope</t>
  </si>
  <si>
    <t>Dan Trachtenberg</t>
  </si>
  <si>
    <t>John Gallagher Jr.</t>
  </si>
  <si>
    <t>10 Cloverfield LaneÂ </t>
  </si>
  <si>
    <t>Sumalee Montano</t>
  </si>
  <si>
    <t>Drama|Horror|Mystery|Sci-Fi|Thriller</t>
  </si>
  <si>
    <t>Patrick Lussier</t>
  </si>
  <si>
    <t>Eric Brevig</t>
  </si>
  <si>
    <t>Journey to the Center of the EarthÂ </t>
  </si>
  <si>
    <t>Anita Briem</t>
  </si>
  <si>
    <t>Action|Adventure|Family|Fantasy|Sci-Fi</t>
  </si>
  <si>
    <t>Paul Haggis</t>
  </si>
  <si>
    <t>Charlie and the Chocolate FactoryÂ </t>
  </si>
  <si>
    <t>David Kelly</t>
  </si>
  <si>
    <t>Adventure|Comedy|Family|Fantasy</t>
  </si>
  <si>
    <t>Paul Schrader</t>
  </si>
  <si>
    <t>RansomÂ </t>
  </si>
  <si>
    <t>Janeane Garofalo</t>
  </si>
  <si>
    <t>RatatouilleÂ </t>
  </si>
  <si>
    <t>Brian Dennehy</t>
  </si>
  <si>
    <t>Pete Travis</t>
  </si>
  <si>
    <t>Groundhog DayÂ </t>
  </si>
  <si>
    <t>Peter Sollett</t>
  </si>
  <si>
    <t>Out of AfricaÂ </t>
  </si>
  <si>
    <t>Michael Kitchen</t>
  </si>
  <si>
    <t>Biography|Drama|Romance</t>
  </si>
  <si>
    <t>Reginald Hudlin</t>
  </si>
  <si>
    <t>Born on the Fourth of JulyÂ </t>
  </si>
  <si>
    <t>Stephen Baldwin</t>
  </si>
  <si>
    <t>Biography|Drama|War</t>
  </si>
  <si>
    <t>Richard Attenborough</t>
  </si>
  <si>
    <t>How to Lose a Guy in 10 DaysÂ </t>
  </si>
  <si>
    <t>Richard Benjamin</t>
  </si>
  <si>
    <t>Alan J. Pakula</t>
  </si>
  <si>
    <t>The Pelican BriefÂ </t>
  </si>
  <si>
    <t>Richard Kelly</t>
  </si>
  <si>
    <t>Harold Perrineau</t>
  </si>
  <si>
    <t>Zero Dark ThirtyÂ </t>
  </si>
  <si>
    <t>Parker Sawyers</t>
  </si>
  <si>
    <t>Drama|History|Thriller</t>
  </si>
  <si>
    <t>Richard Lester</t>
  </si>
  <si>
    <t>Jay Hernandez</t>
  </si>
  <si>
    <t>The RookieÂ </t>
  </si>
  <si>
    <t>Drama|Family|Sport</t>
  </si>
  <si>
    <t>Richard Loncraine</t>
  </si>
  <si>
    <t>Stephen Hillenburg</t>
  </si>
  <si>
    <t>Bill Fagerbakke</t>
  </si>
  <si>
    <t>The SpongeBob SquarePants MovieÂ </t>
  </si>
  <si>
    <t>Rodger Bumpass</t>
  </si>
  <si>
    <t>Robert Altman</t>
  </si>
  <si>
    <t>Amber Valletta</t>
  </si>
  <si>
    <t>What Lies BeneathÂ </t>
  </si>
  <si>
    <t>Miranda Otto</t>
  </si>
  <si>
    <t>Drama|Fantasy|Horror|Mystery|Thriller</t>
  </si>
  <si>
    <t>Robert Iscove</t>
  </si>
  <si>
    <t>Batman BeginsÂ </t>
  </si>
  <si>
    <t>Roger Kumble</t>
  </si>
  <si>
    <t>Jim Gillespie</t>
  </si>
  <si>
    <t>I Know What You Did Last SummerÂ </t>
  </si>
  <si>
    <t>Anne Heche</t>
  </si>
  <si>
    <t>The TownÂ </t>
  </si>
  <si>
    <t>Owen Burke</t>
  </si>
  <si>
    <t>Roger Spottiswoode</t>
  </si>
  <si>
    <t>The Princess Diaries 2: Royal EngagementÂ </t>
  </si>
  <si>
    <t>The Exorcism of Emily RoseÂ </t>
  </si>
  <si>
    <t>JR Bourne</t>
  </si>
  <si>
    <t>Drama|Horror|Thriller</t>
  </si>
  <si>
    <t>Ron Underwood</t>
  </si>
  <si>
    <t>Ben Feldman</t>
  </si>
  <si>
    <t>CloverfieldÂ </t>
  </si>
  <si>
    <t>Liza Lapira</t>
  </si>
  <si>
    <t>Action|Adventure|Horror|Sci-Fi</t>
  </si>
  <si>
    <t>Ruben Fleischer</t>
  </si>
  <si>
    <t>Dear JohnÂ </t>
  </si>
  <si>
    <t>Scott Porter</t>
  </si>
  <si>
    <t>42Â </t>
  </si>
  <si>
    <t>Nicole Beharie</t>
  </si>
  <si>
    <t>Russell Mulcahy</t>
  </si>
  <si>
    <t>George Cukor</t>
  </si>
  <si>
    <t>Rex Harrison</t>
  </si>
  <si>
    <t>Jeremy Brett</t>
  </si>
  <si>
    <t>My Fair LadyÂ </t>
  </si>
  <si>
    <t>Theodore Bikel</t>
  </si>
  <si>
    <t>Drama|Family|Musical|Romance</t>
  </si>
  <si>
    <t>Scott Cooper</t>
  </si>
  <si>
    <t>Michael Ritchie</t>
  </si>
  <si>
    <t>Victor Wong</t>
  </si>
  <si>
    <t>The Golden ChildÂ </t>
  </si>
  <si>
    <t>Charlotte Lewis</t>
  </si>
  <si>
    <t>Action|Adventure|Comedy|Fantasy|Mystery</t>
  </si>
  <si>
    <t>Sergey Bodrov</t>
  </si>
  <si>
    <t>Terence Young</t>
  </si>
  <si>
    <t>Earl Cameron</t>
  </si>
  <si>
    <t>Desmond Llewelyn</t>
  </si>
  <si>
    <t>ThunderballÂ </t>
  </si>
  <si>
    <t>Lois Maxwell</t>
  </si>
  <si>
    <t>Sergio Leone</t>
  </si>
  <si>
    <t>Rachel Ticotin</t>
  </si>
  <si>
    <t>Total RecallÂ </t>
  </si>
  <si>
    <t>Marshall Bell</t>
  </si>
  <si>
    <t>Superman IIÂ </t>
  </si>
  <si>
    <t>Jackie Cooper</t>
  </si>
  <si>
    <t>Action|Adventure|Romance|Sci-Fi</t>
  </si>
  <si>
    <t>Shana Feste</t>
  </si>
  <si>
    <t>The VillageÂ </t>
  </si>
  <si>
    <t>William Hurt</t>
  </si>
  <si>
    <t>Drama|Mystery|Romance|Thriller</t>
  </si>
  <si>
    <t>Shekhar Kapur</t>
  </si>
  <si>
    <t>Julie &amp; JuliaÂ </t>
  </si>
  <si>
    <t>Vanessa Ferlito</t>
  </si>
  <si>
    <t>Stefan Ruzowitzky</t>
  </si>
  <si>
    <t>Michael Emerson</t>
  </si>
  <si>
    <t>SawÂ </t>
  </si>
  <si>
    <t>Stephen Gaghan</t>
  </si>
  <si>
    <t>Sabrina Revelle</t>
  </si>
  <si>
    <t>Carmen Perez</t>
  </si>
  <si>
    <t>He's Just Not That Into YouÂ </t>
  </si>
  <si>
    <t>Sachiko Ishida</t>
  </si>
  <si>
    <t>Stephen Kay</t>
  </si>
  <si>
    <t>Leon</t>
  </si>
  <si>
    <t>Doug E. Doug</t>
  </si>
  <si>
    <t>Cool RunningsÂ </t>
  </si>
  <si>
    <t>Malik Yoba</t>
  </si>
  <si>
    <t>Adventure|Comedy|Family|Sport</t>
  </si>
  <si>
    <t>Steve Pink</t>
  </si>
  <si>
    <t>Grown Ups 2Â </t>
  </si>
  <si>
    <t>Tamra Davis</t>
  </si>
  <si>
    <t>Michael Pressman</t>
  </si>
  <si>
    <t>Paige Turco</t>
  </si>
  <si>
    <t>Kevin Nash</t>
  </si>
  <si>
    <t>Teenage Mutant Ninja Turtles II: The Secret of the OozeÂ </t>
  </si>
  <si>
    <t>Ernie Reyes Jr.</t>
  </si>
  <si>
    <t>Wanda Sykes</t>
  </si>
  <si>
    <t>RioÂ </t>
  </si>
  <si>
    <t>Will.i.am</t>
  </si>
  <si>
    <t>Adventure|Animation|Comedy|Family|Musical</t>
  </si>
  <si>
    <t>Terrence Malick</t>
  </si>
  <si>
    <t>Viggo Mortensen</t>
  </si>
  <si>
    <t>WitnessÂ </t>
  </si>
  <si>
    <t>Lukas Haas</t>
  </si>
  <si>
    <t>Sanaa Lathan</t>
  </si>
  <si>
    <t>The Best Man HolidayÂ </t>
  </si>
  <si>
    <t>Eddie Cibrian</t>
  </si>
  <si>
    <t>Thomas Vinterberg</t>
  </si>
  <si>
    <t>Die HardÂ </t>
  </si>
  <si>
    <t>Reginald VelJohnson</t>
  </si>
  <si>
    <t>Thor Freudenthal</t>
  </si>
  <si>
    <t>She's All ThatÂ </t>
  </si>
  <si>
    <t>Hugh Hudson</t>
  </si>
  <si>
    <t>Ben Cross</t>
  </si>
  <si>
    <t>Alice Krige</t>
  </si>
  <si>
    <t>Chariots of FireÂ </t>
  </si>
  <si>
    <t>John Gielgud</t>
  </si>
  <si>
    <t>Tom Dey</t>
  </si>
  <si>
    <t>Saw IVÂ </t>
  </si>
  <si>
    <t>Angus Macfadyen</t>
  </si>
  <si>
    <t>Step UpÂ </t>
  </si>
  <si>
    <t>Josh Henderson</t>
  </si>
  <si>
    <t>Crime|Drama|Music|Romance</t>
  </si>
  <si>
    <t>Tony Gilroy</t>
  </si>
  <si>
    <t>Drew Carey</t>
  </si>
  <si>
    <t>RobotsÂ </t>
  </si>
  <si>
    <t>Paula Abdul</t>
  </si>
  <si>
    <t>Adventure|Animation|Comedy|Family|Sci-Fi</t>
  </si>
  <si>
    <t>Trey Parker</t>
  </si>
  <si>
    <t>Rachel Blanchard</t>
  </si>
  <si>
    <t>Road TripÂ </t>
  </si>
  <si>
    <t>Paulo Costanzo</t>
  </si>
  <si>
    <t>Uwe Boll</t>
  </si>
  <si>
    <t>Alex Russell</t>
  </si>
  <si>
    <t>Michael Kelly</t>
  </si>
  <si>
    <t>ChronicleÂ </t>
  </si>
  <si>
    <t>Ashley Hinshaw</t>
  </si>
  <si>
    <t>Victor Salva</t>
  </si>
  <si>
    <t>InsidiousÂ </t>
  </si>
  <si>
    <t>Philip Friedman</t>
  </si>
  <si>
    <t>Fantasy|Horror|Mystery|Thriller</t>
  </si>
  <si>
    <t>Walt Becker</t>
  </si>
  <si>
    <t>America Ferrera</t>
  </si>
  <si>
    <t>How to Train Your DragonÂ </t>
  </si>
  <si>
    <t>Craig Ferguson</t>
  </si>
  <si>
    <t>Adventure|Animation|Family|Fantasy</t>
  </si>
  <si>
    <t>Walter Hill</t>
  </si>
  <si>
    <t>Christopher Lambert</t>
  </si>
  <si>
    <t>Mortal KombatÂ </t>
  </si>
  <si>
    <t>Bridgette Wilson-Sampras</t>
  </si>
  <si>
    <t>Walter Salles</t>
  </si>
  <si>
    <t>Mark Andrews</t>
  </si>
  <si>
    <t>Kelly Macdonald</t>
  </si>
  <si>
    <t>BraveÂ </t>
  </si>
  <si>
    <t>Will Gluck</t>
  </si>
  <si>
    <t>Gedde Watanabe</t>
  </si>
  <si>
    <t>Parental GuidanceÂ </t>
  </si>
  <si>
    <t>Tom Everett Scott</t>
  </si>
  <si>
    <t>William Brent Bell</t>
  </si>
  <si>
    <t>Claudiu Trandafir</t>
  </si>
  <si>
    <t>Fernanda Andrade</t>
  </si>
  <si>
    <t>The Devil InsideÂ </t>
  </si>
  <si>
    <t>Brian Johnson</t>
  </si>
  <si>
    <t>Akira Kurosawa</t>
  </si>
  <si>
    <t>Kirk De Micco</t>
  </si>
  <si>
    <t>The CroodsÂ </t>
  </si>
  <si>
    <t>Akiva Schaffer</t>
  </si>
  <si>
    <t>Jason Ritter</t>
  </si>
  <si>
    <t>Katharine Isabelle</t>
  </si>
  <si>
    <t>Freddy vs. JasonÂ </t>
  </si>
  <si>
    <t>Action|Horror|Thriller</t>
  </si>
  <si>
    <t>Captain PhillipsÂ </t>
  </si>
  <si>
    <t>Michael Chernus</t>
  </si>
  <si>
    <t>Biography|Drama|Thriller</t>
  </si>
  <si>
    <t>Alan Taylor</t>
  </si>
  <si>
    <t>ZombielandÂ </t>
  </si>
  <si>
    <t>Derek Graf</t>
  </si>
  <si>
    <t>Adventure|Comedy|Horror|Sci-Fi</t>
  </si>
  <si>
    <t>Alejandro Monteverde</t>
  </si>
  <si>
    <t>Harry Potter and the Half-Blood PrinceÂ </t>
  </si>
  <si>
    <t>Allison Anders</t>
  </si>
  <si>
    <t>Jonathan Dayton</t>
  </si>
  <si>
    <t>Steven Christopher Parker</t>
  </si>
  <si>
    <t>Little Miss SunshineÂ </t>
  </si>
  <si>
    <t>Jill Talley</t>
  </si>
  <si>
    <t>Anand Tucker</t>
  </si>
  <si>
    <t>The English PatientÂ </t>
  </si>
  <si>
    <t>Andrew Bergman</t>
  </si>
  <si>
    <t>David F. Sandberg</t>
  </si>
  <si>
    <t>Amiah Miller</t>
  </si>
  <si>
    <t>Billy Burke</t>
  </si>
  <si>
    <t>Lights OutÂ </t>
  </si>
  <si>
    <t>Andrew Dominik</t>
  </si>
  <si>
    <t>AndrÃ©s Muschietti</t>
  </si>
  <si>
    <t>Megan Charpentier</t>
  </si>
  <si>
    <t>MamaÂ </t>
  </si>
  <si>
    <t>Isabelle NÃ©lisse</t>
  </si>
  <si>
    <t>Andrey Konchalovskiy</t>
  </si>
  <si>
    <t>Lloyd Avery II</t>
  </si>
  <si>
    <t>John Cothran</t>
  </si>
  <si>
    <t>Boyz n the HoodÂ </t>
  </si>
  <si>
    <t>Na'Blonka Durden</t>
  </si>
  <si>
    <t>Andy Cadiff</t>
  </si>
  <si>
    <t>PhiladelphiaÂ </t>
  </si>
  <si>
    <t>Jason Robards</t>
  </si>
  <si>
    <t>Angela Robinson</t>
  </si>
  <si>
    <t>Billy Drago</t>
  </si>
  <si>
    <t>The UntouchablesÂ </t>
  </si>
  <si>
    <t>Anne Fontaine</t>
  </si>
  <si>
    <t>Gregory Jacobs</t>
  </si>
  <si>
    <t>Matt Bomer</t>
  </si>
  <si>
    <t>Magic Mike XXLÂ </t>
  </si>
  <si>
    <t>Ariel Vromen</t>
  </si>
  <si>
    <t>Dumb and Dumber ToÂ </t>
  </si>
  <si>
    <t>Ava DuVernay</t>
  </si>
  <si>
    <t>Cole Hauser</t>
  </si>
  <si>
    <t>2 Fast 2 FuriousÂ </t>
  </si>
  <si>
    <t>Mo Gallini</t>
  </si>
  <si>
    <t>Bart Freundlich</t>
  </si>
  <si>
    <t>Beavis and Butt-Head Do AmericaÂ </t>
  </si>
  <si>
    <t>Adventure|Animation|Comedy|Crime</t>
  </si>
  <si>
    <t>John A. Davis</t>
  </si>
  <si>
    <t>Rob Paulsen</t>
  </si>
  <si>
    <t>Jimmy Neutron: Boy GeniusÂ </t>
  </si>
  <si>
    <t>Andrea Martin</t>
  </si>
  <si>
    <t>Action|Adventure|Animation|Comedy|Family|Sci-Fi</t>
  </si>
  <si>
    <t>The Ugly TruthÂ </t>
  </si>
  <si>
    <t>Eric Winter</t>
  </si>
  <si>
    <t>Bennett Miller</t>
  </si>
  <si>
    <t>Olivia Munn</t>
  </si>
  <si>
    <t>Ride Along 2Â </t>
  </si>
  <si>
    <t>Action|Comedy</t>
  </si>
  <si>
    <t>Jean Stapleton</t>
  </si>
  <si>
    <t>You've Got MailÂ </t>
  </si>
  <si>
    <t>Billy Bob Thornton</t>
  </si>
  <si>
    <t>Leah Remini</t>
  </si>
  <si>
    <t>Old SchoolÂ </t>
  </si>
  <si>
    <t>Patrick Fischler</t>
  </si>
  <si>
    <t>Brett Leonard</t>
  </si>
  <si>
    <t>Jack O'Connell</t>
  </si>
  <si>
    <t>Finn Wittrock</t>
  </si>
  <si>
    <t>UnbrokenÂ </t>
  </si>
  <si>
    <t>Biography|Drama|Sport|War</t>
  </si>
  <si>
    <t>Brian Trenchard-Smith</t>
  </si>
  <si>
    <t>Phil Alden Robinson</t>
  </si>
  <si>
    <t>The Sum of All FearsÂ </t>
  </si>
  <si>
    <t>Philip Baker Hall</t>
  </si>
  <si>
    <t>Action|Drama|Thriller</t>
  </si>
  <si>
    <t>C. Jay Cox</t>
  </si>
  <si>
    <t>Rosario Dawson</t>
  </si>
  <si>
    <t>Men in Black IIÂ </t>
  </si>
  <si>
    <t>Action|Adventure|Comedy|Family|Fantasy|Mystery|Sci-Fi</t>
  </si>
  <si>
    <t>CÃ©dric Klapisch</t>
  </si>
  <si>
    <t>Dan Byrd</t>
  </si>
  <si>
    <t>Easy AÂ </t>
  </si>
  <si>
    <t>Fred Armisen</t>
  </si>
  <si>
    <t>Callie Khouri</t>
  </si>
  <si>
    <t>Etan Cohen</t>
  </si>
  <si>
    <t>Get HardÂ </t>
  </si>
  <si>
    <t>Camille Delamarre</t>
  </si>
  <si>
    <t>Fred Rogers</t>
  </si>
  <si>
    <t>CasperÂ </t>
  </si>
  <si>
    <t>Charles Ferguson</t>
  </si>
  <si>
    <t>Get SmartÂ </t>
  </si>
  <si>
    <t>Charles Stone III</t>
  </si>
  <si>
    <t>Tracy Morgan</t>
  </si>
  <si>
    <t>Are We There Yet?Â </t>
  </si>
  <si>
    <t>Jay Mohr</t>
  </si>
  <si>
    <t>Adventure|Comedy|Family|Romance</t>
  </si>
  <si>
    <t>Chris Kentis</t>
  </si>
  <si>
    <t>George of the JungleÂ </t>
  </si>
  <si>
    <t>Holland Taylor</t>
  </si>
  <si>
    <t>Action|Adventure|Comedy|Family|Romance</t>
  </si>
  <si>
    <t>Chris Koch</t>
  </si>
  <si>
    <t>Ant-ManÂ </t>
  </si>
  <si>
    <t>HookÂ </t>
  </si>
  <si>
    <t>Bob Hoskins</t>
  </si>
  <si>
    <t>Chris Noonan</t>
  </si>
  <si>
    <t>Vanessa Williams</t>
  </si>
  <si>
    <t>Emily Osment</t>
  </si>
  <si>
    <t>Hannah Montana: The MovieÂ </t>
  </si>
  <si>
    <t>Moises Arias</t>
  </si>
  <si>
    <t>Comedy|Drama|Family|Music|Romance</t>
  </si>
  <si>
    <t>Chris Rock</t>
  </si>
  <si>
    <t>Thomas Ian Nicholas</t>
  </si>
  <si>
    <t>American WeddingÂ </t>
  </si>
  <si>
    <t>Fred Willard</t>
  </si>
  <si>
    <t>Christian Alvart</t>
  </si>
  <si>
    <t>No Country for Old MenÂ </t>
  </si>
  <si>
    <t>Christian Duguay</t>
  </si>
  <si>
    <t>Peter Billingsley</t>
  </si>
  <si>
    <t>Kristin Davis</t>
  </si>
  <si>
    <t>Couples RetreatÂ </t>
  </si>
  <si>
    <t>Tasha Smith</t>
  </si>
  <si>
    <t>Clare Kilner</t>
  </si>
  <si>
    <t>Kelly Rutherford</t>
  </si>
  <si>
    <t>Scream 3Â </t>
  </si>
  <si>
    <t>Nancy O'Dell</t>
  </si>
  <si>
    <t>Clark Johnson</t>
  </si>
  <si>
    <t>Zachary Gordon</t>
  </si>
  <si>
    <t>ChloÃ« Grace Moretz</t>
  </si>
  <si>
    <t>Diary of a Wimpy KidÂ </t>
  </si>
  <si>
    <t>Rachael Harris</t>
  </si>
  <si>
    <t>Colin Strause</t>
  </si>
  <si>
    <t>Brendon Eggertsen</t>
  </si>
  <si>
    <t>Matt Shively</t>
  </si>
  <si>
    <t>Paranormal Activity 4Â </t>
  </si>
  <si>
    <t>Alisha Boe</t>
  </si>
  <si>
    <t>Elizabeth McGovern</t>
  </si>
  <si>
    <t>Ordinary PeopleÂ </t>
  </si>
  <si>
    <t>Costa-Gavras</t>
  </si>
  <si>
    <t>Patricia Riggen</t>
  </si>
  <si>
    <t>Brighton Sharbino</t>
  </si>
  <si>
    <t>Miracles from HeavenÂ </t>
  </si>
  <si>
    <t>Martin Henderson</t>
  </si>
  <si>
    <t>Courtney Solomon</t>
  </si>
  <si>
    <t>Joe Don Baker</t>
  </si>
  <si>
    <t>Izabella Scorupco</t>
  </si>
  <si>
    <t>GoldenEyeÂ </t>
  </si>
  <si>
    <t>TchÃ©ky Karyo</t>
  </si>
  <si>
    <t>Craig Brewer</t>
  </si>
  <si>
    <t>The RevenantÂ </t>
  </si>
  <si>
    <t>Adventure|Drama|Thriller|Western</t>
  </si>
  <si>
    <t>Craig Mazin</t>
  </si>
  <si>
    <t>Eddie Griffin</t>
  </si>
  <si>
    <t>Deuce Bigalow: Male GigoloÂ </t>
  </si>
  <si>
    <t>Bree Turner</t>
  </si>
  <si>
    <t>Craig R. Baxley</t>
  </si>
  <si>
    <t>The Bucket ListÂ </t>
  </si>
  <si>
    <t>Adventure|Comedy|Drama</t>
  </si>
  <si>
    <t>Daisy von Scherler Mayer</t>
  </si>
  <si>
    <t>Little FockersÂ </t>
  </si>
  <si>
    <t>Daniel Espinosa</t>
  </si>
  <si>
    <t>Ruth Wilson</t>
  </si>
  <si>
    <t>Saving Mr. BanksÂ </t>
  </si>
  <si>
    <t>B.J. Novak</t>
  </si>
  <si>
    <t>Biography|Comedy|Drama|History|Music</t>
  </si>
  <si>
    <t>Danny Cannon</t>
  </si>
  <si>
    <t>James Fleet</t>
  </si>
  <si>
    <t>Four Weddings and a FuneralÂ </t>
  </si>
  <si>
    <t>Danny Leiner</t>
  </si>
  <si>
    <t>Jared Hess</t>
  </si>
  <si>
    <t>Ana de la Reguera</t>
  </si>
  <si>
    <t>Nacho LibreÂ </t>
  </si>
  <si>
    <t>HÃ©ctor JimÃ©nez</t>
  </si>
  <si>
    <t>Germany</t>
  </si>
  <si>
    <t>Dave Green</t>
  </si>
  <si>
    <t>Gert FrÃ¶be</t>
  </si>
  <si>
    <t>Honor Blackman</t>
  </si>
  <si>
    <t>GoldfingerÂ </t>
  </si>
  <si>
    <t>David Mamet</t>
  </si>
  <si>
    <t>CrashÂ </t>
  </si>
  <si>
    <t>Jennifer Esposito</t>
  </si>
  <si>
    <t>David McNally</t>
  </si>
  <si>
    <t>David Raynr</t>
  </si>
  <si>
    <t>Jason Moore</t>
  </si>
  <si>
    <t>Pitch PerfectÂ </t>
  </si>
  <si>
    <t>Ben Platt</t>
  </si>
  <si>
    <t>Comedy|Music|Romance</t>
  </si>
  <si>
    <t>David Wain</t>
  </si>
  <si>
    <t>Joseph Sikora</t>
  </si>
  <si>
    <t>Shutter IslandÂ </t>
  </si>
  <si>
    <t>Nellie Sciutto</t>
  </si>
  <si>
    <t>Davis Guggenheim</t>
  </si>
  <si>
    <t>Luis Valdez</t>
  </si>
  <si>
    <t>Rosanna DeSoto</t>
  </si>
  <si>
    <t>Esai Morales</t>
  </si>
  <si>
    <t>La BambaÂ </t>
  </si>
  <si>
    <t>Danielle von Zerneck</t>
  </si>
  <si>
    <t>Biography|Drama|Music</t>
  </si>
  <si>
    <t>Dennis Iliadis</t>
  </si>
  <si>
    <t>John Witherspoon</t>
  </si>
  <si>
    <t>Next FridayÂ </t>
  </si>
  <si>
    <t>Rolando Molina</t>
  </si>
  <si>
    <t>Back to the Future Part IIIÂ </t>
  </si>
  <si>
    <t>Adventure|Comedy|Sci-Fi|Western</t>
  </si>
  <si>
    <t>Derek Cianfrance</t>
  </si>
  <si>
    <t>Spy Kids 2: Island of Lost DreamsÂ </t>
  </si>
  <si>
    <t>Dexter Fletcher</t>
  </si>
  <si>
    <t>John Amos</t>
  </si>
  <si>
    <t>Die Hard 2Â </t>
  </si>
  <si>
    <t>Franco Nero</t>
  </si>
  <si>
    <t>DJ Pooh</t>
  </si>
  <si>
    <t>Sylvain White</t>
  </si>
  <si>
    <t>Laz Alonso</t>
  </si>
  <si>
    <t>Stomp the YardÂ </t>
  </si>
  <si>
    <t>Don Michael Paul</t>
  </si>
  <si>
    <t>Zane Holtz</t>
  </si>
  <si>
    <t>Tim Blake Nelson</t>
  </si>
  <si>
    <t>HolesÂ </t>
  </si>
  <si>
    <t>Ski Carr</t>
  </si>
  <si>
    <t>Adventure|Comedy|Drama|Family|Mystery</t>
  </si>
  <si>
    <t>Dwight H. Little</t>
  </si>
  <si>
    <t>Dwight Yoakam</t>
  </si>
  <si>
    <t>Panic RoomÂ </t>
  </si>
  <si>
    <t>Mel Rodriguez</t>
  </si>
  <si>
    <t>E. Elias Merhige</t>
  </si>
  <si>
    <t>Apocalypse NowÂ </t>
  </si>
  <si>
    <t>Elizabeth Allen Rosenbaum</t>
  </si>
  <si>
    <t>Star Trek: The Motion PictureÂ </t>
  </si>
  <si>
    <t>Anthony LaPaglia</t>
  </si>
  <si>
    <t>Bradley Whitford</t>
  </si>
  <si>
    <t>The ClientÂ </t>
  </si>
  <si>
    <t>Brad Renfro</t>
  </si>
  <si>
    <t>Mark Webber</t>
  </si>
  <si>
    <t>Snow DayÂ </t>
  </si>
  <si>
    <t>Jean Smart</t>
  </si>
  <si>
    <t>Ericson Core</t>
  </si>
  <si>
    <t>LeVar Burton</t>
  </si>
  <si>
    <t>Star Trek: First ContactÂ </t>
  </si>
  <si>
    <t>Action|Adventure|Drama|Sci-Fi|Thriller</t>
  </si>
  <si>
    <t>Kim Thomson</t>
  </si>
  <si>
    <t>Drew Powell</t>
  </si>
  <si>
    <t>1408Â </t>
  </si>
  <si>
    <t>Alexandra Silber</t>
  </si>
  <si>
    <t>Fenton Bailey</t>
  </si>
  <si>
    <t>Barbershop 2: Back in BusinessÂ </t>
  </si>
  <si>
    <t>Kenan Thompson</t>
  </si>
  <si>
    <t>Fred Wolf</t>
  </si>
  <si>
    <t>Bad BoysÂ </t>
  </si>
  <si>
    <t>Theresa Randle</t>
  </si>
  <si>
    <t>Action|Comedy|Crime|Drama|Thriller</t>
  </si>
  <si>
    <t>Gary Trousdale</t>
  </si>
  <si>
    <t>Bern Cohen</t>
  </si>
  <si>
    <t>27 DressesÂ </t>
  </si>
  <si>
    <t>Yetta Gottesman</t>
  </si>
  <si>
    <t>Annabeth Gish</t>
  </si>
  <si>
    <t>Double JeopardyÂ </t>
  </si>
  <si>
    <t>Bruce Campbell</t>
  </si>
  <si>
    <t>Crime|Mystery|Thriller</t>
  </si>
  <si>
    <t>Geoffrey Sax</t>
  </si>
  <si>
    <t>Donald Pleasence</t>
  </si>
  <si>
    <t>HalloweenÂ </t>
  </si>
  <si>
    <t>P.J. Soles</t>
  </si>
  <si>
    <t>George Armitage</t>
  </si>
  <si>
    <t>George Gallo</t>
  </si>
  <si>
    <t>George Hickenlooper</t>
  </si>
  <si>
    <t>Sylvia Syms</t>
  </si>
  <si>
    <t>Roger Allam</t>
  </si>
  <si>
    <t>The QueenÂ </t>
  </si>
  <si>
    <t>Alex Jennings</t>
  </si>
  <si>
    <t>The EqualizerÂ </t>
  </si>
  <si>
    <t>James Wilcox</t>
  </si>
  <si>
    <t>Gil Junger</t>
  </si>
  <si>
    <t>Stig Bergqvist</t>
  </si>
  <si>
    <t>Casey Kasem</t>
  </si>
  <si>
    <t>Rugrats in Paris: The MovieÂ </t>
  </si>
  <si>
    <t>Debbie Reynolds</t>
  </si>
  <si>
    <t>Adventure|Animation|Comedy|Family|Romance</t>
  </si>
  <si>
    <t>Gil Kenan</t>
  </si>
  <si>
    <t>Randy Quaid</t>
  </si>
  <si>
    <t>Beverly D'Angelo</t>
  </si>
  <si>
    <t>National Lampoon's VacationÂ </t>
  </si>
  <si>
    <t>Jane Krakowski</t>
  </si>
  <si>
    <t>Gillian Armstrong</t>
  </si>
  <si>
    <t>Leslie Caron</t>
  </si>
  <si>
    <t>Lena Olin</t>
  </si>
  <si>
    <t>ChocolatÂ </t>
  </si>
  <si>
    <t>Hugh O'Conor</t>
  </si>
  <si>
    <t>Glen Morgan</t>
  </si>
  <si>
    <t>Burt Young</t>
  </si>
  <si>
    <t>Rocky BalboaÂ </t>
  </si>
  <si>
    <t>Greg Harrison</t>
  </si>
  <si>
    <t>School of RockÂ </t>
  </si>
  <si>
    <t>Mike White</t>
  </si>
  <si>
    <t>Jim Sturgess</t>
  </si>
  <si>
    <t>21Â </t>
  </si>
  <si>
    <t>Guillaume Canet</t>
  </si>
  <si>
    <t>Snow DogsÂ </t>
  </si>
  <si>
    <t>M. Emmet Walsh</t>
  </si>
  <si>
    <t>Gurinder Chadha</t>
  </si>
  <si>
    <t>The Italian JobÂ </t>
  </si>
  <si>
    <t>Jimmy Shubert</t>
  </si>
  <si>
    <t>Harald Zwart</t>
  </si>
  <si>
    <t>Mary Lambert</t>
  </si>
  <si>
    <t>Pet SemataryÂ </t>
  </si>
  <si>
    <t>Denise Crosby</t>
  </si>
  <si>
    <t>Harry Elfont</t>
  </si>
  <si>
    <t>David Hackl</t>
  </si>
  <si>
    <t>Julie Benz</t>
  </si>
  <si>
    <t>Saw VÂ </t>
  </si>
  <si>
    <t>Scott Patterson</t>
  </si>
  <si>
    <t>Henry Selick</t>
  </si>
  <si>
    <t>Keegan Connor Tracy</t>
  </si>
  <si>
    <t>Deborah Kara Unger</t>
  </si>
  <si>
    <t>White NoiseÂ </t>
  </si>
  <si>
    <t>Mike Dopud</t>
  </si>
  <si>
    <t>Drama|Horror|Mystery|Thriller</t>
  </si>
  <si>
    <t>Masi Oka</t>
  </si>
  <si>
    <t>Along Came PollyÂ </t>
  </si>
  <si>
    <t>Debra Messing</t>
  </si>
  <si>
    <t>Stiles White</t>
  </si>
  <si>
    <t>Shelley Hennig</t>
  </si>
  <si>
    <t>OuijaÂ </t>
  </si>
  <si>
    <t>Daren Kagasoff</t>
  </si>
  <si>
    <t>50 First DatesÂ </t>
  </si>
  <si>
    <t>Allen Covert</t>
  </si>
  <si>
    <t>Hyung-rae Shim</t>
  </si>
  <si>
    <t>Carmen Electra</t>
  </si>
  <si>
    <t>Beau Mirchoff</t>
  </si>
  <si>
    <t>Scary Movie 4Â </t>
  </si>
  <si>
    <t>Greta Gerwig</t>
  </si>
  <si>
    <t>No Strings AttachedÂ </t>
  </si>
  <si>
    <t>J.A. Bayona</t>
  </si>
  <si>
    <t>Tom Arnold</t>
  </si>
  <si>
    <t>Madea's Witness ProtectionÂ </t>
  </si>
  <si>
    <t>Romeo Miller</t>
  </si>
  <si>
    <t>Joe Roth</t>
  </si>
  <si>
    <t>America's SweetheartsÂ </t>
  </si>
  <si>
    <t>Larry King</t>
  </si>
  <si>
    <t>J.C. Chandor</t>
  </si>
  <si>
    <t>Inglourious BasterdsÂ </t>
  </si>
  <si>
    <t>Adventure|Drama|War</t>
  </si>
  <si>
    <t>Jake Schreier</t>
  </si>
  <si>
    <t>Sharon Maguire</t>
  </si>
  <si>
    <t>Bridget Jones's DiaryÂ </t>
  </si>
  <si>
    <t>Shirley Henderson</t>
  </si>
  <si>
    <t>James Marsh</t>
  </si>
  <si>
    <t>Tom Vaughan</t>
  </si>
  <si>
    <t>Andrew Daly</t>
  </si>
  <si>
    <t>Treat Williams</t>
  </si>
  <si>
    <t>What Happens in VegasÂ </t>
  </si>
  <si>
    <t>Michelle Krusiec</t>
  </si>
  <si>
    <t>James Toback</t>
  </si>
  <si>
    <t>Interview with the Vampire: The Vampire ChroniclesÂ </t>
  </si>
  <si>
    <t>Drama|Fantasy|Horror</t>
  </si>
  <si>
    <t>Jamie Babbit</t>
  </si>
  <si>
    <t>Andrew Douglas</t>
  </si>
  <si>
    <t>Jimmy Bennett</t>
  </si>
  <si>
    <t>The Amityville HorrorÂ </t>
  </si>
  <si>
    <t>Jamie Blanks</t>
  </si>
  <si>
    <t>Ioan Gruffudd</t>
  </si>
  <si>
    <t>San AndreasÂ </t>
  </si>
  <si>
    <t>Archie Panjabi</t>
  </si>
  <si>
    <t>Victoria Leigh</t>
  </si>
  <si>
    <t>Danielle Kotch</t>
  </si>
  <si>
    <t>SinisterÂ </t>
  </si>
  <si>
    <t>James Ransone</t>
  </si>
  <si>
    <t>Jaume BalaguerÃ³</t>
  </si>
  <si>
    <t>HopÂ </t>
  </si>
  <si>
    <t>Chelsea Handler</t>
  </si>
  <si>
    <t>Jee-woon Kim</t>
  </si>
  <si>
    <t>Mission: Impossible - Rogue NationÂ </t>
  </si>
  <si>
    <t>Sean Harris</t>
  </si>
  <si>
    <t>China</t>
  </si>
  <si>
    <t>Jeremy Saulnier</t>
  </si>
  <si>
    <t>Star Trek VI: The Undiscovered CountryÂ </t>
  </si>
  <si>
    <t>Jerry Jameson</t>
  </si>
  <si>
    <t>Darren Grant</t>
  </si>
  <si>
    <t>Kimberly Elise</t>
  </si>
  <si>
    <t>Diary of a Mad Black WomanÂ </t>
  </si>
  <si>
    <t>Tamara Taylor</t>
  </si>
  <si>
    <t>Jesse Peretz</t>
  </si>
  <si>
    <t>Legally Blonde 2: Red, White &amp; BlondeÂ </t>
  </si>
  <si>
    <t>Bob Newhart</t>
  </si>
  <si>
    <t>Jessie Nelson</t>
  </si>
  <si>
    <t>The Prince of TidesÂ </t>
  </si>
  <si>
    <t>Jimmy Hayward</t>
  </si>
  <si>
    <t>Bill Duke</t>
  </si>
  <si>
    <t>PredatorÂ </t>
  </si>
  <si>
    <t>Action|Horror|Sci-Fi</t>
  </si>
  <si>
    <t>Stanley Kubrick</t>
  </si>
  <si>
    <t>Gary Lockwood</t>
  </si>
  <si>
    <t>Keir Dullea</t>
  </si>
  <si>
    <t>2001: A Space OdysseyÂ </t>
  </si>
  <si>
    <t>Glenn Beck</t>
  </si>
  <si>
    <t>Joel Edgerton</t>
  </si>
  <si>
    <t>Dan Hedaya</t>
  </si>
  <si>
    <t>Donald Faison</t>
  </si>
  <si>
    <t>CluelessÂ </t>
  </si>
  <si>
    <t>Elisa Donovan</t>
  </si>
  <si>
    <t>Something's Gotta GiveÂ </t>
  </si>
  <si>
    <t>Paul Michael Glaser</t>
  </si>
  <si>
    <t>The Godfather: Part IIÂ </t>
  </si>
  <si>
    <t>John Carney</t>
  </si>
  <si>
    <t>Frances Lee McCain</t>
  </si>
  <si>
    <t>Stand by MeÂ </t>
  </si>
  <si>
    <t>Casey Siemaszko</t>
  </si>
  <si>
    <t>Adventure|Drama</t>
  </si>
  <si>
    <t>John Curran</t>
  </si>
  <si>
    <t>Hunter Parrish</t>
  </si>
  <si>
    <t>Matthew Perry</t>
  </si>
  <si>
    <t>17 AgainÂ </t>
  </si>
  <si>
    <t>John Luessenhop</t>
  </si>
  <si>
    <t>Daddy Day CareÂ </t>
  </si>
  <si>
    <t>Jeff Garlin</t>
  </si>
  <si>
    <t>John Polson</t>
  </si>
  <si>
    <t>Diedrich Bader</t>
  </si>
  <si>
    <t>Napoleon DynamiteÂ </t>
  </si>
  <si>
    <t>Jon Gries</t>
  </si>
  <si>
    <t>Robert Mitchum</t>
  </si>
  <si>
    <t>Cape FearÂ </t>
  </si>
  <si>
    <t>John Schlesinger</t>
  </si>
  <si>
    <t>Kate Upton</t>
  </si>
  <si>
    <t>Don Johnson</t>
  </si>
  <si>
    <t>The Other WomanÂ </t>
  </si>
  <si>
    <t>David Thornton</t>
  </si>
  <si>
    <t>John Wells</t>
  </si>
  <si>
    <t>Elijah Kelley</t>
  </si>
  <si>
    <t>Jerry Stiller</t>
  </si>
  <si>
    <t>HairsprayÂ </t>
  </si>
  <si>
    <t>Paul Dooley</t>
  </si>
  <si>
    <t>Jon Hurwitz</t>
  </si>
  <si>
    <t>WALLÂ·EÂ </t>
  </si>
  <si>
    <t>Adventure|Animation|Family|Sci-Fi</t>
  </si>
  <si>
    <t>Joon-ho Bong</t>
  </si>
  <si>
    <t>Date NightÂ </t>
  </si>
  <si>
    <t>Comedy|Crime|Romance|Thriller</t>
  </si>
  <si>
    <t>Eric Jacobson</t>
  </si>
  <si>
    <t>The MuppetsÂ </t>
  </si>
  <si>
    <t>Steve Whitmire</t>
  </si>
  <si>
    <t>Adventure|Comedy|Family|Musical</t>
  </si>
  <si>
    <t>Julie Anne Robinson</t>
  </si>
  <si>
    <t>Inside ManÂ </t>
  </si>
  <si>
    <t>Peter Gerety</t>
  </si>
  <si>
    <t>Justin Chadwick</t>
  </si>
  <si>
    <t>My GirlÂ </t>
  </si>
  <si>
    <t>Griffin Dunne</t>
  </si>
  <si>
    <t>Karan Johar</t>
  </si>
  <si>
    <t>Noah Lomax</t>
  </si>
  <si>
    <t>David Lyons</t>
  </si>
  <si>
    <t>Safe HavenÂ </t>
  </si>
  <si>
    <t>Mimi Kirkland</t>
  </si>
  <si>
    <t>Karyn Kusama</t>
  </si>
  <si>
    <t>Bobby Coleman</t>
  </si>
  <si>
    <t>The Last SongÂ </t>
  </si>
  <si>
    <t>Melissa Ordway</t>
  </si>
  <si>
    <t>Drama|Family|Music|Romance</t>
  </si>
  <si>
    <t>Kasi Lemmons</t>
  </si>
  <si>
    <t>A Bug's LifeÂ </t>
  </si>
  <si>
    <t>Katsuhiro Ã”tomo</t>
  </si>
  <si>
    <t>Nima Nourizadeh</t>
  </si>
  <si>
    <t>Kirby Bliss Blanton</t>
  </si>
  <si>
    <t>Project XÂ </t>
  </si>
  <si>
    <t>Oliver Cooper</t>
  </si>
  <si>
    <t>Kelly Reichardt</t>
  </si>
  <si>
    <t>Kevin Lima</t>
  </si>
  <si>
    <t>Teala Dunn</t>
  </si>
  <si>
    <t>Jeff Bennett</t>
  </si>
  <si>
    <t>EnchantedÂ </t>
  </si>
  <si>
    <t>Fred Tatasciore</t>
  </si>
  <si>
    <t>Animation|Comedy|Family|Fantasy|Musical|Romance</t>
  </si>
  <si>
    <t>Ken Scott</t>
  </si>
  <si>
    <t>Now You See MeÂ </t>
  </si>
  <si>
    <t>Kenneth Lonergan</t>
  </si>
  <si>
    <t>Mary Elizabeth Mastrantonio</t>
  </si>
  <si>
    <t>The Perfect StormÂ </t>
  </si>
  <si>
    <t>Kevin Allen</t>
  </si>
  <si>
    <t>Divine Secrets of the Ya-Ya SisterhoodÂ </t>
  </si>
  <si>
    <t>Matthew Settle</t>
  </si>
  <si>
    <t>Kevin Bray</t>
  </si>
  <si>
    <t>Bram Stoker's DraculaÂ </t>
  </si>
  <si>
    <t>Fantasy|Horror|Romance</t>
  </si>
  <si>
    <t>Kevin Greutert</t>
  </si>
  <si>
    <t>Takashi Miike</t>
  </si>
  <si>
    <t>HostelÂ </t>
  </si>
  <si>
    <t>Rick Hoffman</t>
  </si>
  <si>
    <t>The DepartedÂ </t>
  </si>
  <si>
    <t>Kevin Munroe</t>
  </si>
  <si>
    <t>Rodney Eastman</t>
  </si>
  <si>
    <t>Tuesday Knight</t>
  </si>
  <si>
    <t>A Nightmare on Elm Street 4: The Dream MasterÂ </t>
  </si>
  <si>
    <t>Brooke Bundy</t>
  </si>
  <si>
    <t>Mark Addy</t>
  </si>
  <si>
    <t>The Full MontyÂ </t>
  </si>
  <si>
    <t>Lesley Sharp</t>
  </si>
  <si>
    <t>Kevin Tancharoen</t>
  </si>
  <si>
    <t>Matt Jones</t>
  </si>
  <si>
    <t>Jim Parsons</t>
  </si>
  <si>
    <t>HomeÂ </t>
  </si>
  <si>
    <t>April Winchell</t>
  </si>
  <si>
    <t>Adventure|Animation|Comedy|Family|Fantasy|Sci-Fi</t>
  </si>
  <si>
    <t>Kurt Hale</t>
  </si>
  <si>
    <t>Kurt Wimmer</t>
  </si>
  <si>
    <t>Lawrence Guterman</t>
  </si>
  <si>
    <t>The Big ShortÂ </t>
  </si>
  <si>
    <t>Charlie Talbert</t>
  </si>
  <si>
    <t>Biography|Comedy|Drama|History</t>
  </si>
  <si>
    <t>Lone Scherfig</t>
  </si>
  <si>
    <t>Hayley Kiyoko</t>
  </si>
  <si>
    <t>Insidious: Chapter 3Â </t>
  </si>
  <si>
    <t>Luis Llosa</t>
  </si>
  <si>
    <t>Terry Zwigoff</t>
  </si>
  <si>
    <t>Tony Cox</t>
  </si>
  <si>
    <t>Bad SantaÂ </t>
  </si>
  <si>
    <t>Alex Borstein</t>
  </si>
  <si>
    <t>Luis Mandoki</t>
  </si>
  <si>
    <t>My Cousin VinnyÂ </t>
  </si>
  <si>
    <t>Lane Smith</t>
  </si>
  <si>
    <t>Marc Lawrence</t>
  </si>
  <si>
    <t>Get ShortyÂ </t>
  </si>
  <si>
    <t>Comedy|Crime|Thriller</t>
  </si>
  <si>
    <t>Marco Kreuzpaintner</t>
  </si>
  <si>
    <t>Cody Cameron</t>
  </si>
  <si>
    <t>Khamani Griffin</t>
  </si>
  <si>
    <t>Will Forte</t>
  </si>
  <si>
    <t>Cloudy with a Chance of Meatballs 2Â </t>
  </si>
  <si>
    <t>Melissa Sturm</t>
  </si>
  <si>
    <t>Animation|Comedy|Family|Fantasy|Sci-Fi</t>
  </si>
  <si>
    <t>Mark Brown</t>
  </si>
  <si>
    <t>Eight BelowÂ </t>
  </si>
  <si>
    <t>Wendy Crewson</t>
  </si>
  <si>
    <t>Adventure|Drama|Family</t>
  </si>
  <si>
    <t>Mark L. Lester</t>
  </si>
  <si>
    <t>My Big Fat Greek Wedding 2Â </t>
  </si>
  <si>
    <t>Joey Fatone</t>
  </si>
  <si>
    <t>David O'Hara</t>
  </si>
  <si>
    <t>ContrabandÂ </t>
  </si>
  <si>
    <t>Mark Pellington</t>
  </si>
  <si>
    <t>Nate Parker</t>
  </si>
  <si>
    <t>Non-StopÂ </t>
  </si>
  <si>
    <t>Mark Romanek</t>
  </si>
  <si>
    <t>The Talented Mr. RipleyÂ </t>
  </si>
  <si>
    <t>Mark Rosman</t>
  </si>
  <si>
    <t>Taken 3Â </t>
  </si>
  <si>
    <t>Mark Steven Johnson</t>
  </si>
  <si>
    <t>Think Like a Man TooÂ </t>
  </si>
  <si>
    <t>David Walton</t>
  </si>
  <si>
    <t>Martin McDonagh</t>
  </si>
  <si>
    <t>Safe HouseÂ </t>
  </si>
  <si>
    <t>Sam Shepard</t>
  </si>
  <si>
    <t>Action|Crime|Mystery|Thriller</t>
  </si>
  <si>
    <t>Daniella Alonso</t>
  </si>
  <si>
    <t>D.B. Woodside</t>
  </si>
  <si>
    <t>Paul Blart: Mall Cop 2Â </t>
  </si>
  <si>
    <t>Eduardo VerÃ¡stegui</t>
  </si>
  <si>
    <t>Mathieu Kassovitz</t>
  </si>
  <si>
    <t>Liam Aiken</t>
  </si>
  <si>
    <t>StepmomÂ </t>
  </si>
  <si>
    <t>Herbert Russell</t>
  </si>
  <si>
    <t>Michael Corrente</t>
  </si>
  <si>
    <t>Topol</t>
  </si>
  <si>
    <t>Fiddler on the RoofÂ </t>
  </si>
  <si>
    <t>Rosalind Harris</t>
  </si>
  <si>
    <t>Michael Cuesta</t>
  </si>
  <si>
    <t>Dr. Dolittle 2Â </t>
  </si>
  <si>
    <t>Michael Lehmann</t>
  </si>
  <si>
    <t>Shaun Weiss</t>
  </si>
  <si>
    <t>The Mighty DucksÂ </t>
  </si>
  <si>
    <t>Elden Henson</t>
  </si>
  <si>
    <t>Comedy|Drama|Family|Sport</t>
  </si>
  <si>
    <t>David Carson</t>
  </si>
  <si>
    <t>Star Trek: GenerationsÂ </t>
  </si>
  <si>
    <t>Action|Adventure|Mystery|Sci-Fi|Thriller</t>
  </si>
  <si>
    <t>Michael Mayer</t>
  </si>
  <si>
    <t>Lost in TranslationÂ </t>
  </si>
  <si>
    <t>Catherine Lambert</t>
  </si>
  <si>
    <t>Kabir Bedi</t>
  </si>
  <si>
    <t>Louis Jourdan</t>
  </si>
  <si>
    <t>OctopussyÂ </t>
  </si>
  <si>
    <t>Steven Berkoff</t>
  </si>
  <si>
    <t>Michael Rymer</t>
  </si>
  <si>
    <t>Mark Christopher Lawrence</t>
  </si>
  <si>
    <t>GarfieldÂ </t>
  </si>
  <si>
    <t>Michael Monks</t>
  </si>
  <si>
    <t>Michael Tollin</t>
  </si>
  <si>
    <t>Heather Langenkamp</t>
  </si>
  <si>
    <t>John Saxon</t>
  </si>
  <si>
    <t>A Nightmare on Elm Street 3: Dream WarriorsÂ </t>
  </si>
  <si>
    <t>Jennifer Rubin</t>
  </si>
  <si>
    <t>Action|Fantasy|Horror|Thriller</t>
  </si>
  <si>
    <t>The InternÂ </t>
  </si>
  <si>
    <t>Mike Figgis</t>
  </si>
  <si>
    <t>Michael Jai White</t>
  </si>
  <si>
    <t>Why Did I Get Married?Â </t>
  </si>
  <si>
    <t>Lamman Rucker</t>
  </si>
  <si>
    <t>Mike Mills</t>
  </si>
  <si>
    <t>Four ChristmasesÂ </t>
  </si>
  <si>
    <t>Katy Mixon</t>
  </si>
  <si>
    <t>Mike Nawrocki</t>
  </si>
  <si>
    <t>Vivica A. Fox</t>
  </si>
  <si>
    <t>David Carradine</t>
  </si>
  <si>
    <t>Kill Bill: Vol. 1Â </t>
  </si>
  <si>
    <t>Chiaki Kuriyama</t>
  </si>
  <si>
    <t>Morgan J. Freeman</t>
  </si>
  <si>
    <t>Why Did I Get Married Too?Â </t>
  </si>
  <si>
    <t>Audrey Fleurot</t>
  </si>
  <si>
    <t>Midnight in ParisÂ </t>
  </si>
  <si>
    <t>Nina Arianda</t>
  </si>
  <si>
    <t>Spain</t>
  </si>
  <si>
    <t>Neil Marshall</t>
  </si>
  <si>
    <t>Elizabeth Debicki</t>
  </si>
  <si>
    <t>The Great GatsbyÂ </t>
  </si>
  <si>
    <t>Steve Bisley</t>
  </si>
  <si>
    <t>Nigel Cole</t>
  </si>
  <si>
    <t>Ever After: A Cinderella StoryÂ </t>
  </si>
  <si>
    <t>Jeanne Moreau</t>
  </si>
  <si>
    <t>NimrÃ³d Antal</t>
  </si>
  <si>
    <t>Sea of LoveÂ </t>
  </si>
  <si>
    <t>Ellen Barkin</t>
  </si>
  <si>
    <t>Noah Baumbach</t>
  </si>
  <si>
    <t>Robert Forster</t>
  </si>
  <si>
    <t>Me, Myself &amp; IreneÂ </t>
  </si>
  <si>
    <t>Ole Bornedal</t>
  </si>
  <si>
    <t>R.J. Cutler</t>
  </si>
  <si>
    <t>Mireille Enos</t>
  </si>
  <si>
    <t>If I StayÂ </t>
  </si>
  <si>
    <t>Stacy Keach</t>
  </si>
  <si>
    <t>Drama|Fantasy|Music|Romance</t>
  </si>
  <si>
    <t>Oliver Hirschbiegel</t>
  </si>
  <si>
    <t>Eugenio Derbez</t>
  </si>
  <si>
    <t>Jessica Lindsey</t>
  </si>
  <si>
    <t>Instructions Not IncludedÂ </t>
  </si>
  <si>
    <t>Hugo Stiglitz</t>
  </si>
  <si>
    <t>Mexico</t>
  </si>
  <si>
    <t>Olivier Assayas</t>
  </si>
  <si>
    <t>Sam Miller</t>
  </si>
  <si>
    <t>Kate del Castillo</t>
  </si>
  <si>
    <t>No Good DeedÂ </t>
  </si>
  <si>
    <t>Henry Simmons</t>
  </si>
  <si>
    <t>Ken Marino</t>
  </si>
  <si>
    <t>Role ModelsÂ </t>
  </si>
  <si>
    <t>Bobb'e J. Thompson</t>
  </si>
  <si>
    <t>Patrick Read Johnson</t>
  </si>
  <si>
    <t>Daniel Stamm</t>
  </si>
  <si>
    <t>Ashley Bell</t>
  </si>
  <si>
    <t>Caleb Landry Jones</t>
  </si>
  <si>
    <t>The Last ExorcismÂ </t>
  </si>
  <si>
    <t>Patrick Fabian</t>
  </si>
  <si>
    <t>Peter Hedges</t>
  </si>
  <si>
    <t>Scott Adsit</t>
  </si>
  <si>
    <t>Antony Starr</t>
  </si>
  <si>
    <t>Without a PaddleÂ </t>
  </si>
  <si>
    <t>Bonnie Somerville</t>
  </si>
  <si>
    <t>Joe Camp</t>
  </si>
  <si>
    <t>Peter Breck</t>
  </si>
  <si>
    <t>Frances Bavier</t>
  </si>
  <si>
    <t>BenjiÂ </t>
  </si>
  <si>
    <t>Edgar Buchanan</t>
  </si>
  <si>
    <t>Adventure|Family|Romance</t>
  </si>
  <si>
    <t>Philip Kaufman</t>
  </si>
  <si>
    <t>Bella Thorne</t>
  </si>
  <si>
    <t>Alexander and the Terrible, Horrible, No Good, Very Bad DayÂ </t>
  </si>
  <si>
    <t>Tara Platt</t>
  </si>
  <si>
    <t>Michael Imperioli</t>
  </si>
  <si>
    <t>The CallÂ </t>
  </si>
  <si>
    <t>Roma Maffia</t>
  </si>
  <si>
    <t>Frances Conroy</t>
  </si>
  <si>
    <t>Maid in ManhattanÂ </t>
  </si>
  <si>
    <t>Natasha Richardson</t>
  </si>
  <si>
    <t>Preston A. Whitmore II</t>
  </si>
  <si>
    <t>David S. Ward</t>
  </si>
  <si>
    <t>Corbin Bernsen</t>
  </si>
  <si>
    <t>Major LeagueÂ </t>
  </si>
  <si>
    <t>Rachel Talalay</t>
  </si>
  <si>
    <t>Allison Tolman</t>
  </si>
  <si>
    <t>Busy Philipps</t>
  </si>
  <si>
    <t>The GiftÂ </t>
  </si>
  <si>
    <t>Wendell Pierce</t>
  </si>
  <si>
    <t>Rand Ravich</t>
  </si>
  <si>
    <t>Star Trek Into DarknessÂ </t>
  </si>
  <si>
    <t>Noel Clarke</t>
  </si>
  <si>
    <t>Randall Miller</t>
  </si>
  <si>
    <t>Mary J. Blige</t>
  </si>
  <si>
    <t>Eric Mendenhall</t>
  </si>
  <si>
    <t>I Can Do Bad All by MyselfÂ </t>
  </si>
  <si>
    <t>Hope Olaide Wilson</t>
  </si>
  <si>
    <t>Rian Johnson</t>
  </si>
  <si>
    <t>Failure to LaunchÂ </t>
  </si>
  <si>
    <t>Ric Roman Waugh</t>
  </si>
  <si>
    <t>Dawn of the Planet of the ApesÂ </t>
  </si>
  <si>
    <t>Kodi Smit-McPhee</t>
  </si>
  <si>
    <t>Action|Adventure|Drama|Sci-Fi</t>
  </si>
  <si>
    <t>Richard Curtis</t>
  </si>
  <si>
    <t>The Color of MoneyÂ </t>
  </si>
  <si>
    <t>Richard Eyre</t>
  </si>
  <si>
    <t>Crimson TideÂ </t>
  </si>
  <si>
    <t>Ricky Schroder</t>
  </si>
  <si>
    <t>Action|Drama|Thriller|War</t>
  </si>
  <si>
    <t>Richard Fleischer</t>
  </si>
  <si>
    <t>Polly Walker</t>
  </si>
  <si>
    <t>Patriot GamesÂ </t>
  </si>
  <si>
    <t>Patrick Bergin</t>
  </si>
  <si>
    <t>Richard Glatzer</t>
  </si>
  <si>
    <t>Jason Flemyng</t>
  </si>
  <si>
    <t>Clash of the TitansÂ </t>
  </si>
  <si>
    <t>Alexa Davalos</t>
  </si>
  <si>
    <t>Richard Shepard</t>
  </si>
  <si>
    <t>Robert Harmon</t>
  </si>
  <si>
    <t>David Agranov</t>
  </si>
  <si>
    <t>Taran Killam</t>
  </si>
  <si>
    <t>Just MarriedÂ </t>
  </si>
  <si>
    <t>David Moscow</t>
  </si>
  <si>
    <t>Hotel for DogsÂ </t>
  </si>
  <si>
    <t>Yvette Nicole Brown</t>
  </si>
  <si>
    <t>Rodrigo GarcÃ­a</t>
  </si>
  <si>
    <t>James Mason</t>
  </si>
  <si>
    <t>Charlotte Rampling</t>
  </si>
  <si>
    <t>The VerdictÂ </t>
  </si>
  <si>
    <t>Jack Warden</t>
  </si>
  <si>
    <t>TakersÂ </t>
  </si>
  <si>
    <t>Roger Avary</t>
  </si>
  <si>
    <t>Christopher Spencer</t>
  </si>
  <si>
    <t>Amber Rose Revah</t>
  </si>
  <si>
    <t>Roma Downey</t>
  </si>
  <si>
    <t>Son of GodÂ </t>
  </si>
  <si>
    <t>Darwin Shaw</t>
  </si>
  <si>
    <t>Roland JoffÃ©</t>
  </si>
  <si>
    <t>Jerome Robbins</t>
  </si>
  <si>
    <t>George Chakiris</t>
  </si>
  <si>
    <t>Rita Moreno</t>
  </si>
  <si>
    <t>West Side StoryÂ </t>
  </si>
  <si>
    <t>Richard Beymer</t>
  </si>
  <si>
    <t>Crime|Drama|Musical|Romance|Thriller</t>
  </si>
  <si>
    <t>Ron Maxwell</t>
  </si>
  <si>
    <t>Essence Atkins</t>
  </si>
  <si>
    <t>A Haunted HouseÂ </t>
  </si>
  <si>
    <t>J.B. Smoove</t>
  </si>
  <si>
    <t>Gabourey Sidibe</t>
  </si>
  <si>
    <t>Mo'Nique</t>
  </si>
  <si>
    <t>PreciousÂ </t>
  </si>
  <si>
    <t>Mariah Carey</t>
  </si>
  <si>
    <t>Ryan Murphy</t>
  </si>
  <si>
    <t>Salim Akil</t>
  </si>
  <si>
    <t>Michael Palin</t>
  </si>
  <si>
    <t>Shelley Duvall</t>
  </si>
  <si>
    <t>Time BanditsÂ </t>
  </si>
  <si>
    <t>Adventure|Comedy|Fantasy|Sci-Fi</t>
  </si>
  <si>
    <t>James Watkins</t>
  </si>
  <si>
    <t>The Woman in BlackÂ </t>
  </si>
  <si>
    <t>Jessica Raine</t>
  </si>
  <si>
    <t>Drama|Fantasy|Horror|Thriller</t>
  </si>
  <si>
    <t>Scott Stewart</t>
  </si>
  <si>
    <t>Brett Cullen</t>
  </si>
  <si>
    <t>Ã“scar Jaenada</t>
  </si>
  <si>
    <t>The ShallowsÂ </t>
  </si>
  <si>
    <t>Sedona Legge</t>
  </si>
  <si>
    <t>Sean McNamara</t>
  </si>
  <si>
    <t>Coach CarterÂ </t>
  </si>
  <si>
    <t>Robert Ri'chard</t>
  </si>
  <si>
    <t>Sean Penn</t>
  </si>
  <si>
    <t>Fede Alvarez</t>
  </si>
  <si>
    <t>Elizabeth Blackmore</t>
  </si>
  <si>
    <t>Lou Taylor Pucci</t>
  </si>
  <si>
    <t>Evil DeadÂ </t>
  </si>
  <si>
    <t>Ellen Sandweiss</t>
  </si>
  <si>
    <t>Megan Burns</t>
  </si>
  <si>
    <t>Noah Huntley</t>
  </si>
  <si>
    <t>28 Days Later...Â </t>
  </si>
  <si>
    <t>David Schneider</t>
  </si>
  <si>
    <t>Drama|Horror|Sci-Fi|Thriller</t>
  </si>
  <si>
    <t>Shane Meadows</t>
  </si>
  <si>
    <t>Stanley Kramer</t>
  </si>
  <si>
    <t>It's a Mad, Mad, Mad, Mad WorldÂ </t>
  </si>
  <si>
    <t>Spencer Tracy</t>
  </si>
  <si>
    <t>Sheldon Lettich</t>
  </si>
  <si>
    <t>Ron Lester</t>
  </si>
  <si>
    <t>Varsity BluesÂ </t>
  </si>
  <si>
    <t>Mark Walters</t>
  </si>
  <si>
    <t>Simon Curtis</t>
  </si>
  <si>
    <t>Charles Napier</t>
  </si>
  <si>
    <t>Austin Powers: International Man of MysteryÂ </t>
  </si>
  <si>
    <t>Simon Wells</t>
  </si>
  <si>
    <t>Steve McQueen</t>
  </si>
  <si>
    <t>QuvenzhanÃ© Wallis</t>
  </si>
  <si>
    <t>12 Years a SlaveÂ </t>
  </si>
  <si>
    <t>S.W.A.T.Â </t>
  </si>
  <si>
    <t>LL Cool J</t>
  </si>
  <si>
    <t>Stephen Chow</t>
  </si>
  <si>
    <t>Dominic Cooper</t>
  </si>
  <si>
    <t>Captain America: The First AvengerÂ </t>
  </si>
  <si>
    <t>Stephen Norrington</t>
  </si>
  <si>
    <t>Miriam Margolyes</t>
  </si>
  <si>
    <t>BabeÂ </t>
  </si>
  <si>
    <t>Roscoe Lee Browne</t>
  </si>
  <si>
    <t>Steve Beck</t>
  </si>
  <si>
    <t>Diamonds Are ForeverÂ </t>
  </si>
  <si>
    <t>Jill St. John</t>
  </si>
  <si>
    <t>Legends of the FallÂ </t>
  </si>
  <si>
    <t>Julia Ormond</t>
  </si>
  <si>
    <t>Drama|Romance|War|Western</t>
  </si>
  <si>
    <t>Steve James</t>
  </si>
  <si>
    <t>Jensen Ackles</t>
  </si>
  <si>
    <t>My Bloody ValentineÂ </t>
  </si>
  <si>
    <t>Edi Gathegi</t>
  </si>
  <si>
    <t>LooperÂ </t>
  </si>
  <si>
    <t>Tracie Thoms</t>
  </si>
  <si>
    <t>Action|Crime|Drama|Sci-Fi|Thriller</t>
  </si>
  <si>
    <t>Nick Cannon</t>
  </si>
  <si>
    <t>DrumlineÂ </t>
  </si>
  <si>
    <t>Jason Weaver</t>
  </si>
  <si>
    <t>Comedy|Drama|Music|Romance</t>
  </si>
  <si>
    <t>Steve Rash</t>
  </si>
  <si>
    <t>Penelope Wilton</t>
  </si>
  <si>
    <t>The Best Exotic Marigold HotelÂ </t>
  </si>
  <si>
    <t>Celia Imrie</t>
  </si>
  <si>
    <t>Steven Quale</t>
  </si>
  <si>
    <t>Eddie Cahill</t>
  </si>
  <si>
    <t>MiracleÂ </t>
  </si>
  <si>
    <t>Kenneth Mitchell</t>
  </si>
  <si>
    <t>Biography|Drama|History|Sport</t>
  </si>
  <si>
    <t>Steven Shainberg</t>
  </si>
  <si>
    <t>Edward ScissorhandsÂ </t>
  </si>
  <si>
    <t>Fantasy|Romance</t>
  </si>
  <si>
    <t>Steven Zaillian</t>
  </si>
  <si>
    <t>Thor: The Dark WorldÂ </t>
  </si>
  <si>
    <t>Stuart Baird</t>
  </si>
  <si>
    <t>Open RangeÂ </t>
  </si>
  <si>
    <t>Julian Richings</t>
  </si>
  <si>
    <t>Drama|Romance|Western</t>
  </si>
  <si>
    <t>Stuart Gordon</t>
  </si>
  <si>
    <t>Michael Parks</t>
  </si>
  <si>
    <t>Kill Bill: Vol. 2Â </t>
  </si>
  <si>
    <t>Michael Bowen</t>
  </si>
  <si>
    <t>Thea Sharrock</t>
  </si>
  <si>
    <t>Emilia Clarke</t>
  </si>
  <si>
    <t>Sam Claflin</t>
  </si>
  <si>
    <t>Me Before YouÂ </t>
  </si>
  <si>
    <t>Brendan Coyle</t>
  </si>
  <si>
    <t>About Last NightÂ </t>
  </si>
  <si>
    <t>This ChristmasÂ </t>
  </si>
  <si>
    <t>Soul FoodÂ </t>
  </si>
  <si>
    <t>The Bridges of Madison CountyÂ </t>
  </si>
  <si>
    <t>Debra Monk</t>
  </si>
  <si>
    <t>Thomas Bezucha</t>
  </si>
  <si>
    <t>Last VegasÂ </t>
  </si>
  <si>
    <t>Ti West</t>
  </si>
  <si>
    <t>Gabriel Damon</t>
  </si>
  <si>
    <t>Judith Barsi</t>
  </si>
  <si>
    <t>The Land Before TimeÂ </t>
  </si>
  <si>
    <t>Bill Erwin</t>
  </si>
  <si>
    <t>Adventure|Animation|Family</t>
  </si>
  <si>
    <t>FlatlinersÂ </t>
  </si>
  <si>
    <t>Hope Davis</t>
  </si>
  <si>
    <t>Tim Robbins</t>
  </si>
  <si>
    <t>Adam Scott</t>
  </si>
  <si>
    <t>Step BrothersÂ </t>
  </si>
  <si>
    <t>Andrea Savage</t>
  </si>
  <si>
    <t>Todd Field</t>
  </si>
  <si>
    <t>Bad MomsÂ </t>
  </si>
  <si>
    <t>Todd Graff</t>
  </si>
  <si>
    <t>Todd Haynes</t>
  </si>
  <si>
    <t>RZA</t>
  </si>
  <si>
    <t>Due DateÂ </t>
  </si>
  <si>
    <t>Matt Walsh</t>
  </si>
  <si>
    <t>Todd Solondz</t>
  </si>
  <si>
    <t>Riley Thomas Stewart</t>
  </si>
  <si>
    <t>The Lucky OneÂ </t>
  </si>
  <si>
    <t>Jay R. Ferguson</t>
  </si>
  <si>
    <t>Sophia Myles</t>
  </si>
  <si>
    <t>Bingbing Li</t>
  </si>
  <si>
    <t>Transformers: Age of ExtinctionÂ </t>
  </si>
  <si>
    <t>Kelsey Grammer</t>
  </si>
  <si>
    <t>Tom Holland</t>
  </si>
  <si>
    <t>Curtis Armstrong</t>
  </si>
  <si>
    <t>RayÂ </t>
  </si>
  <si>
    <t>Tom McCarthy</t>
  </si>
  <si>
    <t>Michael Roark</t>
  </si>
  <si>
    <t>Dolphin TaleÂ </t>
  </si>
  <si>
    <t>Harry Connick Jr.</t>
  </si>
  <si>
    <t>Drama|Family</t>
  </si>
  <si>
    <t>Carol Kane</t>
  </si>
  <si>
    <t>Annie HallÂ </t>
  </si>
  <si>
    <t>Tommy Lee Jones</t>
  </si>
  <si>
    <t>The Original Kings of ComedyÂ </t>
  </si>
  <si>
    <t>Steve Harvey</t>
  </si>
  <si>
    <t>Tommy O'Haver</t>
  </si>
  <si>
    <t>Madison Davenport</t>
  </si>
  <si>
    <t>The PossessionÂ </t>
  </si>
  <si>
    <t>Natasha Calis</t>
  </si>
  <si>
    <t>Tommy Wirkola</t>
  </si>
  <si>
    <t>Laura Harring</t>
  </si>
  <si>
    <t>John QÂ </t>
  </si>
  <si>
    <t>Uli Edel</t>
  </si>
  <si>
    <t>June Squibb</t>
  </si>
  <si>
    <t>About SchmidtÂ </t>
  </si>
  <si>
    <t>Howard Hesseman</t>
  </si>
  <si>
    <t>Vadim Perelman</t>
  </si>
  <si>
    <t>Mari Koda</t>
  </si>
  <si>
    <t>Cassie Ventura</t>
  </si>
  <si>
    <t>Step Up 2: The StreetsÂ </t>
  </si>
  <si>
    <t>Luis Rosado</t>
  </si>
  <si>
    <t>Drama|Music|Musical|Romance</t>
  </si>
  <si>
    <t>Vic Armstrong</t>
  </si>
  <si>
    <t>CollateralÂ </t>
  </si>
  <si>
    <t>Little WomenÂ </t>
  </si>
  <si>
    <t>Drama|Family|Romance</t>
  </si>
  <si>
    <t>Victor Nunez</t>
  </si>
  <si>
    <t>Cop LandÂ </t>
  </si>
  <si>
    <t>Vincent Gallo</t>
  </si>
  <si>
    <t>Michael Irby</t>
  </si>
  <si>
    <t>Erika Christensen</t>
  </si>
  <si>
    <t>FlightplanÂ </t>
  </si>
  <si>
    <t>Haley Ramm</t>
  </si>
  <si>
    <t>Vincenzo Natali</t>
  </si>
  <si>
    <t>Colin Higgins</t>
  </si>
  <si>
    <t>Dolly Parton</t>
  </si>
  <si>
    <t>The Best Little Whorehouse in TexasÂ </t>
  </si>
  <si>
    <t>Dom DeLuise</t>
  </si>
  <si>
    <t>Comedy|Musical</t>
  </si>
  <si>
    <t>Warren Beatty</t>
  </si>
  <si>
    <t>Pale RiderÂ </t>
  </si>
  <si>
    <t>Sydney Penny</t>
  </si>
  <si>
    <t>Wayne Kramer</t>
  </si>
  <si>
    <t>For Your Eyes OnlyÂ </t>
  </si>
  <si>
    <t>Werner Herzog</t>
  </si>
  <si>
    <t>Crazy, Stupid, Love.Â </t>
  </si>
  <si>
    <t>Clay Kaytis</t>
  </si>
  <si>
    <t>The Angry Birds MovieÂ </t>
  </si>
  <si>
    <t>Keegan-Michael Key</t>
  </si>
  <si>
    <t>Action|Animation|Comedy|Family</t>
  </si>
  <si>
    <t>Will Finn</t>
  </si>
  <si>
    <t>Sissy Spacek</t>
  </si>
  <si>
    <t>In the BedroomÂ </t>
  </si>
  <si>
    <t>William Malone</t>
  </si>
  <si>
    <t>Down to EarthÂ </t>
  </si>
  <si>
    <t>Xavier Gens</t>
  </si>
  <si>
    <t>Powers Boothe</t>
  </si>
  <si>
    <t>Sin CityÂ </t>
  </si>
  <si>
    <t>Jason Douglas</t>
  </si>
  <si>
    <t>Yash Chopra</t>
  </si>
  <si>
    <t>The Grand Budapest HotelÂ </t>
  </si>
  <si>
    <t>F. Murray Abraham</t>
  </si>
  <si>
    <t>Adventure|Comedy|Crime|Drama</t>
  </si>
  <si>
    <t>Zach Braff</t>
  </si>
  <si>
    <t>The BossÂ </t>
  </si>
  <si>
    <t>Ã‰mile Gaudreault</t>
  </si>
  <si>
    <t>End of WatchÂ </t>
  </si>
  <si>
    <t>Ãlex de la Iglesia</t>
  </si>
  <si>
    <t>X-Men: Days of Future PastÂ </t>
  </si>
  <si>
    <t>Aaron Schneider</t>
  </si>
  <si>
    <t>Rodney Dangerfield</t>
  </si>
  <si>
    <t>CaddyshackÂ </t>
  </si>
  <si>
    <t>Brian Doyle-Murray</t>
  </si>
  <si>
    <t>Aaron Seltzer</t>
  </si>
  <si>
    <t>Michael Papajohn</t>
  </si>
  <si>
    <t>Louis Lombardi</t>
  </si>
  <si>
    <t>The AnimalÂ </t>
  </si>
  <si>
    <t>Colleen Haskell</t>
  </si>
  <si>
    <t>Comedy|Sci-Fi</t>
  </si>
  <si>
    <t>Abel Ferrara</t>
  </si>
  <si>
    <t>Dude, Where's My Car?Â </t>
  </si>
  <si>
    <t>Marla Sokoloff</t>
  </si>
  <si>
    <t>Comedy|Mystery</t>
  </si>
  <si>
    <t>Adam Carolla</t>
  </si>
  <si>
    <t>Burt Kwouk</t>
  </si>
  <si>
    <t>You Only Live TwiceÂ </t>
  </si>
  <si>
    <t>AmadeusÂ </t>
  </si>
  <si>
    <t>Tom Hulce</t>
  </si>
  <si>
    <t>Biography|Drama|History|Music</t>
  </si>
  <si>
    <t>Adam Marcus</t>
  </si>
  <si>
    <t>John Enos III</t>
  </si>
  <si>
    <t>Radha Mitchell</t>
  </si>
  <si>
    <t>Phone BoothÂ </t>
  </si>
  <si>
    <t>Richard T. Jones</t>
  </si>
  <si>
    <t>Adam Rapp</t>
  </si>
  <si>
    <t>Cory Edwards</t>
  </si>
  <si>
    <t>Hoodwinked!Â </t>
  </si>
  <si>
    <t>Jim Belushi</t>
  </si>
  <si>
    <t>Action|Animation|Comedy|Crime|Family</t>
  </si>
  <si>
    <t>Adam Rifkin</t>
  </si>
  <si>
    <t>Hope SpringsÂ </t>
  </si>
  <si>
    <t>Adrienne Shelly</t>
  </si>
  <si>
    <t>Kiss the GirlsÂ </t>
  </si>
  <si>
    <t>Tatyana Ali</t>
  </si>
  <si>
    <t>Agnieszka Holland</t>
  </si>
  <si>
    <t>Carol Ann Susi</t>
  </si>
  <si>
    <t>Cats &amp; DogsÂ </t>
  </si>
  <si>
    <t>Action|Comedy|Family|Fantasy</t>
  </si>
  <si>
    <t>Agnieszka Wojtowicz-Vosloo</t>
  </si>
  <si>
    <t>The Hobbit: The Desolation of SmaugÂ </t>
  </si>
  <si>
    <t>Aki KaurismÃ¤ki</t>
  </si>
  <si>
    <t>Jennifer Hudson</t>
  </si>
  <si>
    <t>DreamgirlsÂ </t>
  </si>
  <si>
    <t>Anika Noni Rose</t>
  </si>
  <si>
    <t>Drama|Music|Musical</t>
  </si>
  <si>
    <t>Akiva Goldsman</t>
  </si>
  <si>
    <t>Dorian Missick</t>
  </si>
  <si>
    <t>Two Weeks NoticeÂ </t>
  </si>
  <si>
    <t>Alan Cohn</t>
  </si>
  <si>
    <t>Charlie's AngelsÂ </t>
  </si>
  <si>
    <t>Kelly Lynch</t>
  </si>
  <si>
    <t>Action|Adventure|Comedy|Crime|Thriller</t>
  </si>
  <si>
    <t>Alan Metter</t>
  </si>
  <si>
    <t>The Whole Nine YardsÂ </t>
  </si>
  <si>
    <t>Natasha Henstridge</t>
  </si>
  <si>
    <t>Alan Poul</t>
  </si>
  <si>
    <t>Ian Mune</t>
  </si>
  <si>
    <t>The PianoÂ </t>
  </si>
  <si>
    <t>GeneviÃ¨ve Lemon</t>
  </si>
  <si>
    <t>Alan Rudolph</t>
  </si>
  <si>
    <t>Michael Angarano</t>
  </si>
  <si>
    <t>SeabiscuitÂ </t>
  </si>
  <si>
    <t>Drama|History|Sport</t>
  </si>
  <si>
    <t>Alan Shapiro</t>
  </si>
  <si>
    <t>Joe Mantegna</t>
  </si>
  <si>
    <t>Eye for an EyeÂ </t>
  </si>
  <si>
    <t>Nicole Sullivan</t>
  </si>
  <si>
    <t>Guess WhoÂ </t>
  </si>
  <si>
    <t>Sherri Shepherd</t>
  </si>
  <si>
    <t>Alejandro Agresti</t>
  </si>
  <si>
    <t>Ken Bevel</t>
  </si>
  <si>
    <t>Kirk Cameron</t>
  </si>
  <si>
    <t>FireproofÂ </t>
  </si>
  <si>
    <t>Erin Bethea</t>
  </si>
  <si>
    <t>Alessandro Carloni</t>
  </si>
  <si>
    <t>Kevin Zegers</t>
  </si>
  <si>
    <t>Ty Burrell</t>
  </si>
  <si>
    <t>Dawn of the DeadÂ </t>
  </si>
  <si>
    <t>Alex Craig Mann</t>
  </si>
  <si>
    <t>Alex Garland</t>
  </si>
  <si>
    <t>Forgetting Sarah MarshallÂ </t>
  </si>
  <si>
    <t>Maria Thayer</t>
  </si>
  <si>
    <t>Alex Gibney</t>
  </si>
  <si>
    <t>Tessa Thompson</t>
  </si>
  <si>
    <t>Madeline Carroll</t>
  </si>
  <si>
    <t>When a Stranger CallsÂ </t>
  </si>
  <si>
    <t>Brian Geraghty</t>
  </si>
  <si>
    <t>Alex Rivera</t>
  </si>
  <si>
    <t>Frankie Muniz</t>
  </si>
  <si>
    <t>Big Fat LiarÂ </t>
  </si>
  <si>
    <t>Lee Majors</t>
  </si>
  <si>
    <t>Alex Smith</t>
  </si>
  <si>
    <t>Alex Zamm</t>
  </si>
  <si>
    <t>The MexicanÂ </t>
  </si>
  <si>
    <t>Adventure|Comedy|Crime|Romance</t>
  </si>
  <si>
    <t>Alexander Witt</t>
  </si>
  <si>
    <t>Caroline Munro</t>
  </si>
  <si>
    <t>The Spy Who Loved MeÂ </t>
  </si>
  <si>
    <t>Barbara Bach</t>
  </si>
  <si>
    <t>Alfred Hitchcock</t>
  </si>
  <si>
    <t>Ivana Milicevic</t>
  </si>
  <si>
    <t>Vanilla SkyÂ </t>
  </si>
  <si>
    <t>Noah Taylor</t>
  </si>
  <si>
    <t>Fantasy|Mystery|Romance|Sci-Fi|Thriller</t>
  </si>
  <si>
    <t>Alison Maclean</t>
  </si>
  <si>
    <t>Tim Gunn</t>
  </si>
  <si>
    <t>Mahadeo Shivraj</t>
  </si>
  <si>
    <t>The SmurfsÂ </t>
  </si>
  <si>
    <t>Madison McKinley</t>
  </si>
  <si>
    <t>Alister Grierson</t>
  </si>
  <si>
    <t>Maude Apatow</t>
  </si>
  <si>
    <t>This Is 40Â </t>
  </si>
  <si>
    <t>Mackenzie Aladjem</t>
  </si>
  <si>
    <t>Allen Coulter</t>
  </si>
  <si>
    <t>Ben Davies</t>
  </si>
  <si>
    <t>CourageousÂ </t>
  </si>
  <si>
    <t>T.C. Stallings</t>
  </si>
  <si>
    <t>Allen Hughes</t>
  </si>
  <si>
    <t>Crazy HeartÂ </t>
  </si>
  <si>
    <t>Debrianna Mansini</t>
  </si>
  <si>
    <t>AndrÃ© Ã˜vredal</t>
  </si>
  <si>
    <t>The Last of the MohicansÂ </t>
  </si>
  <si>
    <t>Eric Schweig</t>
  </si>
  <si>
    <t>Action|Adventure|Drama|Romance|War</t>
  </si>
  <si>
    <t>REDÂ </t>
  </si>
  <si>
    <t>Jaqueline Fleming</t>
  </si>
  <si>
    <t>Andrea Di Stefano</t>
  </si>
  <si>
    <t>Mark Rylance</t>
  </si>
  <si>
    <t>Bridge of SpiesÂ </t>
  </si>
  <si>
    <t>Amy Ryan</t>
  </si>
  <si>
    <t>Andrew Currie</t>
  </si>
  <si>
    <t>Vantage PointÂ </t>
  </si>
  <si>
    <t>Charlotte Le Bon</t>
  </si>
  <si>
    <t>Manish Dayal</t>
  </si>
  <si>
    <t>The Hundred-Foot JourneyÂ </t>
  </si>
  <si>
    <t>Juhi Chawla</t>
  </si>
  <si>
    <t>Andrew Erwin</t>
  </si>
  <si>
    <t>Face/OffÂ </t>
  </si>
  <si>
    <t>Action|Crime|Sci-Fi|Thriller</t>
  </si>
  <si>
    <t>Andrew Haigh</t>
  </si>
  <si>
    <t>Dana Kimmell</t>
  </si>
  <si>
    <t>Richard Brooker</t>
  </si>
  <si>
    <t>Friday the 13th Part IIIÂ </t>
  </si>
  <si>
    <t>Catherine Parks</t>
  </si>
  <si>
    <t>Andrew Morahan</t>
  </si>
  <si>
    <t>White ChicksÂ </t>
  </si>
  <si>
    <t>Brittany Daniel</t>
  </si>
  <si>
    <t>Andrew Wilson</t>
  </si>
  <si>
    <t>Ocean's ThirteenÂ </t>
  </si>
  <si>
    <t>Andy Garcia</t>
  </si>
  <si>
    <t>Chris Stokes</t>
  </si>
  <si>
    <t>Marques Houston</t>
  </si>
  <si>
    <t>Jennifer Freeman</t>
  </si>
  <si>
    <t>You Got ServedÂ </t>
  </si>
  <si>
    <t>Angelo Pizzo</t>
  </si>
  <si>
    <t>SelmaÂ </t>
  </si>
  <si>
    <t>Anna Boden</t>
  </si>
  <si>
    <t>The Amazing Spider-ManÂ </t>
  </si>
  <si>
    <t>Chris Zylka</t>
  </si>
  <si>
    <t>Anna Muylaert</t>
  </si>
  <si>
    <t>Cecil B. DeMille</t>
  </si>
  <si>
    <t>Dorothy Lamour</t>
  </si>
  <si>
    <t>Gloria Grahame</t>
  </si>
  <si>
    <t>The Greatest Show on EarthÂ </t>
  </si>
  <si>
    <t>Cornel Wilde</t>
  </si>
  <si>
    <t>Annabel Jankel</t>
  </si>
  <si>
    <t>How to Train Your Dragon 2Â </t>
  </si>
  <si>
    <t>Anthony Bell</t>
  </si>
  <si>
    <t>Brian Thompson</t>
  </si>
  <si>
    <t>The TerminatorÂ </t>
  </si>
  <si>
    <t>Paul Winfield</t>
  </si>
  <si>
    <t>Anthony Hemingway</t>
  </si>
  <si>
    <t>Carl Gilliard</t>
  </si>
  <si>
    <t>Robert Pine</t>
  </si>
  <si>
    <t>Red EyeÂ </t>
  </si>
  <si>
    <t>Suzie Plakson</t>
  </si>
  <si>
    <t>Anthony Hickox</t>
  </si>
  <si>
    <t>Romeo + JulietÂ </t>
  </si>
  <si>
    <t>Anthony Powell</t>
  </si>
  <si>
    <t>Christopher Cain</t>
  </si>
  <si>
    <t>Patrick Wayne</t>
  </si>
  <si>
    <t>Young GunsÂ </t>
  </si>
  <si>
    <t>Brian Keith</t>
  </si>
  <si>
    <t>Action|Crime|Drama|Thriller|Western</t>
  </si>
  <si>
    <t>Antonia Bird</t>
  </si>
  <si>
    <t>Diary of a Wimpy Kid: Rodrick RulesÂ </t>
  </si>
  <si>
    <t>Fran Kranz</t>
  </si>
  <si>
    <t>Antonio Banderas</t>
  </si>
  <si>
    <t>PaybackÂ </t>
  </si>
  <si>
    <t>William Devane</t>
  </si>
  <si>
    <t>Antony Hoffman</t>
  </si>
  <si>
    <t>Dana Delany</t>
  </si>
  <si>
    <t>TombstoneÂ </t>
  </si>
  <si>
    <t>Action|Biography|Drama|History|Romance|Western</t>
  </si>
  <si>
    <t>Anurag Basu</t>
  </si>
  <si>
    <t>A Cinderella StoryÂ </t>
  </si>
  <si>
    <t>Ari Folman</t>
  </si>
  <si>
    <t>Hill Harper</t>
  </si>
  <si>
    <t>Ryan Guzman</t>
  </si>
  <si>
    <t>The Boy Next DoorÂ </t>
  </si>
  <si>
    <t>Adam Hicks</t>
  </si>
  <si>
    <t>Ari Sandel</t>
  </si>
  <si>
    <t>Vincent Leclerc</t>
  </si>
  <si>
    <t>Cory Hardrict</t>
  </si>
  <si>
    <t>Warm BodiesÂ </t>
  </si>
  <si>
    <t>Daniel Rindress-Kay</t>
  </si>
  <si>
    <t>Comedy|Horror|Romance</t>
  </si>
  <si>
    <t>Arie Posin</t>
  </si>
  <si>
    <t>The Royal TenenbaumsÂ </t>
  </si>
  <si>
    <t>Seymour Cassel</t>
  </si>
  <si>
    <t>Arjun Sablok</t>
  </si>
  <si>
    <t>I Love You, ManÂ </t>
  </si>
  <si>
    <t>Jane Curtin</t>
  </si>
  <si>
    <t>Arthur Hiller</t>
  </si>
  <si>
    <t>True LiesÂ </t>
  </si>
  <si>
    <t>Action|Comedy|Thriller</t>
  </si>
  <si>
    <t>Asger Leth</t>
  </si>
  <si>
    <t>Snoop Dogg</t>
  </si>
  <si>
    <t>Training DayÂ </t>
  </si>
  <si>
    <t>Asghar Farhadi</t>
  </si>
  <si>
    <t>Brenda Chapman</t>
  </si>
  <si>
    <t>Aria Noelle Curzon</t>
  </si>
  <si>
    <t>The Prince of EgyptÂ </t>
  </si>
  <si>
    <t>Eden Riegel</t>
  </si>
  <si>
    <t>Adventure|Animation|Biography|Drama|Family|Fantasy|Musical</t>
  </si>
  <si>
    <t>Ash Brannon</t>
  </si>
  <si>
    <t>Vera Miles</t>
  </si>
  <si>
    <t>Janet Leigh</t>
  </si>
  <si>
    <t>PsychoÂ </t>
  </si>
  <si>
    <t>John Gavin</t>
  </si>
  <si>
    <t>Audrey Wells</t>
  </si>
  <si>
    <t>Venus Schultheis</t>
  </si>
  <si>
    <t>Francesca Capaldi</t>
  </si>
  <si>
    <t>The Peanuts MovieÂ </t>
  </si>
  <si>
    <t>Bill Melendez</t>
  </si>
  <si>
    <t>Babak Najafi</t>
  </si>
  <si>
    <t>Theodore Melfi</t>
  </si>
  <si>
    <t>Naomi Watts</t>
  </si>
  <si>
    <t>St. VincentÂ </t>
  </si>
  <si>
    <t>Barry Cook</t>
  </si>
  <si>
    <t>Frank Langella</t>
  </si>
  <si>
    <t>UnknownÂ </t>
  </si>
  <si>
    <t>Aidan Quinn</t>
  </si>
  <si>
    <t>Barry Skolnick</t>
  </si>
  <si>
    <t>Barry W. Blaustein</t>
  </si>
  <si>
    <t>Dylan Walsh</t>
  </si>
  <si>
    <t>CongoÂ </t>
  </si>
  <si>
    <t>Grant Heslov</t>
  </si>
  <si>
    <t>Action|Adventure|Mystery|Sci-Fi</t>
  </si>
  <si>
    <t>Beeban Kidron</t>
  </si>
  <si>
    <t>ThorÂ </t>
  </si>
  <si>
    <t>Ben Lewin</t>
  </si>
  <si>
    <t>South Park: Bigger Longer &amp; UncutÂ </t>
  </si>
  <si>
    <t>Animation|Comedy|Fantasy|Musical</t>
  </si>
  <si>
    <t>Ben Wheatley</t>
  </si>
  <si>
    <t>Henry Koster</t>
  </si>
  <si>
    <t>Jean Simmons</t>
  </si>
  <si>
    <t>Richard Burton</t>
  </si>
  <si>
    <t>The RobeÂ </t>
  </si>
  <si>
    <t>Victor Mature</t>
  </si>
  <si>
    <t>Drama|History</t>
  </si>
  <si>
    <t>Ben Younger</t>
  </si>
  <si>
    <t>Jet Li</t>
  </si>
  <si>
    <t>Romeo Must DieÂ </t>
  </si>
  <si>
    <t>Aaliyah</t>
  </si>
  <si>
    <t>Benedikt Erlingsson</t>
  </si>
  <si>
    <t>Dinesh D'Souza</t>
  </si>
  <si>
    <t>Zackary Steven Graham</t>
  </si>
  <si>
    <t>Barack Obama</t>
  </si>
  <si>
    <t>2016: Obama's AmericaÂ </t>
  </si>
  <si>
    <t>Benh Zeitlin</t>
  </si>
  <si>
    <t>Shallow HalÂ </t>
  </si>
  <si>
    <t>Susan Ward</t>
  </si>
  <si>
    <t>Benjamin Dickinson</t>
  </si>
  <si>
    <t>Joseph Zito</t>
  </si>
  <si>
    <t>Tom Everett</t>
  </si>
  <si>
    <t>Judie Aronson</t>
  </si>
  <si>
    <t>Friday the 13th: The Final ChapterÂ </t>
  </si>
  <si>
    <t>Kimberly Beck</t>
  </si>
  <si>
    <t>Benny Boom</t>
  </si>
  <si>
    <t>Edwin Neal</t>
  </si>
  <si>
    <t>Gunnar Hansen</t>
  </si>
  <si>
    <t>The Texas Chain Saw MassacreÂ </t>
  </si>
  <si>
    <t>Marilyn Burns</t>
  </si>
  <si>
    <t>Benson Lee</t>
  </si>
  <si>
    <t>Bernardo Bertolucci</t>
  </si>
  <si>
    <t>Gary Dourdan</t>
  </si>
  <si>
    <t>Jumping the BroomÂ </t>
  </si>
  <si>
    <t>Tony Bancroft</t>
  </si>
  <si>
    <t>Harvey Fierstein</t>
  </si>
  <si>
    <t>Ming-Na Wen</t>
  </si>
  <si>
    <t>MulanÂ </t>
  </si>
  <si>
    <t>June Foray</t>
  </si>
  <si>
    <t>Adventure|Animation|Family|Fantasy|Musical|War</t>
  </si>
  <si>
    <t>Bill Paxton</t>
  </si>
  <si>
    <t>Levan Gabriadze</t>
  </si>
  <si>
    <t>Renee Olstead</t>
  </si>
  <si>
    <t>UnfriendedÂ </t>
  </si>
  <si>
    <t>Heather Sossaman</t>
  </si>
  <si>
    <t>Bill Plympton</t>
  </si>
  <si>
    <t>Bill &amp; Ted's Excellent AdventureÂ </t>
  </si>
  <si>
    <t>Al Leong</t>
  </si>
  <si>
    <t>Adventure|Comedy|Music|Sci-Fi</t>
  </si>
  <si>
    <t>Bille August</t>
  </si>
  <si>
    <t>Jay O. Sanders</t>
  </si>
  <si>
    <t>Sally Kirkland</t>
  </si>
  <si>
    <t>JFKÂ </t>
  </si>
  <si>
    <t>Cheryl Penland</t>
  </si>
  <si>
    <t>Billy Ray</t>
  </si>
  <si>
    <t>Roger Rees</t>
  </si>
  <si>
    <t>The Scorpion KingÂ </t>
  </si>
  <si>
    <t>Billy Wilder</t>
  </si>
  <si>
    <t>Armin Mueller-Stahl</t>
  </si>
  <si>
    <t>ShineÂ </t>
  </si>
  <si>
    <t>Nicholas Bell</t>
  </si>
  <si>
    <t>Blair Hayes</t>
  </si>
  <si>
    <t>Brendan Fehr</t>
  </si>
  <si>
    <t>Final DestinationÂ </t>
  </si>
  <si>
    <t>Kerr Smith</t>
  </si>
  <si>
    <t>Blake Edwards</t>
  </si>
  <si>
    <t>Jessica Simpson</t>
  </si>
  <si>
    <t>Alice Greczyn</t>
  </si>
  <si>
    <t>The Dukes of HazzardÂ </t>
  </si>
  <si>
    <t>Michael Weston</t>
  </si>
  <si>
    <t>Bo Welch</t>
  </si>
  <si>
    <t>Michael McCullers</t>
  </si>
  <si>
    <t>Baby MamaÂ </t>
  </si>
  <si>
    <t>Bob Dolman</t>
  </si>
  <si>
    <t>Lauren German</t>
  </si>
  <si>
    <t>A Walk to RememberÂ </t>
  </si>
  <si>
    <t>Paz de la Huerta</t>
  </si>
  <si>
    <t>Bob Odenkirk</t>
  </si>
  <si>
    <t>Big Momma's House 2Â </t>
  </si>
  <si>
    <t>Marisol Nichols</t>
  </si>
  <si>
    <t>Bob Rafelson</t>
  </si>
  <si>
    <t>Ruby Dee</t>
  </si>
  <si>
    <t>American GangsterÂ </t>
  </si>
  <si>
    <t>Bob Saget</t>
  </si>
  <si>
    <t>Eartha Kitt</t>
  </si>
  <si>
    <t>BoomerangÂ </t>
  </si>
  <si>
    <t>Geoffrey Holder</t>
  </si>
  <si>
    <t>Bob Spiers</t>
  </si>
  <si>
    <t>Forest Whitaker</t>
  </si>
  <si>
    <t>Hope FloatsÂ </t>
  </si>
  <si>
    <t>Gena Rowlands</t>
  </si>
  <si>
    <t>Minority ReportÂ </t>
  </si>
  <si>
    <t>Jessica Capshaw</t>
  </si>
  <si>
    <t>Boris Rodriguez</t>
  </si>
  <si>
    <t>Saul Stein</t>
  </si>
  <si>
    <t>Blanchard Ryan</t>
  </si>
  <si>
    <t>Open WaterÂ </t>
  </si>
  <si>
    <t>Daniel Travis</t>
  </si>
  <si>
    <t>Adventure|Biography|Drama|Horror|Thriller</t>
  </si>
  <si>
    <t>Bradley Parker</t>
  </si>
  <si>
    <t>Bedtime StoriesÂ </t>
  </si>
  <si>
    <t>Kathryn Joosten</t>
  </si>
  <si>
    <t>Brandon Camp</t>
  </si>
  <si>
    <t>Madagascar: Escape 2 AfricaÂ </t>
  </si>
  <si>
    <t>Brandon Trost</t>
  </si>
  <si>
    <t>Patty Jenkins</t>
  </si>
  <si>
    <t>Bruce Dern</t>
  </si>
  <si>
    <t>MonsterÂ </t>
  </si>
  <si>
    <t>Pruitt Taylor Vince</t>
  </si>
  <si>
    <t>Biography|Crime|Drama|Thriller</t>
  </si>
  <si>
    <t>Ben Mendelsohn</t>
  </si>
  <si>
    <t>KnowingÂ </t>
  </si>
  <si>
    <t>Chandler Canterbury</t>
  </si>
  <si>
    <t>Drama|Mystery|Sci-Fi|Thriller</t>
  </si>
  <si>
    <t>Brendan Malloy</t>
  </si>
  <si>
    <t>X-Men Origins: WolverineÂ </t>
  </si>
  <si>
    <t>Dominic Monaghan</t>
  </si>
  <si>
    <t>Brian Baugh</t>
  </si>
  <si>
    <t>Leslie Small</t>
  </si>
  <si>
    <t>La'Princess Jackson</t>
  </si>
  <si>
    <t>David Jason Perez</t>
  </si>
  <si>
    <t>Kevin Hart: Let Me ExplainÂ </t>
  </si>
  <si>
    <t>Dana Hanna</t>
  </si>
  <si>
    <t>Brian Dannelly</t>
  </si>
  <si>
    <t>Michel Hazanavicius</t>
  </si>
  <si>
    <t>Ed Lauter</t>
  </si>
  <si>
    <t>BÃ©rÃ©nice Bejo</t>
  </si>
  <si>
    <t>The ArtistÂ </t>
  </si>
  <si>
    <t>Brian Gibson</t>
  </si>
  <si>
    <t>Matt McCoy</t>
  </si>
  <si>
    <t>L.A. ConfidentialÂ </t>
  </si>
  <si>
    <t>Paul Guilfoyle</t>
  </si>
  <si>
    <t>Brian Henson</t>
  </si>
  <si>
    <t>Moonrise KingdomÂ </t>
  </si>
  <si>
    <t>Brian Klugman</t>
  </si>
  <si>
    <t>Four BrothersÂ </t>
  </si>
  <si>
    <t>Action|Crime|Drama|Mystery|Thriller</t>
  </si>
  <si>
    <t>Brian Koppelman</t>
  </si>
  <si>
    <t>Kevin Grevioux</t>
  </si>
  <si>
    <t>UnderworldÂ </t>
  </si>
  <si>
    <t>Shane Brolly</t>
  </si>
  <si>
    <t>Action|Fantasy|Thriller</t>
  </si>
  <si>
    <t>Brian Percival</t>
  </si>
  <si>
    <t>My Dog SkipÂ </t>
  </si>
  <si>
    <t>Cody Linley</t>
  </si>
  <si>
    <t>Britt Allcroft</t>
  </si>
  <si>
    <t>Gina Holden</t>
  </si>
  <si>
    <t>Chelan Simmons</t>
  </si>
  <si>
    <t>Final Destination 3Â </t>
  </si>
  <si>
    <t>Crystal Lowe</t>
  </si>
  <si>
    <t>Bronwen Hughes</t>
  </si>
  <si>
    <t>Parminder Nagra</t>
  </si>
  <si>
    <t>Bend It Like BeckhamÂ </t>
  </si>
  <si>
    <t>Anupam Kher</t>
  </si>
  <si>
    <t>Sky HighÂ </t>
  </si>
  <si>
    <t>Nicholas Braun</t>
  </si>
  <si>
    <t>Adventure|Comedy|Family|Sci-Fi</t>
  </si>
  <si>
    <t>Bruce Dellis</t>
  </si>
  <si>
    <t>Olympus Has FallenÂ </t>
  </si>
  <si>
    <t>Bruce Hunt</t>
  </si>
  <si>
    <t>Tamara Tunie</t>
  </si>
  <si>
    <t>Wall StreetÂ </t>
  </si>
  <si>
    <t>Bruce McDonald</t>
  </si>
  <si>
    <t>In &amp; OutÂ </t>
  </si>
  <si>
    <t>Lauren Ambrose</t>
  </si>
  <si>
    <t>Bruce Paltrow</t>
  </si>
  <si>
    <t>Tony Amendola</t>
  </si>
  <si>
    <t>The Mask of ZorroÂ </t>
  </si>
  <si>
    <t>Action|Adventure|Comedy|Romance|Thriller|Western</t>
  </si>
  <si>
    <t>Bryan Barber</t>
  </si>
  <si>
    <t>Jeremy Northam</t>
  </si>
  <si>
    <t>Ken Howard</t>
  </si>
  <si>
    <t>The NetÂ </t>
  </si>
  <si>
    <t>Ray McKinnon</t>
  </si>
  <si>
    <t>Byron Howard</t>
  </si>
  <si>
    <t>Steve Howey</t>
  </si>
  <si>
    <t>Bride WarsÂ </t>
  </si>
  <si>
    <t>Cal Brunker</t>
  </si>
  <si>
    <t>Lois Chiles</t>
  </si>
  <si>
    <t>MoonrakerÂ </t>
  </si>
  <si>
    <t>Carl Rinsch</t>
  </si>
  <si>
    <t>Date MovieÂ </t>
  </si>
  <si>
    <t>Carlos Carrera</t>
  </si>
  <si>
    <t>Rachel Crow</t>
  </si>
  <si>
    <t>Miguel Ferrer</t>
  </si>
  <si>
    <t>Rio 2Â </t>
  </si>
  <si>
    <t>Jeffrey Garcia</t>
  </si>
  <si>
    <t>Carlos Saura</t>
  </si>
  <si>
    <t>Don Siegel</t>
  </si>
  <si>
    <t>Patrick McGoohan</t>
  </si>
  <si>
    <t>Escape from AlcatrazÂ </t>
  </si>
  <si>
    <t>Fred Ward</t>
  </si>
  <si>
    <t>Carmen Marron</t>
  </si>
  <si>
    <t>The Ides of MarchÂ </t>
  </si>
  <si>
    <t>Carol Reed</t>
  </si>
  <si>
    <t>Robin Budd</t>
  </si>
  <si>
    <t>Return to Never LandÂ </t>
  </si>
  <si>
    <t>Spencer Breslin</t>
  </si>
  <si>
    <t>Caroline Link</t>
  </si>
  <si>
    <t>Live and Let DieÂ </t>
  </si>
  <si>
    <t>Clifton James</t>
  </si>
  <si>
    <t>Carroll Ballard</t>
  </si>
  <si>
    <t>Leaving Las VegasÂ </t>
  </si>
  <si>
    <t>Julian Sands</t>
  </si>
  <si>
    <t>Carter Smith</t>
  </si>
  <si>
    <t>ScroogedÂ </t>
  </si>
  <si>
    <t>Comedy|Drama|Fantasy</t>
  </si>
  <si>
    <t>Catherine Gund</t>
  </si>
  <si>
    <t>Jake Weber</t>
  </si>
  <si>
    <t>Dylan Baker</t>
  </si>
  <si>
    <t>The CellÂ </t>
  </si>
  <si>
    <t>James Gammon</t>
  </si>
  <si>
    <t>Cathy Malkasian</t>
  </si>
  <si>
    <t>Starsky &amp; HutchÂ </t>
  </si>
  <si>
    <t>Fred Williamson</t>
  </si>
  <si>
    <t>Celia Weston</t>
  </si>
  <si>
    <t>Dead Man WalkingÂ </t>
  </si>
  <si>
    <t>Robert Prosky</t>
  </si>
  <si>
    <t>Cedric Nicolas-Troyan</t>
  </si>
  <si>
    <t>Wag the DogÂ </t>
  </si>
  <si>
    <t>Charles Chaplin</t>
  </si>
  <si>
    <t>DisclosureÂ </t>
  </si>
  <si>
    <t>Charles Robert Carner</t>
  </si>
  <si>
    <t>SnitchÂ </t>
  </si>
  <si>
    <t>Charles S. Dutton</t>
  </si>
  <si>
    <t>Charles Shyer</t>
  </si>
  <si>
    <t>Steve Trenbirth</t>
  </si>
  <si>
    <t>Phil Collins</t>
  </si>
  <si>
    <t>The Jungle Book 2Â </t>
  </si>
  <si>
    <t>Adventure|Animation|Family|Musical</t>
  </si>
  <si>
    <t>Charles T. Kanganis</t>
  </si>
  <si>
    <t>John Francis Daley</t>
  </si>
  <si>
    <t>Norman Reedus</t>
  </si>
  <si>
    <t>VacationÂ </t>
  </si>
  <si>
    <t>Charlie Kaufman</t>
  </si>
  <si>
    <t>Mennan Yapo</t>
  </si>
  <si>
    <t>PremonitionÂ </t>
  </si>
  <si>
    <t>Marc Macaulay</t>
  </si>
  <si>
    <t>Chatrichalerm Yukol</t>
  </si>
  <si>
    <t>Jack Sholder</t>
  </si>
  <si>
    <t>Robert Rusler</t>
  </si>
  <si>
    <t>Clu Gulager</t>
  </si>
  <si>
    <t>A Nightmare on Elm Street 2: Freddy's RevengeÂ </t>
  </si>
  <si>
    <t>Chia-Liang Liu</t>
  </si>
  <si>
    <t>It's ComplicatedÂ </t>
  </si>
  <si>
    <t>Zoe Kazan</t>
  </si>
  <si>
    <t>Cruel IntentionsÂ </t>
  </si>
  <si>
    <t>Eric Mabius</t>
  </si>
  <si>
    <t>Chris Butler</t>
  </si>
  <si>
    <t>Bai Ling</t>
  </si>
  <si>
    <t>The CrowÂ </t>
  </si>
  <si>
    <t>David Patrick Kelly</t>
  </si>
  <si>
    <t>Action|Drama|Fantasy</t>
  </si>
  <si>
    <t>Chris Carter</t>
  </si>
  <si>
    <t>Yes ManÂ </t>
  </si>
  <si>
    <t>Danny Masterson</t>
  </si>
  <si>
    <t>Chris Eyre</t>
  </si>
  <si>
    <t>Sid Haig</t>
  </si>
  <si>
    <t>Jackie BrownÂ </t>
  </si>
  <si>
    <t>Chris Gorak</t>
  </si>
  <si>
    <t>Blade IIÂ </t>
  </si>
  <si>
    <t>Tony Curran</t>
  </si>
  <si>
    <t>Chris Nahon</t>
  </si>
  <si>
    <t>Michael Dougherty</t>
  </si>
  <si>
    <t>KrampusÂ </t>
  </si>
  <si>
    <t>Chris Paine</t>
  </si>
  <si>
    <t>A Madea ChristmasÂ </t>
  </si>
  <si>
    <t>Larry the Cable Guy</t>
  </si>
  <si>
    <t>Chris Roberts</t>
  </si>
  <si>
    <t>Patricia Belcher</t>
  </si>
  <si>
    <t>Jeepers CreepersÂ </t>
  </si>
  <si>
    <t>Jonathan Breck</t>
  </si>
  <si>
    <t>Valente Rodriguez</t>
  </si>
  <si>
    <t>Morgan Saylor</t>
  </si>
  <si>
    <t>McFarland, USAÂ </t>
  </si>
  <si>
    <t>Diana Maria Riva</t>
  </si>
  <si>
    <t>Christian Carion</t>
  </si>
  <si>
    <t>Christopher Landon</t>
  </si>
  <si>
    <t>Gloria Sandoval</t>
  </si>
  <si>
    <t>Richard Cabral</t>
  </si>
  <si>
    <t>Paranormal Activity: The Marked OnesÂ </t>
  </si>
  <si>
    <t>Christian Ditter</t>
  </si>
  <si>
    <t>William Shatner</t>
  </si>
  <si>
    <t>Star Trek V: The Final FrontierÂ </t>
  </si>
  <si>
    <t>Christian E. Christiansen</t>
  </si>
  <si>
    <t>John Crowley</t>
  </si>
  <si>
    <t>Fiona Glascott</t>
  </si>
  <si>
    <t>BrooklynÂ </t>
  </si>
  <si>
    <t>Eva Birthistle</t>
  </si>
  <si>
    <t>Christian Volckman</t>
  </si>
  <si>
    <t>Monster's BallÂ </t>
  </si>
  <si>
    <t>Marcus Lyle Brown</t>
  </si>
  <si>
    <t>Christine Jeffs</t>
  </si>
  <si>
    <t>Night at the Museum: Battle of the SmithsonianÂ </t>
  </si>
  <si>
    <t>Christophe Barratier</t>
  </si>
  <si>
    <t>Aretha Franklin</t>
  </si>
  <si>
    <t>The Blues BrothersÂ </t>
  </si>
  <si>
    <t>Ray Charles</t>
  </si>
  <si>
    <t>Action|Comedy|Crime|Music</t>
  </si>
  <si>
    <t>Christophe Gans</t>
  </si>
  <si>
    <t>The Bounty HunterÂ </t>
  </si>
  <si>
    <t>Action|Comedy|Romance</t>
  </si>
  <si>
    <t>Set It OffÂ </t>
  </si>
  <si>
    <t>Action|Crime|Drama|Romance|Thriller</t>
  </si>
  <si>
    <t>Christopher Erskin</t>
  </si>
  <si>
    <t>Diary of a Wimpy Kid: Dog DaysÂ </t>
  </si>
  <si>
    <t>Karan Brar</t>
  </si>
  <si>
    <t>50/50Â </t>
  </si>
  <si>
    <t>Christopher Leitch</t>
  </si>
  <si>
    <t>Odeya Rush</t>
  </si>
  <si>
    <t>The Odd Life of Timothy GreenÂ </t>
  </si>
  <si>
    <t>Christopher Scott Cherot</t>
  </si>
  <si>
    <t>Once Upon a Time in MexicoÂ </t>
  </si>
  <si>
    <t>Enrique Iglesias</t>
  </si>
  <si>
    <t>Christopher Smith</t>
  </si>
  <si>
    <t>Greg Nicotero</t>
  </si>
  <si>
    <t>The Hills Have EyesÂ </t>
  </si>
  <si>
    <t>Vinessa Shaw</t>
  </si>
  <si>
    <t>Alicia Keys</t>
  </si>
  <si>
    <t>The Secret Life of BeesÂ </t>
  </si>
  <si>
    <t>Chuan Lu</t>
  </si>
  <si>
    <t>Martin Lawrence</t>
  </si>
  <si>
    <t>Lynn Whitfield</t>
  </si>
  <si>
    <t>Faizon Love</t>
  </si>
  <si>
    <t>A Thin Line Between Love and HateÂ </t>
  </si>
  <si>
    <t>Della Reese</t>
  </si>
  <si>
    <t>Comedy|Crime|Drama|Romance|Thriller</t>
  </si>
  <si>
    <t>Chuck Sheetz</t>
  </si>
  <si>
    <t>Finding NeverlandÂ </t>
  </si>
  <si>
    <t>Biography|Drama|Family</t>
  </si>
  <si>
    <t>CiarÃ¡n Foy</t>
  </si>
  <si>
    <t>Atticus Shaffer</t>
  </si>
  <si>
    <t>The UnbornÂ </t>
  </si>
  <si>
    <t>Rachel Brosnahan</t>
  </si>
  <si>
    <t>Clark Gregg</t>
  </si>
  <si>
    <t>Claude Chabrol</t>
  </si>
  <si>
    <t>Joseph L. Mankiewicz</t>
  </si>
  <si>
    <t>Martin Landau</t>
  </si>
  <si>
    <t>CleopatraÂ </t>
  </si>
  <si>
    <t>Roddy McDowall</t>
  </si>
  <si>
    <t>Claude Miller</t>
  </si>
  <si>
    <t>Kevin Nealon</t>
  </si>
  <si>
    <t>Happy GilmoreÂ </t>
  </si>
  <si>
    <t>Frances Bay</t>
  </si>
  <si>
    <t>Claudia Llosa</t>
  </si>
  <si>
    <t>The GreyÂ </t>
  </si>
  <si>
    <t>James Badge Dale</t>
  </si>
  <si>
    <t>Claudia Sainte-Luce</t>
  </si>
  <si>
    <t>Andrew Fiscella</t>
  </si>
  <si>
    <t>Krista Allen</t>
  </si>
  <si>
    <t>The Final DestinationÂ </t>
  </si>
  <si>
    <t>Shantel VanSanten</t>
  </si>
  <si>
    <t>Enrico Colantoni</t>
  </si>
  <si>
    <t>Galaxy QuestÂ </t>
  </si>
  <si>
    <t>Robin Sachs</t>
  </si>
  <si>
    <t>Clive Barker</t>
  </si>
  <si>
    <t>Freddy's Dead: The Final NightmareÂ </t>
  </si>
  <si>
    <t>Comedy|Fantasy|Horror|Thriller</t>
  </si>
  <si>
    <t>Skye McCole Bartusiak</t>
  </si>
  <si>
    <t>Barry Watson</t>
  </si>
  <si>
    <t>BoogeymanÂ </t>
  </si>
  <si>
    <t>Charles Mesure</t>
  </si>
  <si>
    <t>Veronica Cartwright</t>
  </si>
  <si>
    <t>Scary Movie 2Â </t>
  </si>
  <si>
    <t>Corey Yuen</t>
  </si>
  <si>
    <t>Sense and SensibilityÂ </t>
  </si>
  <si>
    <t>Danneel Ackles</t>
  </si>
  <si>
    <t>Harold &amp; Kumar Escape from Guantanamo BayÂ </t>
  </si>
  <si>
    <t>Courtney Hunt</t>
  </si>
  <si>
    <t>Con AirÂ </t>
  </si>
  <si>
    <t>Craig Bolotin</t>
  </si>
  <si>
    <t>Steve Box</t>
  </si>
  <si>
    <t>Geraldine McEwan</t>
  </si>
  <si>
    <t>Mark Gatiss</t>
  </si>
  <si>
    <t>The Curse of the Were-RabbitÂ </t>
  </si>
  <si>
    <t>Peter Sallis</t>
  </si>
  <si>
    <t>Animation|Comedy|Family|Mystery|Sci-Fi</t>
  </si>
  <si>
    <t>Craig Zobel</t>
  </si>
  <si>
    <t>Ella Wahlestedt</t>
  </si>
  <si>
    <t>Teo Halm</t>
  </si>
  <si>
    <t>Earth to EchoÂ </t>
  </si>
  <si>
    <t>Jason Gray-Stanford</t>
  </si>
  <si>
    <t>Adventure|Family|Sci-Fi</t>
  </si>
  <si>
    <t>Cristian Mungiu</t>
  </si>
  <si>
    <t>Chris Brochu</t>
  </si>
  <si>
    <t>Soul SurferÂ </t>
  </si>
  <si>
    <t>Biography|Drama|Family|Sport</t>
  </si>
  <si>
    <t>Cyrus Nowrasteh</t>
  </si>
  <si>
    <t>Rupert Evans</t>
  </si>
  <si>
    <t>The BoyÂ </t>
  </si>
  <si>
    <t>Stephanie Lemelin</t>
  </si>
  <si>
    <t>Dagur KÃ¡ri</t>
  </si>
  <si>
    <t>Mare Winningham</t>
  </si>
  <si>
    <t>PhilomenaÂ </t>
  </si>
  <si>
    <t>Peter Hermann</t>
  </si>
  <si>
    <t>Damian Nieman</t>
  </si>
  <si>
    <t>Warren Clarke</t>
  </si>
  <si>
    <t>FirefoxÂ </t>
  </si>
  <si>
    <t>Kenneth Colley</t>
  </si>
  <si>
    <t>Damien Chazelle</t>
  </si>
  <si>
    <t>Jim Fall</t>
  </si>
  <si>
    <t>Adam Lamberg</t>
  </si>
  <si>
    <t>Clayton Snyder</t>
  </si>
  <si>
    <t>The Lizzie McGuire MovieÂ </t>
  </si>
  <si>
    <t>Adventure|Comedy|Family|Music|Romance</t>
  </si>
  <si>
    <t>Damien Dante Wayans</t>
  </si>
  <si>
    <t>Saw 3D: The Final ChapterÂ </t>
  </si>
  <si>
    <t>Betsy Russell</t>
  </si>
  <si>
    <t>Damien O'Donnell</t>
  </si>
  <si>
    <t>Stuart Gillard</t>
  </si>
  <si>
    <t>John Aylward</t>
  </si>
  <si>
    <t>Teenage Mutant Ninja Turtles IIIÂ </t>
  </si>
  <si>
    <t>Matt Hill</t>
  </si>
  <si>
    <t>Action|Adventure|Comedy|Family|Fantasy|Sci-Fi</t>
  </si>
  <si>
    <t>Damon Santostefano</t>
  </si>
  <si>
    <t>Robin Wright</t>
  </si>
  <si>
    <t>MoneyballÂ </t>
  </si>
  <si>
    <t>Dan Cutforth</t>
  </si>
  <si>
    <t>Lindsay Duncan</t>
  </si>
  <si>
    <t>Raoul Bova</t>
  </si>
  <si>
    <t>Under the Tuscan SunÂ </t>
  </si>
  <si>
    <t>Mario Monicelli</t>
  </si>
  <si>
    <t>Dan Fogelman</t>
  </si>
  <si>
    <t>The DUFFÂ </t>
  </si>
  <si>
    <t>Skyler Samuels</t>
  </si>
  <si>
    <t>Dan Gilroy</t>
  </si>
  <si>
    <t>Space CowboysÂ </t>
  </si>
  <si>
    <t>Dan Harris</t>
  </si>
  <si>
    <t>The Wedding PlannerÂ </t>
  </si>
  <si>
    <t>Alex Rocco</t>
  </si>
  <si>
    <t>Dan Mazer</t>
  </si>
  <si>
    <t>Angie Dickinson</t>
  </si>
  <si>
    <t>Dressed to KillÂ </t>
  </si>
  <si>
    <t>Nancy Allen</t>
  </si>
  <si>
    <t>Mystery|Romance|Thriller</t>
  </si>
  <si>
    <t>Dan Rush</t>
  </si>
  <si>
    <t>Katherine Boecher</t>
  </si>
  <si>
    <t>Britney Spears</t>
  </si>
  <si>
    <t>CrossroadsÂ </t>
  </si>
  <si>
    <t>Dave Allen</t>
  </si>
  <si>
    <t>The Best ManÂ </t>
  </si>
  <si>
    <t>Jarrod Bunch</t>
  </si>
  <si>
    <t>Daniel Algrant</t>
  </si>
  <si>
    <t>The FacultyÂ </t>
  </si>
  <si>
    <t>Horror|Mystery|Sci-Fi</t>
  </si>
  <si>
    <t>Daniel Barber</t>
  </si>
  <si>
    <t>Marg Helgenberger</t>
  </si>
  <si>
    <t>SpeciesÂ </t>
  </si>
  <si>
    <t>Jordan Lund</t>
  </si>
  <si>
    <t>Daniel Barnz</t>
  </si>
  <si>
    <t>Traci Lords</t>
  </si>
  <si>
    <t>BladeÂ </t>
  </si>
  <si>
    <t>Action|Horror</t>
  </si>
  <si>
    <t>Daniel Lee</t>
  </si>
  <si>
    <t>Jamey Sheridan</t>
  </si>
  <si>
    <t>Billy Crudup</t>
  </si>
  <si>
    <t>SpotlightÂ </t>
  </si>
  <si>
    <t>Brian d'Arcy James</t>
  </si>
  <si>
    <t>Biography|Crime|Drama|History</t>
  </si>
  <si>
    <t>500 Days of SummerÂ </t>
  </si>
  <si>
    <t>Daniel Sackheim</t>
  </si>
  <si>
    <t>Cloudy with a Chance of MeatballsÂ </t>
  </si>
  <si>
    <t>Al Roker</t>
  </si>
  <si>
    <t>Stanley Tong</t>
  </si>
  <si>
    <t>Anita Mui</t>
  </si>
  <si>
    <t>FranÃ§oise Yip</t>
  </si>
  <si>
    <t>Rumble in the BronxÂ </t>
  </si>
  <si>
    <t>Garvin Cross</t>
  </si>
  <si>
    <t>Hong Kong</t>
  </si>
  <si>
    <t>Danny Pang</t>
  </si>
  <si>
    <t>Journey 2: The Mysterious IslandÂ </t>
  </si>
  <si>
    <t>Danny Steinmann</t>
  </si>
  <si>
    <t>Dirk Bogarde</t>
  </si>
  <si>
    <t>Ryan O'Neal</t>
  </si>
  <si>
    <t>A Bridge Too FarÂ </t>
  </si>
  <si>
    <t>Wolfgang Preiss</t>
  </si>
  <si>
    <t>Drama|History|War</t>
  </si>
  <si>
    <t>Dario Argento</t>
  </si>
  <si>
    <t>I, RobotÂ </t>
  </si>
  <si>
    <t>Chi McBride</t>
  </si>
  <si>
    <t>Darnell Martin</t>
  </si>
  <si>
    <t>Mark Tonderai</t>
  </si>
  <si>
    <t>Nolan Gerard Funk</t>
  </si>
  <si>
    <t>House at the End of the StreetÂ </t>
  </si>
  <si>
    <t>Gil Bellows</t>
  </si>
  <si>
    <t>A Nightmare on Elm StreetÂ </t>
  </si>
  <si>
    <t>Amanda Wyss</t>
  </si>
  <si>
    <t>Darren Stein</t>
  </si>
  <si>
    <t>Daryl Wein</t>
  </si>
  <si>
    <t>Kevin Connolly</t>
  </si>
  <si>
    <t>SecretariatÂ </t>
  </si>
  <si>
    <t>Biography|Drama|Family|History|Sport</t>
  </si>
  <si>
    <t>Dave Borthwick</t>
  </si>
  <si>
    <t>The BenchwarmersÂ </t>
  </si>
  <si>
    <t>Tim Meadows</t>
  </si>
  <si>
    <t>Comedy|Romance|Sport</t>
  </si>
  <si>
    <t>Dave McKean</t>
  </si>
  <si>
    <t>Jonathan Sadowski</t>
  </si>
  <si>
    <t>Live Free or Die HardÂ </t>
  </si>
  <si>
    <t>Cyril Raffaelli</t>
  </si>
  <si>
    <t>Dave Meyers</t>
  </si>
  <si>
    <t>Rich Moore</t>
  </si>
  <si>
    <t>Wreck-It RalphÂ </t>
  </si>
  <si>
    <t>David Anspaugh</t>
  </si>
  <si>
    <t>Brooklynn Proulx</t>
  </si>
  <si>
    <t>Arliss Howard</t>
  </si>
  <si>
    <t>The Time Traveler's WifeÂ </t>
  </si>
  <si>
    <t>Michelle Nolden</t>
  </si>
  <si>
    <t>David Atkins</t>
  </si>
  <si>
    <t>Larenz Tate</t>
  </si>
  <si>
    <t>Menace II SocietyÂ </t>
  </si>
  <si>
    <t>Khandi Alexander</t>
  </si>
  <si>
    <t>David Boyd</t>
  </si>
  <si>
    <t>FridayÂ </t>
  </si>
  <si>
    <t>Perry Andelin Blake</t>
  </si>
  <si>
    <t>The Master of DisguiseÂ </t>
  </si>
  <si>
    <t>James Brolin</t>
  </si>
  <si>
    <t>David Duchovny</t>
  </si>
  <si>
    <t>X-Men: The Last StandÂ </t>
  </si>
  <si>
    <t>Daniel Cudmore</t>
  </si>
  <si>
    <t>David E. Talbert</t>
  </si>
  <si>
    <t>Birdman or (The Unexpected Virtue of Ignorance)Â </t>
  </si>
  <si>
    <t>ShaftÂ </t>
  </si>
  <si>
    <t>Daniel von Bargen</t>
  </si>
  <si>
    <t>David G. Evans</t>
  </si>
  <si>
    <t>Garden StateÂ </t>
  </si>
  <si>
    <t>Jill Flint</t>
  </si>
  <si>
    <t>David Gelb</t>
  </si>
  <si>
    <t>Alex Vincent</t>
  </si>
  <si>
    <t>Catherine Hicks</t>
  </si>
  <si>
    <t>Child's PlayÂ </t>
  </si>
  <si>
    <t>Dinah Manoff</t>
  </si>
  <si>
    <t>Sessue Hayakawa</t>
  </si>
  <si>
    <t>William Holden</t>
  </si>
  <si>
    <t>The Bridge on the River KwaiÂ </t>
  </si>
  <si>
    <t>Jack Hawkins</t>
  </si>
  <si>
    <t>David Jacobson</t>
  </si>
  <si>
    <t>Maribel VerdÃº</t>
  </si>
  <si>
    <t>Ivana Baquero</t>
  </si>
  <si>
    <t>Pan's LabyrinthÂ </t>
  </si>
  <si>
    <t>Sergi LÃ³pez</t>
  </si>
  <si>
    <t>Drama|Fantasy|War</t>
  </si>
  <si>
    <t>David Kellogg</t>
  </si>
  <si>
    <t>SnatchÂ </t>
  </si>
  <si>
    <t>David Mirkin</t>
  </si>
  <si>
    <t>David Moreau</t>
  </si>
  <si>
    <t>Jennifer Jason Leigh</t>
  </si>
  <si>
    <t>Road to PerditionÂ </t>
  </si>
  <si>
    <t>David Nixon</t>
  </si>
  <si>
    <t>Urban LegendÂ </t>
  </si>
  <si>
    <t>David Nutter</t>
  </si>
  <si>
    <t>Zoey Deutch</t>
  </si>
  <si>
    <t>Dirty GrandpaÂ </t>
  </si>
  <si>
    <t>Jason Mantzoukas</t>
  </si>
  <si>
    <t>David Palmer</t>
  </si>
  <si>
    <t>Michael ClaytonÂ </t>
  </si>
  <si>
    <t>David Robert Mitchell</t>
  </si>
  <si>
    <t>Good Night, and Good Luck.Â </t>
  </si>
  <si>
    <t>Tina Turner</t>
  </si>
  <si>
    <t>Mad Max Beyond ThunderdomeÂ </t>
  </si>
  <si>
    <t>Angelo Rossitto</t>
  </si>
  <si>
    <t>David Schwimmer</t>
  </si>
  <si>
    <t>Larry Hankin</t>
  </si>
  <si>
    <t>Pain &amp; GainÂ </t>
  </si>
  <si>
    <t>Michael Rispoli</t>
  </si>
  <si>
    <t>Rufus Sewell</t>
  </si>
  <si>
    <t>The IllusionistÂ </t>
  </si>
  <si>
    <t>Jake Wood</t>
  </si>
  <si>
    <t>David Sington</t>
  </si>
  <si>
    <t>David Soren</t>
  </si>
  <si>
    <t>Nelson McCormick</t>
  </si>
  <si>
    <t>Prom NightÂ </t>
  </si>
  <si>
    <t>Collins Pennie</t>
  </si>
  <si>
    <t>David Webb Peoples</t>
  </si>
  <si>
    <t>NightcrawlerÂ </t>
  </si>
  <si>
    <t>James Huang</t>
  </si>
  <si>
    <t>Dean Israelite</t>
  </si>
  <si>
    <t>Andre Braugher</t>
  </si>
  <si>
    <t>City of AngelsÂ </t>
  </si>
  <si>
    <t>Dean Wright</t>
  </si>
  <si>
    <t>P.S. I Love YouÂ </t>
  </si>
  <si>
    <t>Nellie McKay</t>
  </si>
  <si>
    <t>Deb Hagan</t>
  </si>
  <si>
    <t>Sling BladeÂ </t>
  </si>
  <si>
    <t>Debra Granik</t>
  </si>
  <si>
    <t>Bojana Novakovic</t>
  </si>
  <si>
    <t>DevilÂ </t>
  </si>
  <si>
    <t>Geoffrey Arend</t>
  </si>
  <si>
    <t>Demian Lichtenstein</t>
  </si>
  <si>
    <t>Laura San Giacomo</t>
  </si>
  <si>
    <t>Sex, Lies, and VideotapeÂ </t>
  </si>
  <si>
    <t>Dena Seidel</t>
  </si>
  <si>
    <t>The Texas Chainsaw Massacre: The BeginningÂ </t>
  </si>
  <si>
    <t>Lew Temple</t>
  </si>
  <si>
    <t>Denys Arcand</t>
  </si>
  <si>
    <t>Peggy Sue Got MarriedÂ </t>
  </si>
  <si>
    <t>Deon Taylor</t>
  </si>
  <si>
    <t>Law Abiding CitizenÂ </t>
  </si>
  <si>
    <t>Derrick Borte</t>
  </si>
  <si>
    <t>Burn After ReadingÂ </t>
  </si>
  <si>
    <t>Des McAnuff</t>
  </si>
  <si>
    <t>Keram Malicki-SÃ¡nchez</t>
  </si>
  <si>
    <t>Texas Chainsaw 3DÂ </t>
  </si>
  <si>
    <t>Shaun Sipos</t>
  </si>
  <si>
    <t>Dewey Nicks</t>
  </si>
  <si>
    <t>Monsters vs. AliensÂ </t>
  </si>
  <si>
    <t>Stephen Colbert</t>
  </si>
  <si>
    <t>Diane English</t>
  </si>
  <si>
    <t>Katharine McPhee</t>
  </si>
  <si>
    <t>The House BunnyÂ </t>
  </si>
  <si>
    <t>Diane Keaton</t>
  </si>
  <si>
    <t>Tina Desai</t>
  </si>
  <si>
    <t>The Second Best Exotic Marigold HotelÂ </t>
  </si>
  <si>
    <t>Ronald Pickup</t>
  </si>
  <si>
    <t>Dick Richards</t>
  </si>
  <si>
    <t>Just Go with ItÂ </t>
  </si>
  <si>
    <t>Marcia DeBonis</t>
  </si>
  <si>
    <t>Letters to JulietÂ </t>
  </si>
  <si>
    <t>Luisa Ranieri</t>
  </si>
  <si>
    <t>Dito Montiel</t>
  </si>
  <si>
    <t>Michael Schultz</t>
  </si>
  <si>
    <t>Vanity</t>
  </si>
  <si>
    <t>The Last DragonÂ </t>
  </si>
  <si>
    <t>Keshia Knight Pulliam</t>
  </si>
  <si>
    <t>Action|Comedy|Drama|Music</t>
  </si>
  <si>
    <t>Dominique Othenin-Girard</t>
  </si>
  <si>
    <t>InterstellarÂ </t>
  </si>
  <si>
    <t>Don Coscarelli</t>
  </si>
  <si>
    <t>The ExpendablesÂ </t>
  </si>
  <si>
    <t>Ted Demme</t>
  </si>
  <si>
    <t>BlowÂ </t>
  </si>
  <si>
    <t>Jordi MollÃ </t>
  </si>
  <si>
    <t>Don Mancini</t>
  </si>
  <si>
    <t>Jane Fonda</t>
  </si>
  <si>
    <t>Monster-in-LawÂ </t>
  </si>
  <si>
    <t>Elaine Stritch</t>
  </si>
  <si>
    <t>Don Scardino</t>
  </si>
  <si>
    <t>Kevin Rankin</t>
  </si>
  <si>
    <t>Michiel Huisman</t>
  </si>
  <si>
    <t>WildÂ </t>
  </si>
  <si>
    <t>Gaby Hoffmann</t>
  </si>
  <si>
    <t>Adventure|Biography|Drama</t>
  </si>
  <si>
    <t>Daniela Bianchi</t>
  </si>
  <si>
    <t>From Russia with LoveÂ </t>
  </si>
  <si>
    <t>Doug Lefler</t>
  </si>
  <si>
    <t>Cas Anvar</t>
  </si>
  <si>
    <t>Source CodeÂ </t>
  </si>
  <si>
    <t>Russell Peters</t>
  </si>
  <si>
    <t>Douglas Aarniokoski</t>
  </si>
  <si>
    <t>Mike Flanagan</t>
  </si>
  <si>
    <t>Rory Cochrane</t>
  </si>
  <si>
    <t>James Lafferty</t>
  </si>
  <si>
    <t>OculusÂ </t>
  </si>
  <si>
    <t>Garrett Ryan</t>
  </si>
  <si>
    <t>Drake Doremus</t>
  </si>
  <si>
    <t>Days of ThunderÂ </t>
  </si>
  <si>
    <t>Action|Drama|Sport</t>
  </si>
  <si>
    <t>Drew Barrymore</t>
  </si>
  <si>
    <t>Travis Cluff</t>
  </si>
  <si>
    <t>Cassidy Gifford</t>
  </si>
  <si>
    <t>Pfeifer Brown</t>
  </si>
  <si>
    <t>The GallowsÂ </t>
  </si>
  <si>
    <t>Reese Mishler</t>
  </si>
  <si>
    <t>Drew Goddard</t>
  </si>
  <si>
    <t>MaxÂ </t>
  </si>
  <si>
    <t>Edgar Arreola</t>
  </si>
  <si>
    <t>Adventure|Family</t>
  </si>
  <si>
    <t>Duke Johnson</t>
  </si>
  <si>
    <t>Cheaper by the Dozen 2Â </t>
  </si>
  <si>
    <t>Duncan Tucker</t>
  </si>
  <si>
    <t>Shauna Macdonald</t>
  </si>
  <si>
    <t>MyAnna Buring</t>
  </si>
  <si>
    <t>The DescentÂ </t>
  </si>
  <si>
    <t>Craig Conway</t>
  </si>
  <si>
    <t>Dustin Hoffman</t>
  </si>
  <si>
    <t>Olivia Wilde</t>
  </si>
  <si>
    <t>The Lazarus EffectÂ </t>
  </si>
  <si>
    <t>E.L. Katz</t>
  </si>
  <si>
    <t>Alexis Dziena</t>
  </si>
  <si>
    <t>Ari Graynor</t>
  </si>
  <si>
    <t>Nick and Norah's Infinite PlaylistÂ </t>
  </si>
  <si>
    <t>Ed Decter</t>
  </si>
  <si>
    <t>50 Cent</t>
  </si>
  <si>
    <t>SouthpawÂ </t>
  </si>
  <si>
    <t>Oona Laurence</t>
  </si>
  <si>
    <t>Ed Gass-Donnelly</t>
  </si>
  <si>
    <t>Inspector GadgetÂ </t>
  </si>
  <si>
    <t>Ed Harris</t>
  </si>
  <si>
    <t>Woman in GoldÂ </t>
  </si>
  <si>
    <t>Eddie O'Flaherty</t>
  </si>
  <si>
    <t>Dallas Buyers ClubÂ </t>
  </si>
  <si>
    <t>Edward Norton</t>
  </si>
  <si>
    <t>Claire Geare</t>
  </si>
  <si>
    <t>Sterling Jerins</t>
  </si>
  <si>
    <t>No EscapeÂ </t>
  </si>
  <si>
    <t>Sahajak Boonthanakit</t>
  </si>
  <si>
    <t>Efram Potelle</t>
  </si>
  <si>
    <t>Peter Lepeniotis</t>
  </si>
  <si>
    <t>The Nut JobÂ </t>
  </si>
  <si>
    <t>Sarah Gadon</t>
  </si>
  <si>
    <t>Ekachai Uekrongtham</t>
  </si>
  <si>
    <t>10 Things I Hate About YouÂ </t>
  </si>
  <si>
    <t>Andrew Keegan</t>
  </si>
  <si>
    <t>Elaine May</t>
  </si>
  <si>
    <t>Peter Jason</t>
  </si>
  <si>
    <t>ArachnophobiaÂ </t>
  </si>
  <si>
    <t>Brian McNamara</t>
  </si>
  <si>
    <t>Elia Kazan</t>
  </si>
  <si>
    <t>Nanny McPheeÂ </t>
  </si>
  <si>
    <t>Ellory Elkayem</t>
  </si>
  <si>
    <t>Joe E. Brown</t>
  </si>
  <si>
    <t>Nehemiah Persoff</t>
  </si>
  <si>
    <t>Some Like It HotÂ </t>
  </si>
  <si>
    <t>George Raft</t>
  </si>
  <si>
    <t>Emile Ardolino</t>
  </si>
  <si>
    <t>Dania Ramirez</t>
  </si>
  <si>
    <t>Fat AlbertÂ </t>
  </si>
  <si>
    <t>Emilio Estevez</t>
  </si>
  <si>
    <t>Austin O'Brien</t>
  </si>
  <si>
    <t>Jeff Fahey</t>
  </si>
  <si>
    <t>The Lawnmower ManÂ </t>
  </si>
  <si>
    <t>Troy Evans</t>
  </si>
  <si>
    <t>Emma-Kate Croghan</t>
  </si>
  <si>
    <t>Dylan Minnette</t>
  </si>
  <si>
    <t>GoosebumpsÂ </t>
  </si>
  <si>
    <t>Adventure|Comedy|Family|Fantasy|Horror</t>
  </si>
  <si>
    <t>Enrique Begne</t>
  </si>
  <si>
    <t>Eric Blakeney</t>
  </si>
  <si>
    <t>David Sparrow</t>
  </si>
  <si>
    <t>Lilli Lavine</t>
  </si>
  <si>
    <t>SerendipityÂ </t>
  </si>
  <si>
    <t>Ann Talman</t>
  </si>
  <si>
    <t>Eric Bress</t>
  </si>
  <si>
    <t>Joel Gallen</t>
  </si>
  <si>
    <t>JoAnna Garcia Swisher</t>
  </si>
  <si>
    <t>Not Another Teen MovieÂ </t>
  </si>
  <si>
    <t>Mia Kirshner</t>
  </si>
  <si>
    <t>Eric Bross</t>
  </si>
  <si>
    <t>Anne Parillaud</t>
  </si>
  <si>
    <t>The Man in the Iron MaskÂ </t>
  </si>
  <si>
    <t>Judith GodrÃ¨che</t>
  </si>
  <si>
    <t>Eric Leighton</t>
  </si>
  <si>
    <t>Thir13en GhostsÂ </t>
  </si>
  <si>
    <t>Eric Nicholas</t>
  </si>
  <si>
    <t>Jeffrey Combs</t>
  </si>
  <si>
    <t>House on Haunted HillÂ </t>
  </si>
  <si>
    <t>Eric Schaeffer</t>
  </si>
  <si>
    <t>GoodfellasÂ </t>
  </si>
  <si>
    <t>Paul Sorvino</t>
  </si>
  <si>
    <t>Eric Styles</t>
  </si>
  <si>
    <t>Matt Malloy</t>
  </si>
  <si>
    <t>Changing LanesÂ </t>
  </si>
  <si>
    <t>Bruce Altman</t>
  </si>
  <si>
    <t>Eric Valette</t>
  </si>
  <si>
    <t>Waking Ned DevineÂ </t>
  </si>
  <si>
    <t>Ernest R. Dickerson</t>
  </si>
  <si>
    <t>Michael J. Burg</t>
  </si>
  <si>
    <t>CapoteÂ </t>
  </si>
  <si>
    <t>Kwesi Ameyaw</t>
  </si>
  <si>
    <t>Ernie Barbarash</t>
  </si>
  <si>
    <t>Kevin McNally</t>
  </si>
  <si>
    <t>EntrapmentÂ </t>
  </si>
  <si>
    <t>Action|Crime|Romance|Thriller</t>
  </si>
  <si>
    <t>Robert Eggers</t>
  </si>
  <si>
    <t>Kate Dickie</t>
  </si>
  <si>
    <t>The WitchÂ </t>
  </si>
  <si>
    <t>Ralph Ineson</t>
  </si>
  <si>
    <t>Ethan Maniquis</t>
  </si>
  <si>
    <t>Air BudÂ </t>
  </si>
  <si>
    <t>EugÃ¨ne LouriÃ©</t>
  </si>
  <si>
    <t>Billy Gardell</t>
  </si>
  <si>
    <t>Todd Stashwick</t>
  </si>
  <si>
    <t>You, Me and DupreeÂ </t>
  </si>
  <si>
    <t>Amanda Detmer</t>
  </si>
  <si>
    <t>BarnyardÂ </t>
  </si>
  <si>
    <t>Eytan Fox</t>
  </si>
  <si>
    <t>William Wyler</t>
  </si>
  <si>
    <t>Teresa Wright</t>
  </si>
  <si>
    <t>Myrna Loy</t>
  </si>
  <si>
    <t>The Best Years of Our LivesÂ </t>
  </si>
  <si>
    <t>Dana Andrews</t>
  </si>
  <si>
    <t>FabiÃ¡n Bielinsky</t>
  </si>
  <si>
    <t>Jake Busey</t>
  </si>
  <si>
    <t>Enemy of the StateÂ </t>
  </si>
  <si>
    <t>Lisa Bonet</t>
  </si>
  <si>
    <t>Fatih Akin</t>
  </si>
  <si>
    <t>Gosford ParkÂ </t>
  </si>
  <si>
    <t>Tom Hollander</t>
  </si>
  <si>
    <t>Drama|Mystery</t>
  </si>
  <si>
    <t>Rebecca De Mornay</t>
  </si>
  <si>
    <t>IdentityÂ </t>
  </si>
  <si>
    <t>Fernando LeÃ³n de Aranoa</t>
  </si>
  <si>
    <t>Don JonÂ </t>
  </si>
  <si>
    <t>Tony Danza</t>
  </si>
  <si>
    <t>Fina Torres</t>
  </si>
  <si>
    <t>Gary Hardwick</t>
  </si>
  <si>
    <t>The BrothersÂ </t>
  </si>
  <si>
    <t>Jenifer Lewis</t>
  </si>
  <si>
    <t>Finn Taylor</t>
  </si>
  <si>
    <t>Brenda Song</t>
  </si>
  <si>
    <t>Like MikeÂ </t>
  </si>
  <si>
    <t>Anne Meara</t>
  </si>
  <si>
    <t>Comedy|Family|Fantasy|Sport</t>
  </si>
  <si>
    <t>Florent-Emilio Siri</t>
  </si>
  <si>
    <t>Lorelei Linklater</t>
  </si>
  <si>
    <t>Ellar Coltrane</t>
  </si>
  <si>
    <t>BoyhoodÂ </t>
  </si>
  <si>
    <t>Libby Villari</t>
  </si>
  <si>
    <t>Floria Sigismondi</t>
  </si>
  <si>
    <t>Faye Dunaway</t>
  </si>
  <si>
    <t>The Thomas Crown AffairÂ </t>
  </si>
  <si>
    <t>Crime|Romance|Thriller</t>
  </si>
  <si>
    <t>Floyd Mutrux</t>
  </si>
  <si>
    <t>Leighton Meester</t>
  </si>
  <si>
    <t>The RoommateÂ </t>
  </si>
  <si>
    <t>Agent Cody BanksÂ </t>
  </si>
  <si>
    <t>Chris Gauthier</t>
  </si>
  <si>
    <t>Action|Adventure|Comedy|Crime|Family|Romance|Thriller</t>
  </si>
  <si>
    <t>FranÃ§ois Girard</t>
  </si>
  <si>
    <t>InsomniaÂ </t>
  </si>
  <si>
    <t>FranÃ§ois Ozon</t>
  </si>
  <si>
    <t>The Living DaylightsÂ </t>
  </si>
  <si>
    <t>Art Malik</t>
  </si>
  <si>
    <t>FranÃ§ois Truffaut</t>
  </si>
  <si>
    <t>Paul King</t>
  </si>
  <si>
    <t>PaddingtonÂ </t>
  </si>
  <si>
    <t>Sally Hawkins</t>
  </si>
  <si>
    <t>Francesca Gregorini</t>
  </si>
  <si>
    <t>Emma Caulfield</t>
  </si>
  <si>
    <t>Sullivan Stapleton</t>
  </si>
  <si>
    <t>Darkness FallsÂ </t>
  </si>
  <si>
    <t>Angus Sampson</t>
  </si>
  <si>
    <t>Franck Khalfoun</t>
  </si>
  <si>
    <t>Eagle EyeÂ </t>
  </si>
  <si>
    <t>Cameron Boyce</t>
  </si>
  <si>
    <t>Franco Zeffirelli</t>
  </si>
  <si>
    <t>Naked Gun 33 1/3: The Final InsultÂ </t>
  </si>
  <si>
    <t>Frank LaLoggia</t>
  </si>
  <si>
    <t>Hide and SeekÂ </t>
  </si>
  <si>
    <t>Robert John Burke</t>
  </si>
  <si>
    <t>Frank Nissen</t>
  </si>
  <si>
    <t>John Savage</t>
  </si>
  <si>
    <t>Do the Right ThingÂ </t>
  </si>
  <si>
    <t>Danny Aiello</t>
  </si>
  <si>
    <t>Frank Sebastiano</t>
  </si>
  <si>
    <t>Rupert Wainwright</t>
  </si>
  <si>
    <t>StigmataÂ </t>
  </si>
  <si>
    <t>Portia de Rossi</t>
  </si>
  <si>
    <t>Frank Whaley</t>
  </si>
  <si>
    <t>Robert Vaughn</t>
  </si>
  <si>
    <t>Superman IIIÂ </t>
  </si>
  <si>
    <t>Action|Comedy|Sci-Fi</t>
  </si>
  <si>
    <t>Franklin J. Schaffner</t>
  </si>
  <si>
    <t>Joan Chen</t>
  </si>
  <si>
    <t>The Last EmperorÂ </t>
  </si>
  <si>
    <t>Fred Dekker</t>
  </si>
  <si>
    <t>40 Days and 40 NightsÂ </t>
  </si>
  <si>
    <t>Fred Durst</t>
  </si>
  <si>
    <t>Alfie Allen</t>
  </si>
  <si>
    <t>AtonementÂ </t>
  </si>
  <si>
    <t>Brenda Blethyn</t>
  </si>
  <si>
    <t>Drama|Mystery|Romance|War</t>
  </si>
  <si>
    <t>Fred Savage</t>
  </si>
  <si>
    <t>AnnieÂ </t>
  </si>
  <si>
    <t>David Zayas</t>
  </si>
  <si>
    <t>Comedy|Drama|Family|Musical</t>
  </si>
  <si>
    <t>Fred Schepisi</t>
  </si>
  <si>
    <t>Emily Watson</t>
  </si>
  <si>
    <t>The Theory of EverythingÂ </t>
  </si>
  <si>
    <t>Simon McBurney</t>
  </si>
  <si>
    <t>Fred Walton</t>
  </si>
  <si>
    <t>Friends with BenefitsÂ </t>
  </si>
  <si>
    <t>Frederik Du Chau</t>
  </si>
  <si>
    <t>Klaus Maria Brandauer</t>
  </si>
  <si>
    <t>White FangÂ </t>
  </si>
  <si>
    <t>Susan Hogan</t>
  </si>
  <si>
    <t>Fritz Lang</t>
  </si>
  <si>
    <t>Water for ElephantsÂ </t>
  </si>
  <si>
    <t>James Frain</t>
  </si>
  <si>
    <t>GÃ©rard Krawczyk</t>
  </si>
  <si>
    <t>Mark Rydell</t>
  </si>
  <si>
    <t>Frederic Forrest</t>
  </si>
  <si>
    <t>David Keith</t>
  </si>
  <si>
    <t>The RoseÂ </t>
  </si>
  <si>
    <t>Alan Bates</t>
  </si>
  <si>
    <t>Peter Capaldi</t>
  </si>
  <si>
    <t>Dangerous LiaisonsÂ </t>
  </si>
  <si>
    <t>Gareth Edwards</t>
  </si>
  <si>
    <t>Gareth Evans</t>
  </si>
  <si>
    <t>The Scorch TrialsÂ </t>
  </si>
  <si>
    <t>Rosa Salazar</t>
  </si>
  <si>
    <t>Garth Jennings</t>
  </si>
  <si>
    <t>DogmaÂ </t>
  </si>
  <si>
    <t>Adventure|Comedy|Drama|Fantasy</t>
  </si>
  <si>
    <t>Gary Chapman</t>
  </si>
  <si>
    <t>Eat Pray LoveÂ </t>
  </si>
  <si>
    <t>Gary David Goldberg</t>
  </si>
  <si>
    <t>John Hoffman</t>
  </si>
  <si>
    <t>Good Boy!Â </t>
  </si>
  <si>
    <t>Comedy|Drama|Family|Fantasy|Sci-Fi</t>
  </si>
  <si>
    <t>Gary Halvorson</t>
  </si>
  <si>
    <t>AnacondaÂ </t>
  </si>
  <si>
    <t>Kari Wuhrer</t>
  </si>
  <si>
    <t>Action|Adventure|Horror|Thriller</t>
  </si>
  <si>
    <t>Any Given SundayÂ </t>
  </si>
  <si>
    <t>Gary McKendry</t>
  </si>
  <si>
    <t>Michael Landes</t>
  </si>
  <si>
    <t>Sarah Carter</t>
  </si>
  <si>
    <t>Final Destination 2Â </t>
  </si>
  <si>
    <t>Gary Rogers</t>
  </si>
  <si>
    <t>Samantha Mathis</t>
  </si>
  <si>
    <t>Broken ArrowÂ </t>
  </si>
  <si>
    <t>Gary Sherman</t>
  </si>
  <si>
    <t>The FogÂ </t>
  </si>
  <si>
    <t>Gary Shore</t>
  </si>
  <si>
    <t>Gaspar NoÃ©</t>
  </si>
  <si>
    <t>Eva Amurri Martino</t>
  </si>
  <si>
    <t>The Banger SistersÂ </t>
  </si>
  <si>
    <t>Sal Lopez</t>
  </si>
  <si>
    <t>Gene Quintano</t>
  </si>
  <si>
    <t>Patrick Macnee</t>
  </si>
  <si>
    <t>A View to a KillÂ </t>
  </si>
  <si>
    <t>Tanya Roberts</t>
  </si>
  <si>
    <t>Geoff Murphy</t>
  </si>
  <si>
    <t>Neighbors 2: Sorority RisingÂ </t>
  </si>
  <si>
    <t>Kiersey Clemons</t>
  </si>
  <si>
    <t>Colin Salmon</t>
  </si>
  <si>
    <t>AVP: Alien vs. PredatorÂ </t>
  </si>
  <si>
    <t>George Jackson</t>
  </si>
  <si>
    <t>John D'Leo</t>
  </si>
  <si>
    <t>The WrestlerÂ </t>
  </si>
  <si>
    <t>Ajay Naidu</t>
  </si>
  <si>
    <t>George Nolfi</t>
  </si>
  <si>
    <t>Tom Cavanagh</t>
  </si>
  <si>
    <t>Yogi BearÂ </t>
  </si>
  <si>
    <t>Josh Robert Thompson</t>
  </si>
  <si>
    <t>George Ratliff</t>
  </si>
  <si>
    <t>TMNTÂ </t>
  </si>
  <si>
    <t>Action|Adventure|Animation|Comedy|Family|Fantasy|Sci-Fi</t>
  </si>
  <si>
    <t>George Sidney</t>
  </si>
  <si>
    <t>The GiverÂ </t>
  </si>
  <si>
    <t>Alexander SkarsgÃ¥rd</t>
  </si>
  <si>
    <t>Drama|Romance|Sci-Fi</t>
  </si>
  <si>
    <t>George Stevens</t>
  </si>
  <si>
    <t>Shiri Appleby</t>
  </si>
  <si>
    <t>SwimfanÂ </t>
  </si>
  <si>
    <t>Gilles Paquet-Brenner</t>
  </si>
  <si>
    <t>DriveÂ </t>
  </si>
  <si>
    <t>Russ Tamblyn</t>
  </si>
  <si>
    <t>Giuseppe Tornatore</t>
  </si>
  <si>
    <t>Jack ReacherÂ </t>
  </si>
  <si>
    <t>Gonzalo LÃ³pez-Gallego</t>
  </si>
  <si>
    <t>Goran Dukic</t>
  </si>
  <si>
    <t>The SkullsÂ </t>
  </si>
  <si>
    <t>William Petersen</t>
  </si>
  <si>
    <t>Gordon Chan</t>
  </si>
  <si>
    <t>UnbreakableÂ </t>
  </si>
  <si>
    <t>Graham Annable</t>
  </si>
  <si>
    <t>InsurgentÂ </t>
  </si>
  <si>
    <t>Cara Delevingne</t>
  </si>
  <si>
    <t>Paper TownsÂ </t>
  </si>
  <si>
    <t>Meg Crosbie</t>
  </si>
  <si>
    <t>Drama|Mystery|Romance</t>
  </si>
  <si>
    <t>Greg Berlanti</t>
  </si>
  <si>
    <t>Tim Holmes</t>
  </si>
  <si>
    <t>Oz the Great and PowerfulÂ </t>
  </si>
  <si>
    <t>Greg Coolidge</t>
  </si>
  <si>
    <t>Gregor Jordan</t>
  </si>
  <si>
    <t>Our Idiot BrotherÂ </t>
  </si>
  <si>
    <t>Loaded Weapon 1Â </t>
  </si>
  <si>
    <t>Bill Nunn</t>
  </si>
  <si>
    <t>Gregory Nava</t>
  </si>
  <si>
    <t>Epic MovieÂ </t>
  </si>
  <si>
    <t>Gregory Poirier</t>
  </si>
  <si>
    <t>ScarfaceÂ </t>
  </si>
  <si>
    <t>Gregory Widen</t>
  </si>
  <si>
    <t>QuarantineÂ </t>
  </si>
  <si>
    <t>One Hour PhotoÂ </t>
  </si>
  <si>
    <t>Guy Maddin</t>
  </si>
  <si>
    <t>GothikaÂ </t>
  </si>
  <si>
    <t>Hal Haberman</t>
  </si>
  <si>
    <t>Ladder 49Â </t>
  </si>
  <si>
    <t>Jacinda Barrett</t>
  </si>
  <si>
    <t>Hal Needham</t>
  </si>
  <si>
    <t>O Brother, Where Art Thou?Â </t>
  </si>
  <si>
    <t>Adventure|Comedy|Crime|Music</t>
  </si>
  <si>
    <t>Ham Tran</t>
  </si>
  <si>
    <t>Bernie Casey</t>
  </si>
  <si>
    <t>Never Say Never AgainÂ </t>
  </si>
  <si>
    <t>Barbara Carrera</t>
  </si>
  <si>
    <t>Hans Canosa</t>
  </si>
  <si>
    <t>Twilight Zone: The MovieÂ </t>
  </si>
  <si>
    <t>Vic Morrow</t>
  </si>
  <si>
    <t>Fantasy|Horror|Sci-Fi</t>
  </si>
  <si>
    <t>Hans Petter Moland</t>
  </si>
  <si>
    <t>In Good CompanyÂ </t>
  </si>
  <si>
    <t>Hark Tsui</t>
  </si>
  <si>
    <t>Michael McKean</t>
  </si>
  <si>
    <t>Nothing to LoseÂ </t>
  </si>
  <si>
    <t>Rebecca Gayheart</t>
  </si>
  <si>
    <t>Harley Cokeliss</t>
  </si>
  <si>
    <t>Terry</t>
  </si>
  <si>
    <t>Margaret Hamilton</t>
  </si>
  <si>
    <t>The Wizard of OzÂ </t>
  </si>
  <si>
    <t>Billie Burke</t>
  </si>
  <si>
    <t>Adventure|Family|Fantasy|Musical</t>
  </si>
  <si>
    <t>Harmony Korine</t>
  </si>
  <si>
    <t>The EyeÂ </t>
  </si>
  <si>
    <t>Obba BabatundÃ©</t>
  </si>
  <si>
    <t>Harold Cronk</t>
  </si>
  <si>
    <t>Salli Richardson-Whitfield</t>
  </si>
  <si>
    <t>A Low Down Dirty ShameÂ </t>
  </si>
  <si>
    <t>Harry Beaumont</t>
  </si>
  <si>
    <t>Brown SugarÂ </t>
  </si>
  <si>
    <t>Hart Bochner</t>
  </si>
  <si>
    <t>Adrienne Barbeau</t>
  </si>
  <si>
    <t>Escape from New YorkÂ </t>
  </si>
  <si>
    <t>Tom Atkins</t>
  </si>
  <si>
    <t>Heidi Ewing</t>
  </si>
  <si>
    <t>Constance Marie</t>
  </si>
  <si>
    <t>Puss in BootsÂ </t>
  </si>
  <si>
    <t>Amy Sedaris</t>
  </si>
  <si>
    <t>Henry Alex Rubin</t>
  </si>
  <si>
    <t>The Count of Monte CristoÂ </t>
  </si>
  <si>
    <t>Action|Adventure|Drama|Romance|Thriller</t>
  </si>
  <si>
    <t>Henry Bean</t>
  </si>
  <si>
    <t>The Other GuysÂ </t>
  </si>
  <si>
    <t>Derek Jeter</t>
  </si>
  <si>
    <t>Henry Hobson</t>
  </si>
  <si>
    <t>HardballÂ </t>
  </si>
  <si>
    <t>DeWayne Warren</t>
  </si>
  <si>
    <t>Sofia Vassilieva</t>
  </si>
  <si>
    <t>Jason Patric</t>
  </si>
  <si>
    <t>My Sister's KeeperÂ </t>
  </si>
  <si>
    <t>Jeffrey Markle</t>
  </si>
  <si>
    <t>Hilary Brougher</t>
  </si>
  <si>
    <t>Johnson Family VacationÂ </t>
  </si>
  <si>
    <t>Shad Moss</t>
  </si>
  <si>
    <t>Hironobu Sakaguchi</t>
  </si>
  <si>
    <t>How HighÂ </t>
  </si>
  <si>
    <t>Hitoshi Matsumoto</t>
  </si>
  <si>
    <t>The Grudge 2Â </t>
  </si>
  <si>
    <t>Matthew Knight</t>
  </si>
  <si>
    <t>Hoyt Yeatman</t>
  </si>
  <si>
    <t>Jason Mewes</t>
  </si>
  <si>
    <t>Clerks IIÂ </t>
  </si>
  <si>
    <t>Brian O'Halloran</t>
  </si>
  <si>
    <t>Hsiao-Hsien Hou</t>
  </si>
  <si>
    <t>The CraziesÂ </t>
  </si>
  <si>
    <t>Huck Botko</t>
  </si>
  <si>
    <t>Melanie Kinnaman</t>
  </si>
  <si>
    <t>Tiffany Helm</t>
  </si>
  <si>
    <t>Friday the 13th: A New BeginningÂ </t>
  </si>
  <si>
    <t>Dominick Brascia</t>
  </si>
  <si>
    <t>Hue Rhodes</t>
  </si>
  <si>
    <t>Joaquim de Almeida</t>
  </si>
  <si>
    <t>Behind Enemy LinesÂ </t>
  </si>
  <si>
    <t>Sam Jaeger</t>
  </si>
  <si>
    <t>Hugh Johnson</t>
  </si>
  <si>
    <t>Tamala Jones</t>
  </si>
  <si>
    <t>The WoodÂ </t>
  </si>
  <si>
    <t>Hunter Richards</t>
  </si>
  <si>
    <t>13 Going on 30Â </t>
  </si>
  <si>
    <t>Christa B. Allen</t>
  </si>
  <si>
    <t>Ice Cube</t>
  </si>
  <si>
    <t>Zayn Malik</t>
  </si>
  <si>
    <t>Harry Styles</t>
  </si>
  <si>
    <t>One Direction: This Is UsÂ </t>
  </si>
  <si>
    <t>Niall Horan</t>
  </si>
  <si>
    <t>Phil Traill</t>
  </si>
  <si>
    <t>All About SteveÂ </t>
  </si>
  <si>
    <t>Ira Sachs</t>
  </si>
  <si>
    <t>Matt Williams</t>
  </si>
  <si>
    <t>Where the Heart IsÂ </t>
  </si>
  <si>
    <t>Isabel Coixet</t>
  </si>
  <si>
    <t>Exit WoundsÂ </t>
  </si>
  <si>
    <t>IstvÃ¡n SzabÃ³</t>
  </si>
  <si>
    <t>Luke Benward</t>
  </si>
  <si>
    <t>Because of Winn-DixieÂ </t>
  </si>
  <si>
    <t>Eva Marie Saint</t>
  </si>
  <si>
    <t>J Blakeson</t>
  </si>
  <si>
    <t>Smokin' AcesÂ </t>
  </si>
  <si>
    <t>J.S. Cardone</t>
  </si>
  <si>
    <t>DesperadoÂ </t>
  </si>
  <si>
    <t>Danny Huston</t>
  </si>
  <si>
    <t>The Constant GardenerÂ </t>
  </si>
  <si>
    <t>Donald Sumpter</t>
  </si>
  <si>
    <t>Jacob Aaron Estes</t>
  </si>
  <si>
    <t>Monica Calhoun</t>
  </si>
  <si>
    <t>The Players ClubÂ </t>
  </si>
  <si>
    <t>Chrystale Wilson</t>
  </si>
  <si>
    <t>Jacques Perrin</t>
  </si>
  <si>
    <t>The Bone CollectorÂ </t>
  </si>
  <si>
    <t>Leland Orser</t>
  </si>
  <si>
    <t>Jafar Panahi</t>
  </si>
  <si>
    <t>Tropic ThunderÂ </t>
  </si>
  <si>
    <t>Brandon T. Jackson</t>
  </si>
  <si>
    <t>Jake Paltrow</t>
  </si>
  <si>
    <t>Amy Irving</t>
  </si>
  <si>
    <t>YentlÂ </t>
  </si>
  <si>
    <t>Steven Hill</t>
  </si>
  <si>
    <t>Jamal Hill</t>
  </si>
  <si>
    <t>Scout Taylor-Compton</t>
  </si>
  <si>
    <t>Halloween IIÂ </t>
  </si>
  <si>
    <t>James Algar</t>
  </si>
  <si>
    <t>James Bridges</t>
  </si>
  <si>
    <t>Tom McGrath</t>
  </si>
  <si>
    <t>MegamindÂ </t>
  </si>
  <si>
    <t>James Cox</t>
  </si>
  <si>
    <t>Greg Grunberg</t>
  </si>
  <si>
    <t>Malibu's Most WantedÂ </t>
  </si>
  <si>
    <t>James David Pasternak</t>
  </si>
  <si>
    <t>Cameron Bright</t>
  </si>
  <si>
    <t>Thank You for SmokingÂ </t>
  </si>
  <si>
    <t>Todd Louiso</t>
  </si>
  <si>
    <t>James Dodson</t>
  </si>
  <si>
    <t>I Am SamÂ </t>
  </si>
  <si>
    <t>James Fargo</t>
  </si>
  <si>
    <t>Toby Stephens</t>
  </si>
  <si>
    <t>Die Another DayÂ </t>
  </si>
  <si>
    <t>Rick Yune</t>
  </si>
  <si>
    <t>James Isaac</t>
  </si>
  <si>
    <t>Juan JosÃ© Campanella</t>
  </si>
  <si>
    <t>Soledad Villamil</t>
  </si>
  <si>
    <t>Ricardo DarÃ­n</t>
  </si>
  <si>
    <t>The Secret in Their EyesÂ </t>
  </si>
  <si>
    <t>Guillermo Francella</t>
  </si>
  <si>
    <t>Argentina</t>
  </si>
  <si>
    <t>James Manera</t>
  </si>
  <si>
    <t>Nicki Aycox</t>
  </si>
  <si>
    <t>Jeepers Creepers IIÂ </t>
  </si>
  <si>
    <t>Billy Aaron Brown</t>
  </si>
  <si>
    <t>James Mather</t>
  </si>
  <si>
    <t>Tom Gormican</t>
  </si>
  <si>
    <t>Lola Glaudini</t>
  </si>
  <si>
    <t>Mackenzie Davis</t>
  </si>
  <si>
    <t>That Awkward MomentÂ </t>
  </si>
  <si>
    <t>Josh Pais</t>
  </si>
  <si>
    <t>James Mottern</t>
  </si>
  <si>
    <t>Deborah Twiss</t>
  </si>
  <si>
    <t>Kick-AssÂ </t>
  </si>
  <si>
    <t>James Ponsoldt</t>
  </si>
  <si>
    <t>Bill &amp; Ted's Bogus JourneyÂ </t>
  </si>
  <si>
    <t>Alex Winter</t>
  </si>
  <si>
    <t>Adventure|Comedy|Fantasy|Music|Sci-Fi</t>
  </si>
  <si>
    <t>Elton John</t>
  </si>
  <si>
    <t>Bono</t>
  </si>
  <si>
    <t>BrÃ¼noÂ </t>
  </si>
  <si>
    <t>Slash</t>
  </si>
  <si>
    <t>Jamie Travis</t>
  </si>
  <si>
    <t>Margarita Levieva</t>
  </si>
  <si>
    <t>The Lincoln LawyerÂ </t>
  </si>
  <si>
    <t>Janusz Kaminski</t>
  </si>
  <si>
    <t>Rupert Graves</t>
  </si>
  <si>
    <t>A Room with a ViewÂ </t>
  </si>
  <si>
    <t>Denholm Elliott</t>
  </si>
  <si>
    <t>Masayuki Ochiai</t>
  </si>
  <si>
    <t>David Denman</t>
  </si>
  <si>
    <t>James Kyson</t>
  </si>
  <si>
    <t>ShutterÂ </t>
  </si>
  <si>
    <t>Daisy Betts</t>
  </si>
  <si>
    <t>Jason Bateman</t>
  </si>
  <si>
    <t>David Hyde Pierce</t>
  </si>
  <si>
    <t>The Fisher KingÂ </t>
  </si>
  <si>
    <t>Harry Shearer</t>
  </si>
  <si>
    <t>Jason Eisener</t>
  </si>
  <si>
    <t>Mitch Pileggi</t>
  </si>
  <si>
    <t>The X FilesÂ </t>
  </si>
  <si>
    <t>Adrienne King</t>
  </si>
  <si>
    <t>Betsy Palmer</t>
  </si>
  <si>
    <t>Friday the 13th Part 2Â </t>
  </si>
  <si>
    <t>Amy Steel</t>
  </si>
  <si>
    <t>Jason Zada</t>
  </si>
  <si>
    <t>OutbreakÂ </t>
  </si>
  <si>
    <t>Jay Levey</t>
  </si>
  <si>
    <t>Laila Haley</t>
  </si>
  <si>
    <t>Sinister 2Â </t>
  </si>
  <si>
    <t>Jaden Klein</t>
  </si>
  <si>
    <t>Jean-FranÃ§ois Richet</t>
  </si>
  <si>
    <t>The Last House on the LeftÂ </t>
  </si>
  <si>
    <t>Martha MacIsaac</t>
  </si>
  <si>
    <t>Crime|Horror|Thriller</t>
  </si>
  <si>
    <t>Jean-Paul Rappeneau</t>
  </si>
  <si>
    <t>Logan Lerman</t>
  </si>
  <si>
    <t>FuryÂ </t>
  </si>
  <si>
    <t>Jim Parrack</t>
  </si>
  <si>
    <t>Jeb Stuart</t>
  </si>
  <si>
    <t>James Pickens Jr.</t>
  </si>
  <si>
    <t>Richard Lawson</t>
  </si>
  <si>
    <t>How Stella Got Her Groove BackÂ </t>
  </si>
  <si>
    <t>Barry Shabaka Henley</t>
  </si>
  <si>
    <t>Jeff Burr</t>
  </si>
  <si>
    <t>The Adventures of Huck FinnÂ </t>
  </si>
  <si>
    <t>Adventure|Comedy|Drama|Family</t>
  </si>
  <si>
    <t>Jeff Franklin</t>
  </si>
  <si>
    <t>William Smith</t>
  </si>
  <si>
    <t>Conan the BarbarianÂ </t>
  </si>
  <si>
    <t>Sandahl Bergman</t>
  </si>
  <si>
    <t>Jeff Kanew</t>
  </si>
  <si>
    <t>Lee Toland Krieger</t>
  </si>
  <si>
    <t>The Age of AdalineÂ </t>
  </si>
  <si>
    <t>Jeff Lowell</t>
  </si>
  <si>
    <t>Mia Sara</t>
  </si>
  <si>
    <t>TimecopÂ </t>
  </si>
  <si>
    <t>Gloria Reuben</t>
  </si>
  <si>
    <t>Jeff Schaffer</t>
  </si>
  <si>
    <t>Man of the YearÂ </t>
  </si>
  <si>
    <t>Comedy|Drama|Romance|Thriller</t>
  </si>
  <si>
    <t>Jeffrey W. Byrd</t>
  </si>
  <si>
    <t>Lisa Cholodenko</t>
  </si>
  <si>
    <t>Mia Wasikowska</t>
  </si>
  <si>
    <t>The Kids Are All RightÂ </t>
  </si>
  <si>
    <t>Yaya DaCosta</t>
  </si>
  <si>
    <t>Je-kyu Kang</t>
  </si>
  <si>
    <t>Super TroopersÂ </t>
  </si>
  <si>
    <t>Comedy|Crime|Mystery</t>
  </si>
  <si>
    <t>Jennifer Flackett</t>
  </si>
  <si>
    <t>Riley Smith</t>
  </si>
  <si>
    <t>RadioÂ </t>
  </si>
  <si>
    <t>Debra Winger</t>
  </si>
  <si>
    <t>Jennifer Wynne Farmer</t>
  </si>
  <si>
    <t>The Usual SuspectsÂ </t>
  </si>
  <si>
    <t>Jennifer Yuh Nelson</t>
  </si>
  <si>
    <t>Justin Chambers</t>
  </si>
  <si>
    <t>Lakeview TerraceÂ </t>
  </si>
  <si>
    <t>Jeremy Degruson</t>
  </si>
  <si>
    <t>Dick Clark</t>
  </si>
  <si>
    <t>Bowling for ColumbineÂ </t>
  </si>
  <si>
    <t>Bill Clinton</t>
  </si>
  <si>
    <t>Crime|Documentary|Drama</t>
  </si>
  <si>
    <t>Jeremy Leven</t>
  </si>
  <si>
    <t>Henry Czerny</t>
  </si>
  <si>
    <t>The Pink PantherÂ </t>
  </si>
  <si>
    <t>William Abadie</t>
  </si>
  <si>
    <t>Adventure|Comedy|Crime|Family|Mystery</t>
  </si>
  <si>
    <t>Milla Jovovich</t>
  </si>
  <si>
    <t>ZoolanderÂ </t>
  </si>
  <si>
    <t>Jerry Zaks</t>
  </si>
  <si>
    <t>Ingrid BolsÃ¸ Berdal</t>
  </si>
  <si>
    <t>Chernobyl DiariesÂ </t>
  </si>
  <si>
    <t>Horror|Mystery|Sci-Fi|Thriller</t>
  </si>
  <si>
    <t>Jesse Vaughan</t>
  </si>
  <si>
    <t>Cheryl Hines</t>
  </si>
  <si>
    <t>WaitressÂ </t>
  </si>
  <si>
    <t>Eddie Jemison</t>
  </si>
  <si>
    <t>Jessy Terrero</t>
  </si>
  <si>
    <t>The TerminalÂ </t>
  </si>
  <si>
    <t>Jez Butterworth</t>
  </si>
  <si>
    <t>Paul Scheer</t>
  </si>
  <si>
    <t>Escape from Planet EarthÂ </t>
  </si>
  <si>
    <t>Jonathan Morgan Heit</t>
  </si>
  <si>
    <t>Jill Sprecher</t>
  </si>
  <si>
    <t>Tobias Menzies</t>
  </si>
  <si>
    <t>Eva Green</t>
  </si>
  <si>
    <t>Casino RoyaleÂ </t>
  </si>
  <si>
    <t>Gary Lewis</t>
  </si>
  <si>
    <t>Billy ElliotÂ </t>
  </si>
  <si>
    <t>Jamie Draven</t>
  </si>
  <si>
    <t>Jim Field Smith</t>
  </si>
  <si>
    <t>Robert Picardo</t>
  </si>
  <si>
    <t>The HowlingÂ </t>
  </si>
  <si>
    <t>The Iron LadyÂ </t>
  </si>
  <si>
    <t>Olivia Colman</t>
  </si>
  <si>
    <t>Jim Goddard</t>
  </si>
  <si>
    <t>Bernardo Saracino</t>
  </si>
  <si>
    <t>SicarioÂ </t>
  </si>
  <si>
    <t>Daniel Kaluuya</t>
  </si>
  <si>
    <t>Jim Hanon</t>
  </si>
  <si>
    <t>Jan Cornet</t>
  </si>
  <si>
    <t>Peter Firth</t>
  </si>
  <si>
    <t>RisenÂ </t>
  </si>
  <si>
    <t>MarÃ­a Botto</t>
  </si>
  <si>
    <t>Action|Adventure|Drama|Mystery</t>
  </si>
  <si>
    <t>Jim Mickle</t>
  </si>
  <si>
    <t>The Wolf of Wall StreetÂ </t>
  </si>
  <si>
    <t>Biography|Comedy|Crime|Drama</t>
  </si>
  <si>
    <t>Jim Sonzero</t>
  </si>
  <si>
    <t>Men of HonorÂ </t>
  </si>
  <si>
    <t>JirÃ­ Menzel</t>
  </si>
  <si>
    <t>Saw VIÂ </t>
  </si>
  <si>
    <t>George Newbern</t>
  </si>
  <si>
    <t>Dave Foley</t>
  </si>
  <si>
    <t>Vampires SuckÂ </t>
  </si>
  <si>
    <t>Anneliese van der Pol</t>
  </si>
  <si>
    <t>Joby Harold</t>
  </si>
  <si>
    <t>Black Hawk DownÂ </t>
  </si>
  <si>
    <t>Ewen Bremner</t>
  </si>
  <si>
    <t>Jody Hill</t>
  </si>
  <si>
    <t>Cold MountainÂ </t>
  </si>
  <si>
    <t>Charlie Hunnam</t>
  </si>
  <si>
    <t>Adventure|Drama|History|Romance|War</t>
  </si>
  <si>
    <t>Joe Berlinger</t>
  </si>
  <si>
    <t>Elaine Hendrix</t>
  </si>
  <si>
    <t>SuperstarÂ </t>
  </si>
  <si>
    <t>Stephen Dillane</t>
  </si>
  <si>
    <t>The HoursÂ </t>
  </si>
  <si>
    <t>Joe Chappelle</t>
  </si>
  <si>
    <t>The Wedding DateÂ </t>
  </si>
  <si>
    <t>Joe Charbanic</t>
  </si>
  <si>
    <t>Stephanie Vogt</t>
  </si>
  <si>
    <t>Eoin Macken</t>
  </si>
  <si>
    <t>The ForestÂ </t>
  </si>
  <si>
    <t>Gen Seto</t>
  </si>
  <si>
    <t>Joe Cornish</t>
  </si>
  <si>
    <t>MementoÂ </t>
  </si>
  <si>
    <t>Jorja Fox</t>
  </si>
  <si>
    <t>Joe Pytka</t>
  </si>
  <si>
    <t>The HappeningÂ </t>
  </si>
  <si>
    <t>Kristen Connolly</t>
  </si>
  <si>
    <t>Joe Swanberg</t>
  </si>
  <si>
    <t>Nat Faxon</t>
  </si>
  <si>
    <t>Liam James</t>
  </si>
  <si>
    <t>The Way Way BackÂ </t>
  </si>
  <si>
    <t>Jim Rash</t>
  </si>
  <si>
    <t>John 'Bud' Cardos</t>
  </si>
  <si>
    <t>Hoke Howell</t>
  </si>
  <si>
    <t>Woody Strode</t>
  </si>
  <si>
    <t>Kingdom of the SpidersÂ </t>
  </si>
  <si>
    <t>Tiffany Bolling</t>
  </si>
  <si>
    <t>V for VendettaÂ </t>
  </si>
  <si>
    <t>Tom McLoughlin</t>
  </si>
  <si>
    <t>Ron Palillo</t>
  </si>
  <si>
    <t>Jason Lives: Friday the 13th Part VIÂ </t>
  </si>
  <si>
    <t>Vincent Guastaferro</t>
  </si>
  <si>
    <t>John Bonito</t>
  </si>
  <si>
    <t>David Alan Basche</t>
  </si>
  <si>
    <t>Christian Clemenson</t>
  </si>
  <si>
    <t>United 93Â </t>
  </si>
  <si>
    <t>Susan Blommaert</t>
  </si>
  <si>
    <t>John Boorman</t>
  </si>
  <si>
    <t>Dane Cook</t>
  </si>
  <si>
    <t>Employee of the MonthÂ </t>
  </si>
  <si>
    <t>John Carl Buechler</t>
  </si>
  <si>
    <t>Terry Kiser</t>
  </si>
  <si>
    <t>Kane Hodder</t>
  </si>
  <si>
    <t>Friday the 13th Part VII: The New BloodÂ </t>
  </si>
  <si>
    <t>William Butler</t>
  </si>
  <si>
    <t>Two Can Play That GameÂ </t>
  </si>
  <si>
    <t>Pitch BlackÂ </t>
  </si>
  <si>
    <t>Edwin Hodge</t>
  </si>
  <si>
    <t>As Above, So BelowÂ </t>
  </si>
  <si>
    <t>Perdita Weeks</t>
  </si>
  <si>
    <t>John Duigan</t>
  </si>
  <si>
    <t>Mikki Padilla</t>
  </si>
  <si>
    <t>Martin Lawrence Live: RunteldatÂ </t>
  </si>
  <si>
    <t>Dayna Devon</t>
  </si>
  <si>
    <t>Biography|Comedy|Documentary</t>
  </si>
  <si>
    <t>John Eng</t>
  </si>
  <si>
    <t>Lara Croft: Tomb RaiderÂ </t>
  </si>
  <si>
    <t>Chris Barrie</t>
  </si>
  <si>
    <t>John Fortenberry</t>
  </si>
  <si>
    <t>MacheteÂ </t>
  </si>
  <si>
    <t>Heather Locklear</t>
  </si>
  <si>
    <t>Money TalksÂ </t>
  </si>
  <si>
    <t>John Gatins</t>
  </si>
  <si>
    <t>Todd Strauss-Schulson</t>
  </si>
  <si>
    <t>Patton Oswalt</t>
  </si>
  <si>
    <t>A Very Harold &amp; Kumar 3D ChristmasÂ </t>
  </si>
  <si>
    <t>Paula GarcÃ©s</t>
  </si>
  <si>
    <t>John Gray</t>
  </si>
  <si>
    <t>Herbie Fully LoadedÂ </t>
  </si>
  <si>
    <t>Adventure|Comedy|Family|Fantasy|Romance|Sport</t>
  </si>
  <si>
    <t>John H. Lee</t>
  </si>
  <si>
    <t>Michael Anderson</t>
  </si>
  <si>
    <t>Jenny Agutter</t>
  </si>
  <si>
    <t>Farrah Fawcett</t>
  </si>
  <si>
    <t>Logan's RunÂ </t>
  </si>
  <si>
    <t>Peter Ustinov</t>
  </si>
  <si>
    <t>John Herzfeld</t>
  </si>
  <si>
    <t>Oliver James</t>
  </si>
  <si>
    <t>What a Girl WantsÂ </t>
  </si>
  <si>
    <t>I Still Know What You Did Last SummerÂ </t>
  </si>
  <si>
    <t>John Lafia</t>
  </si>
  <si>
    <t>The New GuyÂ </t>
  </si>
  <si>
    <t>Gene Simmons</t>
  </si>
  <si>
    <t>John Maybury</t>
  </si>
  <si>
    <t>CrankÂ </t>
  </si>
  <si>
    <t>John McNaughton</t>
  </si>
  <si>
    <t>Peter R. Hunt</t>
  </si>
  <si>
    <t>George Lazenby</t>
  </si>
  <si>
    <t>Telly Savalas</t>
  </si>
  <si>
    <t>On Her Majesty's Secret ServiceÂ </t>
  </si>
  <si>
    <t>John Michael McDonagh</t>
  </si>
  <si>
    <t>Tyra Banks</t>
  </si>
  <si>
    <t>Adam Garcia</t>
  </si>
  <si>
    <t>Coyote UglyÂ </t>
  </si>
  <si>
    <t>Izabella Miko</t>
  </si>
  <si>
    <t>John Ottman</t>
  </si>
  <si>
    <t>Robin Givens</t>
  </si>
  <si>
    <t>Benjamin A. Onyango</t>
  </si>
  <si>
    <t>God's Not Dead 2Â </t>
  </si>
  <si>
    <t>Maria Canals-Barrera</t>
  </si>
  <si>
    <t>John Patrick Shanley</t>
  </si>
  <si>
    <t>The Family ManÂ </t>
  </si>
  <si>
    <t>John Putch</t>
  </si>
  <si>
    <t>Todd Allen</t>
  </si>
  <si>
    <t>John Beasley</t>
  </si>
  <si>
    <t>The ApostleÂ </t>
  </si>
  <si>
    <t>June Carter Cash</t>
  </si>
  <si>
    <t>John Stainton</t>
  </si>
  <si>
    <t>Henry Ian Cusick</t>
  </si>
  <si>
    <t>HitmanÂ </t>
  </si>
  <si>
    <t>Ulrich Thomsen</t>
  </si>
  <si>
    <t>Johnnie To</t>
  </si>
  <si>
    <t>Ken Takakura</t>
  </si>
  <si>
    <t>Black RainÂ </t>
  </si>
  <si>
    <t>Johnny Remo</t>
  </si>
  <si>
    <t>Monique Gabriela Curnen</t>
  </si>
  <si>
    <t>ContagionÂ </t>
  </si>
  <si>
    <t>Griffin Kane</t>
  </si>
  <si>
    <t>Jon Hess</t>
  </si>
  <si>
    <t>Bill Bailey</t>
  </si>
  <si>
    <t>Hot FuzzÂ </t>
  </si>
  <si>
    <t>Billie Whitelaw</t>
  </si>
  <si>
    <t>Action|Comedy|Mystery</t>
  </si>
  <si>
    <t>Jon Kasdan</t>
  </si>
  <si>
    <t>The OutsidersÂ </t>
  </si>
  <si>
    <t>Tom Waits</t>
  </si>
  <si>
    <t>Jon Poll</t>
  </si>
  <si>
    <t>Thekla Reuten</t>
  </si>
  <si>
    <t>Violante Placido</t>
  </si>
  <si>
    <t>The AmericanÂ </t>
  </si>
  <si>
    <t>Filippo Timi</t>
  </si>
  <si>
    <t>Jon Shear</t>
  </si>
  <si>
    <t>Freedom WritersÂ </t>
  </si>
  <si>
    <t>Jon Stewart</t>
  </si>
  <si>
    <t>Jun Falkenstein</t>
  </si>
  <si>
    <t>John Fiedler</t>
  </si>
  <si>
    <t>Kath Soucie</t>
  </si>
  <si>
    <t>The Tigger MovieÂ </t>
  </si>
  <si>
    <t>Ken Sansom</t>
  </si>
  <si>
    <t>Animation|Comedy|Drama|Family|Musical</t>
  </si>
  <si>
    <t>Jonas Ã…kerlund</t>
  </si>
  <si>
    <t>Ocean's TwelveÂ </t>
  </si>
  <si>
    <t>Mini Anden</t>
  </si>
  <si>
    <t>Jonas Elmer</t>
  </si>
  <si>
    <t>Tucker Albrizzi</t>
  </si>
  <si>
    <t>SickoÂ </t>
  </si>
  <si>
    <t>Documentary|Drama</t>
  </si>
  <si>
    <t>Jonathan Caouette</t>
  </si>
  <si>
    <t>Child's Play 2Â </t>
  </si>
  <si>
    <t>Greg Germann</t>
  </si>
  <si>
    <t>Olatunde Osunsanmi</t>
  </si>
  <si>
    <t>The Fourth KindÂ </t>
  </si>
  <si>
    <t>Hakeem Kae-Kazim</t>
  </si>
  <si>
    <t>Jonathan Glazer</t>
  </si>
  <si>
    <t>Jon Seda</t>
  </si>
  <si>
    <t>SelenaÂ </t>
  </si>
  <si>
    <t>Jonathan Hensleigh</t>
  </si>
  <si>
    <t>Dick Van Patten</t>
  </si>
  <si>
    <t>Joan Rivers</t>
  </si>
  <si>
    <t>SpaceballsÂ </t>
  </si>
  <si>
    <t>Jonathan Kaplan</t>
  </si>
  <si>
    <t>Charlie Tahan</t>
  </si>
  <si>
    <t>Blue JasmineÂ </t>
  </si>
  <si>
    <t>Andrew Dice Clay</t>
  </si>
  <si>
    <t>Jonathan Kesselman</t>
  </si>
  <si>
    <t>Aden Young</t>
  </si>
  <si>
    <t>Steve Irwin</t>
  </si>
  <si>
    <t>The Crocodile Hunter: Collision CourseÂ </t>
  </si>
  <si>
    <t>Action|Adventure|Comedy|Family</t>
  </si>
  <si>
    <t>Jonathan Newman</t>
  </si>
  <si>
    <t>The Horse WhispererÂ </t>
  </si>
  <si>
    <t>Jessalyn Gilsig</t>
  </si>
  <si>
    <t>Jonathan Teplitzky</t>
  </si>
  <si>
    <t>Can't Hardly WaitÂ </t>
  </si>
  <si>
    <t>Charlie Korsmo</t>
  </si>
  <si>
    <t>Jorge Blanco</t>
  </si>
  <si>
    <t>Tomorrow Never DiesÂ </t>
  </si>
  <si>
    <t>Jorge R. GutiÃ©rrez</t>
  </si>
  <si>
    <t>Jerry Nelson</t>
  </si>
  <si>
    <t>Steven Mackintosh</t>
  </si>
  <si>
    <t>The Muppet Christmas CarolÂ </t>
  </si>
  <si>
    <t>Comedy|Drama|Family|Fantasy|Musical</t>
  </si>
  <si>
    <t>Jorge RamÃ­rez SuÃ¡rez</t>
  </si>
  <si>
    <t>Dawn French</t>
  </si>
  <si>
    <t>CoralineÂ </t>
  </si>
  <si>
    <t>John Hodgman</t>
  </si>
  <si>
    <t>Animation|Family|Fantasy</t>
  </si>
  <si>
    <t>Jorma Taccone</t>
  </si>
  <si>
    <t>Rick Rosenthal</t>
  </si>
  <si>
    <t>Halloween: ResurrectionÂ </t>
  </si>
  <si>
    <t>Bianca Kajlich</t>
  </si>
  <si>
    <t>Comedy|Horror|Thriller</t>
  </si>
  <si>
    <t>JosÃ© Luis Valenzuela</t>
  </si>
  <si>
    <t>Kung Fu Panda 2Â </t>
  </si>
  <si>
    <t>Mike Bell</t>
  </si>
  <si>
    <t>Josef Rusnak</t>
  </si>
  <si>
    <t>Jurnee Smollett-Bell</t>
  </si>
  <si>
    <t>The Great DebatersÂ </t>
  </si>
  <si>
    <t>Joseph Dorman</t>
  </si>
  <si>
    <t>Paul F. Tompkins</t>
  </si>
  <si>
    <t>Jim Meskimen</t>
  </si>
  <si>
    <t>There Will Be BloodÂ </t>
  </si>
  <si>
    <t>Kevin Breznahan</t>
  </si>
  <si>
    <t>Melonie Diaz</t>
  </si>
  <si>
    <t>Ahna O'Reilly</t>
  </si>
  <si>
    <t>Fruitvale StationÂ </t>
  </si>
  <si>
    <t>Ariana Neal</t>
  </si>
  <si>
    <t>Joseph Kahn</t>
  </si>
  <si>
    <t>Malcolm XÂ </t>
  </si>
  <si>
    <t>Al Freeman Jr.</t>
  </si>
  <si>
    <t>Matthew Daddario</t>
  </si>
  <si>
    <t>Jessie T. Usher</t>
  </si>
  <si>
    <t>When the Game Stands TallÂ </t>
  </si>
  <si>
    <t>Ser'Darius Blain</t>
  </si>
  <si>
    <t>Joseph Ruben</t>
  </si>
  <si>
    <t>Alonna Shaw</t>
  </si>
  <si>
    <t>Bolo Yeung</t>
  </si>
  <si>
    <t>Double ImpactÂ </t>
  </si>
  <si>
    <t>Kamel Krifa</t>
  </si>
  <si>
    <t>Action|Crime</t>
  </si>
  <si>
    <t>Joseph Sargent</t>
  </si>
  <si>
    <t>Lily Rabe</t>
  </si>
  <si>
    <t>ZoÃ« Kravitz</t>
  </si>
  <si>
    <t>No ReservationsÂ </t>
  </si>
  <si>
    <t>U-571Â </t>
  </si>
  <si>
    <t>Action|War</t>
  </si>
  <si>
    <t>Van Wilder: Party LiaisonÂ </t>
  </si>
  <si>
    <t>Erik Estrada</t>
  </si>
  <si>
    <t>Josh Schwartz</t>
  </si>
  <si>
    <t>Mark A.Z. DippÃ©</t>
  </si>
  <si>
    <t>SpawnÂ </t>
  </si>
  <si>
    <t>Joshua Marston</t>
  </si>
  <si>
    <t>Jack Lord</t>
  </si>
  <si>
    <t>Ursula Andress</t>
  </si>
  <si>
    <t>Dr. NoÂ </t>
  </si>
  <si>
    <t>Joshua Michael Stern</t>
  </si>
  <si>
    <t>PrisonersÂ </t>
  </si>
  <si>
    <t>Joshua Oppenheimer</t>
  </si>
  <si>
    <t>Seven PoundsÂ </t>
  </si>
  <si>
    <t>Joshua Seftel</t>
  </si>
  <si>
    <t>Red DragonÂ </t>
  </si>
  <si>
    <t>Joshua Tickell</t>
  </si>
  <si>
    <t>Flea</t>
  </si>
  <si>
    <t>The Wild Thornberrys MovieÂ </t>
  </si>
  <si>
    <t>Juan Carlos Fresnadillo</t>
  </si>
  <si>
    <t>The Princess BrideÂ </t>
  </si>
  <si>
    <t>AndrÃ© the Giant</t>
  </si>
  <si>
    <t>Adventure|Family|Fantasy|Romance</t>
  </si>
  <si>
    <t>The Book of EliÂ </t>
  </si>
  <si>
    <t>Julian Jarrold</t>
  </si>
  <si>
    <t>Rawiri Paratene</t>
  </si>
  <si>
    <t>Keisha Castle-Hughes</t>
  </si>
  <si>
    <t>Whale RiderÂ </t>
  </si>
  <si>
    <t>Tammy Davis</t>
  </si>
  <si>
    <t>Julian Schnabel</t>
  </si>
  <si>
    <t>Melvin Van Peebles</t>
  </si>
  <si>
    <t>Mario Van Peebles</t>
  </si>
  <si>
    <t>Sweet Sweetback's Baadasssss SongÂ </t>
  </si>
  <si>
    <t>Julio DePietro</t>
  </si>
  <si>
    <t>2 GunsÂ </t>
  </si>
  <si>
    <t>Much Ado About NothingÂ </t>
  </si>
  <si>
    <t>Brian Blessed</t>
  </si>
  <si>
    <t>Justin Dillon</t>
  </si>
  <si>
    <t>Abigail Spencer</t>
  </si>
  <si>
    <t>This Is Where I Leave YouÂ </t>
  </si>
  <si>
    <t>Justin Kerrigan</t>
  </si>
  <si>
    <t>Old DogsÂ </t>
  </si>
  <si>
    <t>Justin Zackham</t>
  </si>
  <si>
    <t>Maurice Joyce</t>
  </si>
  <si>
    <t>Constance Shulman</t>
  </si>
  <si>
    <t>Doug's 1st MovieÂ </t>
  </si>
  <si>
    <t>Alice Playten</t>
  </si>
  <si>
    <t>Kaige Chen</t>
  </si>
  <si>
    <t>Rugrats Go WildÂ </t>
  </si>
  <si>
    <t>Nancy Cartwright</t>
  </si>
  <si>
    <t>Karen Moncrieff</t>
  </si>
  <si>
    <t>Love ActuallyÂ </t>
  </si>
  <si>
    <t>Kris Marshall</t>
  </si>
  <si>
    <t>Karey Kirkpatrick</t>
  </si>
  <si>
    <t>Sara Sugarman</t>
  </si>
  <si>
    <t>Confessions of a Teenage Drama QueenÂ </t>
  </si>
  <si>
    <t>Glenne Headly</t>
  </si>
  <si>
    <t>Comedy|Family|Music|Romance</t>
  </si>
  <si>
    <t>Karim AÃ¯nouz</t>
  </si>
  <si>
    <t>Tisha Campbell-Martin</t>
  </si>
  <si>
    <t>William Schallert</t>
  </si>
  <si>
    <t>House Party 2Â </t>
  </si>
  <si>
    <t>Helen Martin</t>
  </si>
  <si>
    <t>Kat Coiro</t>
  </si>
  <si>
    <t>Collette Wolfe</t>
  </si>
  <si>
    <t>Charlie McDermott</t>
  </si>
  <si>
    <t>Hot Tub Time MachineÂ </t>
  </si>
  <si>
    <t>Kate Barker-Froyland</t>
  </si>
  <si>
    <t>Paula Jai Parker</t>
  </si>
  <si>
    <t>Isaac Hayes</t>
  </si>
  <si>
    <t>Hustle &amp; FlowÂ </t>
  </si>
  <si>
    <t>Elise Neal</t>
  </si>
  <si>
    <t>Crime|Drama|Music</t>
  </si>
  <si>
    <t>Kate Connor</t>
  </si>
  <si>
    <t>Kelly Jo Minter</t>
  </si>
  <si>
    <t>Lisa Wilcox</t>
  </si>
  <si>
    <t>A Nightmare on Elm Street 5: The Dream ChildÂ </t>
  </si>
  <si>
    <t>Matthew Borlenghi</t>
  </si>
  <si>
    <t>Fantasy|Horror|Romance|Thriller</t>
  </si>
  <si>
    <t>Katherine Dieckmann</t>
  </si>
  <si>
    <t>Kate Walsh</t>
  </si>
  <si>
    <t>LegionÂ </t>
  </si>
  <si>
    <t>Action|Fantasy|Horror</t>
  </si>
  <si>
    <t>Katt Shea</t>
  </si>
  <si>
    <t>BreakdownÂ </t>
  </si>
  <si>
    <t>Kay Pollak</t>
  </si>
  <si>
    <t>Eternal Sunshine of the Spotless MindÂ </t>
  </si>
  <si>
    <t>Keith Gordon</t>
  </si>
  <si>
    <t>Tim Daly</t>
  </si>
  <si>
    <t>The Object of My AffectionÂ </t>
  </si>
  <si>
    <t>Kali Rocha</t>
  </si>
  <si>
    <t>Kelly Asbury</t>
  </si>
  <si>
    <t>Stay AliveÂ </t>
  </si>
  <si>
    <t>Samaire Armstrong</t>
  </si>
  <si>
    <t>Kelly Makin</t>
  </si>
  <si>
    <t>Along Came a SpiderÂ </t>
  </si>
  <si>
    <t>Kenneth Johnson</t>
  </si>
  <si>
    <t>Kirk Wong</t>
  </si>
  <si>
    <t>The Big HitÂ </t>
  </si>
  <si>
    <t>Antonio Sabato Jr.</t>
  </si>
  <si>
    <t>Kent Alterman</t>
  </si>
  <si>
    <t>CliffhangerÂ </t>
  </si>
  <si>
    <t>Janine Turner</t>
  </si>
  <si>
    <t>Kerry Conran</t>
  </si>
  <si>
    <t>DerailedÂ </t>
  </si>
  <si>
    <t>Xzibit</t>
  </si>
  <si>
    <t>Kevin Brodie</t>
  </si>
  <si>
    <t>The Sisterhood of the Traveling PantsÂ </t>
  </si>
  <si>
    <t>Kyle Schmid</t>
  </si>
  <si>
    <t>Kevin Donovan</t>
  </si>
  <si>
    <t>Money MonsterÂ </t>
  </si>
  <si>
    <t>Chris Bauer</t>
  </si>
  <si>
    <t>Kevin Hooks</t>
  </si>
  <si>
    <t>FrequencyÂ </t>
  </si>
  <si>
    <t>Crime|Drama|Mystery|Sci-Fi|Thriller</t>
  </si>
  <si>
    <t>Kevin Jordan</t>
  </si>
  <si>
    <t>Small SoldiersÂ </t>
  </si>
  <si>
    <t>Kevin Macdonald</t>
  </si>
  <si>
    <t>Victor Webster</t>
  </si>
  <si>
    <t>Must Love DogsÂ </t>
  </si>
  <si>
    <t>Kevin Tenney</t>
  </si>
  <si>
    <t>Jeremy Irvine</t>
  </si>
  <si>
    <t>War HorseÂ </t>
  </si>
  <si>
    <t>Khalid Mohamed</t>
  </si>
  <si>
    <t>FridaÂ </t>
  </si>
  <si>
    <t>Khyentse Norbu</t>
  </si>
  <si>
    <t>Executive DecisionÂ </t>
  </si>
  <si>
    <t>Kief Davidson</t>
  </si>
  <si>
    <t>Little Shop of HorrorsÂ </t>
  </si>
  <si>
    <t>Comedy|Horror|Musical|Sci-Fi</t>
  </si>
  <si>
    <t>King Vidor</t>
  </si>
  <si>
    <t>Christmas with the KranksÂ </t>
  </si>
  <si>
    <t>Kinka Usher</t>
  </si>
  <si>
    <t>Andrew Lawrence</t>
  </si>
  <si>
    <t>Recess: School's OutÂ </t>
  </si>
  <si>
    <t>Dabney Coleman</t>
  </si>
  <si>
    <t>Alexandra Breckenridge</t>
  </si>
  <si>
    <t>She's the ManÂ </t>
  </si>
  <si>
    <t>Laura Ramsey</t>
  </si>
  <si>
    <t>Kirsten Sheridan</t>
  </si>
  <si>
    <t>Still AliceÂ </t>
  </si>
  <si>
    <t>Seth Gilliam</t>
  </si>
  <si>
    <t>Kiyoshi Kurosawa</t>
  </si>
  <si>
    <t>Deep Blue SeaÂ </t>
  </si>
  <si>
    <t>Saffron Burrows</t>
  </si>
  <si>
    <t>Klaus Menzel</t>
  </si>
  <si>
    <t>28 Weeks LaterÂ </t>
  </si>
  <si>
    <t>Catherine McCormack</t>
  </si>
  <si>
    <t>Kris Isacsson</t>
  </si>
  <si>
    <t>Ashley Laurence</t>
  </si>
  <si>
    <t>Andrew Robinson</t>
  </si>
  <si>
    <t>HellraiserÂ </t>
  </si>
  <si>
    <t>Clare Higgins</t>
  </si>
  <si>
    <t>Kurt Voss</t>
  </si>
  <si>
    <t>Battle Los AngelesÂ </t>
  </si>
  <si>
    <t>Gregory Smith</t>
  </si>
  <si>
    <t>Harriet the SpyÂ </t>
  </si>
  <si>
    <t>Charlotte Sullivan</t>
  </si>
  <si>
    <t>Lajos Koltai</t>
  </si>
  <si>
    <t>Poetic JusticeÂ </t>
  </si>
  <si>
    <t>Maya Angelou</t>
  </si>
  <si>
    <t>Lance Hool</t>
  </si>
  <si>
    <t>Leslie Jordan</t>
  </si>
  <si>
    <t>Jason Goes to Hell: The Final FridayÂ </t>
  </si>
  <si>
    <t>Erin Gray</t>
  </si>
  <si>
    <t>Lance Mungia</t>
  </si>
  <si>
    <t>DoubtÂ </t>
  </si>
  <si>
    <t>Carrie Preston</t>
  </si>
  <si>
    <t>Larry Blamire</t>
  </si>
  <si>
    <t>Corpse BrideÂ </t>
  </si>
  <si>
    <t>Joanna Lumley</t>
  </si>
  <si>
    <t>Animation|Drama|Family|Fantasy|Musical|Romance</t>
  </si>
  <si>
    <t>Larry Clark</t>
  </si>
  <si>
    <t>Chris Kattan</t>
  </si>
  <si>
    <t>A Night at the RoxburyÂ </t>
  </si>
  <si>
    <t>Laurent Tirard</t>
  </si>
  <si>
    <t>Ashley Rickards</t>
  </si>
  <si>
    <t>A Haunted House 2Â </t>
  </si>
  <si>
    <t>Gabriel Iglesias</t>
  </si>
  <si>
    <t>Laurie Collyer</t>
  </si>
  <si>
    <t>Top FiveÂ </t>
  </si>
  <si>
    <t>Ted 2Â </t>
  </si>
  <si>
    <t>Action JacksonÂ </t>
  </si>
  <si>
    <t>Ashley Ashida Dixon</t>
  </si>
  <si>
    <t>Lexie Contursi</t>
  </si>
  <si>
    <t>Katy Perry: Part of MeÂ </t>
  </si>
  <si>
    <t>Anthony Burrell</t>
  </si>
  <si>
    <t>Lena Dunham</t>
  </si>
  <si>
    <t>Undercover BrotherÂ </t>
  </si>
  <si>
    <t>Lenny Abrahamson</t>
  </si>
  <si>
    <t>Ophelia Lovibond</t>
  </si>
  <si>
    <t>Mr. Popper's PenguinsÂ </t>
  </si>
  <si>
    <t>Leon Ichaso</t>
  </si>
  <si>
    <t>The Cable GuyÂ </t>
  </si>
  <si>
    <t>Andy Dick</t>
  </si>
  <si>
    <t>Comedy|Drama|Thriller</t>
  </si>
  <si>
    <t>Rob McKittrick</t>
  </si>
  <si>
    <t>Waiting...Â </t>
  </si>
  <si>
    <t>Vanessa Lengies</t>
  </si>
  <si>
    <t>Leslye Headland</t>
  </si>
  <si>
    <t>The PrestigeÂ </t>
  </si>
  <si>
    <t>Christina Milian</t>
  </si>
  <si>
    <t>Baggage ClaimÂ </t>
  </si>
  <si>
    <t>Lexi Alexander</t>
  </si>
  <si>
    <t>Rowdy Herrington</t>
  </si>
  <si>
    <t>Kevin Tighe</t>
  </si>
  <si>
    <t>Ben Gazzara</t>
  </si>
  <si>
    <t>Road HouseÂ </t>
  </si>
  <si>
    <t>Li Zhang</t>
  </si>
  <si>
    <t>Michael Cudlitz</t>
  </si>
  <si>
    <t>Grosse Pointe BlankÂ </t>
  </si>
  <si>
    <t>Mitchell Ryan</t>
  </si>
  <si>
    <t>TrainspottingÂ </t>
  </si>
  <si>
    <t>Liz Friedlander</t>
  </si>
  <si>
    <t>Marcus Raboy</t>
  </si>
  <si>
    <t>Friday After NextÂ </t>
  </si>
  <si>
    <t>Katt Williams</t>
  </si>
  <si>
    <t>Lloyd Bacon</t>
  </si>
  <si>
    <t>Rob Pritts</t>
  </si>
  <si>
    <t>Vincent Pastore</t>
  </si>
  <si>
    <t>Corky RomanoÂ </t>
  </si>
  <si>
    <t>Lloyd Kaufman</t>
  </si>
  <si>
    <t>Jodi Benson</t>
  </si>
  <si>
    <t>FlubberÂ </t>
  </si>
  <si>
    <t>Sam Lloyd</t>
  </si>
  <si>
    <t>Comedy|Family|Sci-Fi</t>
  </si>
  <si>
    <t>Lorene Scafaria</t>
  </si>
  <si>
    <t>Courage Under FireÂ </t>
  </si>
  <si>
    <t>Action|Drama|Mystery|Thriller|War</t>
  </si>
  <si>
    <t>Louis C.K.</t>
  </si>
  <si>
    <t>Kathleen Kinmont</t>
  </si>
  <si>
    <t>Halloween 4: The Return of Michael MyersÂ </t>
  </si>
  <si>
    <t>Ellie Cornell</t>
  </si>
  <si>
    <t>Louis Morneau</t>
  </si>
  <si>
    <t>August: Osage CountyÂ </t>
  </si>
  <si>
    <t>Baby BoyÂ </t>
  </si>
  <si>
    <t>Angell Conwell</t>
  </si>
  <si>
    <t>Luca Guadagnino</t>
  </si>
  <si>
    <t>Michael Wadleigh</t>
  </si>
  <si>
    <t>Jimi Hendrix</t>
  </si>
  <si>
    <t>Joe Cocker</t>
  </si>
  <si>
    <t>WoodstockÂ </t>
  </si>
  <si>
    <t>Joan Baez</t>
  </si>
  <si>
    <t>Documentary|History|Music</t>
  </si>
  <si>
    <t>Lucio Fulci</t>
  </si>
  <si>
    <t>Ryan Robbins</t>
  </si>
  <si>
    <t>Warren Christie</t>
  </si>
  <si>
    <t>Apollo 18Â </t>
  </si>
  <si>
    <t>Andrew Airlie</t>
  </si>
  <si>
    <t>Lucky McKee</t>
  </si>
  <si>
    <t>The Godfather: Part IIIÂ </t>
  </si>
  <si>
    <t>Bridget Fonda</t>
  </si>
  <si>
    <t>Lucrecia Martel</t>
  </si>
  <si>
    <t>Josie Loren</t>
  </si>
  <si>
    <t>Justin Chon</t>
  </si>
  <si>
    <t>21 &amp; OverÂ </t>
  </si>
  <si>
    <t>Sarah Wright</t>
  </si>
  <si>
    <t>Ruby Harris</t>
  </si>
  <si>
    <t>Maika Monroe</t>
  </si>
  <si>
    <t>It FollowsÂ </t>
  </si>
  <si>
    <t>Jake Weary</t>
  </si>
  <si>
    <t>Lynn Shelton</t>
  </si>
  <si>
    <t>The HurricaneÂ </t>
  </si>
  <si>
    <t>Lynne Ramsay</t>
  </si>
  <si>
    <t>Jamie Kennedy</t>
  </si>
  <si>
    <t>Three KingsÂ </t>
  </si>
  <si>
    <t>Action|Adventure|Comedy|Drama|War</t>
  </si>
  <si>
    <t>MÃ¥ns MÃ¥rlind</t>
  </si>
  <si>
    <t>Best in ShowÂ </t>
  </si>
  <si>
    <t>Mabrouk El Mechri</t>
  </si>
  <si>
    <t>Gillian Jacobs</t>
  </si>
  <si>
    <t>Black or WhiteÂ </t>
  </si>
  <si>
    <t>Jillian Estell</t>
  </si>
  <si>
    <t>Maggie Carey</t>
  </si>
  <si>
    <t>Tao Okamoto</t>
  </si>
  <si>
    <t>The WolverineÂ </t>
  </si>
  <si>
    <t>Rila Fukushima</t>
  </si>
  <si>
    <t>Maggie Greenwald</t>
  </si>
  <si>
    <t>The Girl with the Dragon TattooÂ </t>
  </si>
  <si>
    <t>Joely Richardson</t>
  </si>
  <si>
    <t>Majid Majidi</t>
  </si>
  <si>
    <t>Love &amp; BasketballÂ </t>
  </si>
  <si>
    <t>Drama|Romance|Sport</t>
  </si>
  <si>
    <t>Mamoru Hosoda</t>
  </si>
  <si>
    <t>Horrible Bosses 2Â </t>
  </si>
  <si>
    <t>Marc Abraham</t>
  </si>
  <si>
    <t>Lillian Gish</t>
  </si>
  <si>
    <t>Joseph Cotten</t>
  </si>
  <si>
    <t>Duel in the SunÂ </t>
  </si>
  <si>
    <t>Jennifer Jones</t>
  </si>
  <si>
    <t>Marc F. Adler</t>
  </si>
  <si>
    <t>Stephen Boss</t>
  </si>
  <si>
    <t>Step Up 3DÂ </t>
  </si>
  <si>
    <t>Facundo Lombard</t>
  </si>
  <si>
    <t>Marc Forby</t>
  </si>
  <si>
    <t>Cameron Mills</t>
  </si>
  <si>
    <t>AddictedÂ </t>
  </si>
  <si>
    <t>Sharon Leal</t>
  </si>
  <si>
    <t>Marc Levin</t>
  </si>
  <si>
    <t>Royal Dano</t>
  </si>
  <si>
    <t>Spaced InvadersÂ </t>
  </si>
  <si>
    <t>Tonya Lee Williams</t>
  </si>
  <si>
    <t>Marc SchÃ¶lermann</t>
  </si>
  <si>
    <t>Rod Steiger</t>
  </si>
  <si>
    <t>The SpecialistÂ </t>
  </si>
  <si>
    <t>Emilio Estefan Jr.</t>
  </si>
  <si>
    <t>Peru</t>
  </si>
  <si>
    <t>Marco Schnabel</t>
  </si>
  <si>
    <t>World War ZÂ </t>
  </si>
  <si>
    <t>Action|Adventure|Horror|Sci-Fi|Thriller</t>
  </si>
  <si>
    <t>Marcos Siega</t>
  </si>
  <si>
    <t>The Lake HouseÂ </t>
  </si>
  <si>
    <t>Ebon Moss-Bachrach</t>
  </si>
  <si>
    <t>Marcus Dunstan</t>
  </si>
  <si>
    <t>Underworld: EvolutionÂ </t>
  </si>
  <si>
    <t>Joel McHale</t>
  </si>
  <si>
    <t>The Informant!Â </t>
  </si>
  <si>
    <t>Comedy|Crime|Drama|Thriller</t>
  </si>
  <si>
    <t>Maria Maggenti</t>
  </si>
  <si>
    <t>The Adjustment BureauÂ </t>
  </si>
  <si>
    <t>Romance|Sci-Fi|Thriller</t>
  </si>
  <si>
    <t>Marielle Heller</t>
  </si>
  <si>
    <t>Star Trek: InsurrectionÂ </t>
  </si>
  <si>
    <t>Michael Dorn</t>
  </si>
  <si>
    <t>Marius A. Markevicius</t>
  </si>
  <si>
    <t>KaDee Strickland</t>
  </si>
  <si>
    <t>Jimmy Fallon</t>
  </si>
  <si>
    <t>Fever PitchÂ </t>
  </si>
  <si>
    <t>Ione Skye</t>
  </si>
  <si>
    <t>Alison Lohman</t>
  </si>
  <si>
    <t>Drag Me to HellÂ </t>
  </si>
  <si>
    <t>Reggie Lee</t>
  </si>
  <si>
    <t>William McNamara</t>
  </si>
  <si>
    <t>CopycatÂ </t>
  </si>
  <si>
    <t>Mark Christopher</t>
  </si>
  <si>
    <t>The Cabin in the WoodsÂ </t>
  </si>
  <si>
    <t>Mark Helfrich</t>
  </si>
  <si>
    <t>Marisa Saks</t>
  </si>
  <si>
    <t>Scary Movie 5Â </t>
  </si>
  <si>
    <t>Mark Herman</t>
  </si>
  <si>
    <t>Topher Grace</t>
  </si>
  <si>
    <t>PredatorsÂ </t>
  </si>
  <si>
    <t>Derek Mears</t>
  </si>
  <si>
    <t>Mark Illsley</t>
  </si>
  <si>
    <t>Tommy Lee Wallace</t>
  </si>
  <si>
    <t>Dan O'Herlihy</t>
  </si>
  <si>
    <t>Halloween III: Season of the WitchÂ </t>
  </si>
  <si>
    <t>Nancy Kyes</t>
  </si>
  <si>
    <t>Mark Mylod</t>
  </si>
  <si>
    <t>Mekia Cox</t>
  </si>
  <si>
    <t>Misha Gabriel Hamilton</t>
  </si>
  <si>
    <t>This Is ItÂ </t>
  </si>
  <si>
    <t>Judith Hill</t>
  </si>
  <si>
    <t>Mark Piznarski</t>
  </si>
  <si>
    <t>MilkÂ </t>
  </si>
  <si>
    <t>Kiss of the DragonÂ </t>
  </si>
  <si>
    <t>Max Ryan</t>
  </si>
  <si>
    <t>Mark Sandrich</t>
  </si>
  <si>
    <t>Chasing AmyÂ </t>
  </si>
  <si>
    <t>Mark Tarlov</t>
  </si>
  <si>
    <t>Hit and RunÂ </t>
  </si>
  <si>
    <t>Trent Cooper</t>
  </si>
  <si>
    <t>Larry the Cable Guy: Health InspectorÂ </t>
  </si>
  <si>
    <t>Megyn Price</t>
  </si>
  <si>
    <t>Mars Callahan</t>
  </si>
  <si>
    <t>Gone in Sixty SecondsÂ </t>
  </si>
  <si>
    <t>Martin Koolhoven</t>
  </si>
  <si>
    <t>Daniel GimÃ©nez Cacho</t>
  </si>
  <si>
    <t>Y Tu MamÃ¡ TambiÃ©nÂ </t>
  </si>
  <si>
    <t>MarÃ­a Aura</t>
  </si>
  <si>
    <t>The Last King of ScotlandÂ </t>
  </si>
  <si>
    <t>Abby Mukiibi Nkaaga</t>
  </si>
  <si>
    <t>Martin Weisz</t>
  </si>
  <si>
    <t>Tye Sheridan</t>
  </si>
  <si>
    <t>MudÂ </t>
  </si>
  <si>
    <t>Mary Harron</t>
  </si>
  <si>
    <t>Kim Shaw</t>
  </si>
  <si>
    <t>She's Out of My LeagueÂ </t>
  </si>
  <si>
    <t>Geoff Stults</t>
  </si>
  <si>
    <t>Mary McGuckian</t>
  </si>
  <si>
    <t>Phil Vischer</t>
  </si>
  <si>
    <t>Jonah: A VeggieTales MovieÂ </t>
  </si>
  <si>
    <t>Shelby Vischer</t>
  </si>
  <si>
    <t>Giancarlo Giannini</t>
  </si>
  <si>
    <t>DarknessÂ </t>
  </si>
  <si>
    <t>Francesc PagÃ¨s</t>
  </si>
  <si>
    <t>Matt Bettinelli-Olpin</t>
  </si>
  <si>
    <t>Spy Kids: All the Time in the World in 4DÂ </t>
  </si>
  <si>
    <t>Matt Dillon</t>
  </si>
  <si>
    <t>Omri Katz</t>
  </si>
  <si>
    <t>Hocus PocusÂ </t>
  </si>
  <si>
    <t>Larry Bagby</t>
  </si>
  <si>
    <t>Matt Maiellaro</t>
  </si>
  <si>
    <t>Roger Guenveur Smith</t>
  </si>
  <si>
    <t>All About the BenjaminsÂ </t>
  </si>
  <si>
    <t>Gino Salvano</t>
  </si>
  <si>
    <t>Matt Piedmont</t>
  </si>
  <si>
    <t>Amanda Kearsan</t>
  </si>
  <si>
    <t>Chemeeka Walker</t>
  </si>
  <si>
    <t>Super Size MeÂ </t>
  </si>
  <si>
    <t>Amelia Giancarlo</t>
  </si>
  <si>
    <t>Comedy|Documentary|Drama</t>
  </si>
  <si>
    <t>Peter Vaughan</t>
  </si>
  <si>
    <t>The Remains of the DayÂ </t>
  </si>
  <si>
    <t>Ben Chaplin</t>
  </si>
  <si>
    <t>Matthew Diamond</t>
  </si>
  <si>
    <t>Suraj Sharma</t>
  </si>
  <si>
    <t>Million Dollar ArmÂ </t>
  </si>
  <si>
    <t>Gregory Alan Williams</t>
  </si>
  <si>
    <t>Matthew O'Callaghan</t>
  </si>
  <si>
    <t>Erica Leerhsen</t>
  </si>
  <si>
    <t>Kim Director</t>
  </si>
  <si>
    <t>Book of Shadows: Blair Witch 2Â </t>
  </si>
  <si>
    <t>Kurt Loder</t>
  </si>
  <si>
    <t>Adventure|Fantasy|Horror|Mystery|Thriller</t>
  </si>
  <si>
    <t>Matthew Robbins</t>
  </si>
  <si>
    <t>Tim McCanlies</t>
  </si>
  <si>
    <t>Secondhand LionsÂ </t>
  </si>
  <si>
    <t>Matty Rich</t>
  </si>
  <si>
    <t>Nicole Ari Parker</t>
  </si>
  <si>
    <t>Boogie NightsÂ </t>
  </si>
  <si>
    <t>Nina Hartley</t>
  </si>
  <si>
    <t>SkylineÂ </t>
  </si>
  <si>
    <t>Maurizio Benazzo</t>
  </si>
  <si>
    <t>Adam Alexi-Malle</t>
  </si>
  <si>
    <t>BowfingerÂ </t>
  </si>
  <si>
    <t>Max FÃ¤rberbÃ¶ck</t>
  </si>
  <si>
    <t>The HauntingÂ </t>
  </si>
  <si>
    <t>Max Joseph</t>
  </si>
  <si>
    <t>Hutch Dano</t>
  </si>
  <si>
    <t>Sierra McCormick</t>
  </si>
  <si>
    <t>Ramona and BeezusÂ </t>
  </si>
  <si>
    <t>Jason Spevack</t>
  </si>
  <si>
    <t>Meiert Avis</t>
  </si>
  <si>
    <t>Jesper Christensen</t>
  </si>
  <si>
    <t>The DebtÂ </t>
  </si>
  <si>
    <t>Romi Aboulafia</t>
  </si>
  <si>
    <t>Mel Smith</t>
  </si>
  <si>
    <t>Maria Conchita Alonso</t>
  </si>
  <si>
    <t>The Running ManÂ </t>
  </si>
  <si>
    <t>Richard Dawson</t>
  </si>
  <si>
    <t>The Shaggy DogÂ </t>
  </si>
  <si>
    <t>Transporter 2Â </t>
  </si>
  <si>
    <t>Matthew Modine</t>
  </si>
  <si>
    <t>Menno Meyjes</t>
  </si>
  <si>
    <t>King KongÂ </t>
  </si>
  <si>
    <t>Evan Parke</t>
  </si>
  <si>
    <t>Mic Rodgers</t>
  </si>
  <si>
    <t>Michael Chapman</t>
  </si>
  <si>
    <t>Down to YouÂ </t>
  </si>
  <si>
    <t>Shawn Hatosy</t>
  </si>
  <si>
    <t>Michael Cimino</t>
  </si>
  <si>
    <t>OÂ </t>
  </si>
  <si>
    <t>Michael Clancy</t>
  </si>
  <si>
    <t>Michael Cristofer</t>
  </si>
  <si>
    <t>Anthony Simcoe</t>
  </si>
  <si>
    <t>Nim's IslandÂ </t>
  </si>
  <si>
    <t>Christopher James Baker</t>
  </si>
  <si>
    <t>Michael D. Sellers</t>
  </si>
  <si>
    <t>ClockstoppersÂ </t>
  </si>
  <si>
    <t>Action|Adventure|Comedy|Sci-Fi|Thriller</t>
  </si>
  <si>
    <t>Michael Dinner</t>
  </si>
  <si>
    <t>Gina Montana</t>
  </si>
  <si>
    <t>Beasts of the Southern WildÂ </t>
  </si>
  <si>
    <t>Dwight Henry</t>
  </si>
  <si>
    <t>Drama|Fantasy</t>
  </si>
  <si>
    <t>RoundersÂ </t>
  </si>
  <si>
    <t>Gretchen Mol</t>
  </si>
  <si>
    <t>Michael Dowse</t>
  </si>
  <si>
    <t>Dalia HernÃ¡ndez</t>
  </si>
  <si>
    <t>Rudy Youngblood</t>
  </si>
  <si>
    <t>ApocalyptoÂ </t>
  </si>
  <si>
    <t>Jonathan Brewer</t>
  </si>
  <si>
    <t>Michael Gornick</t>
  </si>
  <si>
    <t>Mary-Kate Olsen</t>
  </si>
  <si>
    <t>BeastlyÂ </t>
  </si>
  <si>
    <t>Erik Knudsen</t>
  </si>
  <si>
    <t>Michael Herz</t>
  </si>
  <si>
    <t>ContactÂ </t>
  </si>
  <si>
    <t>Michael J. Bassett</t>
  </si>
  <si>
    <t>Patrick Tatopoulos</t>
  </si>
  <si>
    <t>Craig Parker</t>
  </si>
  <si>
    <t>Underworld: Rise of the LycansÂ </t>
  </si>
  <si>
    <t>Michael Landon Jr.</t>
  </si>
  <si>
    <t>Newt Arnold</t>
  </si>
  <si>
    <t>Donald Gibb</t>
  </si>
  <si>
    <t>BloodsportÂ </t>
  </si>
  <si>
    <t>Ken Siu</t>
  </si>
  <si>
    <t>Action|Biography|Drama|Sport</t>
  </si>
  <si>
    <t>Michael Martin</t>
  </si>
  <si>
    <t>Do You Believe?Â </t>
  </si>
  <si>
    <t>Tuck Tucker</t>
  </si>
  <si>
    <t>Hey Arnold! The MovieÂ </t>
  </si>
  <si>
    <t>Michael McGowan</t>
  </si>
  <si>
    <t>Christopher Webster</t>
  </si>
  <si>
    <t>Sharon Small</t>
  </si>
  <si>
    <t>About a BoyÂ </t>
  </si>
  <si>
    <t>Peter McNicholl</t>
  </si>
  <si>
    <t>Michael Meredith</t>
  </si>
  <si>
    <t>Julia Taylor Ross</t>
  </si>
  <si>
    <t>Eric Sheffer Stevens</t>
  </si>
  <si>
    <t>Silent HouseÂ </t>
  </si>
  <si>
    <t>Adam Trese</t>
  </si>
  <si>
    <t>Michael O. Sajbel</t>
  </si>
  <si>
    <t>Holt McCallany</t>
  </si>
  <si>
    <t>Creepshow 2Â </t>
  </si>
  <si>
    <t>Michael Patrick Jann</t>
  </si>
  <si>
    <t>Tal Bachman</t>
  </si>
  <si>
    <t>Bill Maher</t>
  </si>
  <si>
    <t>ReligulousÂ </t>
  </si>
  <si>
    <t>Steve Burg</t>
  </si>
  <si>
    <t>Comedy|Documentary|War</t>
  </si>
  <si>
    <t>Michael Patrick King</t>
  </si>
  <si>
    <t>Rick Fox</t>
  </si>
  <si>
    <t>DopeÂ </t>
  </si>
  <si>
    <t>Anna-Louise Plowman</t>
  </si>
  <si>
    <t>Fann Wong</t>
  </si>
  <si>
    <t>Shanghai KnightsÂ </t>
  </si>
  <si>
    <t>Georgina Chapman</t>
  </si>
  <si>
    <t>Michael Radford</t>
  </si>
  <si>
    <t>Space JamÂ </t>
  </si>
  <si>
    <t>Michael Jordan</t>
  </si>
  <si>
    <t>Adventure|Animation|Comedy|Family|Fantasy|Sci-Fi|Sport</t>
  </si>
  <si>
    <t>Michael Roemer</t>
  </si>
  <si>
    <t>Sonoya Mizuno</t>
  </si>
  <si>
    <t>Elina Alminas</t>
  </si>
  <si>
    <t>Ex MachinaÂ </t>
  </si>
  <si>
    <t>Corey Johnson</t>
  </si>
  <si>
    <t>Judy Davis</t>
  </si>
  <si>
    <t>Richard Wilson</t>
  </si>
  <si>
    <t>A Passage to IndiaÂ </t>
  </si>
  <si>
    <t>Michael Spierig</t>
  </si>
  <si>
    <t>The WomenÂ </t>
  </si>
  <si>
    <t>Marley Shelton</t>
  </si>
  <si>
    <t>ValentineÂ </t>
  </si>
  <si>
    <t>Johnny Whitworth</t>
  </si>
  <si>
    <t>Talulah Riley</t>
  </si>
  <si>
    <t>Pride &amp; PrejudiceÂ </t>
  </si>
  <si>
    <t>Simon Woods</t>
  </si>
  <si>
    <t>Sarah Polley</t>
  </si>
  <si>
    <t>GoÂ </t>
  </si>
  <si>
    <t>Scott Wolf</t>
  </si>
  <si>
    <t>Michel Leclerc</t>
  </si>
  <si>
    <t>Robert Ben Garant</t>
  </si>
  <si>
    <t>Reno 911!: MiamiÂ </t>
  </si>
  <si>
    <t>Carlos Alazraqui</t>
  </si>
  <si>
    <t>Michel Orion Scott</t>
  </si>
  <si>
    <t>A Prairie Home CompanionÂ </t>
  </si>
  <si>
    <t>Lily Tomlin</t>
  </si>
  <si>
    <t>Mickey Liddell</t>
  </si>
  <si>
    <t>Richard Burgi</t>
  </si>
  <si>
    <t>Fun with Dick and JaneÂ </t>
  </si>
  <si>
    <t>David Herman</t>
  </si>
  <si>
    <t>Miguel Sapochnik</t>
  </si>
  <si>
    <t>Jonny Weston</t>
  </si>
  <si>
    <t>Gary Weeks</t>
  </si>
  <si>
    <t>Project AlmanacÂ </t>
  </si>
  <si>
    <t>Sofia Black-D'Elia</t>
  </si>
  <si>
    <t>Mikael Salomon</t>
  </si>
  <si>
    <t>DinosaurÂ </t>
  </si>
  <si>
    <t>Adventure|Animation|Family|Thriller</t>
  </si>
  <si>
    <t>Mike Bigelow</t>
  </si>
  <si>
    <t>Vicky Krieps</t>
  </si>
  <si>
    <t>Jessica Barden</t>
  </si>
  <si>
    <t>HannaÂ </t>
  </si>
  <si>
    <t>John Macmillan</t>
  </si>
  <si>
    <t>Mike Bruce</t>
  </si>
  <si>
    <t>Michael McGlone</t>
  </si>
  <si>
    <t>Shari Albert</t>
  </si>
  <si>
    <t>The Brothers McMullenÂ </t>
  </si>
  <si>
    <t>Maxine Bahns</t>
  </si>
  <si>
    <t>Mike Cahill</t>
  </si>
  <si>
    <t>Brooklyn's FinestÂ </t>
  </si>
  <si>
    <t>Mike Disa</t>
  </si>
  <si>
    <t>The Last Exorcism Part IIÂ </t>
  </si>
  <si>
    <t>Kim Darby</t>
  </si>
  <si>
    <t>Halloween: The Curse of Michael MyersÂ </t>
  </si>
  <si>
    <t>Mika Boorem</t>
  </si>
  <si>
    <t>Blue CrushÂ </t>
  </si>
  <si>
    <t>Sanoe Lake</t>
  </si>
  <si>
    <t>Mike Marvin</t>
  </si>
  <si>
    <t>Craig Stark</t>
  </si>
  <si>
    <t>The Hateful EightÂ </t>
  </si>
  <si>
    <t>ZoÃ« Bell</t>
  </si>
  <si>
    <t>Crime|Drama|Mystery|Thriller|Western</t>
  </si>
  <si>
    <t>New NightmareÂ </t>
  </si>
  <si>
    <t>Tracy Middendorf</t>
  </si>
  <si>
    <t>Mike van Diem</t>
  </si>
  <si>
    <t>Facing the GiantsÂ </t>
  </si>
  <si>
    <t>Shannen Fields</t>
  </si>
  <si>
    <t>Miranda July</t>
  </si>
  <si>
    <t>The Bank JobÂ </t>
  </si>
  <si>
    <t>Daniel Mays</t>
  </si>
  <si>
    <t>Mitch Davis</t>
  </si>
  <si>
    <t>Sayed Badreya</t>
  </si>
  <si>
    <t>You Don't Mess with the ZohanÂ </t>
  </si>
  <si>
    <t>Molly Bernstein</t>
  </si>
  <si>
    <t>Die Hard with a VengeanceÂ </t>
  </si>
  <si>
    <t>Kevin Chamberlin</t>
  </si>
  <si>
    <t>Morgan Neville</t>
  </si>
  <si>
    <t>Good Luck ChuckÂ </t>
  </si>
  <si>
    <t>Mort Nathan</t>
  </si>
  <si>
    <t>Akie Kotabe</t>
  </si>
  <si>
    <t>Luke Bracey</t>
  </si>
  <si>
    <t>The November ManÂ </t>
  </si>
  <si>
    <t>Myles Berkowitz</t>
  </si>
  <si>
    <t>Damien Garvey</t>
  </si>
  <si>
    <t>Jay Laga'aia</t>
  </si>
  <si>
    <t>DaybreakersÂ </t>
  </si>
  <si>
    <t>Tiffany Lamb</t>
  </si>
  <si>
    <t>Nacho Vigalondo</t>
  </si>
  <si>
    <t>Ken Foree</t>
  </si>
  <si>
    <t>The Devil's RejectsÂ </t>
  </si>
  <si>
    <t>Crime|Horror</t>
  </si>
  <si>
    <t>Nadine Labaki</t>
  </si>
  <si>
    <t>Rachel True</t>
  </si>
  <si>
    <t>Christine Taylor</t>
  </si>
  <si>
    <t>The CraftÂ </t>
  </si>
  <si>
    <t>Brenda Strong</t>
  </si>
  <si>
    <t>Nancy Walker</t>
  </si>
  <si>
    <t>Orson Bean</t>
  </si>
  <si>
    <t>Being John MalkovichÂ </t>
  </si>
  <si>
    <t>Nanette Burstein</t>
  </si>
  <si>
    <t>Legal EaglesÂ </t>
  </si>
  <si>
    <t>Comedy|Crime|Romance</t>
  </si>
  <si>
    <t>Drive Me CrazyÂ </t>
  </si>
  <si>
    <t>Keri Lynn Pratt</t>
  </si>
  <si>
    <t>Nathan Greno</t>
  </si>
  <si>
    <t>Melissa Benoist</t>
  </si>
  <si>
    <t>WhiplashÂ </t>
  </si>
  <si>
    <t>Neema Barnette</t>
  </si>
  <si>
    <t>The Upside of AngerÂ </t>
  </si>
  <si>
    <t>Neill Dela Llana</t>
  </si>
  <si>
    <t>Wild ThingsÂ </t>
  </si>
  <si>
    <t>Jeff Perry</t>
  </si>
  <si>
    <t>The KidÂ </t>
  </si>
  <si>
    <t>Black MassÂ </t>
  </si>
  <si>
    <t>Nicholas Fackler</t>
  </si>
  <si>
    <t>Andy Lau</t>
  </si>
  <si>
    <t>The Legend of Drunken MasterÂ </t>
  </si>
  <si>
    <t>Ho-Sung Pak</t>
  </si>
  <si>
    <t>Nicholas Jarecki</t>
  </si>
  <si>
    <t>Enough SaidÂ </t>
  </si>
  <si>
    <t>Michaela Watkins</t>
  </si>
  <si>
    <t>Nick Gomez</t>
  </si>
  <si>
    <t>Brendan Sexton III</t>
  </si>
  <si>
    <t>Alicia Goranson</t>
  </si>
  <si>
    <t>Boys Don't CryÂ </t>
  </si>
  <si>
    <t>Jeannetta Arnette</t>
  </si>
  <si>
    <t>Biography|Crime|Drama|Romance</t>
  </si>
  <si>
    <t>Nick Hamm</t>
  </si>
  <si>
    <t>Peter Serafinowicz</t>
  </si>
  <si>
    <t>Shaun of the DeadÂ </t>
  </si>
  <si>
    <t>Rafe Spall</t>
  </si>
  <si>
    <t>Comedy|Horror</t>
  </si>
  <si>
    <t>Nick Hurran</t>
  </si>
  <si>
    <t>Jonathan Tucker</t>
  </si>
  <si>
    <t>The RuinsÂ </t>
  </si>
  <si>
    <t>Sergio CalderÃ³n</t>
  </si>
  <si>
    <t>Nick Love</t>
  </si>
  <si>
    <t>Pirates of the Caribbean: At World's EndÂ </t>
  </si>
  <si>
    <t>Nick Tomnay</t>
  </si>
  <si>
    <t>Erik Per Sullivan</t>
  </si>
  <si>
    <t>Joe DirtÂ </t>
  </si>
  <si>
    <t>Niels Arden Oplev</t>
  </si>
  <si>
    <t>Gabrielle Carteris</t>
  </si>
  <si>
    <t>Steven Bauer</t>
  </si>
  <si>
    <t>Raising CainÂ </t>
  </si>
  <si>
    <t>Gregg Henry</t>
  </si>
  <si>
    <t>Rob Hedden</t>
  </si>
  <si>
    <t>Peter Mark Richman</t>
  </si>
  <si>
    <t>Friday the 13th Part VIII: Jason Takes ManhattanÂ </t>
  </si>
  <si>
    <t>Scott Reeves</t>
  </si>
  <si>
    <t>Adventure|Horror</t>
  </si>
  <si>
    <t>Nnegest LikkÃ©</t>
  </si>
  <si>
    <t>SleepersÂ </t>
  </si>
  <si>
    <t>Noah Buschel</t>
  </si>
  <si>
    <t>Harriet Walter</t>
  </si>
  <si>
    <t>BabelÂ </t>
  </si>
  <si>
    <t>Dermot Crowley</t>
  </si>
  <si>
    <t>Noam Murro</t>
  </si>
  <si>
    <t>Ulrich MÃ¼he</t>
  </si>
  <si>
    <t>Sebastian Koch</t>
  </si>
  <si>
    <t>The Lives of OthersÂ </t>
  </si>
  <si>
    <t>Martina Gedeck</t>
  </si>
  <si>
    <t>Noel Marshall</t>
  </si>
  <si>
    <t>Love the CoopersÂ </t>
  </si>
  <si>
    <t>TimothÃ©e Chalamet</t>
  </si>
  <si>
    <t>Harland Williams</t>
  </si>
  <si>
    <t>Half BakedÂ </t>
  </si>
  <si>
    <t>Clarence Williams III</t>
  </si>
  <si>
    <t>Ol Parker</t>
  </si>
  <si>
    <t>MarkÃ©ta IrglovÃ¡</t>
  </si>
  <si>
    <t>Glen Hansard</t>
  </si>
  <si>
    <t>OnceÂ </t>
  </si>
  <si>
    <t>Darren Healy</t>
  </si>
  <si>
    <t>Ireland</t>
  </si>
  <si>
    <t>Harold &amp; Kumar Go to White CastleÂ </t>
  </si>
  <si>
    <t>Ole Christian Madsen</t>
  </si>
  <si>
    <t>Baby GeniusesÂ </t>
  </si>
  <si>
    <t>Comedy|Crime|Family|Sci-Fi</t>
  </si>
  <si>
    <t>Oliver Blackburn</t>
  </si>
  <si>
    <t>Kathryn Erbe</t>
  </si>
  <si>
    <t>Illeana Douglas</t>
  </si>
  <si>
    <t>Stir of EchoesÂ </t>
  </si>
  <si>
    <t>Lusia Strus</t>
  </si>
  <si>
    <t>Oren Moverman</t>
  </si>
  <si>
    <t>Heather Morris</t>
  </si>
  <si>
    <t>Spring BreakersÂ </t>
  </si>
  <si>
    <t>Rachel Korine</t>
  </si>
  <si>
    <t>Daniel Stern</t>
  </si>
  <si>
    <t>DinerÂ </t>
  </si>
  <si>
    <t>Orson Welles</t>
  </si>
  <si>
    <t>Dilshad Vadsaria</t>
  </si>
  <si>
    <t>30 Minutes or LessÂ </t>
  </si>
  <si>
    <t>Larry Joe Campbell</t>
  </si>
  <si>
    <t>Jenna Fischer</t>
  </si>
  <si>
    <t>Hall PassÂ </t>
  </si>
  <si>
    <t>Stephen Merchant</t>
  </si>
  <si>
    <t>Panos Cosmatos</t>
  </si>
  <si>
    <t>Julian Morris</t>
  </si>
  <si>
    <t>Cry_WolfÂ </t>
  </si>
  <si>
    <t>Lindy Booth</t>
  </si>
  <si>
    <t>Paolo Sorrentino</t>
  </si>
  <si>
    <t>The Good GirlÂ </t>
  </si>
  <si>
    <t>Pascal Arnold</t>
  </si>
  <si>
    <t>Meg Foster</t>
  </si>
  <si>
    <t>They LiveÂ </t>
  </si>
  <si>
    <t>George 'Buck' Flower</t>
  </si>
  <si>
    <t>Pat O'Connor</t>
  </si>
  <si>
    <t>Boiler RoomÂ </t>
  </si>
  <si>
    <t>Patrice Leconte</t>
  </si>
  <si>
    <t>Rick Friedberg</t>
  </si>
  <si>
    <t>Barry Bostwick</t>
  </si>
  <si>
    <t>Hulk Hogan</t>
  </si>
  <si>
    <t>Spy HardÂ </t>
  </si>
  <si>
    <t>Nicollette Sheridan</t>
  </si>
  <si>
    <t>Patricia Cardoso</t>
  </si>
  <si>
    <t>Marc John Jefferies</t>
  </si>
  <si>
    <t>Samira Wiley</t>
  </si>
  <si>
    <t>NerveÂ </t>
  </si>
  <si>
    <t>Emily Meade</t>
  </si>
  <si>
    <t>Adventure|Crime|Mystery|Sci-Fi|Thriller</t>
  </si>
  <si>
    <t>Patricia Rozema</t>
  </si>
  <si>
    <t>Tin CupÂ </t>
  </si>
  <si>
    <t>Patrick Gilmore</t>
  </si>
  <si>
    <t>GloryÂ </t>
  </si>
  <si>
    <t>Patrick Hughes</t>
  </si>
  <si>
    <t>Patrick Stettner</t>
  </si>
  <si>
    <t>Eve's BayouÂ </t>
  </si>
  <si>
    <t>Diahann Carroll</t>
  </si>
  <si>
    <t>Allison Miller</t>
  </si>
  <si>
    <t>Devil's DueÂ </t>
  </si>
  <si>
    <t>Vanessa Ray</t>
  </si>
  <si>
    <t>How to Be SingleÂ </t>
  </si>
  <si>
    <t>Paul Abascal</t>
  </si>
  <si>
    <t>License to WedÂ </t>
  </si>
  <si>
    <t>Paul Bolger</t>
  </si>
  <si>
    <t>Rob Brown</t>
  </si>
  <si>
    <t>Finding ForresterÂ </t>
  </si>
  <si>
    <t>Paul Bunnell</t>
  </si>
  <si>
    <t>Caroline Dhavernas</t>
  </si>
  <si>
    <t>The SwitchÂ </t>
  </si>
  <si>
    <t>Kelli Barrett</t>
  </si>
  <si>
    <t>Paul Crowder</t>
  </si>
  <si>
    <t>New in TownÂ </t>
  </si>
  <si>
    <t>Paul Gross</t>
  </si>
  <si>
    <t>Dave Chappelle's Block PartyÂ </t>
  </si>
  <si>
    <t>Lauryn Hill</t>
  </si>
  <si>
    <t>Comedy|Documentary|Music</t>
  </si>
  <si>
    <t>Paul Hunter</t>
  </si>
  <si>
    <t>Karl Malden</t>
  </si>
  <si>
    <t>On the WaterfrontÂ </t>
  </si>
  <si>
    <t>Crime|Drama|Romance</t>
  </si>
  <si>
    <t>Return to MeÂ </t>
  </si>
  <si>
    <t>Paul Mazursky</t>
  </si>
  <si>
    <t>Tamara Glynn</t>
  </si>
  <si>
    <t>Halloween 5Â </t>
  </si>
  <si>
    <t>Cjon Saulsberry</t>
  </si>
  <si>
    <t>The GamblerÂ </t>
  </si>
  <si>
    <t>Griffin Cleveland</t>
  </si>
  <si>
    <t>Paul Weiland</t>
  </si>
  <si>
    <t>Douglas Haase</t>
  </si>
  <si>
    <t>Corinna Harney</t>
  </si>
  <si>
    <t>Rat RaceÂ </t>
  </si>
  <si>
    <t>Vince Vieluf</t>
  </si>
  <si>
    <t>Pawel Pawlikowski</t>
  </si>
  <si>
    <t>Antwone FisherÂ </t>
  </si>
  <si>
    <t>Derek Luke</t>
  </si>
  <si>
    <t>Daniel Sharman</t>
  </si>
  <si>
    <t>ImmortalsÂ </t>
  </si>
  <si>
    <t>Steve Byers</t>
  </si>
  <si>
    <t>Action|Drama|Fantasy|Romance</t>
  </si>
  <si>
    <t>Phil Joanou</t>
  </si>
  <si>
    <t>Gridiron GangÂ </t>
  </si>
  <si>
    <t>Crime|Drama|Sport</t>
  </si>
  <si>
    <t>Pete Jones</t>
  </si>
  <si>
    <t>Midnight RunÂ </t>
  </si>
  <si>
    <t>Peter Atencio</t>
  </si>
  <si>
    <t>Tango &amp; CashÂ </t>
  </si>
  <si>
    <t>Brion James</t>
  </si>
  <si>
    <t>Olivia d'Abo</t>
  </si>
  <si>
    <t>Conan the DestroyerÂ </t>
  </si>
  <si>
    <t>Grace Jones</t>
  </si>
  <si>
    <t>Peter Care</t>
  </si>
  <si>
    <t>Henry Rollins</t>
  </si>
  <si>
    <t>Bad Boys IIÂ </t>
  </si>
  <si>
    <t>Randy Wayne</t>
  </si>
  <si>
    <t>Jessica Lowndes</t>
  </si>
  <si>
    <t>The Haunting of Molly HartleyÂ </t>
  </si>
  <si>
    <t>Curious GeorgeÂ </t>
  </si>
  <si>
    <t>Peter Hastings</t>
  </si>
  <si>
    <t>SaltÂ </t>
  </si>
  <si>
    <t>August Diehl</t>
  </si>
  <si>
    <t>Peter Ho-Sun Chan</t>
  </si>
  <si>
    <t>AnastasiaÂ </t>
  </si>
  <si>
    <t>Bernadette Peters</t>
  </si>
  <si>
    <t>Adventure|Animation|Drama|Family|Fantasy|Musical|Mystery|Romance</t>
  </si>
  <si>
    <t>Peter Kassovitz</t>
  </si>
  <si>
    <t>Sugar HillÂ </t>
  </si>
  <si>
    <t>Peter Kosminsky</t>
  </si>
  <si>
    <t>Lone StarÂ </t>
  </si>
  <si>
    <t>Miriam Colon</t>
  </si>
  <si>
    <t>Peter Landesman</t>
  </si>
  <si>
    <t>Meet the SpartansÂ </t>
  </si>
  <si>
    <t>Method Man</t>
  </si>
  <si>
    <t>Toby Jones</t>
  </si>
  <si>
    <t>My Week with MarilynÂ </t>
  </si>
  <si>
    <t>Peter M. Cohen</t>
  </si>
  <si>
    <t>AmistadÂ </t>
  </si>
  <si>
    <t>Peter MacDonald</t>
  </si>
  <si>
    <t>Karen Pittman</t>
  </si>
  <si>
    <t>James Corden</t>
  </si>
  <si>
    <t>Begin AgainÂ </t>
  </si>
  <si>
    <t>Mary Catherine Garrison</t>
  </si>
  <si>
    <t>Peter Medak</t>
  </si>
  <si>
    <t>The ProphecyÂ </t>
  </si>
  <si>
    <t>Action|Fantasy|Horror|Mystery|Thriller</t>
  </si>
  <si>
    <t>Russ Meyer</t>
  </si>
  <si>
    <t>Cynthia Myers</t>
  </si>
  <si>
    <t>Beyond the Valley of the DollsÂ </t>
  </si>
  <si>
    <t>Harrison Page</t>
  </si>
  <si>
    <t>Peter Ramsey</t>
  </si>
  <si>
    <t>RushmoreÂ </t>
  </si>
  <si>
    <t>Peter Stebbings</t>
  </si>
  <si>
    <t>Match PointÂ </t>
  </si>
  <si>
    <t>Peter Webber</t>
  </si>
  <si>
    <t>Tales from the Crypt: Demon KnightÂ </t>
  </si>
  <si>
    <t>Gary Farmer</t>
  </si>
  <si>
    <t>Petter NÃ¦ss</t>
  </si>
  <si>
    <t>ValkyrieÂ </t>
  </si>
  <si>
    <t>Drama|History|Thriller|War</t>
  </si>
  <si>
    <t>An EducationÂ </t>
  </si>
  <si>
    <t>Ellie Kendrick</t>
  </si>
  <si>
    <t>Jay and Silent Bob Strike BackÂ </t>
  </si>
  <si>
    <t>Justin Theroux</t>
  </si>
  <si>
    <t>American PsychoÂ </t>
  </si>
  <si>
    <t>Philip G. Atwell</t>
  </si>
  <si>
    <t>Ossie Davis</t>
  </si>
  <si>
    <t>School DazeÂ </t>
  </si>
  <si>
    <t>Comedy|Drama|Musical</t>
  </si>
  <si>
    <t>Philip Saville</t>
  </si>
  <si>
    <t>The Monuments MenÂ </t>
  </si>
  <si>
    <t>Pitof</t>
  </si>
  <si>
    <t>Felicity Huffman</t>
  </si>
  <si>
    <t>TransamericaÂ </t>
  </si>
  <si>
    <t>Paul Borghese</t>
  </si>
  <si>
    <t>Piyush Dinker Pandya</t>
  </si>
  <si>
    <t>HervÃ© Villechaize</t>
  </si>
  <si>
    <t>The Man with the Golden GunÂ </t>
  </si>
  <si>
    <t>Prachya Pinkaew</t>
  </si>
  <si>
    <t>Hail, Caesar!Â </t>
  </si>
  <si>
    <t>Alden Ehrenreich</t>
  </si>
  <si>
    <t>Quentin Dupieux</t>
  </si>
  <si>
    <t>You Can Count on MeÂ </t>
  </si>
  <si>
    <t>R. Balki</t>
  </si>
  <si>
    <t>Deborah Foreman</t>
  </si>
  <si>
    <t>April Fool's DayÂ </t>
  </si>
  <si>
    <t>Clayton Rohner</t>
  </si>
  <si>
    <t>Mary Tyler Moore</t>
  </si>
  <si>
    <t>Flirting with DisasterÂ </t>
  </si>
  <si>
    <t>Rachel Perkins</t>
  </si>
  <si>
    <t>Shall We DanceÂ </t>
  </si>
  <si>
    <t>Rafa Lara</t>
  </si>
  <si>
    <t>Cop OutÂ </t>
  </si>
  <si>
    <t>Ralph Ziman</t>
  </si>
  <si>
    <t>Man on FireÂ </t>
  </si>
  <si>
    <t>Ramaa Mosley</t>
  </si>
  <si>
    <t>Secret WindowÂ </t>
  </si>
  <si>
    <t>Timothy Hutton</t>
  </si>
  <si>
    <t>Ray Griggs</t>
  </si>
  <si>
    <t>Vicky Cristina BarcelonaÂ </t>
  </si>
  <si>
    <t>Christopher Evan Welch</t>
  </si>
  <si>
    <t>Ray Lawrence</t>
  </si>
  <si>
    <t>The General's DaughterÂ </t>
  </si>
  <si>
    <t>Raymond De Felitta</t>
  </si>
  <si>
    <t>Kit Kittredge: An American GirlÂ </t>
  </si>
  <si>
    <t>Rebecca Miller</t>
  </si>
  <si>
    <t>Hiam Abbass</t>
  </si>
  <si>
    <t>The Nativity StoryÂ </t>
  </si>
  <si>
    <t>Shaun Toub</t>
  </si>
  <si>
    <t>Drama|Family|Fantasy</t>
  </si>
  <si>
    <t>Reed Cowan</t>
  </si>
  <si>
    <t>Beyond the LightsÂ </t>
  </si>
  <si>
    <t>Darryl Stephens</t>
  </si>
  <si>
    <t>Rich Christiano</t>
  </si>
  <si>
    <t>The MistÂ </t>
  </si>
  <si>
    <t>Rich Cowan</t>
  </si>
  <si>
    <t>Kicking &amp; ScreamingÂ </t>
  </si>
  <si>
    <t>Comedy|Family|Romance|Sport</t>
  </si>
  <si>
    <t>Mark Rendall</t>
  </si>
  <si>
    <t>30 Days of NightÂ </t>
  </si>
  <si>
    <t>Megan Franich</t>
  </si>
  <si>
    <t>Richard Dutcher</t>
  </si>
  <si>
    <t>Oleg Taktarov</t>
  </si>
  <si>
    <t>We Own the NightÂ </t>
  </si>
  <si>
    <t>Antoni Corone</t>
  </si>
  <si>
    <t>Richard E. Grant</t>
  </si>
  <si>
    <t>Steve Bendelack</t>
  </si>
  <si>
    <t>Emma de Caunes</t>
  </si>
  <si>
    <t>Lily Atkinson</t>
  </si>
  <si>
    <t>Mr. Bean's HolidayÂ </t>
  </si>
  <si>
    <t>Steve Pemberton</t>
  </si>
  <si>
    <t>Richard Kwietniowski</t>
  </si>
  <si>
    <t>Hostel: Part IIÂ </t>
  </si>
  <si>
    <t>Stanislav Ianevski</t>
  </si>
  <si>
    <t>Emma Kenney</t>
  </si>
  <si>
    <t>EpicÂ </t>
  </si>
  <si>
    <t>Richard Raymond</t>
  </si>
  <si>
    <t>Joey Lawrence</t>
  </si>
  <si>
    <t>Urban Legends: Final CutÂ </t>
  </si>
  <si>
    <t>Richard Williams</t>
  </si>
  <si>
    <t>Jeff Anderson</t>
  </si>
  <si>
    <t>Zack and Miri Make a PornoÂ </t>
  </si>
  <si>
    <t>Jennifer Schwalbach Smith</t>
  </si>
  <si>
    <t>Rick Bieber</t>
  </si>
  <si>
    <t>The Men Who Stare at GoatsÂ </t>
  </si>
  <si>
    <t>Rick de Oliveira</t>
  </si>
  <si>
    <t>Omari Hardwick</t>
  </si>
  <si>
    <t>SparkleÂ </t>
  </si>
  <si>
    <t>Sheridan Smith</t>
  </si>
  <si>
    <t>Luke Newberry</t>
  </si>
  <si>
    <t>QuartetÂ </t>
  </si>
  <si>
    <t>Pauline Collins</t>
  </si>
  <si>
    <t>Park Bench</t>
  </si>
  <si>
    <t>Alexis Arquette</t>
  </si>
  <si>
    <t>Bride of ChuckyÂ </t>
  </si>
  <si>
    <t>Vince Corazza</t>
  </si>
  <si>
    <t>Comedy|Fantasy|Horror|Romance</t>
  </si>
  <si>
    <t>Ricki Stern</t>
  </si>
  <si>
    <t>Drake Bell</t>
  </si>
  <si>
    <t>High FidelityÂ </t>
  </si>
  <si>
    <t>Ricky Gervais</t>
  </si>
  <si>
    <t>World Trade CenterÂ </t>
  </si>
  <si>
    <t>Ringo Lam</t>
  </si>
  <si>
    <t>Oliver Hudson</t>
  </si>
  <si>
    <t>Black ChristmasÂ </t>
  </si>
  <si>
    <t>Risa Bramon Garcia</t>
  </si>
  <si>
    <t>Lochlyn Munro</t>
  </si>
  <si>
    <t>Daddy Day CampÂ </t>
  </si>
  <si>
    <t>Ritesh Batra</t>
  </si>
  <si>
    <t>SilveradoÂ </t>
  </si>
  <si>
    <t>Brad Leland</t>
  </si>
  <si>
    <t>Action|Crime|Drama|Western</t>
  </si>
  <si>
    <t>Steve Carver</t>
  </si>
  <si>
    <t>William Sanderson</t>
  </si>
  <si>
    <t>Lone Wolf McQuadeÂ </t>
  </si>
  <si>
    <t>Robert Beltran</t>
  </si>
  <si>
    <t>Rosanna Arquette</t>
  </si>
  <si>
    <t>Nowhere to RunÂ </t>
  </si>
  <si>
    <t>Joss Ackland</t>
  </si>
  <si>
    <t>Welcome Home, Roscoe JenkinsÂ </t>
  </si>
  <si>
    <t>Rob Schmidt</t>
  </si>
  <si>
    <t>Arthur Agee</t>
  </si>
  <si>
    <t>William Gates</t>
  </si>
  <si>
    <t>Hoop DreamsÂ </t>
  </si>
  <si>
    <t>Isiah Thomas</t>
  </si>
  <si>
    <t>Documentary|Drama|Sport</t>
  </si>
  <si>
    <t>Robby Henson</t>
  </si>
  <si>
    <t>Troy Miller</t>
  </si>
  <si>
    <t>Mimi Rogers</t>
  </si>
  <si>
    <t>Dumb and Dumberer: When Harry Met LloydÂ </t>
  </si>
  <si>
    <t>Cheri Oteri</t>
  </si>
  <si>
    <t>Robert B. Weide</t>
  </si>
  <si>
    <t>The ShadowÂ </t>
  </si>
  <si>
    <t>John Kapelos</t>
  </si>
  <si>
    <t>Action|Adventure|Crime|Fantasy|Mystery|Thriller</t>
  </si>
  <si>
    <t>Keeping the FaithÂ </t>
  </si>
  <si>
    <t>Anne Bancroft</t>
  </si>
  <si>
    <t>Robert Butler</t>
  </si>
  <si>
    <t>Steve Schirripa</t>
  </si>
  <si>
    <t>Johnny Cannizzaro</t>
  </si>
  <si>
    <t>Jersey BoysÂ </t>
  </si>
  <si>
    <t>Scott Vance</t>
  </si>
  <si>
    <t>Biography|Drama|Music|Musical</t>
  </si>
  <si>
    <t>Robert Cary</t>
  </si>
  <si>
    <t>Next Day AirÂ </t>
  </si>
  <si>
    <t>Stuart LittleÂ </t>
  </si>
  <si>
    <t>Valerie Cruz</t>
  </si>
  <si>
    <t>CellularÂ </t>
  </si>
  <si>
    <t>Will Beinbrink</t>
  </si>
  <si>
    <t>Robert Fontaine</t>
  </si>
  <si>
    <t>In Too DeepÂ </t>
  </si>
  <si>
    <t>Robert Lee King</t>
  </si>
  <si>
    <t>Vernon Wells</t>
  </si>
  <si>
    <t>Mad Max 2: The Road WarriorÂ </t>
  </si>
  <si>
    <t>Kjell Nilsson</t>
  </si>
  <si>
    <t>Robert Marcarelli</t>
  </si>
  <si>
    <t>CloserÂ </t>
  </si>
  <si>
    <t>Colin Stinton</t>
  </si>
  <si>
    <t>Robert Moresco</t>
  </si>
  <si>
    <t>Joie Lee</t>
  </si>
  <si>
    <t>She's Gotta Have ItÂ </t>
  </si>
  <si>
    <t>Tracy Camilla Johns</t>
  </si>
  <si>
    <t>Donnie BrascoÂ </t>
  </si>
  <si>
    <t>Chris Klein</t>
  </si>
  <si>
    <t>ElectionÂ </t>
  </si>
  <si>
    <t>Molly Hagan</t>
  </si>
  <si>
    <t>Robert Towne</t>
  </si>
  <si>
    <t>Randeep Hooda</t>
  </si>
  <si>
    <t>Naseeruddin Shah</t>
  </si>
  <si>
    <t>Monsoon WeddingÂ </t>
  </si>
  <si>
    <t>Lillete Dubey</t>
  </si>
  <si>
    <t>India</t>
  </si>
  <si>
    <t>Robert Townsend</t>
  </si>
  <si>
    <t>Marin Hinkle</t>
  </si>
  <si>
    <t>Friends with MoneyÂ </t>
  </si>
  <si>
    <t>Jake Cherry</t>
  </si>
  <si>
    <t>Master P</t>
  </si>
  <si>
    <t>Joe Estevez</t>
  </si>
  <si>
    <t>I Got the Hook UpÂ </t>
  </si>
  <si>
    <t>Anthony Johnson</t>
  </si>
  <si>
    <t>Robinson Devor</t>
  </si>
  <si>
    <t>Ron Moody</t>
  </si>
  <si>
    <t>Oliver!Â </t>
  </si>
  <si>
    <t>Jack Wild</t>
  </si>
  <si>
    <t>Drama|Family|Musical</t>
  </si>
  <si>
    <t>Rodman Flender</t>
  </si>
  <si>
    <t>Mystic PizzaÂ </t>
  </si>
  <si>
    <t>Rodrigo CortÃ©s</t>
  </si>
  <si>
    <t>From Dusk Till DawnÂ </t>
  </si>
  <si>
    <t>Crime|Fantasy|Horror</t>
  </si>
  <si>
    <t>Roger Christian</t>
  </si>
  <si>
    <t>Dyan Cannon</t>
  </si>
  <si>
    <t>Kangaroo JackÂ </t>
  </si>
  <si>
    <t>Bill Hunter</t>
  </si>
  <si>
    <t>Roger Nygard</t>
  </si>
  <si>
    <t>American ReunionÂ </t>
  </si>
  <si>
    <t>Ron Fricke</t>
  </si>
  <si>
    <t>Fifty Shades of BlackÂ </t>
  </si>
  <si>
    <t>Ronan Chapalain</t>
  </si>
  <si>
    <t>Bethany Joy Lenz</t>
  </si>
  <si>
    <t>ThinnerÂ </t>
  </si>
  <si>
    <t>Rowan Joffe</t>
  </si>
  <si>
    <t>Leila Hatami</t>
  </si>
  <si>
    <t>Shahab Hosseini</t>
  </si>
  <si>
    <t>A SeparationÂ </t>
  </si>
  <si>
    <t>Peyman Moaadi</t>
  </si>
  <si>
    <t>Iran</t>
  </si>
  <si>
    <t>Joanna 'JoJo' Levesque</t>
  </si>
  <si>
    <t>Tammin Sursok</t>
  </si>
  <si>
    <t>AquamarineÂ </t>
  </si>
  <si>
    <t>Dichen Lachman</t>
  </si>
  <si>
    <t>Ruairi Robinson</t>
  </si>
  <si>
    <t>Pat Boone</t>
  </si>
  <si>
    <t>Roger &amp; MeÂ </t>
  </si>
  <si>
    <t>Bob Eubanks</t>
  </si>
  <si>
    <t>Ruba Nadda</t>
  </si>
  <si>
    <t>Jaymes Butler</t>
  </si>
  <si>
    <t>Resident EvilÂ </t>
  </si>
  <si>
    <t>Ruggero Deodato</t>
  </si>
  <si>
    <t>Nicholas Gonzalez</t>
  </si>
  <si>
    <t>Anacondas: The Hunt for the Blood OrchidÂ </t>
  </si>
  <si>
    <t>Johnny Messner</t>
  </si>
  <si>
    <t>Rupert Sanders</t>
  </si>
  <si>
    <t>ScoopÂ </t>
  </si>
  <si>
    <t>Geoff Bell</t>
  </si>
  <si>
    <t>Street KingsÂ </t>
  </si>
  <si>
    <t>The Place Beyond the PinesÂ </t>
  </si>
  <si>
    <t>Angelo Anthony Pizza</t>
  </si>
  <si>
    <t>Russell Crowe</t>
  </si>
  <si>
    <t>Patricia Richardson</t>
  </si>
  <si>
    <t>Peter Fonda</t>
  </si>
  <si>
    <t>Ulee's GoldÂ </t>
  </si>
  <si>
    <t>Vanessa Zima</t>
  </si>
  <si>
    <t>Russell Holt</t>
  </si>
  <si>
    <t>BlendedÂ </t>
  </si>
  <si>
    <t>Rusty Cundieff</t>
  </si>
  <si>
    <t>Lance Gross</t>
  </si>
  <si>
    <t>Our Family WeddingÂ </t>
  </si>
  <si>
    <t>RyÃ»hei Kitamura</t>
  </si>
  <si>
    <t>Blue ValentineÂ </t>
  </si>
  <si>
    <t>Ryan Fleck</t>
  </si>
  <si>
    <t>Nicholas Turturro</t>
  </si>
  <si>
    <t>Mo' Better BluesÂ </t>
  </si>
  <si>
    <t>Charlie Murphy</t>
  </si>
  <si>
    <t>Ryan Little</t>
  </si>
  <si>
    <t>Dr. Dre</t>
  </si>
  <si>
    <t>The WashÂ </t>
  </si>
  <si>
    <t>Simon Rhee</t>
  </si>
  <si>
    <t>Kung Pow: Enter the FistÂ </t>
  </si>
  <si>
    <t>Jennifer Tung</t>
  </si>
  <si>
    <t>S.R. Bindler</t>
  </si>
  <si>
    <t>Jennifer Westfeldt</t>
  </si>
  <si>
    <t>Scott Cohen</t>
  </si>
  <si>
    <t>Kissing Jessica SteinÂ </t>
  </si>
  <si>
    <t>Brian Stepanek</t>
  </si>
  <si>
    <t>S.S. Rajamouli</t>
  </si>
  <si>
    <t>Taylor Blackwell</t>
  </si>
  <si>
    <t>Dolphin Tale 2Â </t>
  </si>
  <si>
    <t>Sally Potter</t>
  </si>
  <si>
    <t>Beau Garrett</t>
  </si>
  <si>
    <t>Made of HonorÂ </t>
  </si>
  <si>
    <t>Salvador Carrasco</t>
  </si>
  <si>
    <t>Thomas Law</t>
  </si>
  <si>
    <t>Michael Smiley</t>
  </si>
  <si>
    <t>The World's EndÂ </t>
  </si>
  <si>
    <t>Jasper Levine</t>
  </si>
  <si>
    <t>Sam Fell</t>
  </si>
  <si>
    <t>Danny Pino</t>
  </si>
  <si>
    <t>FlickaÂ </t>
  </si>
  <si>
    <t>Tim McGraw</t>
  </si>
  <si>
    <t>Sam Firstenberg</t>
  </si>
  <si>
    <t>Observe and ReportÂ </t>
  </si>
  <si>
    <t>Dan Bakkedahl</t>
  </si>
  <si>
    <t>Sam Peckinpah</t>
  </si>
  <si>
    <t>Terry George</t>
  </si>
  <si>
    <t>Hotel RwandaÂ </t>
  </si>
  <si>
    <t>Frank Vincent</t>
  </si>
  <si>
    <t>John Mahoney</t>
  </si>
  <si>
    <t>She's the OneÂ </t>
  </si>
  <si>
    <t>Sara Newens</t>
  </si>
  <si>
    <t>Talisa Soto</t>
  </si>
  <si>
    <t>Mortal Kombat: AnnihilationÂ </t>
  </si>
  <si>
    <t>Robin Shou</t>
  </si>
  <si>
    <t>Jeremy Jordan</t>
  </si>
  <si>
    <t>Joyful NoiseÂ </t>
  </si>
  <si>
    <t>Jesse L. Martin</t>
  </si>
  <si>
    <t>Sarah Smith</t>
  </si>
  <si>
    <t>Leo Fitzpatrick</t>
  </si>
  <si>
    <t>KidsÂ </t>
  </si>
  <si>
    <t>Justin Pierce</t>
  </si>
  <si>
    <t>Saul Dibb</t>
  </si>
  <si>
    <t>Big Mommas: Like Father, Like SonÂ </t>
  </si>
  <si>
    <t>Portia Doubleday</t>
  </si>
  <si>
    <t>Scott Alexander</t>
  </si>
  <si>
    <t>Elizabeth Meriwether</t>
  </si>
  <si>
    <t>William Baldwin</t>
  </si>
  <si>
    <t>The Squid and the WhaleÂ </t>
  </si>
  <si>
    <t>Owen Kline</t>
  </si>
  <si>
    <t>Scott Frank</t>
  </si>
  <si>
    <t>The RainmakerÂ </t>
  </si>
  <si>
    <t>Scott Kalvert</t>
  </si>
  <si>
    <t>Matt Long</t>
  </si>
  <si>
    <t>Ghost RiderÂ </t>
  </si>
  <si>
    <t>Scott Marshall</t>
  </si>
  <si>
    <t>Jeff Kober</t>
  </si>
  <si>
    <t>The Hills Have Eyes IIÂ </t>
  </si>
  <si>
    <t>Scott Speer</t>
  </si>
  <si>
    <t>Tales from the HoodÂ </t>
  </si>
  <si>
    <t>David Alan Grier</t>
  </si>
  <si>
    <t>Scott Waugh</t>
  </si>
  <si>
    <t>Fisher Stevens</t>
  </si>
  <si>
    <t>AwakeÂ </t>
  </si>
  <si>
    <t>Scott Ziehl</t>
  </si>
  <si>
    <t>Resident Evil: ApocalypseÂ </t>
  </si>
  <si>
    <t>Shane Acker</t>
  </si>
  <si>
    <t>Jenna Boyd</t>
  </si>
  <si>
    <t>Dickie Roberts: Former Child StarÂ </t>
  </si>
  <si>
    <t>Mary McCormack</t>
  </si>
  <si>
    <t>Shane Carruth</t>
  </si>
  <si>
    <t>Max PayneÂ </t>
  </si>
  <si>
    <t>Jamie Hector</t>
  </si>
  <si>
    <t>Shane Dawson</t>
  </si>
  <si>
    <t>Hansel &amp; Gretel: Witch HuntersÂ </t>
  </si>
  <si>
    <t>Shari Springer Berman</t>
  </si>
  <si>
    <t>James Wolk</t>
  </si>
  <si>
    <t>You AgainÂ </t>
  </si>
  <si>
    <t>Christine Lakin</t>
  </si>
  <si>
    <t>Reba McEntire</t>
  </si>
  <si>
    <t>TremorsÂ </t>
  </si>
  <si>
    <t>Michael Gross</t>
  </si>
  <si>
    <t>Comedy|Horror|Sci-Fi</t>
  </si>
  <si>
    <t>Sherman Alexie</t>
  </si>
  <si>
    <t>Resident Evil: ExtinctionÂ </t>
  </si>
  <si>
    <t>James Tumminia</t>
  </si>
  <si>
    <t>Siddharth Anand</t>
  </si>
  <si>
    <t>NebraskaÂ </t>
  </si>
  <si>
    <t>Siddiq Barmak</t>
  </si>
  <si>
    <t>Kay Panabaker</t>
  </si>
  <si>
    <t>Nancy DrewÂ </t>
  </si>
  <si>
    <t>Comedy|Crime|Family|Mystery|Romance|Thriller</t>
  </si>
  <si>
    <t>Sidney J. Furie</t>
  </si>
  <si>
    <t>Matthew McGrory</t>
  </si>
  <si>
    <t>House of 1000 CorpsesÂ </t>
  </si>
  <si>
    <t>Erin Daniels</t>
  </si>
  <si>
    <t>Sngmoo Lee</t>
  </si>
  <si>
    <t>KeanuÂ </t>
  </si>
  <si>
    <t>Sol Tryon</t>
  </si>
  <si>
    <t>Larry CrowneÂ </t>
  </si>
  <si>
    <t>Spencer Susser</t>
  </si>
  <si>
    <t>JosÃ© Wilker</t>
  </si>
  <si>
    <t>Lorraine Bracco</t>
  </si>
  <si>
    <t>Medicine ManÂ </t>
  </si>
  <si>
    <t>Sean Connery</t>
  </si>
  <si>
    <t>StÃ©phane Aubier</t>
  </si>
  <si>
    <t>Alien 3Â </t>
  </si>
  <si>
    <t>Paul McGann</t>
  </si>
  <si>
    <t>The WordsÂ </t>
  </si>
  <si>
    <t>Shawn Roberts</t>
  </si>
  <si>
    <t>Land of the DeadÂ </t>
  </si>
  <si>
    <t>Pedro Miguel Arce</t>
  </si>
  <si>
    <t>Stefan Schwartz</t>
  </si>
  <si>
    <t>Sarah Drew</t>
  </si>
  <si>
    <t>Moms' Night OutÂ </t>
  </si>
  <si>
    <t>Patricia Heaton</t>
  </si>
  <si>
    <t>Stefen Fangmeier</t>
  </si>
  <si>
    <t>Tawny Kitaen</t>
  </si>
  <si>
    <t>Kathleen Wilhoite</t>
  </si>
  <si>
    <t>WitchboardÂ </t>
  </si>
  <si>
    <t>Rose Marie</t>
  </si>
  <si>
    <t>Stephan Elliott</t>
  </si>
  <si>
    <t>HeartbreakersÂ </t>
  </si>
  <si>
    <t>Stephen Carpenter</t>
  </si>
  <si>
    <t>Max Keeble's Big MoveÂ </t>
  </si>
  <si>
    <t>Comedy|Crime|Family</t>
  </si>
  <si>
    <t>Stephen Chbosky</t>
  </si>
  <si>
    <t>CarrieÂ </t>
  </si>
  <si>
    <t>Stephen J. Anderson</t>
  </si>
  <si>
    <t>The Station AgentÂ </t>
  </si>
  <si>
    <t>Stephen Milburn Anderson</t>
  </si>
  <si>
    <t>Christian Monzon</t>
  </si>
  <si>
    <t>HoneyÂ </t>
  </si>
  <si>
    <t>Sterling Van Wagenen</t>
  </si>
  <si>
    <t>Cinda McCain</t>
  </si>
  <si>
    <t>Country StrongÂ </t>
  </si>
  <si>
    <t>Official site</t>
  </si>
  <si>
    <t>Steve Antin</t>
  </si>
  <si>
    <t>Hollywood ShuffleÂ </t>
  </si>
  <si>
    <t>Steve Barron</t>
  </si>
  <si>
    <t>Ariane Labed</t>
  </si>
  <si>
    <t>Seamus Davey-Fitzpatrick</t>
  </si>
  <si>
    <t>Before MidnightÂ </t>
  </si>
  <si>
    <t>Athina Rachel Tsangari</t>
  </si>
  <si>
    <t>George Coe</t>
  </si>
  <si>
    <t>The Omega CodeÂ </t>
  </si>
  <si>
    <t>Ayla Kell</t>
  </si>
  <si>
    <t>The Hobbit: The Battle of the Five ArmiesÂ </t>
  </si>
  <si>
    <t>Steve Boyum</t>
  </si>
  <si>
    <t>Alpha and OmegaÂ </t>
  </si>
  <si>
    <t>The CoolerÂ </t>
  </si>
  <si>
    <t>Crime|Drama|Fantasy|Romance</t>
  </si>
  <si>
    <t>Steve Gomer</t>
  </si>
  <si>
    <t>Seed of ChuckyÂ </t>
  </si>
  <si>
    <t>Hannah Spearritt</t>
  </si>
  <si>
    <t>Romania</t>
  </si>
  <si>
    <t>Steve Hickner</t>
  </si>
  <si>
    <t>Fanny Ardant</t>
  </si>
  <si>
    <t>ElizabethÂ </t>
  </si>
  <si>
    <t>Eric Cantona</t>
  </si>
  <si>
    <t>Steve Taylor</t>
  </si>
  <si>
    <t>Sarita Choudhury</t>
  </si>
  <si>
    <t>AdmissionÂ </t>
  </si>
  <si>
    <t>Dracula 2000Â </t>
  </si>
  <si>
    <t>Jeri Ryan</t>
  </si>
  <si>
    <t>Steven E. de Souza</t>
  </si>
  <si>
    <t>Don't Say a WordÂ </t>
  </si>
  <si>
    <t>Conrad Goode</t>
  </si>
  <si>
    <t>Steven R. Monroe</t>
  </si>
  <si>
    <t>Adam Arkin</t>
  </si>
  <si>
    <t>The SessionsÂ </t>
  </si>
  <si>
    <t>Rhea Perlman</t>
  </si>
  <si>
    <t>Steven Seagal</t>
  </si>
  <si>
    <t>Life of PiÂ </t>
  </si>
  <si>
    <t>Tabu</t>
  </si>
  <si>
    <t>Adventure|Drama|Fantasy</t>
  </si>
  <si>
    <t>Stewart Hendler</t>
  </si>
  <si>
    <t>Sasha Alexander</t>
  </si>
  <si>
    <t>Love HappensÂ </t>
  </si>
  <si>
    <t>Luigi Pistilli</t>
  </si>
  <si>
    <t>The Good, the Bad and the UglyÂ </t>
  </si>
  <si>
    <t>Enzo Petito</t>
  </si>
  <si>
    <t>Italy</t>
  </si>
  <si>
    <t>Robert Neary</t>
  </si>
  <si>
    <t>John Astin</t>
  </si>
  <si>
    <t>Teen Wolf TooÂ </t>
  </si>
  <si>
    <t>Stuart Beattie</t>
  </si>
  <si>
    <t>Kylie Minogue</t>
  </si>
  <si>
    <t>Moulin Rouge!Â </t>
  </si>
  <si>
    <t>Girl, InterruptedÂ </t>
  </si>
  <si>
    <t>Sue Corcoran</t>
  </si>
  <si>
    <t>Never Back DownÂ </t>
  </si>
  <si>
    <t>Leslie Hope</t>
  </si>
  <si>
    <t>Susan Seidelman</t>
  </si>
  <si>
    <t>BellaÂ </t>
  </si>
  <si>
    <t>Susan Stroman</t>
  </si>
  <si>
    <t>Deneen Tyler</t>
  </si>
  <si>
    <t>The Skeleton KeyÂ </t>
  </si>
  <si>
    <t>Joy Bryant</t>
  </si>
  <si>
    <t>Susanna White</t>
  </si>
  <si>
    <t>Cecil Kellaway</t>
  </si>
  <si>
    <t>Kenneth Tobey</t>
  </si>
  <si>
    <t>The Beast from 20,000 FathomsÂ </t>
  </si>
  <si>
    <t>Ross Elliott</t>
  </si>
  <si>
    <t>Adventure|Horror|Sci-Fi</t>
  </si>
  <si>
    <t>Susanne Bier</t>
  </si>
  <si>
    <t>Aqua Teen Hunger Force Colon Movie Film for TheatersÂ </t>
  </si>
  <si>
    <t>Action|Adventure|Animation|Comedy|Fantasy|Sci-Fi</t>
  </si>
  <si>
    <t>Sylvain Chomet</t>
  </si>
  <si>
    <t>Lake PlacidÂ </t>
  </si>
  <si>
    <t>Ty Olsson</t>
  </si>
  <si>
    <t>Action|Comedy|Horror</t>
  </si>
  <si>
    <t>Sylvio Tabet</t>
  </si>
  <si>
    <t>Ezra Miller</t>
  </si>
  <si>
    <t>The Perks of Being a WallflowerÂ </t>
  </si>
  <si>
    <t>Takao Okawara</t>
  </si>
  <si>
    <t>Danny Nucci</t>
  </si>
  <si>
    <t>AliveÂ </t>
  </si>
  <si>
    <t>Michael DeLorenzo</t>
  </si>
  <si>
    <t>Adventure|Biography|Drama|Thriller</t>
  </si>
  <si>
    <t>Takeshi Kitano</t>
  </si>
  <si>
    <t>Michael Greyeyes</t>
  </si>
  <si>
    <t>Smoke SignalsÂ </t>
  </si>
  <si>
    <t>Tamara Jenkins</t>
  </si>
  <si>
    <t>Take the LeadÂ </t>
  </si>
  <si>
    <t>Jasika Nicole</t>
  </si>
  <si>
    <t>The LadykillersÂ </t>
  </si>
  <si>
    <t>Teddy Chan</t>
  </si>
  <si>
    <t>Bobby Moynihan</t>
  </si>
  <si>
    <t>Jack Reynor</t>
  </si>
  <si>
    <t>Delivery ManÂ </t>
  </si>
  <si>
    <t>Terence Davies</t>
  </si>
  <si>
    <t>Brandy Norwood</t>
  </si>
  <si>
    <t>The Perfect MatchÂ </t>
  </si>
  <si>
    <t>Lauren London</t>
  </si>
  <si>
    <t>Colleen O'Shaughnessey</t>
  </si>
  <si>
    <t>Lara Jill Miller</t>
  </si>
  <si>
    <t>Digimon: The MovieÂ </t>
  </si>
  <si>
    <t>Mona Marshall</t>
  </si>
  <si>
    <t>Action|Adventure|Animation|Family|Sci-Fi</t>
  </si>
  <si>
    <t>Thaddeus O'Sullivan</t>
  </si>
  <si>
    <t>Boys and GirlsÂ </t>
  </si>
  <si>
    <t>Tsianina Joelson</t>
  </si>
  <si>
    <t>Cradle 2 the GraveÂ </t>
  </si>
  <si>
    <t>DMX</t>
  </si>
  <si>
    <t>An Ideal HusbandÂ </t>
  </si>
  <si>
    <t>Theodore Witcher</t>
  </si>
  <si>
    <t>Shelley Waggener</t>
  </si>
  <si>
    <t>Winter's BoneÂ </t>
  </si>
  <si>
    <t>Lauren Sweetser</t>
  </si>
  <si>
    <t>Tim Boxell</t>
  </si>
  <si>
    <t>Big EyesÂ </t>
  </si>
  <si>
    <t>Jon Polito</t>
  </si>
  <si>
    <t>Tim Chambers</t>
  </si>
  <si>
    <t>FameÂ </t>
  </si>
  <si>
    <t>Megan Mullally</t>
  </si>
  <si>
    <t>Comedy|Drama|Musical|Romance</t>
  </si>
  <si>
    <t>Tim Heidecker</t>
  </si>
  <si>
    <t>Jere Burns</t>
  </si>
  <si>
    <t>Crocodile Dundee in Los AngelesÂ </t>
  </si>
  <si>
    <t>Adventure|Comedy|Crime</t>
  </si>
  <si>
    <t>Tim Hunter</t>
  </si>
  <si>
    <t>The Spectacular NowÂ </t>
  </si>
  <si>
    <t>Dayo Okeniyi</t>
  </si>
  <si>
    <t>Someone Like You...Â </t>
  </si>
  <si>
    <t>Catherine Dent</t>
  </si>
  <si>
    <t>Six Days Seven NightsÂ </t>
  </si>
  <si>
    <t>Action|Adventure|Comedy|Romance</t>
  </si>
  <si>
    <t>Timothy BjÃ¶rklund</t>
  </si>
  <si>
    <t>Alex DÃ©sert</t>
  </si>
  <si>
    <t>SwingersÂ </t>
  </si>
  <si>
    <t>Blake Lindsley</t>
  </si>
  <si>
    <t>Timothy Hines</t>
  </si>
  <si>
    <t>Young AdultÂ </t>
  </si>
  <si>
    <t>Tina Gordon Chism</t>
  </si>
  <si>
    <t>Qi Shu</t>
  </si>
  <si>
    <t>The TransporterÂ </t>
  </si>
  <si>
    <t>Matt Schulze</t>
  </si>
  <si>
    <t>A. Michael Baldwin</t>
  </si>
  <si>
    <t>Angus Scrimm</t>
  </si>
  <si>
    <t>Phantasm IIÂ </t>
  </si>
  <si>
    <t>James Le Gros</t>
  </si>
  <si>
    <t>Action|Fantasy|Horror|Sci-Fi|Thriller</t>
  </si>
  <si>
    <t>Todd Lincoln</t>
  </si>
  <si>
    <t>Seu Jorge</t>
  </si>
  <si>
    <t>City of GodÂ </t>
  </si>
  <si>
    <t>Alexandre Rodrigues</t>
  </si>
  <si>
    <t>Brazil</t>
  </si>
  <si>
    <t>Richard Briers</t>
  </si>
  <si>
    <t>Spice WorldÂ </t>
  </si>
  <si>
    <t>Victoria Beckham</t>
  </si>
  <si>
    <t>Comedy|Family|Music</t>
  </si>
  <si>
    <t>Tom Brady</t>
  </si>
  <si>
    <t>Howard Keel</t>
  </si>
  <si>
    <t>Keenan Wynn</t>
  </si>
  <si>
    <t>Annie Get Your GunÂ </t>
  </si>
  <si>
    <t>Betty Hutton</t>
  </si>
  <si>
    <t>Biography|Comedy|Musical|Romance|Western</t>
  </si>
  <si>
    <t>Tom Ford</t>
  </si>
  <si>
    <t>Brandon Smith</t>
  </si>
  <si>
    <t>BernieÂ </t>
  </si>
  <si>
    <t>Rick Dial</t>
  </si>
  <si>
    <t>Scooby-Doo 2: Monsters UnleashedÂ </t>
  </si>
  <si>
    <t>Adventure|Comedy|Family|Fantasy|Horror|Mystery</t>
  </si>
  <si>
    <t>Tom Green</t>
  </si>
  <si>
    <t>Tuck EverlastingÂ </t>
  </si>
  <si>
    <t>Jonathan Jackson</t>
  </si>
  <si>
    <t>Tom Kalin</t>
  </si>
  <si>
    <t>Tomas Alfredson</t>
  </si>
  <si>
    <t>Tinker Tailor Soldier SpyÂ </t>
  </si>
  <si>
    <t>Jimmy Jean-Louis</t>
  </si>
  <si>
    <t>Phat GirlzÂ </t>
  </si>
  <si>
    <t>Joyful Drake</t>
  </si>
  <si>
    <t>Clifton Collins Jr.</t>
  </si>
  <si>
    <t>Sunshine CleaningÂ </t>
  </si>
  <si>
    <t>Tom Putnam</t>
  </si>
  <si>
    <t>Clifton Powell</t>
  </si>
  <si>
    <t>FoolishÂ </t>
  </si>
  <si>
    <t>Marla Gibbs</t>
  </si>
  <si>
    <t>Tom Sanchez</t>
  </si>
  <si>
    <t>Ashley Williams</t>
  </si>
  <si>
    <t>Something BorrowedÂ </t>
  </si>
  <si>
    <t>Kirsten Day</t>
  </si>
  <si>
    <t>Tom Schulman</t>
  </si>
  <si>
    <t>RiddickÂ </t>
  </si>
  <si>
    <t>The Devil's AdvocateÂ </t>
  </si>
  <si>
    <t>Tomm Moore</t>
  </si>
  <si>
    <t>Ken Leung</t>
  </si>
  <si>
    <t>Welcome to the DollhouseÂ </t>
  </si>
  <si>
    <t>Christina Vidal</t>
  </si>
  <si>
    <t>Lou Adler</t>
  </si>
  <si>
    <t>Sheryl Crow</t>
  </si>
  <si>
    <t>20 Feet from StardomÂ </t>
  </si>
  <si>
    <t>Merry Clayton</t>
  </si>
  <si>
    <t>Aunjanue Ellis</t>
  </si>
  <si>
    <t>Lovely &amp; AmazingÂ </t>
  </si>
  <si>
    <t>Raven Goodwin</t>
  </si>
  <si>
    <t>Tony Bill</t>
  </si>
  <si>
    <t>Ana Claudia TalancÃ³n</t>
  </si>
  <si>
    <t>DamiÃ¡n AlcÃ¡zar</t>
  </si>
  <si>
    <t>El crimen del padre AmaroÂ </t>
  </si>
  <si>
    <t>Pedro ArmendÃ¡riz Jr.</t>
  </si>
  <si>
    <t>Tony Jaa</t>
  </si>
  <si>
    <t>My Own Private IdahoÂ </t>
  </si>
  <si>
    <t>Tony Kaye</t>
  </si>
  <si>
    <t>ShadowlandsÂ </t>
  </si>
  <si>
    <t>Julian Fellowes</t>
  </si>
  <si>
    <t>Tony Maylam</t>
  </si>
  <si>
    <t>Draft DayÂ </t>
  </si>
  <si>
    <t>Patrick St. Esprit</t>
  </si>
  <si>
    <t>Tony Richardson</t>
  </si>
  <si>
    <t>The Night ListenerÂ </t>
  </si>
  <si>
    <t>3 StrikesÂ </t>
  </si>
  <si>
    <t>Saved!Â </t>
  </si>
  <si>
    <t>Troy Duffy</t>
  </si>
  <si>
    <t>Ludger Pistor</t>
  </si>
  <si>
    <t>Moritz Bleibtreu</t>
  </si>
  <si>
    <t>Run Lola RunÂ </t>
  </si>
  <si>
    <t>Armin Rohde</t>
  </si>
  <si>
    <t>BelÃ©n Rueda</t>
  </si>
  <si>
    <t>The OrphanageÂ </t>
  </si>
  <si>
    <t>Fernando Cayo</t>
  </si>
  <si>
    <t>Troy Nixey</t>
  </si>
  <si>
    <t>Adrian Martinez</t>
  </si>
  <si>
    <t>FocusÂ </t>
  </si>
  <si>
    <t>Gerald McRaney</t>
  </si>
  <si>
    <t>Comedy|Crime|Drama|Romance</t>
  </si>
  <si>
    <t>Dick TracyÂ </t>
  </si>
  <si>
    <t>Action|Comedy|Crime|Music|Romance|Thriller</t>
  </si>
  <si>
    <t>Udayan Prasad</t>
  </si>
  <si>
    <t>Michael Dudikoff</t>
  </si>
  <si>
    <t>American Ninja 2: The ConfrontationÂ </t>
  </si>
  <si>
    <t>Larry Poindexter</t>
  </si>
  <si>
    <t>Ulu Grosbard</t>
  </si>
  <si>
    <t>BatsÂ </t>
  </si>
  <si>
    <t>Ned Bellamy</t>
  </si>
  <si>
    <t>Vicente Amorim</t>
  </si>
  <si>
    <t>Mad Max: Fury RoadÂ </t>
  </si>
  <si>
    <t>Vicky Jenson</t>
  </si>
  <si>
    <t>Poltergeist IIIÂ </t>
  </si>
  <si>
    <t>Vincent Paronnaud</t>
  </si>
  <si>
    <t>Mhairi Calvey</t>
  </si>
  <si>
    <t>BraveheartÂ </t>
  </si>
  <si>
    <t>James Robinson</t>
  </si>
  <si>
    <t>Vincent Ward</t>
  </si>
  <si>
    <t>Rob RoyÂ </t>
  </si>
  <si>
    <t>Adventure|Biography</t>
  </si>
  <si>
    <t>Vincente Minnelli</t>
  </si>
  <si>
    <t>Ellen Albertini Dow</t>
  </si>
  <si>
    <t>54Â </t>
  </si>
  <si>
    <t>Vivek Agnihotri</t>
  </si>
  <si>
    <t>Jason Tobin</t>
  </si>
  <si>
    <t>Parry Shen</t>
  </si>
  <si>
    <t>Better Luck TomorrowÂ </t>
  </si>
  <si>
    <t>Collin Kahey</t>
  </si>
  <si>
    <t>Vondie Curtis-Hall</t>
  </si>
  <si>
    <t>Wilson Guerrero</t>
  </si>
  <si>
    <t>Catalina Sandino Moreno</t>
  </si>
  <si>
    <t>Maria Full of GraceÂ </t>
  </si>
  <si>
    <t>Yenny Paola Vega</t>
  </si>
  <si>
    <t>Colombia</t>
  </si>
  <si>
    <t>Wallace Wolodarsky</t>
  </si>
  <si>
    <t>Miss Congeniality 2: Armed and FabulousÂ </t>
  </si>
  <si>
    <t>Wally Pfister</t>
  </si>
  <si>
    <t>Tiago Riani</t>
  </si>
  <si>
    <t>The Longest RideÂ </t>
  </si>
  <si>
    <t>Hayley Lovitt</t>
  </si>
  <si>
    <t>Warren P. Sonoda</t>
  </si>
  <si>
    <t>Death Becomes HerÂ </t>
  </si>
  <si>
    <t>Isabella Rossellini</t>
  </si>
  <si>
    <t>Wayne Beach</t>
  </si>
  <si>
    <t>Endless LoveÂ </t>
  </si>
  <si>
    <t>Whit Stillman</t>
  </si>
  <si>
    <t>Jorge Salinas</t>
  </si>
  <si>
    <t>Adriana Barraza</t>
  </si>
  <si>
    <t>Amores PerrosÂ </t>
  </si>
  <si>
    <t>Goya Toledo</t>
  </si>
  <si>
    <t>Wil Shriner</t>
  </si>
  <si>
    <t>Into the WildÂ </t>
  </si>
  <si>
    <t>Willard Huyck</t>
  </si>
  <si>
    <t>The Shawshank RedemptionÂ </t>
  </si>
  <si>
    <t>William A. Fraker</t>
  </si>
  <si>
    <t>Get on the BusÂ </t>
  </si>
  <si>
    <t>William A. Graham</t>
  </si>
  <si>
    <t>The PatriotÂ </t>
  </si>
  <si>
    <t>Action|Drama|History|War</t>
  </si>
  <si>
    <t>Lou Perryman</t>
  </si>
  <si>
    <t>Bill Johnson</t>
  </si>
  <si>
    <t>The Texas Chainsaw Massacre 2Â </t>
  </si>
  <si>
    <t>Jim Siedow</t>
  </si>
  <si>
    <t>William Dear</t>
  </si>
  <si>
    <t>Gian Maria VolontÃ¨</t>
  </si>
  <si>
    <t>A Fistful of DollarsÂ </t>
  </si>
  <si>
    <t>Aldo Sambrell</t>
  </si>
  <si>
    <t>Action|Drama|Western</t>
  </si>
  <si>
    <t>William H. Macy</t>
  </si>
  <si>
    <t>Tom Hughes</t>
  </si>
  <si>
    <t>About TimeÂ </t>
  </si>
  <si>
    <t>The CovenantÂ </t>
  </si>
  <si>
    <t>Toby Hemingway</t>
  </si>
  <si>
    <t>Here Comes the BoomÂ </t>
  </si>
  <si>
    <t>Charice</t>
  </si>
  <si>
    <t>Wilson Yip</t>
  </si>
  <si>
    <t>Safety Not GuaranteedÂ </t>
  </si>
  <si>
    <t>Wolfgang Becker</t>
  </si>
  <si>
    <t>Adaptation.Â </t>
  </si>
  <si>
    <t>Roger Willie</t>
  </si>
  <si>
    <t>Wych Kaosayananda</t>
  </si>
  <si>
    <t>Nimrat Kaur</t>
  </si>
  <si>
    <t>Nawazuddin Siddiqui</t>
  </si>
  <si>
    <t>The LunchboxÂ </t>
  </si>
  <si>
    <t>Xavier Beauvois</t>
  </si>
  <si>
    <t>The Mothman PropheciesÂ </t>
  </si>
  <si>
    <t>David Eigenberg</t>
  </si>
  <si>
    <t>Blue StreakÂ </t>
  </si>
  <si>
    <t>Youssef Delara</t>
  </si>
  <si>
    <t>Monte CarloÂ </t>
  </si>
  <si>
    <t>Hungary</t>
  </si>
  <si>
    <t>Zach Cregger</t>
  </si>
  <si>
    <t>Clint Mansell</t>
  </si>
  <si>
    <t>PiÂ </t>
  </si>
  <si>
    <t>Stanley B. Herman</t>
  </si>
  <si>
    <t>Zak Penn</t>
  </si>
  <si>
    <t>Charlie Bewley</t>
  </si>
  <si>
    <t>Like CrazyÂ </t>
  </si>
  <si>
    <t>Finola Hughes</t>
  </si>
  <si>
    <t>Zal Batmanglij</t>
  </si>
  <si>
    <t>ExoticaÂ </t>
  </si>
  <si>
    <t>Marc Blucas</t>
  </si>
  <si>
    <t>We Were SoldiersÂ </t>
  </si>
  <si>
    <t>Sarah Clarke</t>
  </si>
  <si>
    <t>ThirteenÂ </t>
  </si>
  <si>
    <t>Kip Pardue</t>
  </si>
  <si>
    <t>Albert Delpy</t>
  </si>
  <si>
    <t>Vernon Dobtcheff</t>
  </si>
  <si>
    <t>Before SunsetÂ </t>
  </si>
  <si>
    <t>Marie Pillet</t>
  </si>
  <si>
    <t>The ScoreÂ </t>
  </si>
  <si>
    <t>The Number 23Â </t>
  </si>
  <si>
    <t>Remember MeÂ </t>
  </si>
  <si>
    <t>Ruby Jerins</t>
  </si>
  <si>
    <t>Tower HeistÂ </t>
  </si>
  <si>
    <t>Yayan Ruhian</t>
  </si>
  <si>
    <t>Iko Uwais</t>
  </si>
  <si>
    <t>The Raid: RedemptionÂ </t>
  </si>
  <si>
    <t>Donny Alamsyah</t>
  </si>
  <si>
    <t>Indonesia</t>
  </si>
  <si>
    <t>Shawna Waldron</t>
  </si>
  <si>
    <t>The American PresidentÂ </t>
  </si>
  <si>
    <t>Wendie Malick</t>
  </si>
  <si>
    <t>NarcÂ </t>
  </si>
  <si>
    <t>Alan Van Sprang</t>
  </si>
  <si>
    <t>Crazy/BeautifulÂ </t>
  </si>
  <si>
    <t>ClerksÂ </t>
  </si>
  <si>
    <t>Jason London</t>
  </si>
  <si>
    <t>Out ColdÂ </t>
  </si>
  <si>
    <t>Hans Weingartner</t>
  </si>
  <si>
    <t>Hanno PÃ¶schl</t>
  </si>
  <si>
    <t>Before SunriseÂ </t>
  </si>
  <si>
    <t>Dominik Castell</t>
  </si>
  <si>
    <t>Lynn Redgrave</t>
  </si>
  <si>
    <t>Gods and MonstersÂ </t>
  </si>
  <si>
    <t>Kevin J. O'Connor</t>
  </si>
  <si>
    <t>Jeanne Tripplehorn</t>
  </si>
  <si>
    <t>Sliding DoorsÂ </t>
  </si>
  <si>
    <t>John Lynch</t>
  </si>
  <si>
    <t>Arlington RoadÂ </t>
  </si>
  <si>
    <t>Lea Michele</t>
  </si>
  <si>
    <t>Glee: The 3D Concert MovieÂ </t>
  </si>
  <si>
    <t>Kevin McHale</t>
  </si>
  <si>
    <t>The Amazing Spider-Man 2Â </t>
  </si>
  <si>
    <t>Real Women Have CurvesÂ </t>
  </si>
  <si>
    <t>George Lopez</t>
  </si>
  <si>
    <t>Stacy Edwards</t>
  </si>
  <si>
    <t>In the Company of MenÂ </t>
  </si>
  <si>
    <t>Jason Dixie</t>
  </si>
  <si>
    <t>Movie 43Â </t>
  </si>
  <si>
    <t>13 HoursÂ </t>
  </si>
  <si>
    <t>David Costabile</t>
  </si>
  <si>
    <t>Wrong TurnÂ </t>
  </si>
  <si>
    <t>ExtractÂ </t>
  </si>
  <si>
    <t>Be CoolÂ </t>
  </si>
  <si>
    <t>Comedy|Crime|Music</t>
  </si>
  <si>
    <t>Jeremy Shada</t>
  </si>
  <si>
    <t>Team America: World PoliceÂ </t>
  </si>
  <si>
    <t>Sean Michael Afable</t>
  </si>
  <si>
    <t>To Save a LifeÂ </t>
  </si>
  <si>
    <t>D. David Morin</t>
  </si>
  <si>
    <t>Olivier Martinez</t>
  </si>
  <si>
    <t>UnfaithfulÂ </t>
  </si>
  <si>
    <t>Chad Lowe</t>
  </si>
  <si>
    <t>Bebe Neuwirth</t>
  </si>
  <si>
    <t>TadpoleÂ </t>
  </si>
  <si>
    <t>Ron Rifkin</t>
  </si>
  <si>
    <t>Taylor Nichols</t>
  </si>
  <si>
    <t>Chris Eigeman</t>
  </si>
  <si>
    <t>MetropolitanÂ </t>
  </si>
  <si>
    <t>Ellia Thompson</t>
  </si>
  <si>
    <t>River's EdgeÂ </t>
  </si>
  <si>
    <t>Matheus Nachtergaele</t>
  </si>
  <si>
    <t>Fernanda Montenegro</t>
  </si>
  <si>
    <t>Central StationÂ </t>
  </si>
  <si>
    <t>Othon Bastos</t>
  </si>
  <si>
    <t>Lock, Stock and Two Smoking BarrelsÂ </t>
  </si>
  <si>
    <t>Richard Sammel</t>
  </si>
  <si>
    <t>3 Days to KillÂ </t>
  </si>
  <si>
    <t>TÃ³mas Lemarquis</t>
  </si>
  <si>
    <t>Robert Davi</t>
  </si>
  <si>
    <t>Licence to KillÂ </t>
  </si>
  <si>
    <t>Anthony Zerbe</t>
  </si>
  <si>
    <t>A Million Ways to Die in the WestÂ </t>
  </si>
  <si>
    <t>Bud Cort</t>
  </si>
  <si>
    <t>PollockÂ </t>
  </si>
  <si>
    <t>Amy Madigan</t>
  </si>
  <si>
    <t>The Ladies ManÂ </t>
  </si>
  <si>
    <t>Head of StateÂ </t>
  </si>
  <si>
    <t>BeginnersÂ </t>
  </si>
  <si>
    <t>Mary Page Keller</t>
  </si>
  <si>
    <t>Jacqueline MacInnes Wood</t>
  </si>
  <si>
    <t>Emma Bell</t>
  </si>
  <si>
    <t>Final Destination 5Â </t>
  </si>
  <si>
    <t>Not Easily BrokenÂ </t>
  </si>
  <si>
    <t>Wood Harris</t>
  </si>
  <si>
    <t>The MatadorÂ </t>
  </si>
  <si>
    <t>TomcatsÂ </t>
  </si>
  <si>
    <t>HerÂ </t>
  </si>
  <si>
    <t>Matt Letscher</t>
  </si>
  <si>
    <t>Ian Somerhalder</t>
  </si>
  <si>
    <t>The Rules of AttractionÂ </t>
  </si>
  <si>
    <t>Love JonesÂ </t>
  </si>
  <si>
    <t>Andrew Simpson</t>
  </si>
  <si>
    <t>Phil Davis</t>
  </si>
  <si>
    <t>Notes on a ScandalÂ </t>
  </si>
  <si>
    <t>Shaun Parkes</t>
  </si>
  <si>
    <t>BrothersÂ </t>
  </si>
  <si>
    <t>Sophie NÃ©lisse</t>
  </si>
  <si>
    <t>The Book ThiefÂ </t>
  </si>
  <si>
    <t>Noureen DeWulf</t>
  </si>
  <si>
    <t>The Back-up PlanÂ </t>
  </si>
  <si>
    <t>Tom Bosley</t>
  </si>
  <si>
    <t>The Big LebowskiÂ </t>
  </si>
  <si>
    <t>Bessie Love</t>
  </si>
  <si>
    <t>Anita Page</t>
  </si>
  <si>
    <t>The Broadway MelodyÂ </t>
  </si>
  <si>
    <t>Charles King</t>
  </si>
  <si>
    <t>Disturbing BehaviorÂ </t>
  </si>
  <si>
    <t>Jenni Rivera</t>
  </si>
  <si>
    <t>Filly BrownÂ </t>
  </si>
  <si>
    <t>Jorge Diaz</t>
  </si>
  <si>
    <t>London Has FallenÂ </t>
  </si>
  <si>
    <t>Julian Kostov</t>
  </si>
  <si>
    <t>Edward Everett Horton</t>
  </si>
  <si>
    <t>Ginger Rogers</t>
  </si>
  <si>
    <t>Top HatÂ </t>
  </si>
  <si>
    <t>Eric Blore</t>
  </si>
  <si>
    <t>Comedy|Musical|Romance</t>
  </si>
  <si>
    <t>Callie Thorne</t>
  </si>
  <si>
    <t>Next Stop WonderlandÂ </t>
  </si>
  <si>
    <t>Nia Peeples</t>
  </si>
  <si>
    <t>Claudia Christian</t>
  </si>
  <si>
    <t>Half Past DeadÂ </t>
  </si>
  <si>
    <t>Tony Plana</t>
  </si>
  <si>
    <t>Love &amp; Other DrugsÂ </t>
  </si>
  <si>
    <t>Far from HeavenÂ </t>
  </si>
  <si>
    <t>Michael Gaston</t>
  </si>
  <si>
    <t>Joan Plowright</t>
  </si>
  <si>
    <t>Tea with MussoliniÂ </t>
  </si>
  <si>
    <t>Paolo Seganti</t>
  </si>
  <si>
    <t>Comedy|Drama|War</t>
  </si>
  <si>
    <t>Dan Hicks</t>
  </si>
  <si>
    <t>Evil Dead IIÂ </t>
  </si>
  <si>
    <t>Kassie Wesley DePaiva</t>
  </si>
  <si>
    <t>Shea Whigham</t>
  </si>
  <si>
    <t>SavagesÂ </t>
  </si>
  <si>
    <t>Gary Stretch</t>
  </si>
  <si>
    <t>J. EdgarÂ </t>
  </si>
  <si>
    <t>Kaitlyn Dever</t>
  </si>
  <si>
    <t>An American HauntingÂ </t>
  </si>
  <si>
    <t>Jimi Mistry</t>
  </si>
  <si>
    <t>East Is EastÂ </t>
  </si>
  <si>
    <t>Om Puri</t>
  </si>
  <si>
    <t>The Boondock Saints II: All Saints DayÂ </t>
  </si>
  <si>
    <t>George T. Odom</t>
  </si>
  <si>
    <t>Lawrence Gilliard Jr.</t>
  </si>
  <si>
    <t>Straight Out of BrooklynÂ </t>
  </si>
  <si>
    <t>Nina Hoss</t>
  </si>
  <si>
    <t>A Most Wanted ManÂ </t>
  </si>
  <si>
    <t>Homayoun Ershadi</t>
  </si>
  <si>
    <t>Chris Thomas</t>
  </si>
  <si>
    <t>Michael Joiner</t>
  </si>
  <si>
    <t>The Grace CardÂ </t>
  </si>
  <si>
    <t>Michael Higgenbottom</t>
  </si>
  <si>
    <t>Max Casella</t>
  </si>
  <si>
    <t>Inside Llewyn DavisÂ </t>
  </si>
  <si>
    <t>Alex Karpovsky</t>
  </si>
  <si>
    <t>Fred Melamed</t>
  </si>
  <si>
    <t>Michael Stuhlbarg</t>
  </si>
  <si>
    <t>A Serious ManÂ </t>
  </si>
  <si>
    <t>Peter Breitmayer</t>
  </si>
  <si>
    <t>David Kross</t>
  </si>
  <si>
    <t>The ReaderÂ </t>
  </si>
  <si>
    <t>Susanne Lothar</t>
  </si>
  <si>
    <t>K-PAXÂ </t>
  </si>
  <si>
    <t>Drama|Mystery|Sci-Fi</t>
  </si>
  <si>
    <t>Teddy Sears</t>
  </si>
  <si>
    <t>A Single ManÂ </t>
  </si>
  <si>
    <t>Becoming JaneÂ </t>
  </si>
  <si>
    <t>Laurence Fox</t>
  </si>
  <si>
    <t>Side EffectsÂ </t>
  </si>
  <si>
    <t>Katie Lowes</t>
  </si>
  <si>
    <t>Christian Stolte</t>
  </si>
  <si>
    <t>Stranger Than FictionÂ </t>
  </si>
  <si>
    <t>Danny Rhodes</t>
  </si>
  <si>
    <t>Billy Brown</t>
  </si>
  <si>
    <t>Race to Witch MountainÂ </t>
  </si>
  <si>
    <t>Action|Adventure|Family|Fantasy|Sci-Fi|Thriller</t>
  </si>
  <si>
    <t>Thomas McDonell</t>
  </si>
  <si>
    <t>PromÂ </t>
  </si>
  <si>
    <t>Aimee Teegarden</t>
  </si>
  <si>
    <t>FrailtyÂ </t>
  </si>
  <si>
    <t>Matt O'Leary</t>
  </si>
  <si>
    <t>WarlockÂ </t>
  </si>
  <si>
    <t>Pieces of AprilÂ </t>
  </si>
  <si>
    <t>Step Up RevolutionÂ </t>
  </si>
  <si>
    <t>TRON: LegacyÂ </t>
  </si>
  <si>
    <t>Paris Hilton</t>
  </si>
  <si>
    <t>House of WaxÂ </t>
  </si>
  <si>
    <t>Brian Van Holt</t>
  </si>
  <si>
    <t>Peter Marquardt</t>
  </si>
  <si>
    <t>Carlos Gallardo</t>
  </si>
  <si>
    <t>El MariachiÂ </t>
  </si>
  <si>
    <t>Consuelo GÃ³mez</t>
  </si>
  <si>
    <t>The Age of InnocenceÂ </t>
  </si>
  <si>
    <t>Tristan Mack Wilds</t>
  </si>
  <si>
    <t>Half NelsonÂ </t>
  </si>
  <si>
    <t>Jeff Lima</t>
  </si>
  <si>
    <t>Philippe Petit</t>
  </si>
  <si>
    <t>Paul McGill</t>
  </si>
  <si>
    <t>Man on WireÂ </t>
  </si>
  <si>
    <t>Jean-Louis Blondeau</t>
  </si>
  <si>
    <t>Biography|Crime|Documentary|History|Thriller</t>
  </si>
  <si>
    <t>Alia Shawkat</t>
  </si>
  <si>
    <t>The To Do ListÂ </t>
  </si>
  <si>
    <t>Jason Connery</t>
  </si>
  <si>
    <t>Shanghai NoonÂ </t>
  </si>
  <si>
    <t>Kate Luyben</t>
  </si>
  <si>
    <t>Action|Adventure|Comedy|Western</t>
  </si>
  <si>
    <t>Fantastic 4: Rise of the Silver SurferÂ </t>
  </si>
  <si>
    <t>Brad William Henke</t>
  </si>
  <si>
    <t>Najarra Townsend</t>
  </si>
  <si>
    <t>Me and You and Everyone We KnowÂ </t>
  </si>
  <si>
    <t>Dick Powell</t>
  </si>
  <si>
    <t>42nd StreetÂ </t>
  </si>
  <si>
    <t>George Brent</t>
  </si>
  <si>
    <t>Margin CallÂ </t>
  </si>
  <si>
    <t>The River WildÂ </t>
  </si>
  <si>
    <t>William Lucking</t>
  </si>
  <si>
    <t>Johnny Lewis</t>
  </si>
  <si>
    <t>Aliens vs. Predator: RequiemÂ </t>
  </si>
  <si>
    <t>Ian Whyte</t>
  </si>
  <si>
    <t>The ForsakenÂ </t>
  </si>
  <si>
    <t>9Â </t>
  </si>
  <si>
    <t>Tom Kane</t>
  </si>
  <si>
    <t>Action|Adventure|Animation|Drama|Mystery|Sci-Fi|Thriller</t>
  </si>
  <si>
    <t>Laurel Holloman</t>
  </si>
  <si>
    <t>The Incredibly True Adventure of Two Girls in LoveÂ </t>
  </si>
  <si>
    <t>Stephanie Berry</t>
  </si>
  <si>
    <t>Chad Allen</t>
  </si>
  <si>
    <t>Chase Ellison</t>
  </si>
  <si>
    <t>End of the SpearÂ </t>
  </si>
  <si>
    <t>Jack Guzman</t>
  </si>
  <si>
    <t>Owain Yeoman</t>
  </si>
  <si>
    <t>Chris Moss</t>
  </si>
  <si>
    <t>BeerfestÂ </t>
  </si>
  <si>
    <t>Jacob Tremblay</t>
  </si>
  <si>
    <t>RoomÂ </t>
  </si>
  <si>
    <t>Get LowÂ </t>
  </si>
  <si>
    <t>Drew Waters</t>
  </si>
  <si>
    <t>Home RunÂ </t>
  </si>
  <si>
    <t>Aaron Staton</t>
  </si>
  <si>
    <t>August RushÂ </t>
  </si>
  <si>
    <t>Marian Seldes</t>
  </si>
  <si>
    <t>Robinne Lee</t>
  </si>
  <si>
    <t>Hav PlentyÂ </t>
  </si>
  <si>
    <t>Chenoa Maxwell</t>
  </si>
  <si>
    <t>Boynton Beach ClubÂ </t>
  </si>
  <si>
    <t>Brenda Vaccaro</t>
  </si>
  <si>
    <t>Reservoir DogsÂ </t>
  </si>
  <si>
    <t>Peter Mensah</t>
  </si>
  <si>
    <t>Jason XÂ </t>
  </si>
  <si>
    <t>Lexa Doig</t>
  </si>
  <si>
    <t>We Are Your FriendsÂ </t>
  </si>
  <si>
    <t>Gabriel Millman</t>
  </si>
  <si>
    <t>The Emperor's ClubÂ </t>
  </si>
  <si>
    <t>Rob Morrow</t>
  </si>
  <si>
    <t>My Boss's DaughterÂ </t>
  </si>
  <si>
    <t>Vince McMahon</t>
  </si>
  <si>
    <t>Terry Funk</t>
  </si>
  <si>
    <t>Beyond the MatÂ </t>
  </si>
  <si>
    <t>Mick Foley</t>
  </si>
  <si>
    <t>Biography|Documentary|Sport</t>
  </si>
  <si>
    <t>Michael O'Keefe</t>
  </si>
  <si>
    <t>Frozen RiverÂ </t>
  </si>
  <si>
    <t>Misty Upham</t>
  </si>
  <si>
    <t>A Perfect GetawayÂ </t>
  </si>
  <si>
    <t>Adventure|Mystery|Thriller</t>
  </si>
  <si>
    <t>Jason Priestley</t>
  </si>
  <si>
    <t>Eye of the BeholderÂ </t>
  </si>
  <si>
    <t>GeneviÃ¨ve Bujold</t>
  </si>
  <si>
    <t>Mike Birbiglia</t>
  </si>
  <si>
    <t>Your Sister's SisterÂ </t>
  </si>
  <si>
    <t>Mel Eslyn</t>
  </si>
  <si>
    <t>MaÃ¯wenn</t>
  </si>
  <si>
    <t>CÃ©cile De France</t>
  </si>
  <si>
    <t>High TensionÂ </t>
  </si>
  <si>
    <t>Oana Pellea</t>
  </si>
  <si>
    <t>Quigley Down UnderÂ </t>
  </si>
  <si>
    <t>Action|Adventure|Drama|Romance|Western</t>
  </si>
  <si>
    <t>Wayne Brady</t>
  </si>
  <si>
    <t>Wesley Jonathan</t>
  </si>
  <si>
    <t>CrossoverÂ </t>
  </si>
  <si>
    <t>Eva Marcille</t>
  </si>
  <si>
    <t>Action|Sport</t>
  </si>
  <si>
    <t>The Last Temptation of ChristÂ </t>
  </si>
  <si>
    <t>Roberts Blossom</t>
  </si>
  <si>
    <t>Zinedine Soualem</t>
  </si>
  <si>
    <t>Simon Abkarian</t>
  </si>
  <si>
    <t>When the Cat's AwayÂ </t>
  </si>
  <si>
    <t>Jane Bradbury</t>
  </si>
  <si>
    <t>Harsh TimesÂ </t>
  </si>
  <si>
    <t>Jesse Garcia</t>
  </si>
  <si>
    <t>Emily Rios</t>
  </si>
  <si>
    <t>QuinceaÃ±eraÂ </t>
  </si>
  <si>
    <t>Alicia Sixtos</t>
  </si>
  <si>
    <t>Victor Rasuk</t>
  </si>
  <si>
    <t>Raising Victor VargasÂ </t>
  </si>
  <si>
    <t>Judy Marte</t>
  </si>
  <si>
    <t>SongcatcherÂ </t>
  </si>
  <si>
    <t>Jane Adams</t>
  </si>
  <si>
    <t>Luke Kirby</t>
  </si>
  <si>
    <t>Mambo ItalianoÂ </t>
  </si>
  <si>
    <t>Claudia Ferri</t>
  </si>
  <si>
    <t>EraserÂ </t>
  </si>
  <si>
    <t>Action|Drama|Mystery|Thriller</t>
  </si>
  <si>
    <t>William Mapother</t>
  </si>
  <si>
    <t>Robin Lord Taylor</t>
  </si>
  <si>
    <t>Another EarthÂ </t>
  </si>
  <si>
    <t>Flint Beverage</t>
  </si>
  <si>
    <t>Tommy Pallotta</t>
  </si>
  <si>
    <t>SlackerÂ </t>
  </si>
  <si>
    <t>Jean Caffeine</t>
  </si>
  <si>
    <t>To Die ForÂ </t>
  </si>
  <si>
    <t>The Green InfernoÂ </t>
  </si>
  <si>
    <t>Magda Apanowicz</t>
  </si>
  <si>
    <t>Muppets Most WantedÂ </t>
  </si>
  <si>
    <t>Hugh Bonneville</t>
  </si>
  <si>
    <t>Adventure|Comedy|Crime|Family|Musical</t>
  </si>
  <si>
    <t>EnoughÂ </t>
  </si>
  <si>
    <t>Billy Campbell</t>
  </si>
  <si>
    <t>Nurse BettyÂ </t>
  </si>
  <si>
    <t>Henry VÂ </t>
  </si>
  <si>
    <t>Danny Webb</t>
  </si>
  <si>
    <t>Action|Biography|Drama|History|Romance|War</t>
  </si>
  <si>
    <t>UHFÂ </t>
  </si>
  <si>
    <t>Michael Richards</t>
  </si>
  <si>
    <t>WhippedÂ </t>
  </si>
  <si>
    <t>David Heyman</t>
  </si>
  <si>
    <t>Indira Varma</t>
  </si>
  <si>
    <t>Kama Sutra: A Tale of LoveÂ </t>
  </si>
  <si>
    <t>Rekha</t>
  </si>
  <si>
    <t>Crime|Drama|History|Romance</t>
  </si>
  <si>
    <t>What to Expect When You're ExpectingÂ </t>
  </si>
  <si>
    <t>Dazed and ConfusedÂ </t>
  </si>
  <si>
    <t>Alex McArthur</t>
  </si>
  <si>
    <t>Conspiracy TheoryÂ </t>
  </si>
  <si>
    <t>Michael Potts</t>
  </si>
  <si>
    <t>Action|Crime|Mystery|Romance|Thriller</t>
  </si>
  <si>
    <t>Zubaida Sahar</t>
  </si>
  <si>
    <t>Marina Golbahari</t>
  </si>
  <si>
    <t>OsamaÂ </t>
  </si>
  <si>
    <t>Mohamad Haref Harati</t>
  </si>
  <si>
    <t>Afghanistan</t>
  </si>
  <si>
    <t>Dead Man on CampusÂ </t>
  </si>
  <si>
    <t>Poppy Montgomery</t>
  </si>
  <si>
    <t>Elena Anaya</t>
  </si>
  <si>
    <t>In the Land of WomenÂ </t>
  </si>
  <si>
    <t>Dustin Milligan</t>
  </si>
  <si>
    <t>The Hitchhiker's Guide to the GalaxyÂ </t>
  </si>
  <si>
    <t>Snakes on a PlaneÂ </t>
  </si>
  <si>
    <t>Action|Adventure|Crime|Drama|Thriller</t>
  </si>
  <si>
    <t>Kelly Brook</t>
  </si>
  <si>
    <t>Piranha 3DÂ </t>
  </si>
  <si>
    <t>Jessica Szohr</t>
  </si>
  <si>
    <t>But I'm a CheerleaderÂ </t>
  </si>
  <si>
    <t>Monty Python and the Holy GrailÂ </t>
  </si>
  <si>
    <t>Terry Jones</t>
  </si>
  <si>
    <t>Adventure|Comedy|Fantasy</t>
  </si>
  <si>
    <t>Janet McTeer</t>
  </si>
  <si>
    <t>TumbleweedsÂ </t>
  </si>
  <si>
    <t>Natasha Gregson Wagner</t>
  </si>
  <si>
    <t>Two Girls and a GuyÂ </t>
  </si>
  <si>
    <t>Angel David</t>
  </si>
  <si>
    <t>Living Out LoudÂ </t>
  </si>
  <si>
    <t>Warlock: The ArmageddonÂ </t>
  </si>
  <si>
    <t>Paula Marshall</t>
  </si>
  <si>
    <t>Buffalo '66Â </t>
  </si>
  <si>
    <t>Jan-Michael Vincent</t>
  </si>
  <si>
    <t>200 CigarettesÂ </t>
  </si>
  <si>
    <t>The JurorÂ </t>
  </si>
  <si>
    <t>Joshua Ormond</t>
  </si>
  <si>
    <t>Robot &amp; FrankÂ </t>
  </si>
  <si>
    <t>Ana Gasteyer</t>
  </si>
  <si>
    <t>Comedy|Crime|Drama|Sci-Fi</t>
  </si>
  <si>
    <t>Office SpaceÂ </t>
  </si>
  <si>
    <t>SyrianaÂ </t>
  </si>
  <si>
    <t>Kayvan Novak</t>
  </si>
  <si>
    <t>Dan Futterman</t>
  </si>
  <si>
    <t>UrbaniaÂ </t>
  </si>
  <si>
    <t>Matt Keeslar</t>
  </si>
  <si>
    <t>Chuck &amp; BuckÂ </t>
  </si>
  <si>
    <t>The WraithÂ </t>
  </si>
  <si>
    <t>Action|Horror|Romance|Sci-Fi|Thriller</t>
  </si>
  <si>
    <t>My Fellow AmericansÂ </t>
  </si>
  <si>
    <t>Ronny Dayag</t>
  </si>
  <si>
    <t>Waltz with BashirÂ </t>
  </si>
  <si>
    <t>Zahava Solomon</t>
  </si>
  <si>
    <t>Israel</t>
  </si>
  <si>
    <t>Animation|Biography|Documentary|Drama|History|War</t>
  </si>
  <si>
    <t>The Best of MeÂ </t>
  </si>
  <si>
    <t>Kick-Ass 2Â </t>
  </si>
  <si>
    <t>Augustus Prew</t>
  </si>
  <si>
    <t>Lincoln Hoppe</t>
  </si>
  <si>
    <t>Kirby Heyborne</t>
  </si>
  <si>
    <t>The Singles WardÂ </t>
  </si>
  <si>
    <t>Daryn Tufts</t>
  </si>
  <si>
    <t>Carlos Ponce</t>
  </si>
  <si>
    <t>Free BirdsÂ </t>
  </si>
  <si>
    <t>Amir Farrokh Hashemian</t>
  </si>
  <si>
    <t>Bahare Seddiqi</t>
  </si>
  <si>
    <t>Children of HeavenÂ </t>
  </si>
  <si>
    <t>Mohammad Amir Naji</t>
  </si>
  <si>
    <t>The Broken Hearts Club: A Romantic ComedyÂ </t>
  </si>
  <si>
    <t>Russell Tovey</t>
  </si>
  <si>
    <t>The History BoysÂ </t>
  </si>
  <si>
    <t>Freddy RodrÃ­guez</t>
  </si>
  <si>
    <t>Dreamer: Inspired by a True StoryÂ </t>
  </si>
  <si>
    <t>Holmes Osborne</t>
  </si>
  <si>
    <t>Christian Camargo</t>
  </si>
  <si>
    <t>The Hurt LockerÂ </t>
  </si>
  <si>
    <t>Marco St. John</t>
  </si>
  <si>
    <t>The PunisherÂ </t>
  </si>
  <si>
    <t>Phyllis Diller</t>
  </si>
  <si>
    <t>Ed Begley Jr.</t>
  </si>
  <si>
    <t>Who Killed the Electric Car?Â </t>
  </si>
  <si>
    <t>Colette Divine</t>
  </si>
  <si>
    <t>Curtiss Cook</t>
  </si>
  <si>
    <t>City IslandÂ </t>
  </si>
  <si>
    <t>Dominik GarcÃ­a-Lorido</t>
  </si>
  <si>
    <t>Nargess Mamizadeh</t>
  </si>
  <si>
    <t>Fereshteh Sadre Orafaiy</t>
  </si>
  <si>
    <t>The CircleÂ </t>
  </si>
  <si>
    <t>Mojgan Faramarzi</t>
  </si>
  <si>
    <t>Lucy</t>
  </si>
  <si>
    <t>John Robinson</t>
  </si>
  <si>
    <t>Wendy and LucyÂ </t>
  </si>
  <si>
    <t>Will Oldham</t>
  </si>
  <si>
    <t>Rizwan Manji</t>
  </si>
  <si>
    <t>Purva Bedi</t>
  </si>
  <si>
    <t>American DesiÂ </t>
  </si>
  <si>
    <t>Anil Kumar</t>
  </si>
  <si>
    <t>Dance FlickÂ </t>
  </si>
  <si>
    <t>Action|Comedy|Music</t>
  </si>
  <si>
    <t>Ari Gold</t>
  </si>
  <si>
    <t>GrooveÂ </t>
  </si>
  <si>
    <t>Denny Kirkwood</t>
  </si>
  <si>
    <t>Big Budah</t>
  </si>
  <si>
    <t>The R.M.Â </t>
  </si>
  <si>
    <t>Curt Doussett</t>
  </si>
  <si>
    <t>The Man with the Iron FistsÂ </t>
  </si>
  <si>
    <t>Daniel Wu</t>
  </si>
  <si>
    <t>Vlad Ivanov</t>
  </si>
  <si>
    <t>Anamaria Marinca</t>
  </si>
  <si>
    <t>4 Months, 3 Weeks and 2 DaysÂ </t>
  </si>
  <si>
    <t>Alexandru Potocean</t>
  </si>
  <si>
    <t>Greg Ayres</t>
  </si>
  <si>
    <t>TarnationÂ </t>
  </si>
  <si>
    <t>Renee Leblanc</t>
  </si>
  <si>
    <t>Biography|Documentary</t>
  </si>
  <si>
    <t>Jingle All the WayÂ </t>
  </si>
  <si>
    <t>Jake Lloyd</t>
  </si>
  <si>
    <t>Drop Dead GorgeousÂ </t>
  </si>
  <si>
    <t>Comedy|Romance|Thriller</t>
  </si>
  <si>
    <t>George Hamilton</t>
  </si>
  <si>
    <t>Kristy Swanson</t>
  </si>
  <si>
    <t>8 Heads in a Duffel BagÂ </t>
  </si>
  <si>
    <t>Leonor Varela</t>
  </si>
  <si>
    <t>CaptiveÂ </t>
  </si>
  <si>
    <t>Sydelle Noel</t>
  </si>
  <si>
    <t>MauriceÂ </t>
  </si>
  <si>
    <t>Corbin Allred</t>
  </si>
  <si>
    <t>Saints and SoldiersÂ </t>
  </si>
  <si>
    <t>Action|Adventure|Drama|War</t>
  </si>
  <si>
    <t>Deliver Us from EvilÂ </t>
  </si>
  <si>
    <t>Josh Hopkins</t>
  </si>
  <si>
    <t>Get on UpÂ </t>
  </si>
  <si>
    <t>Full FrontalÂ </t>
  </si>
  <si>
    <t>William Katt</t>
  </si>
  <si>
    <t>Twin Falls IdahoÂ </t>
  </si>
  <si>
    <t>Slums of Beverly HillsÂ </t>
  </si>
  <si>
    <t>Jessica Walter</t>
  </si>
  <si>
    <t>Tom Ardavany</t>
  </si>
  <si>
    <t>20 DatesÂ </t>
  </si>
  <si>
    <t>Robert McKee</t>
  </si>
  <si>
    <t>Biography|Comedy|Romance</t>
  </si>
  <si>
    <t>Tim Guinee</t>
  </si>
  <si>
    <t>CyrusÂ </t>
  </si>
  <si>
    <t>Katie Aselton</t>
  </si>
  <si>
    <t>Adam LeFevre</t>
  </si>
  <si>
    <t>L.I.E.Â </t>
  </si>
  <si>
    <t>Walter Masterson</t>
  </si>
  <si>
    <t>David Sullivan</t>
  </si>
  <si>
    <t>PrimerÂ </t>
  </si>
  <si>
    <t>Casey Gooden</t>
  </si>
  <si>
    <t>W.Â </t>
  </si>
  <si>
    <t>Peter Riegert</t>
  </si>
  <si>
    <t>Rachel Dratch</t>
  </si>
  <si>
    <t>Sholem Aleichem: Laughing in the DarknessÂ </t>
  </si>
  <si>
    <t>Jason Kravits</t>
  </si>
  <si>
    <t>For a Good Time, Call...Â </t>
  </si>
  <si>
    <t>ZookeeperÂ </t>
  </si>
  <si>
    <t>Chris New</t>
  </si>
  <si>
    <t>Tom Cullen</t>
  </si>
  <si>
    <t>WeekendÂ </t>
  </si>
  <si>
    <t>Vauxhall Jermaine</t>
  </si>
  <si>
    <t>Paprika Steen</t>
  </si>
  <si>
    <t>The CelebrationÂ </t>
  </si>
  <si>
    <t>Trine Dyrholm</t>
  </si>
  <si>
    <t>Denmark</t>
  </si>
  <si>
    <t>White OleanderÂ </t>
  </si>
  <si>
    <t>Marc Donato</t>
  </si>
  <si>
    <t>127 HoursÂ </t>
  </si>
  <si>
    <t>Kate Burton</t>
  </si>
  <si>
    <t>Tiny FurnitureÂ </t>
  </si>
  <si>
    <t>Jemima Kirke</t>
  </si>
  <si>
    <t>The DuchessÂ </t>
  </si>
  <si>
    <t>MadeÂ </t>
  </si>
  <si>
    <t>Jonathan Silverman</t>
  </si>
  <si>
    <t>Four RoomsÂ </t>
  </si>
  <si>
    <t>From a Whisper to a ScreamÂ </t>
  </si>
  <si>
    <t>Susan Tyrrell</t>
  </si>
  <si>
    <t>Action|Drama|Horror|Thriller</t>
  </si>
  <si>
    <t>Marilyn Hotchkiss' Ballroom Dancing and Charm SchoolÂ </t>
  </si>
  <si>
    <t>Michael Bower</t>
  </si>
  <si>
    <t>Comedy|Family|Musical|Romance|Short</t>
  </si>
  <si>
    <t>Pootie TangÂ </t>
  </si>
  <si>
    <t>Action|Adventure|Comedy|Musical</t>
  </si>
  <si>
    <t>George Wendt</t>
  </si>
  <si>
    <t>Jonathan Brandis</t>
  </si>
  <si>
    <t>Outside ProvidenceÂ </t>
  </si>
  <si>
    <t>Eddie Izzard</t>
  </si>
  <si>
    <t>Shadow of the VampireÂ </t>
  </si>
  <si>
    <t>Drama|Horror</t>
  </si>
  <si>
    <t>Walking and TalkingÂ </t>
  </si>
  <si>
    <t>Deuce Bigalow: European GigoloÂ </t>
  </si>
  <si>
    <t>Charles Keating</t>
  </si>
  <si>
    <t>PulseÂ </t>
  </si>
  <si>
    <t>AirborneÂ </t>
  </si>
  <si>
    <t>Brittney Powell</t>
  </si>
  <si>
    <t>Adventure|Comedy|Sport</t>
  </si>
  <si>
    <t>Ally Walker</t>
  </si>
  <si>
    <t>Happy, TexasÂ </t>
  </si>
  <si>
    <t>DeForest Kelley</t>
  </si>
  <si>
    <t>TrekkiesÂ </t>
  </si>
  <si>
    <t>James Doohan</t>
  </si>
  <si>
    <t>Sheryl Lee</t>
  </si>
  <si>
    <t>VampiresÂ </t>
  </si>
  <si>
    <t>Maximilian Schell</t>
  </si>
  <si>
    <t>Christa Miller</t>
  </si>
  <si>
    <t>Derick Martini</t>
  </si>
  <si>
    <t>Smiling Fish &amp; Goat on FireÂ </t>
  </si>
  <si>
    <t>Ion Overman</t>
  </si>
  <si>
    <t>Fool's GoldÂ </t>
  </si>
  <si>
    <t>Action|Adventure|Comedy|Romance|Thriller</t>
  </si>
  <si>
    <t>Kirpatrick Thomas</t>
  </si>
  <si>
    <t>Joseph Campanella</t>
  </si>
  <si>
    <t>The Legend of God's GunÂ </t>
  </si>
  <si>
    <t>Christian Anderson</t>
  </si>
  <si>
    <t>Jennifer's BodyÂ </t>
  </si>
  <si>
    <t>Cynthia Stevenson</t>
  </si>
  <si>
    <t>Bridget Jones: The Edge of ReasonÂ </t>
  </si>
  <si>
    <t>Allison Dean</t>
  </si>
  <si>
    <t>Ruby in ParadiseÂ </t>
  </si>
  <si>
    <t>Dorothy Lyman</t>
  </si>
  <si>
    <t>The Spanish PrisonerÂ </t>
  </si>
  <si>
    <t>Campbell Scott</t>
  </si>
  <si>
    <t>Eddie Rouse</t>
  </si>
  <si>
    <t>Paul Schneider</t>
  </si>
  <si>
    <t>George WashingtonÂ </t>
  </si>
  <si>
    <t>Damian Jewan Lee</t>
  </si>
  <si>
    <t>Jasper Johal</t>
  </si>
  <si>
    <t>The Dalai Lama</t>
  </si>
  <si>
    <t>Short Cut to Nirvana: Kumbh MelaÂ </t>
  </si>
  <si>
    <t>Swami Krishnanad</t>
  </si>
  <si>
    <t>The Puffy ChairÂ </t>
  </si>
  <si>
    <t>Bari Hyman</t>
  </si>
  <si>
    <t>Mink Stole</t>
  </si>
  <si>
    <t>Divine</t>
  </si>
  <si>
    <t>Pink FlamingosÂ </t>
  </si>
  <si>
    <t>Edith Massey</t>
  </si>
  <si>
    <t>Comedy|Crime|Horror</t>
  </si>
  <si>
    <t>Roy Billing</t>
  </si>
  <si>
    <t>Rabbit-Proof FenceÂ </t>
  </si>
  <si>
    <t>Deborah Mailman</t>
  </si>
  <si>
    <t>Adventure|Biography|Drama|History</t>
  </si>
  <si>
    <t>The Book of LifeÂ </t>
  </si>
  <si>
    <t>BÃ©atrice Dalle</t>
  </si>
  <si>
    <t>Maggie Cheung</t>
  </si>
  <si>
    <t>CleanÂ </t>
  </si>
  <si>
    <t>Don McKellar</t>
  </si>
  <si>
    <t>Resident Evil: AfterlifeÂ </t>
  </si>
  <si>
    <t>David Hewlett</t>
  </si>
  <si>
    <t>CubeÂ </t>
  </si>
  <si>
    <t>Nicole de Boer</t>
  </si>
  <si>
    <t>The Hunchback of Notre DameÂ </t>
  </si>
  <si>
    <t>Animation|Drama|Family|Musical|Romance</t>
  </si>
  <si>
    <t>CompadresÂ </t>
  </si>
  <si>
    <t>Erick Elias</t>
  </si>
  <si>
    <t>Scott Mechlowicz</t>
  </si>
  <si>
    <t>Mean CreekÂ </t>
  </si>
  <si>
    <t>George C. Scott</t>
  </si>
  <si>
    <t>FirestarterÂ </t>
  </si>
  <si>
    <t>Brian Herzlinger</t>
  </si>
  <si>
    <t>John August</t>
  </si>
  <si>
    <t>My Date with DrewÂ </t>
  </si>
  <si>
    <t>Tzi Ma</t>
  </si>
  <si>
    <t>Rush Hour 3Â </t>
  </si>
  <si>
    <t>NoÃ©mie Lenoir</t>
  </si>
  <si>
    <t>Brian Howe</t>
  </si>
  <si>
    <t>Fay Masterson</t>
  </si>
  <si>
    <t>The Lost Skeleton of CadavraÂ </t>
  </si>
  <si>
    <t>Edgar Tancangco</t>
  </si>
  <si>
    <t>Ian Gamazon</t>
  </si>
  <si>
    <t>CaviteÂ </t>
  </si>
  <si>
    <t>Quynn Ton</t>
  </si>
  <si>
    <t>Philippines</t>
  </si>
  <si>
    <t>Zoe Lister-Jones</t>
  </si>
  <si>
    <t>Breaking UpwardsÂ </t>
  </si>
  <si>
    <t>G.J. Echternkamp</t>
  </si>
  <si>
    <t>Odessa Rae</t>
  </si>
  <si>
    <t>Hard CandyÂ </t>
  </si>
  <si>
    <t>Patrick Wilson</t>
  </si>
  <si>
    <t>MÃ©lissa DÃ©sormeaux-Poulin</t>
  </si>
  <si>
    <t>Lubna Azabal</t>
  </si>
  <si>
    <t>IncendiesÂ </t>
  </si>
  <si>
    <t>Ahmad Massad</t>
  </si>
  <si>
    <t>Drama|Mystery|War</t>
  </si>
  <si>
    <t>Matt Servitto</t>
  </si>
  <si>
    <t>ComplianceÂ </t>
  </si>
  <si>
    <t>James McCaffrey</t>
  </si>
  <si>
    <t>Stephen McHattie</t>
  </si>
  <si>
    <t>Jeremy Davies</t>
  </si>
  <si>
    <t>SecretaryÂ </t>
  </si>
  <si>
    <t>Lesley Ann Warren</t>
  </si>
  <si>
    <t>Amir Talai</t>
  </si>
  <si>
    <t>NovemberÂ </t>
  </si>
  <si>
    <t>Nora Dunn</t>
  </si>
  <si>
    <t>Chris Cox</t>
  </si>
  <si>
    <t>Bill Farmer</t>
  </si>
  <si>
    <t>I Want Your MoneyÂ </t>
  </si>
  <si>
    <t>Mike Huckabee</t>
  </si>
  <si>
    <t>Natasha Bedingfield</t>
  </si>
  <si>
    <t>Matisyahu</t>
  </si>
  <si>
    <t>Call + ResponseÂ </t>
  </si>
  <si>
    <t>Madeleine Albright</t>
  </si>
  <si>
    <t>Matt Berry</t>
  </si>
  <si>
    <t>MoonÂ </t>
  </si>
  <si>
    <t>Absolute PowerÂ </t>
  </si>
  <si>
    <t>HappinessÂ </t>
  </si>
  <si>
    <t>LondonÂ </t>
  </si>
  <si>
    <t>Rowan Isaacson</t>
  </si>
  <si>
    <t>Temple Grandin</t>
  </si>
  <si>
    <t>The Horse BoyÂ </t>
  </si>
  <si>
    <t>Simon Baron-Cohen</t>
  </si>
  <si>
    <t>Caitlin FitzGerald</t>
  </si>
  <si>
    <t>Kerry BishÃ©</t>
  </si>
  <si>
    <t>NewlywedsÂ </t>
  </si>
  <si>
    <t>Daniella Pineda</t>
  </si>
  <si>
    <t>Abbie Cornish</t>
  </si>
  <si>
    <t>Seven PsychopathsÂ </t>
  </si>
  <si>
    <t>Peter Stickles</t>
  </si>
  <si>
    <t>Sook-Yin Lee</t>
  </si>
  <si>
    <t>ShortbusÂ </t>
  </si>
  <si>
    <t>Raphael Barker</t>
  </si>
  <si>
    <t>Saul Williams</t>
  </si>
  <si>
    <t>Sonja Sohn</t>
  </si>
  <si>
    <t>SlamÂ </t>
  </si>
  <si>
    <t>Bonz Malone</t>
  </si>
  <si>
    <t>Sean Whalen</t>
  </si>
  <si>
    <t>The FPÂ </t>
  </si>
  <si>
    <t>James DeBello</t>
  </si>
  <si>
    <t>Drea de Matteo</t>
  </si>
  <si>
    <t>Assault on Precinct 13Â </t>
  </si>
  <si>
    <t>Hugh Dillon</t>
  </si>
  <si>
    <t>Leo Rossi</t>
  </si>
  <si>
    <t>William Joseph Elk III</t>
  </si>
  <si>
    <t>The Business of FancydancingÂ </t>
  </si>
  <si>
    <t>Cynthia Geary</t>
  </si>
  <si>
    <t>Rob McElhenney</t>
  </si>
  <si>
    <t>Latter DaysÂ </t>
  </si>
  <si>
    <t>Jacqueline Bisset</t>
  </si>
  <si>
    <t>Love and Other CatastrophesÂ </t>
  </si>
  <si>
    <t>Matt Day</t>
  </si>
  <si>
    <t>Happy ChristmasÂ </t>
  </si>
  <si>
    <t>Daniel London</t>
  </si>
  <si>
    <t>Old JoyÂ </t>
  </si>
  <si>
    <t>Ringo Starr</t>
  </si>
  <si>
    <t>Paul McCartney</t>
  </si>
  <si>
    <t>A Hard Day's NightÂ </t>
  </si>
  <si>
    <t>George Harrison</t>
  </si>
  <si>
    <t>Bill Martone</t>
  </si>
  <si>
    <t>Charis Michelsen</t>
  </si>
  <si>
    <t>I Married a Strange Person!Â </t>
  </si>
  <si>
    <t>Richard Spore</t>
  </si>
  <si>
    <t>Animation|Comedy|Drama|Fantasy|Sci-Fi</t>
  </si>
  <si>
    <t>Michael Lonsdale</t>
  </si>
  <si>
    <t>Lambert Wilson</t>
  </si>
  <si>
    <t>Of Gods and MenÂ </t>
  </si>
  <si>
    <t>Olivier Rabourdin</t>
  </si>
  <si>
    <t>The Invention of LyingÂ </t>
  </si>
  <si>
    <t>Killing Them SoftlyÂ </t>
  </si>
  <si>
    <t>Conversations with Other WomenÂ </t>
  </si>
  <si>
    <t>Nora Zehetner</t>
  </si>
  <si>
    <t>Sugar TownÂ </t>
  </si>
  <si>
    <t>John Doe</t>
  </si>
  <si>
    <t>Matt Gerald</t>
  </si>
  <si>
    <t>ChokeÂ </t>
  </si>
  <si>
    <t>Jonah Bobo</t>
  </si>
  <si>
    <t>Nambitha Mpumlwana</t>
  </si>
  <si>
    <t>Terry Pheto</t>
  </si>
  <si>
    <t>TsotsiÂ </t>
  </si>
  <si>
    <t>Rapulana Seiphemo</t>
  </si>
  <si>
    <t>Tony Doupe</t>
  </si>
  <si>
    <t>Gory Gory HallelujahÂ </t>
  </si>
  <si>
    <t>David Frederick White</t>
  </si>
  <si>
    <t>Comedy|Fantasy|Horror|Musical</t>
  </si>
  <si>
    <t>The PropositionÂ </t>
  </si>
  <si>
    <t>Crime|Drama|Western</t>
  </si>
  <si>
    <t>Vampire in BrooklynÂ </t>
  </si>
  <si>
    <t>Allen Payne</t>
  </si>
  <si>
    <t>Casa de mi PadreÂ </t>
  </si>
  <si>
    <t>Luis E. Carazo</t>
  </si>
  <si>
    <t>Donald Austin</t>
  </si>
  <si>
    <t>Brendan Doogie Milewski</t>
  </si>
  <si>
    <t>BurnÂ </t>
  </si>
  <si>
    <t>Craig Dougherty</t>
  </si>
  <si>
    <t>Middle of NowhereÂ </t>
  </si>
  <si>
    <t>Lorraine Toussaint</t>
  </si>
  <si>
    <t>Jason Beghe</t>
  </si>
  <si>
    <t>One Missed CallÂ </t>
  </si>
  <si>
    <t>Margaret Cho</t>
  </si>
  <si>
    <t>Cheap ThrillsÂ </t>
  </si>
  <si>
    <t>Elissa Dowling</t>
  </si>
  <si>
    <t>Comedy|Crime|Drama|Horror|Thriller</t>
  </si>
  <si>
    <t>Xinhua Jiang</t>
  </si>
  <si>
    <t>Ariel Hsing</t>
  </si>
  <si>
    <t>Top SpinÂ </t>
  </si>
  <si>
    <t>Michael Landers</t>
  </si>
  <si>
    <t>Hugh Ducklow</t>
  </si>
  <si>
    <t>Naderev Sano</t>
  </si>
  <si>
    <t>Antarctic Edge: 70Â° SouthÂ </t>
  </si>
  <si>
    <t>Mike Brett</t>
  </si>
  <si>
    <t>Adventure|Documentary</t>
  </si>
  <si>
    <t>Nothing But a ManÂ </t>
  </si>
  <si>
    <t>Ivan Dixon</t>
  </si>
  <si>
    <t>Edie Falco</t>
  </si>
  <si>
    <t>Hurricane StreetsÂ </t>
  </si>
  <si>
    <t>Lynn Cohen</t>
  </si>
  <si>
    <t>That Thing You Do!Â </t>
  </si>
  <si>
    <t>Eddie Jones</t>
  </si>
  <si>
    <t>Don Wallace</t>
  </si>
  <si>
    <t>Fighting Tommy RileyÂ </t>
  </si>
  <si>
    <t>Christina Chambers</t>
  </si>
  <si>
    <t>Very Bad ThingsÂ </t>
  </si>
  <si>
    <t>Evelyn Jefferson</t>
  </si>
  <si>
    <t>Darryl Hunt</t>
  </si>
  <si>
    <t>The Trials of Darryl HuntÂ </t>
  </si>
  <si>
    <t>John Reeves</t>
  </si>
  <si>
    <t>Crime|Documentary</t>
  </si>
  <si>
    <t>The CanyonsÂ </t>
  </si>
  <si>
    <t>James Deen</t>
  </si>
  <si>
    <t>Frank Gerrish</t>
  </si>
  <si>
    <t>Brigham CityÂ </t>
  </si>
  <si>
    <t>Rick Macy</t>
  </si>
  <si>
    <t>Crime|Drama|Mystery</t>
  </si>
  <si>
    <t>Never AgainÂ </t>
  </si>
  <si>
    <t>Joe Bishop</t>
  </si>
  <si>
    <t>Mark Zupan</t>
  </si>
  <si>
    <t>MurderballÂ </t>
  </si>
  <si>
    <t>Andy Cohn</t>
  </si>
  <si>
    <t>Documentary|Sport</t>
  </si>
  <si>
    <t>Samantha Buck</t>
  </si>
  <si>
    <t>James Urbaniak</t>
  </si>
  <si>
    <t>The Sticky Fingers of TimeÂ </t>
  </si>
  <si>
    <t>Terumi Matthews</t>
  </si>
  <si>
    <t>Sci-Fi</t>
  </si>
  <si>
    <t>Adel Karam</t>
  </si>
  <si>
    <t>Yasmine Al Massri</t>
  </si>
  <si>
    <t>CaramelÂ </t>
  </si>
  <si>
    <t>LisaRaye McCoy</t>
  </si>
  <si>
    <t>Civil BrandÂ </t>
  </si>
  <si>
    <t>Eli Marienthal</t>
  </si>
  <si>
    <t>First Love, Last RitesÂ </t>
  </si>
  <si>
    <t>Whitney Able</t>
  </si>
  <si>
    <t>MonstersÂ </t>
  </si>
  <si>
    <t>Ricky Catter</t>
  </si>
  <si>
    <t>David Warbeck</t>
  </si>
  <si>
    <t>Catriona MacColl</t>
  </si>
  <si>
    <t>The BeyondÂ </t>
  </si>
  <si>
    <t>Al Cliver</t>
  </si>
  <si>
    <t>GastÃ³n Pauls</t>
  </si>
  <si>
    <t>Nine QueensÂ </t>
  </si>
  <si>
    <t>Leticia BrÃ©dice</t>
  </si>
  <si>
    <t>Locker 13Â </t>
  </si>
  <si>
    <t>Bobby Batson</t>
  </si>
  <si>
    <t>90 Minutes in HeavenÂ </t>
  </si>
  <si>
    <t>Cynthia Barrett</t>
  </si>
  <si>
    <t>Ornella Muti</t>
  </si>
  <si>
    <t>To Rome with LoveÂ </t>
  </si>
  <si>
    <t>Alessandra Mastronardi</t>
  </si>
  <si>
    <t>BasquiatÂ </t>
  </si>
  <si>
    <t>Courtney Love</t>
  </si>
  <si>
    <t>Reign Over MeÂ </t>
  </si>
  <si>
    <t>John de Lancie</t>
  </si>
  <si>
    <t>Lonesome JimÂ </t>
  </si>
  <si>
    <t>Ricky Jay</t>
  </si>
  <si>
    <t>Deceptive Practice: The Mysteries and Mentors of Ricky JayÂ </t>
  </si>
  <si>
    <t>Dick Cavett</t>
  </si>
  <si>
    <t>Will Estes</t>
  </si>
  <si>
    <t>James Duval</t>
  </si>
  <si>
    <t>MayÂ </t>
  </si>
  <si>
    <t>CrooklynÂ </t>
  </si>
  <si>
    <t>Isaiah Washington</t>
  </si>
  <si>
    <t>Greg Speirs</t>
  </si>
  <si>
    <t>Tommy Sheppard</t>
  </si>
  <si>
    <t>The Other Dream TeamÂ </t>
  </si>
  <si>
    <t>Mickey Hart</t>
  </si>
  <si>
    <t>Manoj Bajpayee</t>
  </si>
  <si>
    <t>Karisma Kapoor</t>
  </si>
  <si>
    <t>FizaÂ </t>
  </si>
  <si>
    <t>Jaya Bhaduri</t>
  </si>
  <si>
    <t>Bride &amp; PrejudiceÂ </t>
  </si>
  <si>
    <t>Jack Plotnick</t>
  </si>
  <si>
    <t>RubberÂ </t>
  </si>
  <si>
    <t>Cecelia Antoinette</t>
  </si>
  <si>
    <t>Rian Bishop</t>
  </si>
  <si>
    <t>The HammerÂ </t>
  </si>
  <si>
    <t>Dian Bachar</t>
  </si>
  <si>
    <t>OrgazmoÂ </t>
  </si>
  <si>
    <t>Matt Stone</t>
  </si>
  <si>
    <t>Death at a FuneralÂ </t>
  </si>
  <si>
    <t>David A.R. White</t>
  </si>
  <si>
    <t>Mercy StreetsÂ </t>
  </si>
  <si>
    <t>Cynthia Watros</t>
  </si>
  <si>
    <t>Action|Crime|Drama</t>
  </si>
  <si>
    <t>JawbreakerÂ </t>
  </si>
  <si>
    <t>Jeff Conaway</t>
  </si>
  <si>
    <t>Jake Sandvig</t>
  </si>
  <si>
    <t>Finishing the Game: The Search for a New Bruce LeeÂ </t>
  </si>
  <si>
    <t>Joe McQueen</t>
  </si>
  <si>
    <t>Clayne Crawford</t>
  </si>
  <si>
    <t>The Perfect HostÂ </t>
  </si>
  <si>
    <t>Nathaniel Parker</t>
  </si>
  <si>
    <t>High CrimesÂ </t>
  </si>
  <si>
    <t>Mean StreetsÂ </t>
  </si>
  <si>
    <t>David Proval</t>
  </si>
  <si>
    <t>Amber Benson</t>
  </si>
  <si>
    <t>Tori Spelling</t>
  </si>
  <si>
    <t>Kiss the BrideÂ </t>
  </si>
  <si>
    <t>Garrett M. Brown</t>
  </si>
  <si>
    <t>ConcussionÂ </t>
  </si>
  <si>
    <t>Ben Crompton</t>
  </si>
  <si>
    <t>Kill ListÂ </t>
  </si>
  <si>
    <t>Neil Maskell</t>
  </si>
  <si>
    <t>John Karyus</t>
  </si>
  <si>
    <t>Poultrygeist: Night of the Chicken DeadÂ </t>
  </si>
  <si>
    <t>Kate Graham</t>
  </si>
  <si>
    <t>Comedy|Horror|Musical</t>
  </si>
  <si>
    <t>Sarah Callan</t>
  </si>
  <si>
    <t>Elizabeth Streb</t>
  </si>
  <si>
    <t>Born to Fly: Elizabeth Streb vs. GravityÂ </t>
  </si>
  <si>
    <t>Laura Flanders</t>
  </si>
  <si>
    <t>Action|Biography|Documentary|Sport</t>
  </si>
  <si>
    <t>Anthony Edwards</t>
  </si>
  <si>
    <t>NorthforkÂ </t>
  </si>
  <si>
    <t>The Slaughter RuleÂ </t>
  </si>
  <si>
    <t>Eddie Spears</t>
  </si>
  <si>
    <t>Ann Dowd</t>
  </si>
  <si>
    <t>Jim Gaffigan</t>
  </si>
  <si>
    <t>The Living WakeÂ </t>
  </si>
  <si>
    <t>Matthew Cowles</t>
  </si>
  <si>
    <t>Hot PursuitÂ </t>
  </si>
  <si>
    <t>Michael Mosley</t>
  </si>
  <si>
    <t>Detention of the DeadÂ </t>
  </si>
  <si>
    <t>Max Adler</t>
  </si>
  <si>
    <t>Craig Bierko</t>
  </si>
  <si>
    <t>The Thirteenth FloorÂ </t>
  </si>
  <si>
    <t>A History of ViolenceÂ </t>
  </si>
  <si>
    <t>Herman Koto</t>
  </si>
  <si>
    <t>Anwar Congo</t>
  </si>
  <si>
    <t>The Act of KillingÂ </t>
  </si>
  <si>
    <t>Syamsul Arifin</t>
  </si>
  <si>
    <t>Biography|Crime|Documentary|History</t>
  </si>
  <si>
    <t>The QuietÂ </t>
  </si>
  <si>
    <t>David Fine</t>
  </si>
  <si>
    <t>The Diary of a Teenage GirlÂ </t>
  </si>
  <si>
    <t>Austin Lyon</t>
  </si>
  <si>
    <t>Clotilde Mollet</t>
  </si>
  <si>
    <t>Johannes Silberschneider</t>
  </si>
  <si>
    <t>The Red ViolinÂ </t>
  </si>
  <si>
    <t>Carlo Cecchi</t>
  </si>
  <si>
    <t>Drama|Music|Mystery|Romance</t>
  </si>
  <si>
    <t>Zach Grenier</t>
  </si>
  <si>
    <t>Talk RadioÂ </t>
  </si>
  <si>
    <t>Dream with the FishesÂ </t>
  </si>
  <si>
    <t>Agnes Bruckner</t>
  </si>
  <si>
    <t>Blue CarÂ </t>
  </si>
  <si>
    <t>A.J. Buckley</t>
  </si>
  <si>
    <t>Kurt Angle</t>
  </si>
  <si>
    <t>Not CoolÂ </t>
  </si>
  <si>
    <t>Cherami Leigh</t>
  </si>
  <si>
    <t>Dick Cheney</t>
  </si>
  <si>
    <t>No End in SightÂ </t>
  </si>
  <si>
    <t>Donald Rumsfeld</t>
  </si>
  <si>
    <t>Documentary|War</t>
  </si>
  <si>
    <t>LuminariasÂ </t>
  </si>
  <si>
    <t>Drowning MonaÂ </t>
  </si>
  <si>
    <t>Tracey Walter</t>
  </si>
  <si>
    <t>Broken VesselsÂ </t>
  </si>
  <si>
    <t>Brent David Fraser</t>
  </si>
  <si>
    <t>YesÂ </t>
  </si>
  <si>
    <t>Stephanie Leonidas</t>
  </si>
  <si>
    <t>Trees LoungeÂ </t>
  </si>
  <si>
    <t>Marshall Allman</t>
  </si>
  <si>
    <t>Jason Marsden</t>
  </si>
  <si>
    <t>Blue Like JazzÂ </t>
  </si>
  <si>
    <t>Eric Lange</t>
  </si>
  <si>
    <t>The Princess and the FrogÂ </t>
  </si>
  <si>
    <t>Animation|Family|Fantasy|Musical|Romance</t>
  </si>
  <si>
    <t>Michael Cerveris</t>
  </si>
  <si>
    <t>Connor Paolo</t>
  </si>
  <si>
    <t>Stake LandÂ </t>
  </si>
  <si>
    <t>Nick Damici</t>
  </si>
  <si>
    <t>The Day the Earth Stood StillÂ </t>
  </si>
  <si>
    <t>Juan Riedinger</t>
  </si>
  <si>
    <t>The GuardÂ </t>
  </si>
  <si>
    <t>Wale Ojo</t>
  </si>
  <si>
    <t>Michael Bolten</t>
  </si>
  <si>
    <t>Robyn Lively</t>
  </si>
  <si>
    <t>Letters to GodÂ </t>
  </si>
  <si>
    <t>Christopher Schmidt</t>
  </si>
  <si>
    <t>Kathryn Morris</t>
  </si>
  <si>
    <t>DeterrenceÂ </t>
  </si>
  <si>
    <t>Jake Ryan</t>
  </si>
  <si>
    <t>The InnkeepersÂ </t>
  </si>
  <si>
    <t>Pat Healy</t>
  </si>
  <si>
    <t>A Simple PlanÂ </t>
  </si>
  <si>
    <t>Chelcie Ross</t>
  </si>
  <si>
    <t>Paddy Considine</t>
  </si>
  <si>
    <t>Dead Man's ShoesÂ </t>
  </si>
  <si>
    <t>George Newton</t>
  </si>
  <si>
    <t>Akima</t>
  </si>
  <si>
    <t>Naturally NativeÂ </t>
  </si>
  <si>
    <t>Max Gail</t>
  </si>
  <si>
    <t>The BasketÂ </t>
  </si>
  <si>
    <t>The Sweet HereafterÂ </t>
  </si>
  <si>
    <t>Simon Baker</t>
  </si>
  <si>
    <t>Open SeasonÂ </t>
  </si>
  <si>
    <t>Kevin Michael Richardson</t>
  </si>
  <si>
    <t>BoundÂ </t>
  </si>
  <si>
    <t>Peter Spellos</t>
  </si>
  <si>
    <t>Christel Khalil</t>
  </si>
  <si>
    <t>Raymond J. Barry</t>
  </si>
  <si>
    <t>Interview with the AssassinÂ </t>
  </si>
  <si>
    <t>Renee Faia</t>
  </si>
  <si>
    <t>Natalie Press</t>
  </si>
  <si>
    <t>My Summer of LoveÂ </t>
  </si>
  <si>
    <t>Dean Andrews</t>
  </si>
  <si>
    <t>Tom Hamann</t>
  </si>
  <si>
    <t>Josh Swanson</t>
  </si>
  <si>
    <t>Antarctica: A Year on IceÂ </t>
  </si>
  <si>
    <t>Adventure|Biography|Documentary|Drama</t>
  </si>
  <si>
    <t>True RomanceÂ </t>
  </si>
  <si>
    <t>The Battle of Shaker HeightsÂ </t>
  </si>
  <si>
    <t>George W. Bush</t>
  </si>
  <si>
    <t>Taxi to the Dark SideÂ </t>
  </si>
  <si>
    <t>Greg D'Agostino</t>
  </si>
  <si>
    <t>Crime|Documentary|War</t>
  </si>
  <si>
    <t>Chulpan Khamatova</t>
  </si>
  <si>
    <t>Florian Lukas</t>
  </si>
  <si>
    <t>Good Bye Lenin!Â </t>
  </si>
  <si>
    <t>Burghart KlauÃŸner</t>
  </si>
  <si>
    <t>Reginald Owen</t>
  </si>
  <si>
    <t>Gladys Cooper</t>
  </si>
  <si>
    <t>The PirateÂ </t>
  </si>
  <si>
    <t>Ellen Ross</t>
  </si>
  <si>
    <t>Adventure|Comedy|Musical|Romance</t>
  </si>
  <si>
    <t>The Mirror Has Two FacesÂ </t>
  </si>
  <si>
    <t>Freddy Got FingeredÂ </t>
  </si>
  <si>
    <t>Eddie Kaye Thomas</t>
  </si>
  <si>
    <t>Stig Frode Henriksen</t>
  </si>
  <si>
    <t>BjÃ¸rn Sundquist</t>
  </si>
  <si>
    <t>Dead SnowÂ </t>
  </si>
  <si>
    <t>Ane Dahl Torp</t>
  </si>
  <si>
    <t>Norway</t>
  </si>
  <si>
    <t>FasterÂ </t>
  </si>
  <si>
    <t>Joe Howard</t>
  </si>
  <si>
    <t>DysFunktional FamilyÂ </t>
  </si>
  <si>
    <t>Robert Noble</t>
  </si>
  <si>
    <t>KinseyÂ </t>
  </si>
  <si>
    <t>Susanna Thompson</t>
  </si>
  <si>
    <t>The Ballad of Jack and RoseÂ </t>
  </si>
  <si>
    <t>Ryan McDonald</t>
  </si>
  <si>
    <t>American History XÂ </t>
  </si>
  <si>
    <t>Ghost WorldÂ </t>
  </si>
  <si>
    <t>The House of the DevilÂ </t>
  </si>
  <si>
    <t>Eve Plumb</t>
  </si>
  <si>
    <t>Blue RuinÂ </t>
  </si>
  <si>
    <t>Amy Hargreaves</t>
  </si>
  <si>
    <t>Gavin MacLeod</t>
  </si>
  <si>
    <t>Time ChangerÂ </t>
  </si>
  <si>
    <t>Hal Linden</t>
  </si>
  <si>
    <t>Drama|Fantasy|Sci-Fi</t>
  </si>
  <si>
    <t>Ji-tae Yu</t>
  </si>
  <si>
    <t>Min-sik Choi</t>
  </si>
  <si>
    <t>OldboyÂ </t>
  </si>
  <si>
    <t>Hye-jeong Kang</t>
  </si>
  <si>
    <t>South Korea</t>
  </si>
  <si>
    <t>Susan May Pratt</t>
  </si>
  <si>
    <t>Amanda Schull</t>
  </si>
  <si>
    <t>Center StageÂ </t>
  </si>
  <si>
    <t>Ethan Stiefel</t>
  </si>
  <si>
    <t>Juliane KÃ¶hler</t>
  </si>
  <si>
    <t>Merab Ninidze</t>
  </si>
  <si>
    <t>Nowhere in AfricaÂ </t>
  </si>
  <si>
    <t>Matthias Habich</t>
  </si>
  <si>
    <t>Marv Albert</t>
  </si>
  <si>
    <t>PelÃ©</t>
  </si>
  <si>
    <t>Once in a Lifetime: The Extraordinary Story of the New York CosmosÂ </t>
  </si>
  <si>
    <t>Ahmet Ertegun</t>
  </si>
  <si>
    <t>The Greatest Movie Ever SoldÂ </t>
  </si>
  <si>
    <t>Donald Trump</t>
  </si>
  <si>
    <t>Buzz Aldrin</t>
  </si>
  <si>
    <t>John F. Kennedy</t>
  </si>
  <si>
    <t>In the Shadow of the MoonÂ </t>
  </si>
  <si>
    <t>Neil Armstrong</t>
  </si>
  <si>
    <t>Documentary|History</t>
  </si>
  <si>
    <t>Nichola Burley</t>
  </si>
  <si>
    <t>Donkey PunchÂ </t>
  </si>
  <si>
    <t>Tom Burke</t>
  </si>
  <si>
    <t>Requiem for a DreamÂ </t>
  </si>
  <si>
    <t>Louise Lasser</t>
  </si>
  <si>
    <t>The Brass TeapotÂ </t>
  </si>
  <si>
    <t>Comedy|Fantasy|Thriller</t>
  </si>
  <si>
    <t>Wristcutters: A Love StoryÂ </t>
  </si>
  <si>
    <t>Brian Whitaker</t>
  </si>
  <si>
    <t>G.W. Krauss</t>
  </si>
  <si>
    <t>A Lego BrickumentaryÂ </t>
  </si>
  <si>
    <t>Noah Danby</t>
  </si>
  <si>
    <t>The Book of Mormon Movie, Volume 1: The JourneyÂ </t>
  </si>
  <si>
    <t>Bruce Newbold</t>
  </si>
  <si>
    <t>Matthew Ziff</t>
  </si>
  <si>
    <t>HardflipÂ </t>
  </si>
  <si>
    <t>Raquel Elizabeth Ames</t>
  </si>
  <si>
    <t>Kate &amp; LeopoldÂ </t>
  </si>
  <si>
    <t>Anna Nakagawa</t>
  </si>
  <si>
    <t>KÃ´ji Yakusho</t>
  </si>
  <si>
    <t>The CureÂ </t>
  </si>
  <si>
    <t>Denden</t>
  </si>
  <si>
    <t>Crime|Horror|Mystery|Thriller</t>
  </si>
  <si>
    <t>Justin Kirk</t>
  </si>
  <si>
    <t>L!fe HappensÂ </t>
  </si>
  <si>
    <t>Kristen Johnston</t>
  </si>
  <si>
    <t>Guillaume Denaiffe</t>
  </si>
  <si>
    <t>Norbert Ferrer</t>
  </si>
  <si>
    <t>Sea Rex 3D: Journey to a Prehistoric WorldÂ </t>
  </si>
  <si>
    <t>Chloe Hollings</t>
  </si>
  <si>
    <t>Small Time CrooksÂ </t>
  </si>
  <si>
    <t>Alexia Rasmussen</t>
  </si>
  <si>
    <t>Creative ControlÂ </t>
  </si>
  <si>
    <t>Meredith Hagner</t>
  </si>
  <si>
    <t>PrisonÂ </t>
  </si>
  <si>
    <t>Hal Landon Jr.</t>
  </si>
  <si>
    <t>Kieu Chinh</t>
  </si>
  <si>
    <t>Long Nguyen</t>
  </si>
  <si>
    <t>Journey from the FallÂ </t>
  </si>
  <si>
    <t>Cat Ly</t>
  </si>
  <si>
    <t>The BoxÂ </t>
  </si>
  <si>
    <t>Drama|Fantasy|Mystery|Thriller</t>
  </si>
  <si>
    <t>Alan Dale</t>
  </si>
  <si>
    <t>Don't Be Afraid of the DarkÂ </t>
  </si>
  <si>
    <t>Jack Thompson</t>
  </si>
  <si>
    <t>Bottle ShockÂ </t>
  </si>
  <si>
    <t>Greg Collins</t>
  </si>
  <si>
    <t>Michael Lerner</t>
  </si>
  <si>
    <t>Safe MenÂ </t>
  </si>
  <si>
    <t>The Hebrew HammerÂ </t>
  </si>
  <si>
    <t>The SpecialsÂ </t>
  </si>
  <si>
    <t>Action|Comedy|Fantasy|Sci-Fi</t>
  </si>
  <si>
    <t>Jordana Spiro</t>
  </si>
  <si>
    <t>Alone with HerÂ </t>
  </si>
  <si>
    <t>Jonathon Trent</t>
  </si>
  <si>
    <t>Paul Blackthorne</t>
  </si>
  <si>
    <t>SpecialÂ </t>
  </si>
  <si>
    <t>Ian Bohen</t>
  </si>
  <si>
    <t>Mariel Hemingway</t>
  </si>
  <si>
    <t>In Her Line of FireÂ </t>
  </si>
  <si>
    <t>Jesse Hutch</t>
  </si>
  <si>
    <t>Blade RunnerÂ </t>
  </si>
  <si>
    <t>Jessica Bowman</t>
  </si>
  <si>
    <t>Joy RideÂ </t>
  </si>
  <si>
    <t>Dell Yount</t>
  </si>
  <si>
    <t>Marilyn Norry</t>
  </si>
  <si>
    <t>Beyond the Black RainbowÂ </t>
  </si>
  <si>
    <t>Eva Bourne</t>
  </si>
  <si>
    <t>Diary of the DeadÂ </t>
  </si>
  <si>
    <t>Joe Dinicol</t>
  </si>
  <si>
    <t>Salvator Xuereb</t>
  </si>
  <si>
    <t>Killing ZoeÂ </t>
  </si>
  <si>
    <t>Jean-Hugues Anglade</t>
  </si>
  <si>
    <t>Eugene Roche</t>
  </si>
  <si>
    <t>Marilyn Rising</t>
  </si>
  <si>
    <t>The Woman ChaserÂ </t>
  </si>
  <si>
    <t>Max Kerstein</t>
  </si>
  <si>
    <t>Theresa Russell</t>
  </si>
  <si>
    <t>The BelieverÂ </t>
  </si>
  <si>
    <t>Summer Phoenix</t>
  </si>
  <si>
    <t>Mercedes MorÃ¡n</t>
  </si>
  <si>
    <t>MÃ­a Maestro</t>
  </si>
  <si>
    <t>The Holy GirlÂ </t>
  </si>
  <si>
    <t>MarÃ­a Alche</t>
  </si>
  <si>
    <t>Waiting for GuffmanÂ </t>
  </si>
  <si>
    <t>Georgia RuleÂ </t>
  </si>
  <si>
    <t>Session 9Â </t>
  </si>
  <si>
    <t>Larry Fessenden</t>
  </si>
  <si>
    <t>The Virgin SuicidesÂ </t>
  </si>
  <si>
    <t>Coyote Shivers</t>
  </si>
  <si>
    <t>Lemmy</t>
  </si>
  <si>
    <t>Down and Out with the DollsÂ </t>
  </si>
  <si>
    <t>ZoÃ« Poledouris</t>
  </si>
  <si>
    <t>Firass Dirani</t>
  </si>
  <si>
    <t>Kelly Carlson</t>
  </si>
  <si>
    <t>The MarineÂ </t>
  </si>
  <si>
    <t>Joseph Gilgun</t>
  </si>
  <si>
    <t>Stephen Graham</t>
  </si>
  <si>
    <t>This Is EnglandÂ </t>
  </si>
  <si>
    <t>TuskÂ </t>
  </si>
  <si>
    <t>Comedy|Drama|Horror</t>
  </si>
  <si>
    <t>Certifiably JonathanÂ </t>
  </si>
  <si>
    <t>Antonio ArruÃ©</t>
  </si>
  <si>
    <t>Nataniel SÃ¡nchez</t>
  </si>
  <si>
    <t>The Knife of Don JuanÂ </t>
  </si>
  <si>
    <t>Juan Carlos Montoya</t>
  </si>
  <si>
    <t>Love StinksÂ </t>
  </si>
  <si>
    <t>Don Pardo</t>
  </si>
  <si>
    <t>Radio DaysÂ </t>
  </si>
  <si>
    <t>Thirteen Conversations About One ThingÂ </t>
  </si>
  <si>
    <t>Richard Masur</t>
  </si>
  <si>
    <t>The ThingÂ </t>
  </si>
  <si>
    <t>David Clennon</t>
  </si>
  <si>
    <t>Samantha Morton</t>
  </si>
  <si>
    <t>Jesus' SonÂ </t>
  </si>
  <si>
    <t>Nicholas Farrell</t>
  </si>
  <si>
    <t>Bloody SundayÂ </t>
  </si>
  <si>
    <t>Tim Pigott-Smith</t>
  </si>
  <si>
    <t>One DayÂ </t>
  </si>
  <si>
    <t>Kathleen Robertson</t>
  </si>
  <si>
    <t>Psycho Beach PartyÂ </t>
  </si>
  <si>
    <t>Beth Broderick</t>
  </si>
  <si>
    <t>Comedy|Horror|Mystery</t>
  </si>
  <si>
    <t>FirewallÂ </t>
  </si>
  <si>
    <t>FortressÂ </t>
  </si>
  <si>
    <t>Vera Wilson</t>
  </si>
  <si>
    <t>Ximena Ayala</t>
  </si>
  <si>
    <t>The Amazing CatfishÂ </t>
  </si>
  <si>
    <t>JosÃ© Manuel Orozco Angulo</t>
  </si>
  <si>
    <t>Lhakpa Dorji</t>
  </si>
  <si>
    <t>Tshewang Dendup</t>
  </si>
  <si>
    <t>Travelers and MagiciansÂ </t>
  </si>
  <si>
    <t>Sonam Kinga</t>
  </si>
  <si>
    <t>Catch That KidÂ </t>
  </si>
  <si>
    <t>Kevin G. Schmidt</t>
  </si>
  <si>
    <t>Mona Lisa SmileÂ </t>
  </si>
  <si>
    <t>Jessy Schram</t>
  </si>
  <si>
    <t>I Want Someone to Eat Cheese WithÂ </t>
  </si>
  <si>
    <t>Joey Slotnick</t>
  </si>
  <si>
    <t>Who's Your Caddy?Â </t>
  </si>
  <si>
    <t>Lil' Wayne</t>
  </si>
  <si>
    <t>Superman IV: The Quest for PeaceÂ </t>
  </si>
  <si>
    <t>Action|Adventure|Family|Sci-Fi</t>
  </si>
  <si>
    <t>My Name Is BruceÂ </t>
  </si>
  <si>
    <t>Timothy Patrick Quill</t>
  </si>
  <si>
    <t>Mad MoneyÂ </t>
  </si>
  <si>
    <t>Roger Cross</t>
  </si>
  <si>
    <t>The Lords of SalemÂ </t>
  </si>
  <si>
    <t>Stanley Blystone</t>
  </si>
  <si>
    <t>Paulette Goddard</t>
  </si>
  <si>
    <t>Modern TimesÂ </t>
  </si>
  <si>
    <t>Fred Malatesta</t>
  </si>
  <si>
    <t>Monster HouseÂ </t>
  </si>
  <si>
    <t>Animation|Comedy|Family|Fantasy|Mystery</t>
  </si>
  <si>
    <t>Lior Ashkenazi</t>
  </si>
  <si>
    <t>Ohad Knoller</t>
  </si>
  <si>
    <t>The BubbleÂ </t>
  </si>
  <si>
    <t>Yousef 'Joe' Sweid</t>
  </si>
  <si>
    <t>Hugh M. Hefner</t>
  </si>
  <si>
    <t>Inside Deep ThroatÂ </t>
  </si>
  <si>
    <t>Linda Lovelace</t>
  </si>
  <si>
    <t>Biography|Documentary|History</t>
  </si>
  <si>
    <t>Jacki Weaver</t>
  </si>
  <si>
    <t>The Five-Year EngagementÂ </t>
  </si>
  <si>
    <t>David Paymer</t>
  </si>
  <si>
    <t>Gabriel Beristain</t>
  </si>
  <si>
    <t>Incident at Loch NessÂ </t>
  </si>
  <si>
    <t>John Bailey</t>
  </si>
  <si>
    <t>Adventure|Comedy|Horror</t>
  </si>
  <si>
    <t>Stolen SummerÂ </t>
  </si>
  <si>
    <t>Lizzie BrocherÃ©</t>
  </si>
  <si>
    <t>Karl E. Landler</t>
  </si>
  <si>
    <t>One to AnotherÂ </t>
  </si>
  <si>
    <t>Pierre Perrier</t>
  </si>
  <si>
    <t>Practical MagicÂ </t>
  </si>
  <si>
    <t>Jim O'Heir</t>
  </si>
  <si>
    <t>Road HardÂ </t>
  </si>
  <si>
    <t>Balinese Tari Legong Dancers</t>
  </si>
  <si>
    <t>Collin Alfredo St. Dic</t>
  </si>
  <si>
    <t>SamsaraÂ </t>
  </si>
  <si>
    <t>Puti Sri Candra Dewi</t>
  </si>
  <si>
    <t>Uday Chopra</t>
  </si>
  <si>
    <t>Abhishek Bachchan</t>
  </si>
  <si>
    <t>Neal 'N' NikkiÂ </t>
  </si>
  <si>
    <t>Samantha McLeod</t>
  </si>
  <si>
    <t>Romain Duris</t>
  </si>
  <si>
    <t>L'auberge espagnoleÂ </t>
  </si>
  <si>
    <t>Iddo Goldberg</t>
  </si>
  <si>
    <t>The SalonÂ </t>
  </si>
  <si>
    <t>Garrett Morris</t>
  </si>
  <si>
    <t>Thr3eÂ </t>
  </si>
  <si>
    <t>Justine Waddell</t>
  </si>
  <si>
    <t>Poland</t>
  </si>
  <si>
    <t>3:10 to YumaÂ </t>
  </si>
  <si>
    <t>Adventure|Crime|Drama|Western</t>
  </si>
  <si>
    <t>Emraan Hashmi</t>
  </si>
  <si>
    <t>Chocolate: Deep Dark SecretsÂ </t>
  </si>
  <si>
    <t>Sunil Shetty</t>
  </si>
  <si>
    <t>Adam Ratcliffe</t>
  </si>
  <si>
    <t>Logan Browning</t>
  </si>
  <si>
    <t>Brotherly LoveÂ </t>
  </si>
  <si>
    <t>Sex TapeÂ </t>
  </si>
  <si>
    <t>Windell Middlebrooks</t>
  </si>
  <si>
    <t>Miss MarchÂ </t>
  </si>
  <si>
    <t>Raquel Alessi</t>
  </si>
  <si>
    <t>New Year's EveÂ </t>
  </si>
  <si>
    <t>Seth Meyers</t>
  </si>
  <si>
    <t>The LosersÂ </t>
  </si>
  <si>
    <t>Kung Fu Panda 3Â </t>
  </si>
  <si>
    <t>The Missing PersonÂ </t>
  </si>
  <si>
    <t>Paul Adelstein</t>
  </si>
  <si>
    <t>Georgina Reilly</t>
  </si>
  <si>
    <t>PontypoolÂ </t>
  </si>
  <si>
    <t>Boyd Banks</t>
  </si>
  <si>
    <t>Thure Lindhardt</t>
  </si>
  <si>
    <t>Eddie: The Sleepwalking CannibalÂ </t>
  </si>
  <si>
    <t>Patricia Tallman</t>
  </si>
  <si>
    <t>Army of DarknessÂ </t>
  </si>
  <si>
    <t>The Jimmy ShowÂ </t>
  </si>
  <si>
    <t>Heather Bucha</t>
  </si>
  <si>
    <t>Jessica Dublin</t>
  </si>
  <si>
    <t>Phoebe Legere</t>
  </si>
  <si>
    <t>The Toxic Avenger Part IIÂ </t>
  </si>
  <si>
    <t>Lisa Gaye</t>
  </si>
  <si>
    <t>Action|Comedy|Horror|Sci-Fi</t>
  </si>
  <si>
    <t>John Arcilla</t>
  </si>
  <si>
    <t>Brian Lee Franklin</t>
  </si>
  <si>
    <t>AmigoÂ </t>
  </si>
  <si>
    <t>Ronnie Lazaro</t>
  </si>
  <si>
    <t>Jasper Cole</t>
  </si>
  <si>
    <t>MacGruberÂ </t>
  </si>
  <si>
    <t>Tristram Shandy: A Cock and Bull StoryÂ </t>
  </si>
  <si>
    <t>CindyMarie Small</t>
  </si>
  <si>
    <t>Sarah Murphy-Dyson</t>
  </si>
  <si>
    <t>Dracula: Pages from a Virgin's DiaryÂ </t>
  </si>
  <si>
    <t>Brent Neale</t>
  </si>
  <si>
    <t>Alun Armstrong</t>
  </si>
  <si>
    <t>Michael J. Pollard</t>
  </si>
  <si>
    <t>Split SecondÂ </t>
  </si>
  <si>
    <t>Alastair Duncan</t>
  </si>
  <si>
    <t>Action|Crime|Horror|Sci-Fi|Thriller</t>
  </si>
  <si>
    <t>Jean-Paul Belmondo</t>
  </si>
  <si>
    <t>Catherine Deneuve</t>
  </si>
  <si>
    <t>Mississippi MermaidÂ </t>
  </si>
  <si>
    <t>Michel Bouquet</t>
  </si>
  <si>
    <t>Aaron Hughes</t>
  </si>
  <si>
    <t>You Kill MeÂ </t>
  </si>
  <si>
    <t>Street FighterÂ </t>
  </si>
  <si>
    <t>Action|Adventure|Comedy|Thriller</t>
  </si>
  <si>
    <t>SpunÂ </t>
  </si>
  <si>
    <t>Debbie Harry</t>
  </si>
  <si>
    <t>My Life Without MeÂ </t>
  </si>
  <si>
    <t>Amanda Plummer</t>
  </si>
  <si>
    <t>Simply IrresistibleÂ </t>
  </si>
  <si>
    <t>See Spot RunÂ </t>
  </si>
  <si>
    <t>Action|Comedy|Crime|Family</t>
  </si>
  <si>
    <t>Marisa Coughlan</t>
  </si>
  <si>
    <t>I Love Your WorkÂ </t>
  </si>
  <si>
    <t>Nicky Katt</t>
  </si>
  <si>
    <t>It's Kind of a Funny StoryÂ </t>
  </si>
  <si>
    <t>Layer CakeÂ </t>
  </si>
  <si>
    <t>Jamie Foreman</t>
  </si>
  <si>
    <t>Hot Tub Time Machine 2Â </t>
  </si>
  <si>
    <t>Minoru Chiaki</t>
  </si>
  <si>
    <t>Takashi Shimura</t>
  </si>
  <si>
    <t>Seven SamuraiÂ </t>
  </si>
  <si>
    <t>Kamatari Fujiwara</t>
  </si>
  <si>
    <t>Action|Adventure|Drama</t>
  </si>
  <si>
    <t>The GameÂ </t>
  </si>
  <si>
    <t>Charles Martinet</t>
  </si>
  <si>
    <t>Glengarry Glen RossÂ </t>
  </si>
  <si>
    <t>Jude Ciccolella</t>
  </si>
  <si>
    <t>Green RoomÂ </t>
  </si>
  <si>
    <t>Joe Cole</t>
  </si>
  <si>
    <t>Crime|Horror|Music|Thriller</t>
  </si>
  <si>
    <t>Ian Gomez</t>
  </si>
  <si>
    <t>Excessive ForceÂ </t>
  </si>
  <si>
    <t>Thomas Ian Griffith</t>
  </si>
  <si>
    <t>Sorority BoysÂ </t>
  </si>
  <si>
    <t>SherrybabyÂ </t>
  </si>
  <si>
    <t>Michelle Hurst</t>
  </si>
  <si>
    <t>Alona Tal</t>
  </si>
  <si>
    <t>CollegeÂ </t>
  </si>
  <si>
    <t>The Last Sin EaterÂ </t>
  </si>
  <si>
    <t>Scream 4Â </t>
  </si>
  <si>
    <t>Shenae Grimes-Beech</t>
  </si>
  <si>
    <t>What's Eating Gilbert GrapeÂ </t>
  </si>
  <si>
    <t>G.I. JaneÂ </t>
  </si>
  <si>
    <t>FranÃ§ois BerlÃ©and</t>
  </si>
  <si>
    <t>Jean-Baptiste Maunier</t>
  </si>
  <si>
    <t>The ChorusÂ </t>
  </si>
  <si>
    <t>GÃ©rard Jugnot</t>
  </si>
  <si>
    <t>Stephane Gauger</t>
  </si>
  <si>
    <t>Jeffrey Falcon</t>
  </si>
  <si>
    <t>Six-String SamuraiÂ </t>
  </si>
  <si>
    <t>Kim De Angelo</t>
  </si>
  <si>
    <t>Action|Adventure|Comedy|Drama|Music|Sci-Fi</t>
  </si>
  <si>
    <t>Dirty Pretty ThingsÂ </t>
  </si>
  <si>
    <t>Alexandra Holden</t>
  </si>
  <si>
    <t>How to DealÂ </t>
  </si>
  <si>
    <t>Trent Ford</t>
  </si>
  <si>
    <t>Ben Miles</t>
  </si>
  <si>
    <t>ShÃ´ Kosugi</t>
  </si>
  <si>
    <t>Ninja AssassinÂ </t>
  </si>
  <si>
    <t>Rain</t>
  </si>
  <si>
    <t>Desert BlueÂ </t>
  </si>
  <si>
    <t>Sara Gilbert</t>
  </si>
  <si>
    <t>Claire Foy</t>
  </si>
  <si>
    <t>Numan Acar</t>
  </si>
  <si>
    <t>RosewaterÂ </t>
  </si>
  <si>
    <t>Haluk Bilginer</t>
  </si>
  <si>
    <t>Chad Lindberg</t>
  </si>
  <si>
    <t>Sarah Butler</t>
  </si>
  <si>
    <t>I Spit on Your GraveÂ </t>
  </si>
  <si>
    <t>Daniel Franzese</t>
  </si>
  <si>
    <t>John Larroquette</t>
  </si>
  <si>
    <t>RiÂ¢hie RiÂ¢hÂ </t>
  </si>
  <si>
    <t>Jonathan Hyde</t>
  </si>
  <si>
    <t>Pooh's Heffalump MovieÂ </t>
  </si>
  <si>
    <t>Animation|Family|Fantasy|Mystery</t>
  </si>
  <si>
    <t>SleepoverÂ </t>
  </si>
  <si>
    <t>25th HourÂ </t>
  </si>
  <si>
    <t>TruckerÂ </t>
  </si>
  <si>
    <t>Heavenly CreaturesÂ </t>
  </si>
  <si>
    <t>Liz Mullane</t>
  </si>
  <si>
    <t>Biography|Crime|Drama|Romance|Thriller</t>
  </si>
  <si>
    <t>All the Real GirlsÂ </t>
  </si>
  <si>
    <t>Whip ItÂ </t>
  </si>
  <si>
    <t>BuriedÂ </t>
  </si>
  <si>
    <t>Erik Palladino</t>
  </si>
  <si>
    <t>Dreaming of Joseph LeesÂ </t>
  </si>
  <si>
    <t>House of Sand and FogÂ </t>
  </si>
  <si>
    <t>Ron Eldard</t>
  </si>
  <si>
    <t>Kenneth Nkosi</t>
  </si>
  <si>
    <t>Gangster's Paradise: JerusalemaÂ </t>
  </si>
  <si>
    <t>Robert Hobbs</t>
  </si>
  <si>
    <t>Kevin McCarthy</t>
  </si>
  <si>
    <t>Kate Maberly</t>
  </si>
  <si>
    <t>The Ghastly Love of Johnny XÂ </t>
  </si>
  <si>
    <t>Paul Williams</t>
  </si>
  <si>
    <t>Comedy|Fantasy|Musical|Sci-Fi</t>
  </si>
  <si>
    <t>Left BehindÂ </t>
  </si>
  <si>
    <t>Action|Drama|Fantasy|Mystery|Thriller</t>
  </si>
  <si>
    <t>The Astronaut FarmerÂ </t>
  </si>
  <si>
    <t>Boyd Holbrook</t>
  </si>
  <si>
    <t>A Walk Among the TombstonesÂ </t>
  </si>
  <si>
    <t>David Harbour</t>
  </si>
  <si>
    <t>Juwanna MannÂ </t>
  </si>
  <si>
    <t>KingpinÂ </t>
  </si>
  <si>
    <t>Soul PlaneÂ </t>
  </si>
  <si>
    <t>John Simm</t>
  </si>
  <si>
    <t>Danny Dyer</t>
  </si>
  <si>
    <t>Human TrafficÂ </t>
  </si>
  <si>
    <t>Arturo Castro</t>
  </si>
  <si>
    <t>Michael Derek</t>
  </si>
  <si>
    <t>Mi AmericaÂ </t>
  </si>
  <si>
    <t>Brad Lee Wind</t>
  </si>
  <si>
    <t>SuperÂ </t>
  </si>
  <si>
    <t>Paul T. Taylor</t>
  </si>
  <si>
    <t>The ContenderÂ </t>
  </si>
  <si>
    <t>School for ScoundrelsÂ </t>
  </si>
  <si>
    <t>Adrian Paul</t>
  </si>
  <si>
    <t>Highlander: EndgameÂ </t>
  </si>
  <si>
    <t>Adam Copeland</t>
  </si>
  <si>
    <t>Message in a BottleÂ </t>
  </si>
  <si>
    <t>Raphael Sbarge</t>
  </si>
  <si>
    <t>HomefrontÂ </t>
  </si>
  <si>
    <t>Bad WordsÂ </t>
  </si>
  <si>
    <t>Jaws: The RevengeÂ </t>
  </si>
  <si>
    <t>Autumn in New YorkÂ </t>
  </si>
  <si>
    <t>Aimee Garcia</t>
  </si>
  <si>
    <t>Jossara Jinaro</t>
  </si>
  <si>
    <t>Go for It!Â </t>
  </si>
  <si>
    <t>Rene Rosado</t>
  </si>
  <si>
    <t>Drama|Musical</t>
  </si>
  <si>
    <t>Nathaniel Lees</t>
  </si>
  <si>
    <t>The Other Side of HeavenÂ </t>
  </si>
  <si>
    <t>Miriama Smith</t>
  </si>
  <si>
    <t>Scott Takeda</t>
  </si>
  <si>
    <t>Everything Must GoÂ </t>
  </si>
  <si>
    <t>Everett Sloane</t>
  </si>
  <si>
    <t>Rita Hayworth</t>
  </si>
  <si>
    <t>The Lady from ShanghaiÂ </t>
  </si>
  <si>
    <t>Ted de Corsia</t>
  </si>
  <si>
    <t>Crime|Drama|Film-Noir|Mystery|Thriller</t>
  </si>
  <si>
    <t>Robb Wells</t>
  </si>
  <si>
    <t>Hobo with a ShotgunÂ </t>
  </si>
  <si>
    <t>Molly Dunsworth</t>
  </si>
  <si>
    <t>Cam Clarke</t>
  </si>
  <si>
    <t>Yuri Lowenthal</t>
  </si>
  <si>
    <t>The Pirates Who Don't Do Anything: A VeggieTales MovieÂ </t>
  </si>
  <si>
    <t>Sarah's KeyÂ </t>
  </si>
  <si>
    <t>Arben Bajraktaraj</t>
  </si>
  <si>
    <t>Laurie Metcalf</t>
  </si>
  <si>
    <t>Beer LeagueÂ </t>
  </si>
  <si>
    <t>Larry David</t>
  </si>
  <si>
    <t>FuelÂ </t>
  </si>
  <si>
    <t>Diana Scarwid</t>
  </si>
  <si>
    <t>Valley of the Heart's DelightÂ </t>
  </si>
  <si>
    <t>Tom Bower</t>
  </si>
  <si>
    <t>The Hotel New HampshireÂ </t>
  </si>
  <si>
    <t>Nastassja Kinski</t>
  </si>
  <si>
    <t>Emily Pearson</t>
  </si>
  <si>
    <t>Dustin Lance Black</t>
  </si>
  <si>
    <t>8: The Mormon PropositionÂ </t>
  </si>
  <si>
    <t>Gavin Newsom</t>
  </si>
  <si>
    <t>Mean MachineÂ </t>
  </si>
  <si>
    <t>Wish I Was HereÂ </t>
  </si>
  <si>
    <t>Sleep DealerÂ </t>
  </si>
  <si>
    <t>Tenoch Huerta</t>
  </si>
  <si>
    <t>Drama|Romance|Sci-Fi|Thriller</t>
  </si>
  <si>
    <t>Maria Dizzia</t>
  </si>
  <si>
    <t>While We're YoungÂ </t>
  </si>
  <si>
    <t>Dree Hemingway</t>
  </si>
  <si>
    <t>Carly Schroeder</t>
  </si>
  <si>
    <t>Eye of the DolphinÂ </t>
  </si>
  <si>
    <t>George Harris</t>
  </si>
  <si>
    <t>Alan Williams</t>
  </si>
  <si>
    <t>Rachel Griffiths</t>
  </si>
  <si>
    <t>Among GiantsÂ </t>
  </si>
  <si>
    <t>Rob Jarvis</t>
  </si>
  <si>
    <t>William Morgan Sheppard</t>
  </si>
  <si>
    <t>Over Her Dead BodyÂ </t>
  </si>
  <si>
    <t>Life as a HouseÂ </t>
  </si>
  <si>
    <t>In TimeÂ </t>
  </si>
  <si>
    <t>Alycia Debnam-Carey</t>
  </si>
  <si>
    <t>Into the StormÂ </t>
  </si>
  <si>
    <t>Scott Lawrence</t>
  </si>
  <si>
    <t>IdlewildÂ </t>
  </si>
  <si>
    <t>Crime|Drama|Musical|Romance</t>
  </si>
  <si>
    <t>Kristin Lehman</t>
  </si>
  <si>
    <t>The Way of the GunÂ </t>
  </si>
  <si>
    <t>Dylan Kussman</t>
  </si>
  <si>
    <t>Silent Hill: Revelation 3DÂ </t>
  </si>
  <si>
    <t>Martin Donovan</t>
  </si>
  <si>
    <t>Adventure|Drama|Horror|Mystery|Thriller</t>
  </si>
  <si>
    <t>Frank Finlay</t>
  </si>
  <si>
    <t>Emilia Fox</t>
  </si>
  <si>
    <t>The PianistÂ </t>
  </si>
  <si>
    <t>Ed Stoppard</t>
  </si>
  <si>
    <t>Home for the HolidaysÂ </t>
  </si>
  <si>
    <t>Charles Linton</t>
  </si>
  <si>
    <t>Michel Robin</t>
  </si>
  <si>
    <t>The Triplets of BellevilleÂ </t>
  </si>
  <si>
    <t>BÃ©atrice Bonifassi</t>
  </si>
  <si>
    <t>Animation|Comedy|Drama</t>
  </si>
  <si>
    <t>ShameÂ </t>
  </si>
  <si>
    <t>WarÂ </t>
  </si>
  <si>
    <t>Sunshine StateÂ </t>
  </si>
  <si>
    <t>Paz Vega</t>
  </si>
  <si>
    <t>Kill the MessengerÂ </t>
  </si>
  <si>
    <t>Robert Pralgo</t>
  </si>
  <si>
    <t>Biography|Crime|Drama|Mystery|Thriller</t>
  </si>
  <si>
    <t>Karra Elejalde</t>
  </si>
  <si>
    <t>TimecrimesÂ </t>
  </si>
  <si>
    <t>BÃ¡rbara Goenaga</t>
  </si>
  <si>
    <t>Martin Semmelrogge</t>
  </si>
  <si>
    <t>Das BootÂ </t>
  </si>
  <si>
    <t>Herbert GrÃ¶nemeyer</t>
  </si>
  <si>
    <t>West Germany</t>
  </si>
  <si>
    <t>Adventure|Drama|Thriller|War</t>
  </si>
  <si>
    <t>StÃ©phane Rousseau</t>
  </si>
  <si>
    <t>Marie-JosÃ©e Croze</t>
  </si>
  <si>
    <t>The Barbarian InvasionsÂ </t>
  </si>
  <si>
    <t>Marina Hands</t>
  </si>
  <si>
    <t>Comedy|Crime|Drama|Mystery|Romance</t>
  </si>
  <si>
    <t>BacheloretteÂ </t>
  </si>
  <si>
    <t>Andrew Rannells</t>
  </si>
  <si>
    <t>Kostja Ullmann</t>
  </si>
  <si>
    <t>Alicja Bachleda</t>
  </si>
  <si>
    <t>Summer StormÂ </t>
  </si>
  <si>
    <t>Robert Stadlober</t>
  </si>
  <si>
    <t>Zaide Silvia GutiÃ©rrez</t>
  </si>
  <si>
    <t>Elpidia Carrillo</t>
  </si>
  <si>
    <t>La otra conquistaÂ </t>
  </si>
  <si>
    <t>DamiÃ¡n Delgado</t>
  </si>
  <si>
    <t>Nelson Ascencio</t>
  </si>
  <si>
    <t>Bobby Lee</t>
  </si>
  <si>
    <t>PaulÂ </t>
  </si>
  <si>
    <t>Jeremy Owen</t>
  </si>
  <si>
    <t>Neil Diamond</t>
  </si>
  <si>
    <t>Saving SilvermanÂ </t>
  </si>
  <si>
    <t>Kyle Gass</t>
  </si>
  <si>
    <t>Kelli Garner</t>
  </si>
  <si>
    <t>ThumbsuckerÂ </t>
  </si>
  <si>
    <t>Peter McNamara</t>
  </si>
  <si>
    <t>Shooting FishÂ </t>
  </si>
  <si>
    <t>Aleksey Chadov</t>
  </si>
  <si>
    <t>Konstantin Khabenskiy</t>
  </si>
  <si>
    <t>Night WatchÂ </t>
  </si>
  <si>
    <t>Zhanna Friske</t>
  </si>
  <si>
    <t>Russia</t>
  </si>
  <si>
    <t>Fantasy|Thriller</t>
  </si>
  <si>
    <t>Mira Sorvino</t>
  </si>
  <si>
    <t>Summer of SamÂ </t>
  </si>
  <si>
    <t>Youth in RevoltÂ </t>
  </si>
  <si>
    <t>Ryan Bollman</t>
  </si>
  <si>
    <t>Only the StrongÂ </t>
  </si>
  <si>
    <t>Todd Susman</t>
  </si>
  <si>
    <t>Agent Cody Banks 2: Destination LondonÂ </t>
  </si>
  <si>
    <t>Action|Adventure|Comedy|Family|Romance|Sci-Fi</t>
  </si>
  <si>
    <t>Jon Tenney</t>
  </si>
  <si>
    <t>Rabbit HoleÂ </t>
  </si>
  <si>
    <t>Tammy Blanchard</t>
  </si>
  <si>
    <t>ConfidenceÂ </t>
  </si>
  <si>
    <t>BobbyÂ </t>
  </si>
  <si>
    <t>William Atherton</t>
  </si>
  <si>
    <t>Tim and Eric's Billion Dollar MovieÂ </t>
  </si>
  <si>
    <t>Bob Ross</t>
  </si>
  <si>
    <t>Don Juan DeMarcoÂ </t>
  </si>
  <si>
    <t>The DoorsÂ </t>
  </si>
  <si>
    <t>And So It GoesÂ </t>
  </si>
  <si>
    <t>Frankie Valli</t>
  </si>
  <si>
    <t>PersepolisÂ </t>
  </si>
  <si>
    <t>Danielle Darrieux</t>
  </si>
  <si>
    <t>Animation|Biography|Drama|War</t>
  </si>
  <si>
    <t>Krysta Rodriguez</t>
  </si>
  <si>
    <t>Matt Bennett</t>
  </si>
  <si>
    <t>The Virginity HitÂ </t>
  </si>
  <si>
    <t>Zack Pearlman</t>
  </si>
  <si>
    <t>The JudgeÂ </t>
  </si>
  <si>
    <t>Chi Ling Chiu</t>
  </si>
  <si>
    <t>Shengyi Huang</t>
  </si>
  <si>
    <t>Kung Fu HustleÂ </t>
  </si>
  <si>
    <t>Qiu Yuen</t>
  </si>
  <si>
    <t>Tom Virtue</t>
  </si>
  <si>
    <t>The Guilt TripÂ </t>
  </si>
  <si>
    <t>Julene Renee</t>
  </si>
  <si>
    <t>Greg Crowe</t>
  </si>
  <si>
    <t>FreakonomicsÂ </t>
  </si>
  <si>
    <t>Tempestt Bledsoe</t>
  </si>
  <si>
    <t>Johnny Pacar</t>
  </si>
  <si>
    <t>Fort McCoyÂ </t>
  </si>
  <si>
    <t>Just LookingÂ </t>
  </si>
  <si>
    <t>Peter Onorati</t>
  </si>
  <si>
    <t>Public EnemiesÂ </t>
  </si>
  <si>
    <t>Biography|Crime|Drama|History|Romance</t>
  </si>
  <si>
    <t>Miriam Shor</t>
  </si>
  <si>
    <t>Hedwig and the Angry InchÂ </t>
  </si>
  <si>
    <t>Comedy|Drama|Music|Musical</t>
  </si>
  <si>
    <t>The SweeneyÂ </t>
  </si>
  <si>
    <t>Alan Ford</t>
  </si>
  <si>
    <t>The DivideÂ </t>
  </si>
  <si>
    <t>Woman on TopÂ </t>
  </si>
  <si>
    <t>Mark Feuerstein</t>
  </si>
  <si>
    <t>Lady in WhiteÂ </t>
  </si>
  <si>
    <t>Katherine Helmond</t>
  </si>
  <si>
    <t>Tanner HallÂ </t>
  </si>
  <si>
    <t>ScrewedÂ </t>
  </si>
  <si>
    <t>Sherman Hemsley</t>
  </si>
  <si>
    <t>Silent HillÂ </t>
  </si>
  <si>
    <t>Adventure|Horror|Mystery</t>
  </si>
  <si>
    <t>Zero EffectÂ </t>
  </si>
  <si>
    <t>Angela Featherstone</t>
  </si>
  <si>
    <t>Comedy|Crime|Drama|Mystery|Thriller</t>
  </si>
  <si>
    <t>Dirty WorkÂ </t>
  </si>
  <si>
    <t>Traylor Howard</t>
  </si>
  <si>
    <t>Maggie Siff</t>
  </si>
  <si>
    <t>The 5th WaveÂ </t>
  </si>
  <si>
    <t>Nick Robinson</t>
  </si>
  <si>
    <t>Thomas and the Magic RailroadÂ </t>
  </si>
  <si>
    <t>Adventure|Comedy|Drama|Family|Fantasy</t>
  </si>
  <si>
    <t>Gina McKee</t>
  </si>
  <si>
    <t>MirrormaskÂ </t>
  </si>
  <si>
    <t>Rob Brydon</t>
  </si>
  <si>
    <t>The CollectionÂ </t>
  </si>
  <si>
    <t>Lee Tergesen</t>
  </si>
  <si>
    <t>Alexandra Rapaport</t>
  </si>
  <si>
    <t>Thomas Bo Larsen</t>
  </si>
  <si>
    <t>The HuntÂ </t>
  </si>
  <si>
    <t>Hana Shuan</t>
  </si>
  <si>
    <t>Eva LaRue</t>
  </si>
  <si>
    <t>The BarbariansÂ </t>
  </si>
  <si>
    <t>Richard Lynch</t>
  </si>
  <si>
    <t>Marie Avgeropoulos</t>
  </si>
  <si>
    <t>I Love You, Beth CooperÂ </t>
  </si>
  <si>
    <t>A Scanner DarklyÂ </t>
  </si>
  <si>
    <t>Animation|Drama|Mystery|Sci-Fi|Thriller</t>
  </si>
  <si>
    <t>Kati Outinen</t>
  </si>
  <si>
    <t>Jean-Pierre LÃ©aud</t>
  </si>
  <si>
    <t>Le HavreÂ </t>
  </si>
  <si>
    <t>Jean-Pierre Darroussin</t>
  </si>
  <si>
    <t>Finland</t>
  </si>
  <si>
    <t>The Rage: Carrie 2Â </t>
  </si>
  <si>
    <t>Molly Parker</t>
  </si>
  <si>
    <t>Men with BroomsÂ </t>
  </si>
  <si>
    <t>Kari Matchett</t>
  </si>
  <si>
    <t>Take ShelterÂ </t>
  </si>
  <si>
    <t>Robert Longstreet</t>
  </si>
  <si>
    <t>Ira &amp; AbbyÂ </t>
  </si>
  <si>
    <t>A Civil ActionÂ </t>
  </si>
  <si>
    <t>Held UpÂ </t>
  </si>
  <si>
    <t>Robert Lopez</t>
  </si>
  <si>
    <t>Winnie the PoohÂ </t>
  </si>
  <si>
    <t>Huell Howser</t>
  </si>
  <si>
    <t>Callum Blue</t>
  </si>
  <si>
    <t>ColombianaÂ </t>
  </si>
  <si>
    <t>Jesse Borrego</t>
  </si>
  <si>
    <t>Witless ProtectionÂ </t>
  </si>
  <si>
    <t>Richard Bull</t>
  </si>
  <si>
    <t>Mykel Shannon Jenkins</t>
  </si>
  <si>
    <t>The Masked SaintÂ </t>
  </si>
  <si>
    <t>Lara Jean Chorostecki</t>
  </si>
  <si>
    <t>Action|Biography|Crime|Drama|Family|Fantasy</t>
  </si>
  <si>
    <t>Mark Moses</t>
  </si>
  <si>
    <t>Seeking a Friend for the End of the WorldÂ </t>
  </si>
  <si>
    <t>Rob Huebel</t>
  </si>
  <si>
    <t>Adventure|Comedy|Drama|Romance|Sci-Fi</t>
  </si>
  <si>
    <t>The MuseÂ </t>
  </si>
  <si>
    <t>Winter PassingÂ </t>
  </si>
  <si>
    <t>Richard IIIÂ </t>
  </si>
  <si>
    <t>From HellÂ </t>
  </si>
  <si>
    <t>Ian Richardson</t>
  </si>
  <si>
    <t>D.E.B.S.Â </t>
  </si>
  <si>
    <t>Poolhall JunkiesÂ </t>
  </si>
  <si>
    <t>He Got GameÂ </t>
  </si>
  <si>
    <t>Tygo Gernandt</t>
  </si>
  <si>
    <t>Yorick van Wageningen</t>
  </si>
  <si>
    <t>Winter in WartimeÂ </t>
  </si>
  <si>
    <t>Martijn Lakemeier</t>
  </si>
  <si>
    <t>Netherlands</t>
  </si>
  <si>
    <t>DefendorÂ </t>
  </si>
  <si>
    <t>Sheila Hancock</t>
  </si>
  <si>
    <t>Richard Johnson</t>
  </si>
  <si>
    <t>The Boy in the Striped PajamasÂ </t>
  </si>
  <si>
    <t>Cara Horgan</t>
  </si>
  <si>
    <t>Jerry Brown</t>
  </si>
  <si>
    <t>Jane Goodall</t>
  </si>
  <si>
    <t>Time to ChooseÂ </t>
  </si>
  <si>
    <t>Peter Agnefjall</t>
  </si>
  <si>
    <t>Kirk Baltz</t>
  </si>
  <si>
    <t>BulworthÂ </t>
  </si>
  <si>
    <t>Graham Beckel</t>
  </si>
  <si>
    <t>Teacher's PetÂ </t>
  </si>
  <si>
    <t>Animation|Comedy|Family|Fantasy|Musical</t>
  </si>
  <si>
    <t>The JonesesÂ </t>
  </si>
  <si>
    <t>PrometheusÂ </t>
  </si>
  <si>
    <t>JoyÂ </t>
  </si>
  <si>
    <t>Biography|Comedy|Drama</t>
  </si>
  <si>
    <t>Lindsay Price</t>
  </si>
  <si>
    <t>Club DreadÂ </t>
  </si>
  <si>
    <t>The Loss of Sexual InnocenceÂ </t>
  </si>
  <si>
    <t>Head Over HeelsÂ </t>
  </si>
  <si>
    <t>China Chow</t>
  </si>
  <si>
    <t>Comedy|Mystery|Romance</t>
  </si>
  <si>
    <t>Regina CasÃ©</t>
  </si>
  <si>
    <t>Alex Huszar</t>
  </si>
  <si>
    <t>The Second MotherÂ </t>
  </si>
  <si>
    <t>Luis Miranda</t>
  </si>
  <si>
    <t>JoeÂ </t>
  </si>
  <si>
    <t>Ronnie Gene Blevins</t>
  </si>
  <si>
    <t>ControlÂ </t>
  </si>
  <si>
    <t>Alexandra Maria Lara</t>
  </si>
  <si>
    <t>300: Rise of an EmpireÂ </t>
  </si>
  <si>
    <t>Matt Ross</t>
  </si>
  <si>
    <t>PCUÂ </t>
  </si>
  <si>
    <t>Chris Young</t>
  </si>
  <si>
    <t>Saint John of Las VegasÂ </t>
  </si>
  <si>
    <t>FrankenweenieÂ </t>
  </si>
  <si>
    <t>Animation|Comedy|Family|Horror|Sci-Fi</t>
  </si>
  <si>
    <t>Jimmy Smits</t>
  </si>
  <si>
    <t>Mother and ChildÂ </t>
  </si>
  <si>
    <t>8MMÂ </t>
  </si>
  <si>
    <t>Soul KitchenÂ </t>
  </si>
  <si>
    <t>Birol Ãœnel</t>
  </si>
  <si>
    <t>The Spy Next DoorÂ </t>
  </si>
  <si>
    <t>Action|Comedy|Family</t>
  </si>
  <si>
    <t>Big FishÂ </t>
  </si>
  <si>
    <t>21 GramsÂ </t>
  </si>
  <si>
    <t>Ryan Donowho</t>
  </si>
  <si>
    <t>Imaginary HeroesÂ </t>
  </si>
  <si>
    <t>Donnie DarkoÂ </t>
  </si>
  <si>
    <t>Alice Olivia Clarke</t>
  </si>
  <si>
    <t>The Good HeartÂ </t>
  </si>
  <si>
    <t>Stephen Henderson</t>
  </si>
  <si>
    <t>Iceland</t>
  </si>
  <si>
    <t>Slim Pickens</t>
  </si>
  <si>
    <t>Major DundeeÂ </t>
  </si>
  <si>
    <t>Warren Oates</t>
  </si>
  <si>
    <t>Adventure|War|Western</t>
  </si>
  <si>
    <t>Fedja van HuÃªt</t>
  </si>
  <si>
    <t>Jan Decleir</t>
  </si>
  <si>
    <t>CharacterÂ </t>
  </si>
  <si>
    <t>Hans Kesting</t>
  </si>
  <si>
    <t>Shattered GlassÂ </t>
  </si>
  <si>
    <t>Topsy-TurvyÂ </t>
  </si>
  <si>
    <t>Lesley Manville</t>
  </si>
  <si>
    <t>Biography|Comedy|Drama|History|Music|Musical</t>
  </si>
  <si>
    <t>Richard Farnsworth</t>
  </si>
  <si>
    <t>The Straight StoryÂ </t>
  </si>
  <si>
    <t>Everett McGill</t>
  </si>
  <si>
    <t>The Big TeaseÂ </t>
  </si>
  <si>
    <t>Enrique VillÃ©n</t>
  </si>
  <si>
    <t>Luis Tosar</t>
  </si>
  <si>
    <t>Mondays in the SunÂ </t>
  </si>
  <si>
    <t>Aida Folch</t>
  </si>
  <si>
    <t>Kyla Pratt</t>
  </si>
  <si>
    <t>Barney's Great AdventureÂ </t>
  </si>
  <si>
    <t>Shirley Douglas</t>
  </si>
  <si>
    <t>Reece Ritchie</t>
  </si>
  <si>
    <t>Desert DancerÂ </t>
  </si>
  <si>
    <t>Marama Corlett</t>
  </si>
  <si>
    <t>Veronika Dash</t>
  </si>
  <si>
    <t>Cadillac RecordsÂ </t>
  </si>
  <si>
    <t>MallratsÂ </t>
  </si>
  <si>
    <t>Survival of the DeadÂ </t>
  </si>
  <si>
    <t>Kathleen Munroe</t>
  </si>
  <si>
    <t>Hector Kotsifakis</t>
  </si>
  <si>
    <t>Buen DÃ­a, RamÃ³nÂ </t>
  </si>
  <si>
    <t>Arcelia RamÃ­rez</t>
  </si>
  <si>
    <t>Light SleeperÂ </t>
  </si>
  <si>
    <t>The MachinistÂ </t>
  </si>
  <si>
    <t>The WacknessÂ </t>
  </si>
  <si>
    <t>WonderlandÂ </t>
  </si>
  <si>
    <t>Franky G</t>
  </si>
  <si>
    <t>Deuces WildÂ </t>
  </si>
  <si>
    <t>Colin O'Donoghue</t>
  </si>
  <si>
    <t>The RiteÂ </t>
  </si>
  <si>
    <t>Lynne Thigpen</t>
  </si>
  <si>
    <t>NovocaineÂ </t>
  </si>
  <si>
    <t>Polly Noonan</t>
  </si>
  <si>
    <t>Clemens Schick</t>
  </si>
  <si>
    <t>Wagner Moura</t>
  </si>
  <si>
    <t>Futuro BeachÂ </t>
  </si>
  <si>
    <t>JesuÃ­ta Barbosa</t>
  </si>
  <si>
    <t>The Last Time I Committed SuicideÂ </t>
  </si>
  <si>
    <t>Fernanda Machado</t>
  </si>
  <si>
    <t>Elite SquadÂ </t>
  </si>
  <si>
    <t>AndrÃ© Ramiro</t>
  </si>
  <si>
    <t>Bonnie Lee Bouman</t>
  </si>
  <si>
    <t>Saad Siddiqui</t>
  </si>
  <si>
    <t>InescapableÂ </t>
  </si>
  <si>
    <t>Fadia Nadda</t>
  </si>
  <si>
    <t>ParaNormanÂ </t>
  </si>
  <si>
    <t>Only God ForgivesÂ </t>
  </si>
  <si>
    <t>Yayaying Rhatha Phongam</t>
  </si>
  <si>
    <t>Margo Harshman</t>
  </si>
  <si>
    <t>Sorority RowÂ </t>
  </si>
  <si>
    <t>Rumer Willis</t>
  </si>
  <si>
    <t>Bright StarÂ </t>
  </si>
  <si>
    <t>Samuel Roukin</t>
  </si>
  <si>
    <t>HaywireÂ </t>
  </si>
  <si>
    <t>The WatcherÂ </t>
  </si>
  <si>
    <t>Chris Ellis</t>
  </si>
  <si>
    <t>Preity Zinta</t>
  </si>
  <si>
    <t>Shah Rukh Khan</t>
  </si>
  <si>
    <t>Veer-ZaaraÂ </t>
  </si>
  <si>
    <t>ArbitrageÂ </t>
  </si>
  <si>
    <t>Jacques Gamblin</t>
  </si>
  <si>
    <t>Sara Forestier</t>
  </si>
  <si>
    <t>The Names of LoveÂ </t>
  </si>
  <si>
    <t>Joshua Mikel</t>
  </si>
  <si>
    <t>Alvin and the Chipmunks: The Road ChipÂ </t>
  </si>
  <si>
    <t>Hamlet 2Â </t>
  </si>
  <si>
    <t>Eric Johnson</t>
  </si>
  <si>
    <t>The Work and the GloryÂ </t>
  </si>
  <si>
    <t>Tiffany Dupont</t>
  </si>
  <si>
    <t>Savage GraceÂ </t>
  </si>
  <si>
    <t>Atlas Shrugged: Who Is John Galt?Â </t>
  </si>
  <si>
    <t>Kristoffer Polaha</t>
  </si>
  <si>
    <t>Katrina Kaif</t>
  </si>
  <si>
    <t>Jab Tak Hai JaanÂ </t>
  </si>
  <si>
    <t>Vic Waghorn</t>
  </si>
  <si>
    <t>Mustafa Haidari</t>
  </si>
  <si>
    <t>The Kite RunnerÂ </t>
  </si>
  <si>
    <t>Khalid Abdalla</t>
  </si>
  <si>
    <t>IrisÂ </t>
  </si>
  <si>
    <t>The EastÂ </t>
  </si>
  <si>
    <t>New York StoriesÂ </t>
  </si>
  <si>
    <t>Mia Farrow</t>
  </si>
  <si>
    <t>Ruth Sheen</t>
  </si>
  <si>
    <t>Mr. TurnerÂ </t>
  </si>
  <si>
    <t>Karl Johnson</t>
  </si>
  <si>
    <t>The Real CancunÂ </t>
  </si>
  <si>
    <t>Benjamin Fletcher</t>
  </si>
  <si>
    <t>PaparazziÂ </t>
  </si>
  <si>
    <t>TheyÂ </t>
  </si>
  <si>
    <t>MirrorsÂ </t>
  </si>
  <si>
    <t>Igby Goes DownÂ </t>
  </si>
  <si>
    <t>Bill Irwin</t>
  </si>
  <si>
    <t>Predator 2Â </t>
  </si>
  <si>
    <t>Kevin Peter Hall</t>
  </si>
  <si>
    <t>Anywhere But HereÂ </t>
  </si>
  <si>
    <t>Red Riding HoodÂ </t>
  </si>
  <si>
    <t>MelancholiaÂ </t>
  </si>
  <si>
    <t>After.LifeÂ </t>
  </si>
  <si>
    <t>Emily Podleski</t>
  </si>
  <si>
    <t>The Work and the Glory II: American ZionÂ </t>
  </si>
  <si>
    <t>The TenÂ </t>
  </si>
  <si>
    <t>Ron Silver</t>
  </si>
  <si>
    <t>Michael J. Morris</t>
  </si>
  <si>
    <t>Falcon RisingÂ </t>
  </si>
  <si>
    <t>Lateef Crowder</t>
  </si>
  <si>
    <t>Lucky Number SlevinÂ </t>
  </si>
  <si>
    <t>Here on EarthÂ </t>
  </si>
  <si>
    <t>The Tailor of PanamaÂ </t>
  </si>
  <si>
    <t>Toby Huss</t>
  </si>
  <si>
    <t>Rescue DawnÂ </t>
  </si>
  <si>
    <t>FranÃ§ois Chau</t>
  </si>
  <si>
    <t>Adventure|Biography|Drama|War</t>
  </si>
  <si>
    <t>Camryn Manheim</t>
  </si>
  <si>
    <t>Dark WaterÂ </t>
  </si>
  <si>
    <t>Ariel Gade</t>
  </si>
  <si>
    <t>Robert Miano</t>
  </si>
  <si>
    <t>LoserÂ </t>
  </si>
  <si>
    <t>Zak Orth</t>
  </si>
  <si>
    <t>Home FriesÂ </t>
  </si>
  <si>
    <t>Tom Noonan</t>
  </si>
  <si>
    <t>AnomalisaÂ </t>
  </si>
  <si>
    <t>David Thewlis</t>
  </si>
  <si>
    <t>Animation|Comedy|Drama|Romance</t>
  </si>
  <si>
    <t>Raise Your VoiceÂ </t>
  </si>
  <si>
    <t>Family|Music|Romance</t>
  </si>
  <si>
    <t>A Guy ThingÂ </t>
  </si>
  <si>
    <t>Fun SizeÂ </t>
  </si>
  <si>
    <t>Osric Chau</t>
  </si>
  <si>
    <t>Labor DayÂ </t>
  </si>
  <si>
    <t>Brooke Smith</t>
  </si>
  <si>
    <t>Danny CollinsÂ </t>
  </si>
  <si>
    <t>Russell Wong</t>
  </si>
  <si>
    <t>Snow Flower and the Secret FanÂ </t>
  </si>
  <si>
    <t>Ji-hyun Jun</t>
  </si>
  <si>
    <t>Randy Couture</t>
  </si>
  <si>
    <t>RedbeltÂ </t>
  </si>
  <si>
    <t>Liza Minnelli</t>
  </si>
  <si>
    <t>Chris Noth</t>
  </si>
  <si>
    <t>Sex and the City 2Â </t>
  </si>
  <si>
    <t>Albino AlligatorÂ </t>
  </si>
  <si>
    <t>Queen of the DamnedÂ </t>
  </si>
  <si>
    <t>Party MonsterÂ </t>
  </si>
  <si>
    <t>Marilyn Manson</t>
  </si>
  <si>
    <t>Swing VoteÂ </t>
  </si>
  <si>
    <t>Silvio Muccino</t>
  </si>
  <si>
    <t>Laura Morante</t>
  </si>
  <si>
    <t>Remember Me, My LoveÂ </t>
  </si>
  <si>
    <t>Giulia Michelini</t>
  </si>
  <si>
    <t>Danny Strong</t>
  </si>
  <si>
    <t>Sydney WhiteÂ </t>
  </si>
  <si>
    <t>Samm Levine</t>
  </si>
  <si>
    <t>JumperÂ </t>
  </si>
  <si>
    <t>Jack and JillÂ </t>
  </si>
  <si>
    <t>Cheryl Ladd</t>
  </si>
  <si>
    <t>A Dog of FlandersÂ </t>
  </si>
  <si>
    <t>Matt Cohen</t>
  </si>
  <si>
    <t>Chain LetterÂ </t>
  </si>
  <si>
    <t>Noah Segan</t>
  </si>
  <si>
    <t>SeveranceÂ </t>
  </si>
  <si>
    <t>Laura Harris</t>
  </si>
  <si>
    <t>Lovely, StillÂ </t>
  </si>
  <si>
    <t>Regi Davis</t>
  </si>
  <si>
    <t>HulkÂ </t>
  </si>
  <si>
    <t>Stephanie Szostak</t>
  </si>
  <si>
    <t>MotherhoodÂ </t>
  </si>
  <si>
    <t>Emily Wickersham</t>
  </si>
  <si>
    <t>I Am Number FourÂ </t>
  </si>
  <si>
    <t>Reuben Langdon</t>
  </si>
  <si>
    <t>Ghost ShipÂ </t>
  </si>
  <si>
    <t>Francesca Rettondini</t>
  </si>
  <si>
    <t>Midnight in the Garden of Good and EvilÂ </t>
  </si>
  <si>
    <t>Leon Rippy</t>
  </si>
  <si>
    <t>Isabelle Huppert</t>
  </si>
  <si>
    <t>8 WomenÂ </t>
  </si>
  <si>
    <t>Emmanuelle BÃ©art</t>
  </si>
  <si>
    <t>Comedy|Crime|Musical|Romance</t>
  </si>
  <si>
    <t>Daniel Stewart Sherman</t>
  </si>
  <si>
    <t>Mike Figueroa</t>
  </si>
  <si>
    <t>RedactedÂ </t>
  </si>
  <si>
    <t>Kel O'Neill</t>
  </si>
  <si>
    <t>Crime|Thriller|War</t>
  </si>
  <si>
    <t>Auto FocusÂ </t>
  </si>
  <si>
    <t>RudderlessÂ </t>
  </si>
  <si>
    <t>David Adam Flannery</t>
  </si>
  <si>
    <t>WooÂ </t>
  </si>
  <si>
    <t>FascinationÂ </t>
  </si>
  <si>
    <t>Alice Evans</t>
  </si>
  <si>
    <t>Michael McElhatton</t>
  </si>
  <si>
    <t>Albert NobbsÂ </t>
  </si>
  <si>
    <t>Mark Williams</t>
  </si>
  <si>
    <t>WolfÂ </t>
  </si>
  <si>
    <t>Drama|Horror|Romance|Thriller</t>
  </si>
  <si>
    <t>Waris Ahluwalia</t>
  </si>
  <si>
    <t>Flavio Parenti</t>
  </si>
  <si>
    <t>I Am LoveÂ </t>
  </si>
  <si>
    <t>Alba Rohrwacher</t>
  </si>
  <si>
    <t>Chriss Anglin</t>
  </si>
  <si>
    <t>An American CarolÂ </t>
  </si>
  <si>
    <t>Gary Coleman</t>
  </si>
  <si>
    <t>Jimmy Nail</t>
  </si>
  <si>
    <t>Andrea Corr</t>
  </si>
  <si>
    <t>EvitaÂ </t>
  </si>
  <si>
    <t>Peter Polycarpou</t>
  </si>
  <si>
    <t>Biography|Drama|History|Musical</t>
  </si>
  <si>
    <t>BrazilÂ </t>
  </si>
  <si>
    <t>The JackalÂ </t>
  </si>
  <si>
    <t>The OneÂ </t>
  </si>
  <si>
    <t>The Mighty MacsÂ </t>
  </si>
  <si>
    <t>Jennifer Butler</t>
  </si>
  <si>
    <t>Sam Waterston</t>
  </si>
  <si>
    <t>Serial MomÂ </t>
  </si>
  <si>
    <t>Mary Goggin</t>
  </si>
  <si>
    <t>Saif Ali Khan</t>
  </si>
  <si>
    <t>Ta Ra Rum PumÂ </t>
  </si>
  <si>
    <t>Vic Aviles</t>
  </si>
  <si>
    <t>Beastmaster 2: Through the Portal of TimeÂ </t>
  </si>
  <si>
    <t>Marc Singer</t>
  </si>
  <si>
    <t>Santiago Cabrera</t>
  </si>
  <si>
    <t>For Greater Glory: The True Story of CristiadaÂ </t>
  </si>
  <si>
    <t>Adhir Kalyan</t>
  </si>
  <si>
    <t>Paul Blart: Mall CopÂ </t>
  </si>
  <si>
    <t>Adam Butcher</t>
  </si>
  <si>
    <t>Saint RalphÂ </t>
  </si>
  <si>
    <t>Gordon Pinsent</t>
  </si>
  <si>
    <t>Spencer Wilding</t>
  </si>
  <si>
    <t>Ghost Rider: Spirit of VengeanceÂ </t>
  </si>
  <si>
    <t>Nathalie Fay</t>
  </si>
  <si>
    <t>SomewhereÂ </t>
  </si>
  <si>
    <t>Erin Wasson</t>
  </si>
  <si>
    <t>Joseph Cross</t>
  </si>
  <si>
    <t>Jill Clayburgh</t>
  </si>
  <si>
    <t>Running with ScissorsÂ </t>
  </si>
  <si>
    <t>Dagmara Dominczyk</t>
  </si>
  <si>
    <t>Kazunari Ninomiya</t>
  </si>
  <si>
    <t>Yuki Matsuzaki</t>
  </si>
  <si>
    <t>Letters from Iwo JimaÂ </t>
  </si>
  <si>
    <t>ShidÃ´ Nakamura</t>
  </si>
  <si>
    <t>We Need to Talk About KevinÂ </t>
  </si>
  <si>
    <t>Ashley Gerasimovich</t>
  </si>
  <si>
    <t>The ReplacementsÂ </t>
  </si>
  <si>
    <t>Factory GirlÂ </t>
  </si>
  <si>
    <t>Kevin Clash</t>
  </si>
  <si>
    <t>The Adventures of Elmo in GrouchlandÂ </t>
  </si>
  <si>
    <t>Caroll Spinney</t>
  </si>
  <si>
    <t>Adventure|Comedy|Family|Fantasy|Musical</t>
  </si>
  <si>
    <t>Aasif Mandvi</t>
  </si>
  <si>
    <t>The DictatorÂ </t>
  </si>
  <si>
    <t>Horatio Sanz</t>
  </si>
  <si>
    <t>Harvard ManÂ </t>
  </si>
  <si>
    <t>Matt Frewer</t>
  </si>
  <si>
    <t>A Home at the End of the WorldÂ </t>
  </si>
  <si>
    <t>Lindsay Kay Hayward</t>
  </si>
  <si>
    <t>R100Â </t>
  </si>
  <si>
    <t>Shinobu Terajima</t>
  </si>
  <si>
    <t>Harry BrownÂ </t>
  </si>
  <si>
    <t>Chelsea Field</t>
  </si>
  <si>
    <t>FlipperÂ </t>
  </si>
  <si>
    <t>Jessica Wesson</t>
  </si>
  <si>
    <t>The Right StuffÂ </t>
  </si>
  <si>
    <t>The NegotiatorÂ </t>
  </si>
  <si>
    <t>Pablo Rosso</t>
  </si>
  <si>
    <t>Jonathan D. Mellor</t>
  </si>
  <si>
    <t>[Rec] 2Â </t>
  </si>
  <si>
    <t>Andrea Ros</t>
  </si>
  <si>
    <t>Kendrick Cross</t>
  </si>
  <si>
    <t>The 5th QuarterÂ </t>
  </si>
  <si>
    <t>Sammy Nagi Njuguna</t>
  </si>
  <si>
    <t>Michael Raymond-James</t>
  </si>
  <si>
    <t>Black Snake MoanÂ </t>
  </si>
  <si>
    <t>House of DÂ </t>
  </si>
  <si>
    <t>Bella Heathcote</t>
  </si>
  <si>
    <t>The Neon DemonÂ </t>
  </si>
  <si>
    <t>Charles Baker</t>
  </si>
  <si>
    <t>DragonHeartÂ </t>
  </si>
  <si>
    <t>Terry O'Neill</t>
  </si>
  <si>
    <t>LockoutÂ </t>
  </si>
  <si>
    <t>Jacky Ido</t>
  </si>
  <si>
    <t>Kuno Becker</t>
  </si>
  <si>
    <t>Sean Pertwee</t>
  </si>
  <si>
    <t>Goal! The Dream BeginsÂ </t>
  </si>
  <si>
    <t>Showdown in Little TokyoÂ </t>
  </si>
  <si>
    <t>Vernee Watson</t>
  </si>
  <si>
    <t>LittlemanÂ </t>
  </si>
  <si>
    <t>Evan Ross</t>
  </si>
  <si>
    <t>Jeff, Who Lives at HomeÂ </t>
  </si>
  <si>
    <t>The LimeyÂ </t>
  </si>
  <si>
    <t>Mick Lally</t>
  </si>
  <si>
    <t>Sean Lennon</t>
  </si>
  <si>
    <t>The Secret of KellsÂ </t>
  </si>
  <si>
    <t>Evan McGuire</t>
  </si>
  <si>
    <t>Tyler James Williams</t>
  </si>
  <si>
    <t>PeeplesÂ </t>
  </si>
  <si>
    <t>Diane Ladd</t>
  </si>
  <si>
    <t>Come Early MorningÂ </t>
  </si>
  <si>
    <t>Ritchie Montgomery</t>
  </si>
  <si>
    <t>The GreatestÂ </t>
  </si>
  <si>
    <t>Cara Seymour</t>
  </si>
  <si>
    <t>Dash Mihok</t>
  </si>
  <si>
    <t>Dark BlueÂ </t>
  </si>
  <si>
    <t>Michael Michele</t>
  </si>
  <si>
    <t>Lucky BreakÂ </t>
  </si>
  <si>
    <t>VirtuosityÂ </t>
  </si>
  <si>
    <t>Darryl Cox</t>
  </si>
  <si>
    <t>Bottle RocketÂ </t>
  </si>
  <si>
    <t>Lumi Cavazos</t>
  </si>
  <si>
    <t>Surfer, DudeÂ </t>
  </si>
  <si>
    <t>28 DaysÂ </t>
  </si>
  <si>
    <t>Gustav FrÃ¶hlich</t>
  </si>
  <si>
    <t>Brigitte Helm</t>
  </si>
  <si>
    <t>MetropolisÂ </t>
  </si>
  <si>
    <t>Rudolf Klein-Rogge</t>
  </si>
  <si>
    <t>Shawn Parsons</t>
  </si>
  <si>
    <t>Song OneÂ </t>
  </si>
  <si>
    <t>Li Jun Li</t>
  </si>
  <si>
    <t>Nora Arnezeder</t>
  </si>
  <si>
    <t>America Olivo</t>
  </si>
  <si>
    <t>ManiacÂ </t>
  </si>
  <si>
    <t>Liane Balaban</t>
  </si>
  <si>
    <t>LimboÂ </t>
  </si>
  <si>
    <t>Vanessa Martinez</t>
  </si>
  <si>
    <t>Nanny McPhee ReturnsÂ </t>
  </si>
  <si>
    <t>Eros Vlahos</t>
  </si>
  <si>
    <t>What's Your Number?Â </t>
  </si>
  <si>
    <t>GracieÂ </t>
  </si>
  <si>
    <t>Lars and the Real GirlÂ </t>
  </si>
  <si>
    <t>The RelicÂ </t>
  </si>
  <si>
    <t>Chi Muoi Lo</t>
  </si>
  <si>
    <t>Police Academy: Mission to MoscowÂ </t>
  </si>
  <si>
    <t>G.W. Bailey</t>
  </si>
  <si>
    <t>Robbie Kay</t>
  </si>
  <si>
    <t>Made in DagenhamÂ </t>
  </si>
  <si>
    <t>Mickey Blue EyesÂ </t>
  </si>
  <si>
    <t>Shark Night 3DÂ </t>
  </si>
  <si>
    <t>My Stepmother Is an AlienÂ </t>
  </si>
  <si>
    <t>SlackersÂ </t>
  </si>
  <si>
    <t>The Man Who Knew Too LittleÂ </t>
  </si>
  <si>
    <t>Joanne Whalley</t>
  </si>
  <si>
    <t>Clay PigeonsÂ </t>
  </si>
  <si>
    <t>Kevin Rahm</t>
  </si>
  <si>
    <t>PaycheckÂ </t>
  </si>
  <si>
    <t>Percy Jackson &amp; the Olympians: The Lightning ThiefÂ </t>
  </si>
  <si>
    <t>Jodi Lyn O'Keefe</t>
  </si>
  <si>
    <t>Whatever It TakesÂ </t>
  </si>
  <si>
    <t>Jesse Tyler Ferguson</t>
  </si>
  <si>
    <t>UntraceableÂ </t>
  </si>
  <si>
    <t>BurntÂ </t>
  </si>
  <si>
    <t>Riccardo Scamarcio</t>
  </si>
  <si>
    <t>John Neville</t>
  </si>
  <si>
    <t>SpiderÂ </t>
  </si>
  <si>
    <t>Sabrina Ferilli</t>
  </si>
  <si>
    <t>Toni Servillo</t>
  </si>
  <si>
    <t>The Great BeautyÂ </t>
  </si>
  <si>
    <t>Serena Grandi</t>
  </si>
  <si>
    <t>Crank: High VoltageÂ </t>
  </si>
  <si>
    <t>Kerry Condon</t>
  </si>
  <si>
    <t>David Masterson</t>
  </si>
  <si>
    <t>The Last StationÂ </t>
  </si>
  <si>
    <t>Anne-Marie Duff</t>
  </si>
  <si>
    <t>Magda Szubanski</t>
  </si>
  <si>
    <t>Bran Nue DaeÂ </t>
  </si>
  <si>
    <t>Jessica Mauboy</t>
  </si>
  <si>
    <t>The RunawaysÂ </t>
  </si>
  <si>
    <t>EulogyÂ </t>
  </si>
  <si>
    <t>The MessengerÂ </t>
  </si>
  <si>
    <t>Eamonn Walker</t>
  </si>
  <si>
    <t>Sara-Marie Maltha</t>
  </si>
  <si>
    <t>AberdeenÂ </t>
  </si>
  <si>
    <t>Stellan SkarsgÃ¥rd</t>
  </si>
  <si>
    <t>Stephen Marcus</t>
  </si>
  <si>
    <t>QuillsÂ </t>
  </si>
  <si>
    <t>Amelia Warner</t>
  </si>
  <si>
    <t>For Your ConsiderationÂ </t>
  </si>
  <si>
    <t>FreeheldÂ </t>
  </si>
  <si>
    <t>Things to Do in Denver When You're DeadÂ </t>
  </si>
  <si>
    <t>Pay It ForwardÂ </t>
  </si>
  <si>
    <t>Nicholas Lea</t>
  </si>
  <si>
    <t>Vertical LimitÂ </t>
  </si>
  <si>
    <t>The Extra ManÂ </t>
  </si>
  <si>
    <t>James Callis</t>
  </si>
  <si>
    <t>One Night with the KingÂ </t>
  </si>
  <si>
    <t>Bullets Over BroadwayÂ </t>
  </si>
  <si>
    <t>HesherÂ </t>
  </si>
  <si>
    <t>The Importance of Being EarnestÂ </t>
  </si>
  <si>
    <t>Last HolidayÂ </t>
  </si>
  <si>
    <t>Bradley Pierce</t>
  </si>
  <si>
    <t>The BorrowersÂ </t>
  </si>
  <si>
    <t>Michael Byrne</t>
  </si>
  <si>
    <t>The SaintÂ </t>
  </si>
  <si>
    <t>Velibor Topic</t>
  </si>
  <si>
    <t>Action|Adventure|Romance|Sci-Fi|Thriller</t>
  </si>
  <si>
    <t>Keith Allen</t>
  </si>
  <si>
    <t>De-LovelyÂ </t>
  </si>
  <si>
    <t>Sandra Nelson</t>
  </si>
  <si>
    <t>Atlas Shrugged II: The StrikeÂ </t>
  </si>
  <si>
    <t>The ChumscrubberÂ </t>
  </si>
  <si>
    <t>Tim DeKay</t>
  </si>
  <si>
    <t>DickÂ </t>
  </si>
  <si>
    <t>Wah-WahÂ </t>
  </si>
  <si>
    <t>The Vatican TapesÂ </t>
  </si>
  <si>
    <t>Spirit: Stallion of the CimarronÂ </t>
  </si>
  <si>
    <t>Zahn McClarnon</t>
  </si>
  <si>
    <t>Adventure|Animation|Family|Western</t>
  </si>
  <si>
    <t>Dequina Moore</t>
  </si>
  <si>
    <t>Ghost TownÂ </t>
  </si>
  <si>
    <t>Jordan Carlos</t>
  </si>
  <si>
    <t>Jason Cerbone</t>
  </si>
  <si>
    <t>Glenn Plummer</t>
  </si>
  <si>
    <t>ShadeÂ </t>
  </si>
  <si>
    <t>Mark De Alessandro</t>
  </si>
  <si>
    <t>One True ThingÂ </t>
  </si>
  <si>
    <t>Another YearÂ </t>
  </si>
  <si>
    <t>The Heart of MeÂ </t>
  </si>
  <si>
    <t>Eleanor Bron</t>
  </si>
  <si>
    <t>Hearts in AtlantisÂ </t>
  </si>
  <si>
    <t>A Mighty HeartÂ </t>
  </si>
  <si>
    <t>Biography|Drama|History|Thriller|War</t>
  </si>
  <si>
    <t>Roger Lloyd Pack</t>
  </si>
  <si>
    <t>Romola Garai</t>
  </si>
  <si>
    <t>Vanity FairÂ </t>
  </si>
  <si>
    <t>Space ChimpsÂ </t>
  </si>
  <si>
    <t>Omid Abtahi</t>
  </si>
  <si>
    <t>HootÂ </t>
  </si>
  <si>
    <t>When Did You Last See Your Father?Â </t>
  </si>
  <si>
    <t>SanctumÂ </t>
  </si>
  <si>
    <t>Benjamin J. Cain Jr.</t>
  </si>
  <si>
    <t>Ken Arnold</t>
  </si>
  <si>
    <t>AbductionÂ </t>
  </si>
  <si>
    <t>Richard Cetrone</t>
  </si>
  <si>
    <t>Cliff Robertson</t>
  </si>
  <si>
    <t>MaloneÂ </t>
  </si>
  <si>
    <t>Dennis Burkley</t>
  </si>
  <si>
    <t>Ca$hÂ </t>
  </si>
  <si>
    <t>The House of MirthÂ </t>
  </si>
  <si>
    <t>James Babson</t>
  </si>
  <si>
    <t>HellboyÂ </t>
  </si>
  <si>
    <t>Brian Steele</t>
  </si>
  <si>
    <t>Action|Fantasy|Horror|Sci-Fi</t>
  </si>
  <si>
    <t>Aleksa Palladino</t>
  </si>
  <si>
    <t>Melanie Griffith</t>
  </si>
  <si>
    <t>CelebrityÂ </t>
  </si>
  <si>
    <t>The Last Days on MarsÂ </t>
  </si>
  <si>
    <t>The Expendables 2Â </t>
  </si>
  <si>
    <t>Natalie Imbruglia</t>
  </si>
  <si>
    <t>Johnny EnglishÂ </t>
  </si>
  <si>
    <t>Ben Miller</t>
  </si>
  <si>
    <t>Win a Date with Tad Hamilton!Â </t>
  </si>
  <si>
    <t>Kelly Clarkson</t>
  </si>
  <si>
    <t>From Justin to KellyÂ </t>
  </si>
  <si>
    <t>Brian Dietzen</t>
  </si>
  <si>
    <t>Girl 6Â </t>
  </si>
  <si>
    <t>Invaders from MarsÂ </t>
  </si>
  <si>
    <t>Victor Rivers</t>
  </si>
  <si>
    <t>The Lost CityÂ </t>
  </si>
  <si>
    <t>Enrique Murciano</t>
  </si>
  <si>
    <t>Light It UpÂ </t>
  </si>
  <si>
    <t>Drillbit TaylorÂ </t>
  </si>
  <si>
    <t>StripteaseÂ </t>
  </si>
  <si>
    <t>Punch-Drunk LoveÂ </t>
  </si>
  <si>
    <t>Don McManus</t>
  </si>
  <si>
    <t>Taron Egerton</t>
  </si>
  <si>
    <t>Eddie the EagleÂ </t>
  </si>
  <si>
    <t>Tim McInnerny</t>
  </si>
  <si>
    <t>Biography|Comedy|Drama|Sport</t>
  </si>
  <si>
    <t>Imagine Me &amp; YouÂ </t>
  </si>
  <si>
    <t>Darren Boyd</t>
  </si>
  <si>
    <t>Anna Madeley</t>
  </si>
  <si>
    <t>Elizabeth Berrington</t>
  </si>
  <si>
    <t>In BrugesÂ </t>
  </si>
  <si>
    <t>Eric Godon</t>
  </si>
  <si>
    <t>Vera DrakeÂ </t>
  </si>
  <si>
    <t>EuroTripÂ </t>
  </si>
  <si>
    <t>Jacob Pitts</t>
  </si>
  <si>
    <t>In the CutÂ </t>
  </si>
  <si>
    <t>Susan Gardner</t>
  </si>
  <si>
    <t>Code 46Â </t>
  </si>
  <si>
    <t>Natalie Mendoza</t>
  </si>
  <si>
    <t>JarheadÂ </t>
  </si>
  <si>
    <t>James Morrison</t>
  </si>
  <si>
    <t>Triple 9Â </t>
  </si>
  <si>
    <t>The AviatorÂ </t>
  </si>
  <si>
    <t>Down in the ValleyÂ </t>
  </si>
  <si>
    <t>Promised LandÂ </t>
  </si>
  <si>
    <t>PrefontaineÂ </t>
  </si>
  <si>
    <t>Amy Locane</t>
  </si>
  <si>
    <t>Biography|Drama|Romance|Sport</t>
  </si>
  <si>
    <t>Trust the ManÂ </t>
  </si>
  <si>
    <t>My Super Ex-GirlfriendÂ </t>
  </si>
  <si>
    <t>The Incredible Burt WonderstoneÂ </t>
  </si>
  <si>
    <t>The InterpreterÂ </t>
  </si>
  <si>
    <t>Michael Wright</t>
  </si>
  <si>
    <t>G.I. Joe: RetaliationÂ </t>
  </si>
  <si>
    <t>Elodie Yung</t>
  </si>
  <si>
    <t>Paul Freeman</t>
  </si>
  <si>
    <t>Rebecca Budig</t>
  </si>
  <si>
    <t>GetawayÂ </t>
  </si>
  <si>
    <t>Bruce Payne</t>
  </si>
  <si>
    <t>Away We GoÂ </t>
  </si>
  <si>
    <t>Carmen Ejogo</t>
  </si>
  <si>
    <t>UndisputedÂ </t>
  </si>
  <si>
    <t>Action|Crime|Drama|Sport</t>
  </si>
  <si>
    <t>Tony Devon</t>
  </si>
  <si>
    <t>Brooklyn RulesÂ </t>
  </si>
  <si>
    <t>Alexa Havins</t>
  </si>
  <si>
    <t>The Singing DetectiveÂ </t>
  </si>
  <si>
    <t>Comedy|Crime|Musical|Mystery</t>
  </si>
  <si>
    <t>Bucky Larson: Born to Be a StarÂ </t>
  </si>
  <si>
    <t>Underworld: AwakeningÂ </t>
  </si>
  <si>
    <t>Sandrine Holt</t>
  </si>
  <si>
    <t>The Life Before Her EyesÂ </t>
  </si>
  <si>
    <t>Alexia Fast</t>
  </si>
  <si>
    <t>FidoÂ </t>
  </si>
  <si>
    <t>Kesun Loder</t>
  </si>
  <si>
    <t>Comedy|Drama|Horror|Sci-Fi</t>
  </si>
  <si>
    <t>Muppets from SpaceÂ </t>
  </si>
  <si>
    <t>Adventure|Comedy|Family|Fantasy|Music|Sci-Fi</t>
  </si>
  <si>
    <t>Sam McMurray</t>
  </si>
  <si>
    <t>Brian Bosworth</t>
  </si>
  <si>
    <t>Stone ColdÂ </t>
  </si>
  <si>
    <t>Richard Gant</t>
  </si>
  <si>
    <t>Brick MansionsÂ </t>
  </si>
  <si>
    <t>SlitherÂ </t>
  </si>
  <si>
    <t>Tania Saulnier</t>
  </si>
  <si>
    <t>Josie and the PussycatsÂ </t>
  </si>
  <si>
    <t>Aries Spears</t>
  </si>
  <si>
    <t>Mulholland DriveÂ </t>
  </si>
  <si>
    <t>Domestic DisturbanceÂ </t>
  </si>
  <si>
    <t>Gillian White</t>
  </si>
  <si>
    <t>BamboozledÂ </t>
  </si>
  <si>
    <t>Let Me InÂ </t>
  </si>
  <si>
    <t>Drama|Fantasy|Horror|Mystery</t>
  </si>
  <si>
    <t>The Wendell Baker StoryÂ </t>
  </si>
  <si>
    <t>Wild TargetÂ </t>
  </si>
  <si>
    <t>Eastern PromisesÂ </t>
  </si>
  <si>
    <t>Raza Jaffrey</t>
  </si>
  <si>
    <t>Larry Drake</t>
  </si>
  <si>
    <t>PathologyÂ </t>
  </si>
  <si>
    <t>The Good GuyÂ </t>
  </si>
  <si>
    <t>FledÂ </t>
  </si>
  <si>
    <t>Action|Adventure|Crime|Drama|Romance</t>
  </si>
  <si>
    <t>Lola DueÃ±as</t>
  </si>
  <si>
    <t>The Sea InsideÂ </t>
  </si>
  <si>
    <t>Tamar Novas</t>
  </si>
  <si>
    <t>Meghan Heffern</t>
  </si>
  <si>
    <t>ChloeÂ </t>
  </si>
  <si>
    <t>Natalie Lisinska</t>
  </si>
  <si>
    <t>Fear and Loathing in Las VegasÂ </t>
  </si>
  <si>
    <t>10th &amp; WolfÂ </t>
  </si>
  <si>
    <t>Zen McGrath</t>
  </si>
  <si>
    <t>Ian Tracey</t>
  </si>
  <si>
    <t>AloftÂ </t>
  </si>
  <si>
    <t>William Shimell</t>
  </si>
  <si>
    <t>UndiscoveredÂ </t>
  </si>
  <si>
    <t>Perrey Reeves</t>
  </si>
  <si>
    <t>The GuruÂ </t>
  </si>
  <si>
    <t>Jimmy Shergill</t>
  </si>
  <si>
    <t>My Name Is KhanÂ </t>
  </si>
  <si>
    <t>Christopher B. Duncan</t>
  </si>
  <si>
    <t>Bubble BoyÂ </t>
  </si>
  <si>
    <t>Adventure|Comedy|Romance|Sci-Fi</t>
  </si>
  <si>
    <t>Bruno Ganz</t>
  </si>
  <si>
    <t>DownfallÂ </t>
  </si>
  <si>
    <t>Terence Hill</t>
  </si>
  <si>
    <t>March or DieÂ </t>
  </si>
  <si>
    <t>Jack O'Halloran</t>
  </si>
  <si>
    <t>Adventure|Drama|Romance|War</t>
  </si>
  <si>
    <t>The CounselorÂ </t>
  </si>
  <si>
    <t>Charlie BartlettÂ </t>
  </si>
  <si>
    <t>The IcemanÂ </t>
  </si>
  <si>
    <t>Maria Grazia Cucinotta</t>
  </si>
  <si>
    <t>The World Is Not EnoughÂ </t>
  </si>
  <si>
    <t>Birthday GirlÂ </t>
  </si>
  <si>
    <t>Thomas Middleditch</t>
  </si>
  <si>
    <t>The CampaignÂ </t>
  </si>
  <si>
    <t>Katherine LaNasa</t>
  </si>
  <si>
    <t>Q'orianka Kilcher</t>
  </si>
  <si>
    <t>Princess KaiulaniÂ </t>
  </si>
  <si>
    <t>Shaun Evans</t>
  </si>
  <si>
    <t>Red TailsÂ </t>
  </si>
  <si>
    <t>Action|Adventure|Drama|History|War</t>
  </si>
  <si>
    <t>Paris, je t'aimeÂ </t>
  </si>
  <si>
    <t>Thomas Horn</t>
  </si>
  <si>
    <t>Extremely Loud &amp; Incredibly CloseÂ </t>
  </si>
  <si>
    <t>Adventure|Drama|Mystery</t>
  </si>
  <si>
    <t>Tyrone Giordano</t>
  </si>
  <si>
    <t>A Lot Like LoveÂ </t>
  </si>
  <si>
    <t>James Read</t>
  </si>
  <si>
    <t>The Perez FamilyÂ </t>
  </si>
  <si>
    <t>The Other Boleyn GirlÂ </t>
  </si>
  <si>
    <t>Exorcist: The BeginningÂ </t>
  </si>
  <si>
    <t>Wayne Pygram</t>
  </si>
  <si>
    <t>Return to the Blue LagoonÂ </t>
  </si>
  <si>
    <t>Lisa Pelikan</t>
  </si>
  <si>
    <t>Mr 3000Â </t>
  </si>
  <si>
    <t>Dustin Nguyen</t>
  </si>
  <si>
    <t>3 Ninjas Kick BackÂ </t>
  </si>
  <si>
    <t>Don Stark</t>
  </si>
  <si>
    <t>Romeo Is BleedingÂ </t>
  </si>
  <si>
    <t>Eddie 'Piolin' Sotelo</t>
  </si>
  <si>
    <t>A Better LifeÂ </t>
  </si>
  <si>
    <t>Robert Peters</t>
  </si>
  <si>
    <t>My Life in RuinsÂ </t>
  </si>
  <si>
    <t>Repo! The Genetic OperaÂ </t>
  </si>
  <si>
    <t>Horror|Musical|Sci-Fi</t>
  </si>
  <si>
    <t>Charlie Wilson's WarÂ </t>
  </si>
  <si>
    <t>Jud Tylor</t>
  </si>
  <si>
    <t>Gun ShyÂ </t>
  </si>
  <si>
    <t>J.D. Evermore</t>
  </si>
  <si>
    <t>MaggieÂ </t>
  </si>
  <si>
    <t>David A Cole</t>
  </si>
  <si>
    <t>RÃ¼diger Vogler</t>
  </si>
  <si>
    <t>Benno FÃ¼rmann</t>
  </si>
  <si>
    <t>AnatomyÂ </t>
  </si>
  <si>
    <t>Sebastian Blomberg</t>
  </si>
  <si>
    <t>Jim Carter</t>
  </si>
  <si>
    <t>The Little VampireÂ </t>
  </si>
  <si>
    <t>Blast from the PastÂ </t>
  </si>
  <si>
    <t>Douglas Smith</t>
  </si>
  <si>
    <t>Comedy|Drama|Romance|Sci-Fi</t>
  </si>
  <si>
    <t>Gremlins 2: The New BatchÂ </t>
  </si>
  <si>
    <t>Cars 2Â </t>
  </si>
  <si>
    <t>The Cat in the HatÂ </t>
  </si>
  <si>
    <t>Veronika Vernadskaya</t>
  </si>
  <si>
    <t>Max Minghella</t>
  </si>
  <si>
    <t>The Darkest HourÂ </t>
  </si>
  <si>
    <t>Dato Bakhtadze</t>
  </si>
  <si>
    <t>The RockerÂ </t>
  </si>
  <si>
    <t>Phil Hartman</t>
  </si>
  <si>
    <t>Sgt. BilkoÂ </t>
  </si>
  <si>
    <t>Post GradÂ </t>
  </si>
  <si>
    <t>Dancer in the DarkÂ </t>
  </si>
  <si>
    <t>BjÃ¶rk</t>
  </si>
  <si>
    <t>Crime|Drama|Musical</t>
  </si>
  <si>
    <t>Two Evil EyesÂ </t>
  </si>
  <si>
    <t>Emmanuelle Riva</t>
  </si>
  <si>
    <t>AmourÂ </t>
  </si>
  <si>
    <t>Jean-Louis Trintignant</t>
  </si>
  <si>
    <t>Nicholas NicklebyÂ </t>
  </si>
  <si>
    <t>Cecil B. DeMentedÂ </t>
  </si>
  <si>
    <t>The PeacemakerÂ </t>
  </si>
  <si>
    <t>Marcel Iures</t>
  </si>
  <si>
    <t>The Perfect ManÂ </t>
  </si>
  <si>
    <t>Be Kind RewindÂ </t>
  </si>
  <si>
    <t>Two LoversÂ </t>
  </si>
  <si>
    <t>Samantha Ivers</t>
  </si>
  <si>
    <t>Bright Lights, Big CityÂ </t>
  </si>
  <si>
    <t>All or NothingÂ </t>
  </si>
  <si>
    <t>Gary McDonald</t>
  </si>
  <si>
    <t>A Knight's TaleÂ </t>
  </si>
  <si>
    <t>Superman ReturnsÂ </t>
  </si>
  <si>
    <t>Death RaceÂ </t>
  </si>
  <si>
    <t>Pirates of the Caribbean: On Stranger TidesÂ </t>
  </si>
  <si>
    <t>Peaceful WarriorÂ </t>
  </si>
  <si>
    <t>RyÃ»nosuke Kamiki</t>
  </si>
  <si>
    <t>Bunta Sugawara</t>
  </si>
  <si>
    <t>Spirited AwayÂ </t>
  </si>
  <si>
    <t>Miyu Irino</t>
  </si>
  <si>
    <t>Up Close &amp; PersonalÂ </t>
  </si>
  <si>
    <t>Mrs Henderson PresentsÂ </t>
  </si>
  <si>
    <t>Sarah Solemani</t>
  </si>
  <si>
    <t>Comedy|Drama|Music|War</t>
  </si>
  <si>
    <t>The Transporter RefueledÂ </t>
  </si>
  <si>
    <t>Radivoje Bukvic</t>
  </si>
  <si>
    <t>Cree Kelly</t>
  </si>
  <si>
    <t>Salvation BoulevardÂ </t>
  </si>
  <si>
    <t>Mike Eshaq</t>
  </si>
  <si>
    <t>Action|Comedy|Drama|Thriller</t>
  </si>
  <si>
    <t>Owning MahownyÂ </t>
  </si>
  <si>
    <t>Skin TradeÂ </t>
  </si>
  <si>
    <t>Celina Jade</t>
  </si>
  <si>
    <t>Thailand</t>
  </si>
  <si>
    <t>JosÃ© Ferrer</t>
  </si>
  <si>
    <t>Claude Rains</t>
  </si>
  <si>
    <t>Lawrence of ArabiaÂ </t>
  </si>
  <si>
    <t>Adventure|Biography|Drama|History|War</t>
  </si>
  <si>
    <t>SpliceÂ </t>
  </si>
  <si>
    <t>Delphine ChanÃ©ac</t>
  </si>
  <si>
    <t>Patti D'Arbanville</t>
  </si>
  <si>
    <t>Noah Bean</t>
  </si>
  <si>
    <t>Morning GloryÂ </t>
  </si>
  <si>
    <t>Vanessa Aspillaga</t>
  </si>
  <si>
    <t>Scott A. Martin</t>
  </si>
  <si>
    <t>Killer JoeÂ </t>
  </si>
  <si>
    <t>Carol Sutton</t>
  </si>
  <si>
    <t>Get Rich or Die Tryin'Â </t>
  </si>
  <si>
    <t>Biography|Crime|Drama|Music</t>
  </si>
  <si>
    <t>The X Files: I Want to BelieveÂ </t>
  </si>
  <si>
    <t>Out of TimeÂ </t>
  </si>
  <si>
    <t>John Billingsley</t>
  </si>
  <si>
    <t>The Brothers SolomonÂ </t>
  </si>
  <si>
    <t>The Blood of HeroesÂ </t>
  </si>
  <si>
    <t>Anna Katarina</t>
  </si>
  <si>
    <t>Action|Sci-Fi|Sport</t>
  </si>
  <si>
    <t>Superhero MovieÂ </t>
  </si>
  <si>
    <t>Marion Ross</t>
  </si>
  <si>
    <t>Action|Comedy|Sci-Fi|Thriller</t>
  </si>
  <si>
    <t>Norah Jones</t>
  </si>
  <si>
    <t>My Blueberry NightsÂ </t>
  </si>
  <si>
    <t>Adriane Lenox</t>
  </si>
  <si>
    <t>Alex CrossÂ </t>
  </si>
  <si>
    <t>The Tale of DespereauxÂ </t>
  </si>
  <si>
    <t>Dee Bradley Baker</t>
  </si>
  <si>
    <t>Isaac Hempstead Wright</t>
  </si>
  <si>
    <t>The BoxtrollsÂ </t>
  </si>
  <si>
    <t>I Heart HuckabeesÂ </t>
  </si>
  <si>
    <t>IvÃ¡n KamarÃ¡s</t>
  </si>
  <si>
    <t>Hellboy II: The Golden ArmyÂ </t>
  </si>
  <si>
    <t>Action|Adventure|Fantasy|Horror|Sci-Fi</t>
  </si>
  <si>
    <t>PixelsÂ </t>
  </si>
  <si>
    <t>Action|Animation|Comedy|Sci-Fi</t>
  </si>
  <si>
    <t>Street Fighter: The Legend of Chun-LiÂ </t>
  </si>
  <si>
    <t>Josie Ho</t>
  </si>
  <si>
    <t>A Walk on the MoonÂ </t>
  </si>
  <si>
    <t>Tovah Feldshuh</t>
  </si>
  <si>
    <t>Rambo IIIÂ </t>
  </si>
  <si>
    <t>Richard Crenna</t>
  </si>
  <si>
    <t>A Dangerous MethodÂ </t>
  </si>
  <si>
    <t>Unaccompanied MinorsÂ </t>
  </si>
  <si>
    <t>Eyes Wide ShutÂ </t>
  </si>
  <si>
    <t>Vincent Kartheiser</t>
  </si>
  <si>
    <t>The Indian in the CupboardÂ </t>
  </si>
  <si>
    <t>Swept AwayÂ </t>
  </si>
  <si>
    <t>Sergej Trifunovic</t>
  </si>
  <si>
    <t>Bashar Rahal</t>
  </si>
  <si>
    <t>War, Inc.Â </t>
  </si>
  <si>
    <t>Deconstructing HarryÂ </t>
  </si>
  <si>
    <t>Jordan Trovillion</t>
  </si>
  <si>
    <t>TrustÂ </t>
  </si>
  <si>
    <t>Zoe Levin</t>
  </si>
  <si>
    <t>We're No AngelsÂ </t>
  </si>
  <si>
    <t>Nonso Anozie</t>
  </si>
  <si>
    <t>Jack Ryan: Shadow RecruitÂ </t>
  </si>
  <si>
    <t>Gemma Chan</t>
  </si>
  <si>
    <t>Three to TangoÂ </t>
  </si>
  <si>
    <t>David Ramsey</t>
  </si>
  <si>
    <t>By the SeaÂ </t>
  </si>
  <si>
    <t>Melvil Poupaud</t>
  </si>
  <si>
    <t>Shelley Long</t>
  </si>
  <si>
    <t>Troop Beverly HillsÂ </t>
  </si>
  <si>
    <t>Kellie Martin</t>
  </si>
  <si>
    <t>Karen Mok</t>
  </si>
  <si>
    <t>Wei Zhao</t>
  </si>
  <si>
    <t>Shaolin SoccerÂ </t>
  </si>
  <si>
    <t>Kwok-Kwan Chan</t>
  </si>
  <si>
    <t>Ernest &amp; CelestineÂ </t>
  </si>
  <si>
    <t>Animation|Comedy|Crime|Drama|Family</t>
  </si>
  <si>
    <t>The Weather ManÂ </t>
  </si>
  <si>
    <t>Mark Bazeley</t>
  </si>
  <si>
    <t>The Damned UnitedÂ </t>
  </si>
  <si>
    <t>Maurice RoÃ«ves</t>
  </si>
  <si>
    <t>BrotherÂ </t>
  </si>
  <si>
    <t>James Shigeta</t>
  </si>
  <si>
    <t>CasinoÂ </t>
  </si>
  <si>
    <t>Cheryl Tiegs</t>
  </si>
  <si>
    <t>The Brown BunnyÂ </t>
  </si>
  <si>
    <t>Anna Vareschi</t>
  </si>
  <si>
    <t>Last OrdersÂ </t>
  </si>
  <si>
    <t>JJ Feild</t>
  </si>
  <si>
    <t>Taylor Negron</t>
  </si>
  <si>
    <t>Chairman of the BoardÂ </t>
  </si>
  <si>
    <t>Whatever WorksÂ </t>
  </si>
  <si>
    <t>Conleth Hill</t>
  </si>
  <si>
    <t>Catch a FireÂ </t>
  </si>
  <si>
    <t>Bonnie Henna</t>
  </si>
  <si>
    <t>Just Like HeavenÂ </t>
  </si>
  <si>
    <t>Jersey GirlÂ </t>
  </si>
  <si>
    <t>Ashley Scott</t>
  </si>
  <si>
    <t>Taylor Cole</t>
  </si>
  <si>
    <t>12 RoundsÂ </t>
  </si>
  <si>
    <t>High Heels and Low LifesÂ </t>
  </si>
  <si>
    <t>Action|Comedy|Drama</t>
  </si>
  <si>
    <t>Ulrich Tukur</t>
  </si>
  <si>
    <t>The White RibbonÂ </t>
  </si>
  <si>
    <t>Leonie Benesch</t>
  </si>
  <si>
    <t>The In CrowdÂ </t>
  </si>
  <si>
    <t>The Art of WarÂ </t>
  </si>
  <si>
    <t>The TuxedoÂ </t>
  </si>
  <si>
    <t>Ritchie Coster</t>
  </si>
  <si>
    <t>A Man ApartÂ </t>
  </si>
  <si>
    <t>Resurrecting the ChampÂ </t>
  </si>
  <si>
    <t>AndrÃ©s Montiel</t>
  </si>
  <si>
    <t>Jorge Luis Moreno</t>
  </si>
  <si>
    <t>Cinco de Mayo, La BatallaÂ </t>
  </si>
  <si>
    <t>William Miller</t>
  </si>
  <si>
    <t>DulÃ© Hill</t>
  </si>
  <si>
    <t>EdmondÂ </t>
  </si>
  <si>
    <t>Woo-sung Jung</t>
  </si>
  <si>
    <t>Kang-ho Song</t>
  </si>
  <si>
    <t>The Good, the Bad, the WeirdÂ </t>
  </si>
  <si>
    <t>Dal-su Oh</t>
  </si>
  <si>
    <t>Killer EliteÂ </t>
  </si>
  <si>
    <t>The Adventures of PinocchioÂ </t>
  </si>
  <si>
    <t>RavenousÂ </t>
  </si>
  <si>
    <t>Czech Republic</t>
  </si>
  <si>
    <t>Brenda Bakke</t>
  </si>
  <si>
    <t>Under Siege 2: Dark TerritoryÂ </t>
  </si>
  <si>
    <t>Patrick Kilpatrick</t>
  </si>
  <si>
    <t>Levon Helm</t>
  </si>
  <si>
    <t>Three BurialsÂ </t>
  </si>
  <si>
    <t>Guillermo Arriaga</t>
  </si>
  <si>
    <t>Adventure|Crime|Drama|Mystery|Western</t>
  </si>
  <si>
    <t>The Open RoadÂ </t>
  </si>
  <si>
    <t>The CrewÂ </t>
  </si>
  <si>
    <t>Harvey Weinstein</t>
  </si>
  <si>
    <t>An Alan Smithee Film: Burn Hollywood BurnÂ </t>
  </si>
  <si>
    <t>Charlotte BÃ¸ving</t>
  </si>
  <si>
    <t>Ingvar Eggert SigurÃ°sson</t>
  </si>
  <si>
    <t>Of Horses and MenÂ </t>
  </si>
  <si>
    <t>SigrÃ­Ã°ur MarÃ­a EgilsdÃ³ttir</t>
  </si>
  <si>
    <t>Dave Legeno</t>
  </si>
  <si>
    <t>Pam Ferris</t>
  </si>
  <si>
    <t>The RavenÂ </t>
  </si>
  <si>
    <t>Drew Fuller</t>
  </si>
  <si>
    <t>Blonde AmbitionÂ </t>
  </si>
  <si>
    <t>Leonor Watling</t>
  </si>
  <si>
    <t>The Oxford MurdersÂ </t>
  </si>
  <si>
    <t>Danny Sapani</t>
  </si>
  <si>
    <t>The Legend of the Lone RangerÂ </t>
  </si>
  <si>
    <t>Michael Horse</t>
  </si>
  <si>
    <t>Action|Adventure|Western</t>
  </si>
  <si>
    <t>Mark Valley</t>
  </si>
  <si>
    <t>The Next Best ThingÂ </t>
  </si>
  <si>
    <t>Jakob the LiarÂ </t>
  </si>
  <si>
    <t>The InfiltratorÂ </t>
  </si>
  <si>
    <t>HighlanderÂ </t>
  </si>
  <si>
    <t>BedazzledÂ </t>
  </si>
  <si>
    <t>Walking TallÂ </t>
  </si>
  <si>
    <t>Running ScaredÂ </t>
  </si>
  <si>
    <t>Mike Doyle</t>
  </si>
  <si>
    <t>Laws of AttractionÂ </t>
  </si>
  <si>
    <t>The Ice StormÂ </t>
  </si>
  <si>
    <t>Grudge MatchÂ </t>
  </si>
  <si>
    <t>Oscar Gale</t>
  </si>
  <si>
    <t>Marvin's RoomÂ </t>
  </si>
  <si>
    <t>Michael Harding</t>
  </si>
  <si>
    <t>The Dangerous Lives of Altar BoysÂ </t>
  </si>
  <si>
    <t>Jake Richardson</t>
  </si>
  <si>
    <t>Virginie Ledoyen</t>
  </si>
  <si>
    <t>The BeachÂ </t>
  </si>
  <si>
    <t>Peter Youngblood Hills</t>
  </si>
  <si>
    <t>SwordfishÂ </t>
  </si>
  <si>
    <t>This Means WarÂ </t>
  </si>
  <si>
    <t>Being JuliaÂ </t>
  </si>
  <si>
    <t>Juliet Stevenson</t>
  </si>
  <si>
    <t>Karen Young</t>
  </si>
  <si>
    <t>9Â½ WeeksÂ </t>
  </si>
  <si>
    <t>Kim Chan</t>
  </si>
  <si>
    <t>Lethal Weapon 4Â </t>
  </si>
  <si>
    <t>Darlene Love</t>
  </si>
  <si>
    <t>DuetsÂ </t>
  </si>
  <si>
    <t>Huey Lewis</t>
  </si>
  <si>
    <t>Everyone Says I Love YouÂ </t>
  </si>
  <si>
    <t>Jeff DeRocker</t>
  </si>
  <si>
    <t>StokerÂ </t>
  </si>
  <si>
    <t>My Soul to TakeÂ </t>
  </si>
  <si>
    <t>Zena Grey</t>
  </si>
  <si>
    <t>Kelli Williams</t>
  </si>
  <si>
    <t>There Goes My BabyÂ </t>
  </si>
  <si>
    <t>Timothy Bottoms</t>
  </si>
  <si>
    <t>Chris Marquette</t>
  </si>
  <si>
    <t>The Girl Next DoorÂ </t>
  </si>
  <si>
    <t>Jacob Young</t>
  </si>
  <si>
    <t>Get Over ItÂ </t>
  </si>
  <si>
    <t>Death SentenceÂ </t>
  </si>
  <si>
    <t>Black NativityÂ </t>
  </si>
  <si>
    <t>Drama|Family|Music|Musical</t>
  </si>
  <si>
    <t>Erin Boyes</t>
  </si>
  <si>
    <t>David Richmond-Peck</t>
  </si>
  <si>
    <t>Married LifeÂ </t>
  </si>
  <si>
    <t>Timothy Webber</t>
  </si>
  <si>
    <t>Richard Anderson</t>
  </si>
  <si>
    <t>Tora! Tora! Tora!Â </t>
  </si>
  <si>
    <t>James Whitmore</t>
  </si>
  <si>
    <t>FlawlessÂ </t>
  </si>
  <si>
    <t>Katrina Bowden</t>
  </si>
  <si>
    <t>Sex DriveÂ </t>
  </si>
  <si>
    <t>Adventure|Comedy|Romance</t>
  </si>
  <si>
    <t>Bless the ChildÂ </t>
  </si>
  <si>
    <t>Angela Bettis</t>
  </si>
  <si>
    <t>Reindeer GamesÂ </t>
  </si>
  <si>
    <t>Action|Adventure|Crime|Drama|Family|Fantasy|Romance|Thriller</t>
  </si>
  <si>
    <t>Solitary ManÂ </t>
  </si>
  <si>
    <t>David Kennedy</t>
  </si>
  <si>
    <t>Phyllida Law</t>
  </si>
  <si>
    <t>Copying BeethovenÂ </t>
  </si>
  <si>
    <t>Angus Barnett</t>
  </si>
  <si>
    <t>Out of SightÂ </t>
  </si>
  <si>
    <t>Keith Hudson</t>
  </si>
  <si>
    <t>GodsendÂ </t>
  </si>
  <si>
    <t>Munro Chambers</t>
  </si>
  <si>
    <t>Out of the FurnaceÂ </t>
  </si>
  <si>
    <t>Dendrie Taylor</t>
  </si>
  <si>
    <t>Just My LuckÂ </t>
  </si>
  <si>
    <t>Runner RunnerÂ </t>
  </si>
  <si>
    <t>The Emperor's New GrooveÂ </t>
  </si>
  <si>
    <t>HoffaÂ </t>
  </si>
  <si>
    <t>Collin Chou</t>
  </si>
  <si>
    <t>Essie Davis</t>
  </si>
  <si>
    <t>The Matrix RevolutionsÂ </t>
  </si>
  <si>
    <t>Nona Gaye</t>
  </si>
  <si>
    <t>Kiss Kiss Bang BangÂ </t>
  </si>
  <si>
    <t>David Belle</t>
  </si>
  <si>
    <t>District B13Â </t>
  </si>
  <si>
    <t>Dany Verissimo-Petit</t>
  </si>
  <si>
    <t>Detroit Rock CityÂ </t>
  </si>
  <si>
    <t>Shannon Tweed</t>
  </si>
  <si>
    <t>Stark Sands</t>
  </si>
  <si>
    <t>Annabella Sciorra</t>
  </si>
  <si>
    <t>Chasing LibertyÂ </t>
  </si>
  <si>
    <t>Terence Maynard</t>
  </si>
  <si>
    <t>The Adventures of Sharkboy and Lavagirl 3-DÂ </t>
  </si>
  <si>
    <t>Taylor Dooley</t>
  </si>
  <si>
    <t>Action|Adventure|Family|Fantasy</t>
  </si>
  <si>
    <t>Disaster MovieÂ </t>
  </si>
  <si>
    <t>The MechanicÂ </t>
  </si>
  <si>
    <t>Vanessa Angel</t>
  </si>
  <si>
    <t>Scott Baio</t>
  </si>
  <si>
    <t>Superbabies: Baby Geniuses 2Â </t>
  </si>
  <si>
    <t>Peter Wingfield</t>
  </si>
  <si>
    <t>FaithfulÂ </t>
  </si>
  <si>
    <t>Lost in SpaceÂ </t>
  </si>
  <si>
    <t>June Lockhart</t>
  </si>
  <si>
    <t>Action|Adventure|Family|Sci-Fi|Thriller</t>
  </si>
  <si>
    <t>Melissa Sagemiller</t>
  </si>
  <si>
    <t>Soul SurvivorsÂ </t>
  </si>
  <si>
    <t>Candace Kroslak</t>
  </si>
  <si>
    <t>Maximum RiskÂ </t>
  </si>
  <si>
    <t>Paul Ben-Victor</t>
  </si>
  <si>
    <t>RentÂ </t>
  </si>
  <si>
    <t>The Family StoneÂ </t>
  </si>
  <si>
    <t>Louis Herthum</t>
  </si>
  <si>
    <t>Dameon Clarke</t>
  </si>
  <si>
    <t>I Love You Phillip MorrisÂ </t>
  </si>
  <si>
    <t>Annie Golden</t>
  </si>
  <si>
    <t>Biography|Comedy|Crime|Drama|Romance</t>
  </si>
  <si>
    <t>King's RansomÂ </t>
  </si>
  <si>
    <t>Diana Ross</t>
  </si>
  <si>
    <t>Lena Horne</t>
  </si>
  <si>
    <t>The WizÂ </t>
  </si>
  <si>
    <t>Theresa Merritt</t>
  </si>
  <si>
    <t>Adventure|Family|Fantasy|Music|Musical</t>
  </si>
  <si>
    <t>ArmoredÂ </t>
  </si>
  <si>
    <t>Lorna Raver</t>
  </si>
  <si>
    <t>Stealing HarvardÂ </t>
  </si>
  <si>
    <t>The Replacement KillersÂ </t>
  </si>
  <si>
    <t>RushÂ </t>
  </si>
  <si>
    <t>Caity Lotz</t>
  </si>
  <si>
    <t>Battle of the YearÂ </t>
  </si>
  <si>
    <t>One Man's HeroÂ </t>
  </si>
  <si>
    <t>Action|Drama|History|Romance|War|Western</t>
  </si>
  <si>
    <t>DumaÂ </t>
  </si>
  <si>
    <t>Hollywood EndingÂ </t>
  </si>
  <si>
    <t>Bob Clendenin</t>
  </si>
  <si>
    <t>Lost SoulsÂ </t>
  </si>
  <si>
    <t>The FuneralÂ </t>
  </si>
  <si>
    <t>WarriorÂ </t>
  </si>
  <si>
    <t>The Painted VeilÂ </t>
  </si>
  <si>
    <t>Alan David</t>
  </si>
  <si>
    <t>Vince Colosimo</t>
  </si>
  <si>
    <t>Jacqueline McKenzie</t>
  </si>
  <si>
    <t>Opal DreamÂ </t>
  </si>
  <si>
    <t>Peter Callan</t>
  </si>
  <si>
    <t>On Deadly GroundÂ </t>
  </si>
  <si>
    <t>Sven-Ole Thorsen</t>
  </si>
  <si>
    <t>The Perfect GameÂ </t>
  </si>
  <si>
    <t>Boat TripÂ </t>
  </si>
  <si>
    <t>OndineÂ </t>
  </si>
  <si>
    <t>Valerie Perri</t>
  </si>
  <si>
    <t>The Out-of-TownersÂ </t>
  </si>
  <si>
    <t>Carlease Burke</t>
  </si>
  <si>
    <t>Riz Ahmed</t>
  </si>
  <si>
    <t>Jason BourneÂ </t>
  </si>
  <si>
    <t>The LongshotsÂ </t>
  </si>
  <si>
    <t>Biography|Comedy|Drama|Family|Sport</t>
  </si>
  <si>
    <t>UltravioletÂ </t>
  </si>
  <si>
    <t>Under the RainbowÂ </t>
  </si>
  <si>
    <t>Billy Barty</t>
  </si>
  <si>
    <t>Todd Boyce</t>
  </si>
  <si>
    <t>Jefferson in ParisÂ </t>
  </si>
  <si>
    <t>Nigel Whitmey</t>
  </si>
  <si>
    <t>Anushka Shetty</t>
  </si>
  <si>
    <t>Tamannaah Bhatia</t>
  </si>
  <si>
    <t>Baahubali: The BeginningÂ </t>
  </si>
  <si>
    <t>Prabhas</t>
  </si>
  <si>
    <t>Action|Adventure|Drama|Fantasy|War</t>
  </si>
  <si>
    <t>Welcome to MooseportÂ </t>
  </si>
  <si>
    <t>The League of Extraordinary GentlemenÂ </t>
  </si>
  <si>
    <t>Ready to RumbleÂ </t>
  </si>
  <si>
    <t>On the LineÂ </t>
  </si>
  <si>
    <t>Welcome to CollinwoodÂ </t>
  </si>
  <si>
    <t>Andy Davoli</t>
  </si>
  <si>
    <t>Bin Won</t>
  </si>
  <si>
    <t>Tae Guk Gi: The Brotherhood of WarÂ </t>
  </si>
  <si>
    <t>Dong-gun Jang</t>
  </si>
  <si>
    <t>Reid Ewing</t>
  </si>
  <si>
    <t>Grace Phipps</t>
  </si>
  <si>
    <t>Fright NightÂ </t>
  </si>
  <si>
    <t>Sandra Vergara</t>
  </si>
  <si>
    <t>Tony Chiu Wai Leung</t>
  </si>
  <si>
    <t>Li Gong</t>
  </si>
  <si>
    <t>2046Â </t>
  </si>
  <si>
    <t>Jan Hooks</t>
  </si>
  <si>
    <t>Simon BirchÂ </t>
  </si>
  <si>
    <t>EverestÂ </t>
  </si>
  <si>
    <t>Tom Goodman-Hill</t>
  </si>
  <si>
    <t>Adventure|Biography|Drama|History|Sport|Thriller</t>
  </si>
  <si>
    <t>TradeÂ </t>
  </si>
  <si>
    <t>RangoÂ </t>
  </si>
  <si>
    <t>Adventure|Animation|Comedy|Family|Western</t>
  </si>
  <si>
    <t>Breakfast of ChampionsÂ </t>
  </si>
  <si>
    <t>Find Me GuiltyÂ </t>
  </si>
  <si>
    <t>The Bourne LegacyÂ </t>
  </si>
  <si>
    <t>American DreamzÂ </t>
  </si>
  <si>
    <t>InfamousÂ </t>
  </si>
  <si>
    <t>Tetsu Watanabe</t>
  </si>
  <si>
    <t>Tatsuo Matsumura</t>
  </si>
  <si>
    <t>MadadayoÂ </t>
  </si>
  <si>
    <t>Akira Terao</t>
  </si>
  <si>
    <t>Critical CareÂ </t>
  </si>
  <si>
    <t>Yuanyuan Gao</t>
  </si>
  <si>
    <t>Ye Liu</t>
  </si>
  <si>
    <t>City of Life and DeathÂ </t>
  </si>
  <si>
    <t>Ryu Kohata</t>
  </si>
  <si>
    <t>Code Name: The CleanerÂ </t>
  </si>
  <si>
    <t>Katherine Waterston</t>
  </si>
  <si>
    <t>Martin Dew</t>
  </si>
  <si>
    <t>Inherent ViceÂ </t>
  </si>
  <si>
    <t>Serena Scott Thomas</t>
  </si>
  <si>
    <t>DeadfallÂ </t>
  </si>
  <si>
    <t>Connie and CarlaÂ </t>
  </si>
  <si>
    <t>Devon Murray</t>
  </si>
  <si>
    <t>Angela's AshesÂ </t>
  </si>
  <si>
    <t>Pauline McLynn</t>
  </si>
  <si>
    <t>Luke Treadaway</t>
  </si>
  <si>
    <t>John Boyega</t>
  </si>
  <si>
    <t>Attack the BlockÂ </t>
  </si>
  <si>
    <t>Jodie Whittaker</t>
  </si>
  <si>
    <t>Kelly LeBrock</t>
  </si>
  <si>
    <t>10 Days in a MadhouseÂ </t>
  </si>
  <si>
    <t>Alexandra Callas</t>
  </si>
  <si>
    <t>Carroll Baker</t>
  </si>
  <si>
    <t>The Greatest Story Ever ToldÂ </t>
  </si>
  <si>
    <t>Ralph Richardson</t>
  </si>
  <si>
    <t>DragonslayerÂ </t>
  </si>
  <si>
    <t>Albert Salmi</t>
  </si>
  <si>
    <t>Vincent Walsh</t>
  </si>
  <si>
    <t>Clive Russell</t>
  </si>
  <si>
    <t>The Young MessiahÂ </t>
  </si>
  <si>
    <t>Finn Ireland</t>
  </si>
  <si>
    <t>The Glass HouseÂ </t>
  </si>
  <si>
    <t>Rick Gomez</t>
  </si>
  <si>
    <t>Julianna Guill</t>
  </si>
  <si>
    <t>The ApparitionÂ </t>
  </si>
  <si>
    <t>Tim Williams</t>
  </si>
  <si>
    <t>Serving SaraÂ </t>
  </si>
  <si>
    <t>Ella EnchantedÂ </t>
  </si>
  <si>
    <t>Ed WoodÂ </t>
  </si>
  <si>
    <t>Revolutionary RoadÂ </t>
  </si>
  <si>
    <t>Joe Komara</t>
  </si>
  <si>
    <t>Everybody's FineÂ </t>
  </si>
  <si>
    <t>Highlander: The Final DimensionÂ </t>
  </si>
  <si>
    <t>Action|Fantasy|Romance|Sci-Fi</t>
  </si>
  <si>
    <t>FlippedÂ </t>
  </si>
  <si>
    <t>Steve JobsÂ </t>
  </si>
  <si>
    <t>RocknRollaÂ </t>
  </si>
  <si>
    <t>Dudley Do-RightÂ </t>
  </si>
  <si>
    <t>Temuera Morrison</t>
  </si>
  <si>
    <t>The Island of Dr. MoreauÂ </t>
  </si>
  <si>
    <t>Marco Hofschneider</t>
  </si>
  <si>
    <t>Ian Hart</t>
  </si>
  <si>
    <t>The End of the AffairÂ </t>
  </si>
  <si>
    <t>James Bolam</t>
  </si>
  <si>
    <t>Beverly Hills Cop IIIÂ </t>
  </si>
  <si>
    <t>Gilbert R. Hill</t>
  </si>
  <si>
    <t>HackersÂ </t>
  </si>
  <si>
    <t>Fair GameÂ </t>
  </si>
  <si>
    <t>Raising HelenÂ </t>
  </si>
  <si>
    <t>Charlie Rowe</t>
  </si>
  <si>
    <t>Never Let Me GoÂ </t>
  </si>
  <si>
    <t>Dean Dawson</t>
  </si>
  <si>
    <t>Operation ChromiteÂ </t>
  </si>
  <si>
    <t>Jung-jae Lee</t>
  </si>
  <si>
    <t>DuneÂ </t>
  </si>
  <si>
    <t>Blade: TrinityÂ </t>
  </si>
  <si>
    <t>Action|Adventure|Fantasy|Horror|Sci-Fi|Thriller</t>
  </si>
  <si>
    <t>DoogalÂ </t>
  </si>
  <si>
    <t>Dark CityÂ </t>
  </si>
  <si>
    <t>Action|Drama|Fantasy|Mystery|Sci-Fi|Thriller</t>
  </si>
  <si>
    <t>Emily Alyn Lind</t>
  </si>
  <si>
    <t>Enter the VoidÂ </t>
  </si>
  <si>
    <t>Olly Alexander</t>
  </si>
  <si>
    <t>Nikola Djuricko</t>
  </si>
  <si>
    <t>Jelena Jovanova</t>
  </si>
  <si>
    <t>In the Land of Blood and HoneyÂ </t>
  </si>
  <si>
    <t>Branko Djuric</t>
  </si>
  <si>
    <t>Machete KillsÂ </t>
  </si>
  <si>
    <t>Marko Zaror</t>
  </si>
  <si>
    <t>Eight Legged FreaksÂ </t>
  </si>
  <si>
    <t>The Killer Inside MeÂ </t>
  </si>
  <si>
    <t>Eduardo Noriega</t>
  </si>
  <si>
    <t>TranssiberianÂ </t>
  </si>
  <si>
    <t>Mac McDonald</t>
  </si>
  <si>
    <t>RoboCop 3Â </t>
  </si>
  <si>
    <t>Charlie St. CloudÂ </t>
  </si>
  <si>
    <t>Valerie Tian</t>
  </si>
  <si>
    <t>SafeÂ </t>
  </si>
  <si>
    <t>What's the Worst That Could Happen?Â </t>
  </si>
  <si>
    <t>The Visual Bible: The Gospel of JohnÂ </t>
  </si>
  <si>
    <t>Scott Handy</t>
  </si>
  <si>
    <t>The MusketeerÂ </t>
  </si>
  <si>
    <t>The Butterfly EffectÂ </t>
  </si>
  <si>
    <t>CaravansÂ </t>
  </si>
  <si>
    <t>Behrouz Vossoughi</t>
  </si>
  <si>
    <t>Action|Adventure|History</t>
  </si>
  <si>
    <t>Meat Loaf</t>
  </si>
  <si>
    <t>Crazy in AlabamaÂ </t>
  </si>
  <si>
    <t>Pamela Reed</t>
  </si>
  <si>
    <t>The Clan of the Cave BearÂ </t>
  </si>
  <si>
    <t>Mike Muscat</t>
  </si>
  <si>
    <t>88 MinutesÂ </t>
  </si>
  <si>
    <t>Things We Lost in the FireÂ </t>
  </si>
  <si>
    <t>Robin Weigert</t>
  </si>
  <si>
    <t>SphinxÂ </t>
  </si>
  <si>
    <t>The Big WeddingÂ </t>
  </si>
  <si>
    <t>Stephanie Danielson</t>
  </si>
  <si>
    <t>The Last GodfatherÂ </t>
  </si>
  <si>
    <t>Night at the Museum: Secret of the TombÂ </t>
  </si>
  <si>
    <t>StonewallÂ </t>
  </si>
  <si>
    <t>Matt Craven</t>
  </si>
  <si>
    <t>BenoÃ®t Poelvoorde</t>
  </si>
  <si>
    <t>Coco Before ChanelÂ </t>
  </si>
  <si>
    <t>Marie Gillain</t>
  </si>
  <si>
    <t>The InternshipÂ </t>
  </si>
  <si>
    <t>Pat Hingle</t>
  </si>
  <si>
    <t>The Quick and the DeadÂ </t>
  </si>
  <si>
    <t>Action|Thriller|Western</t>
  </si>
  <si>
    <t>The HostÂ </t>
  </si>
  <si>
    <t>Rachel Roberts</t>
  </si>
  <si>
    <t>RoninÂ </t>
  </si>
  <si>
    <t>Sean Buchanan</t>
  </si>
  <si>
    <t>The Best OfferÂ </t>
  </si>
  <si>
    <t>Liya Kebede</t>
  </si>
  <si>
    <t>Crime|Drama|Mystery|Romance</t>
  </si>
  <si>
    <t>Snake EyesÂ </t>
  </si>
  <si>
    <t>Kevin Alejandro</t>
  </si>
  <si>
    <t>Strange WildernessÂ </t>
  </si>
  <si>
    <t>The ConspiratorÂ </t>
  </si>
  <si>
    <t>Crime|Drama|History</t>
  </si>
  <si>
    <t>The Railway ManÂ </t>
  </si>
  <si>
    <t>Sam Reid</t>
  </si>
  <si>
    <t>Biography|Drama|Romance|War</t>
  </si>
  <si>
    <t>Universal Soldier: The ReturnÂ </t>
  </si>
  <si>
    <t>The HomesmanÂ </t>
  </si>
  <si>
    <t>Little BoyÂ </t>
  </si>
  <si>
    <t>HamletÂ </t>
  </si>
  <si>
    <t>X-Men: First ClassÂ </t>
  </si>
  <si>
    <t>One for the MoneyÂ </t>
  </si>
  <si>
    <t>Mem Ferda</t>
  </si>
  <si>
    <t>The Devil's DoubleÂ </t>
  </si>
  <si>
    <t>Ludivine Sagnier</t>
  </si>
  <si>
    <t>Belgium</t>
  </si>
  <si>
    <t>Funny GamesÂ </t>
  </si>
  <si>
    <t>Brady Corbet</t>
  </si>
  <si>
    <t>Self/lessÂ </t>
  </si>
  <si>
    <t>Roger Ashton-Griffiths</t>
  </si>
  <si>
    <t>Nicholas Rowe</t>
  </si>
  <si>
    <t>Young Sherlock HolmesÂ </t>
  </si>
  <si>
    <t>Freddie Jones</t>
  </si>
  <si>
    <t>Adventure|Fantasy|Mystery|Thriller</t>
  </si>
  <si>
    <t>Case 39Â </t>
  </si>
  <si>
    <t>Vanesa Tomasino</t>
  </si>
  <si>
    <t>Marco TreviÃ±o</t>
  </si>
  <si>
    <t>The 33Â </t>
  </si>
  <si>
    <t>Chile</t>
  </si>
  <si>
    <t>The Next Three DaysÂ </t>
  </si>
  <si>
    <t>Aisha Hinds</t>
  </si>
  <si>
    <t>The Other End of the LineÂ </t>
  </si>
  <si>
    <t>Shriya Saran</t>
  </si>
  <si>
    <t>Big Trouble in Little ChinaÂ </t>
  </si>
  <si>
    <t>Peter Kwong</t>
  </si>
  <si>
    <t>Action|Adventure|Comedy|Fantasy</t>
  </si>
  <si>
    <t>Suicide SquadÂ </t>
  </si>
  <si>
    <t>BrÃ­an F. O'Byrne</t>
  </si>
  <si>
    <t>Anna Friel</t>
  </si>
  <si>
    <t>An Everlasting PieceÂ </t>
  </si>
  <si>
    <t>RenaissanceÂ </t>
  </si>
  <si>
    <t>Kevork Malikyan</t>
  </si>
  <si>
    <t>Action|Animation|Sci-Fi|Thriller</t>
  </si>
  <si>
    <t>MargaretÂ </t>
  </si>
  <si>
    <t>Sonia Braga</t>
  </si>
  <si>
    <t>Angel EyesÂ </t>
  </si>
  <si>
    <t>Casino JackÂ </t>
  </si>
  <si>
    <t>Christian Campbell</t>
  </si>
  <si>
    <t>Lords of DogtownÂ </t>
  </si>
  <si>
    <t>Chasing MavericksÂ </t>
  </si>
  <si>
    <t>Leven Rambin</t>
  </si>
  <si>
    <t>Brandon Molale</t>
  </si>
  <si>
    <t>Gangster SquadÂ </t>
  </si>
  <si>
    <t>Wade Williams</t>
  </si>
  <si>
    <t>The ImmigrantÂ </t>
  </si>
  <si>
    <t>Angela Sarafyan</t>
  </si>
  <si>
    <t>ShooterÂ </t>
  </si>
  <si>
    <t>Louis Ferreira</t>
  </si>
  <si>
    <t>The Manchurian CandidateÂ </t>
  </si>
  <si>
    <t>Dracula UntoldÂ </t>
  </si>
  <si>
    <t>Zach McGowan</t>
  </si>
  <si>
    <t>Action|Drama|Fantasy|Horror|War</t>
  </si>
  <si>
    <t>Johanna Wokalek</t>
  </si>
  <si>
    <t>Heike Makatsch</t>
  </si>
  <si>
    <t>Aimee &amp; JaguarÂ </t>
  </si>
  <si>
    <t>Maria Schrader</t>
  </si>
  <si>
    <t>Stop-LossÂ </t>
  </si>
  <si>
    <t>ManderlayÂ </t>
  </si>
  <si>
    <t>Jean-Marc Barr</t>
  </si>
  <si>
    <t>WimbledonÂ </t>
  </si>
  <si>
    <t>Austin Nichols</t>
  </si>
  <si>
    <t>Moonlight MileÂ </t>
  </si>
  <si>
    <t>Marsha Thomason</t>
  </si>
  <si>
    <t>The Haunted MansionÂ </t>
  </si>
  <si>
    <t>Comedy|Family|Fantasy|Horror|Mystery</t>
  </si>
  <si>
    <t>Going the DistanceÂ </t>
  </si>
  <si>
    <t>GettysburgÂ </t>
  </si>
  <si>
    <t>James Patrick Stuart</t>
  </si>
  <si>
    <t>Mackenzie Crook</t>
  </si>
  <si>
    <t>The Merchant of VeniceÂ </t>
  </si>
  <si>
    <t>A Most Violent YearÂ </t>
  </si>
  <si>
    <t>AbandonÂ </t>
  </si>
  <si>
    <t>Drama|Music|Mystery|Romance|Thriller</t>
  </si>
  <si>
    <t>Pride and GloryÂ </t>
  </si>
  <si>
    <t>Midnight SpecialÂ </t>
  </si>
  <si>
    <t>Paul Sparks</t>
  </si>
  <si>
    <t>Greece</t>
  </si>
  <si>
    <t>Khulan Chuluun</t>
  </si>
  <si>
    <t>Tadanobu Asano</t>
  </si>
  <si>
    <t>Mongol: The Rise of Genghis KhanÂ </t>
  </si>
  <si>
    <t>Honglei Sun</t>
  </si>
  <si>
    <t>Summer CatchÂ </t>
  </si>
  <si>
    <t>SteelÂ </t>
  </si>
  <si>
    <t>Action|Crime|Sci-Fi</t>
  </si>
  <si>
    <t>Slow BurnÂ </t>
  </si>
  <si>
    <t>The White CountessÂ </t>
  </si>
  <si>
    <t>AntzÂ </t>
  </si>
  <si>
    <t>I Don't Know How She Does ItÂ </t>
  </si>
  <si>
    <t>The AssassinÂ </t>
  </si>
  <si>
    <t>Satoshi Tsumabuki</t>
  </si>
  <si>
    <t>Oscar and LucindaÂ </t>
  </si>
  <si>
    <t>MagnoliaÂ </t>
  </si>
  <si>
    <t>Little Black BookÂ </t>
  </si>
  <si>
    <t>Dave Annable</t>
  </si>
  <si>
    <t>Deborra-Lee Furness</t>
  </si>
  <si>
    <t>John Howard</t>
  </si>
  <si>
    <t>JindabyneÂ </t>
  </si>
  <si>
    <t>Max Cullen</t>
  </si>
  <si>
    <t>Chicken LittleÂ </t>
  </si>
  <si>
    <t>Buffalo SoldiersÂ </t>
  </si>
  <si>
    <t>Comedy|Crime|Drama|Thriller|War</t>
  </si>
  <si>
    <t>Sean Maher</t>
  </si>
  <si>
    <t>SerenityÂ </t>
  </si>
  <si>
    <t>Michael Hitchcock</t>
  </si>
  <si>
    <t>Michael Beck</t>
  </si>
  <si>
    <t>MegaforceÂ </t>
  </si>
  <si>
    <t>Henry Silva</t>
  </si>
  <si>
    <t>Straw DogsÂ </t>
  </si>
  <si>
    <t>Rhys Coiro</t>
  </si>
  <si>
    <t>Shanghai SurpriseÂ </t>
  </si>
  <si>
    <t>Clyde Kusatsu</t>
  </si>
  <si>
    <t>Adventure|Crime|Drama|Romance</t>
  </si>
  <si>
    <t>Premium RushÂ </t>
  </si>
  <si>
    <t>Charlie Saxton</t>
  </si>
  <si>
    <t>BandslamÂ </t>
  </si>
  <si>
    <t>Anything ElseÂ </t>
  </si>
  <si>
    <t>The Lucky OnesÂ </t>
  </si>
  <si>
    <t>Sweet NovemberÂ </t>
  </si>
  <si>
    <t>For Love of the GameÂ </t>
  </si>
  <si>
    <t>Carmine Giovinazzo</t>
  </si>
  <si>
    <t>Byron Mann</t>
  </si>
  <si>
    <t>The CorruptorÂ </t>
  </si>
  <si>
    <t>Darren Shahlavi</t>
  </si>
  <si>
    <t>Catherine Lough Haggquist</t>
  </si>
  <si>
    <t>Alone in the DarkÂ </t>
  </si>
  <si>
    <t>Karin Konoval</t>
  </si>
  <si>
    <t>Andrea Frankle</t>
  </si>
  <si>
    <t>The ReapingÂ </t>
  </si>
  <si>
    <t>William Ragsdale</t>
  </si>
  <si>
    <t>Tom Amandes</t>
  </si>
  <si>
    <t>Brokedown PalaceÂ </t>
  </si>
  <si>
    <t>Daniel Lapaine</t>
  </si>
  <si>
    <t>Snow White and the HuntsmanÂ </t>
  </si>
  <si>
    <t>Brooke Shields</t>
  </si>
  <si>
    <t>The Midnight Meat TrainÂ </t>
  </si>
  <si>
    <t>Fantasy|Horror|Mystery</t>
  </si>
  <si>
    <t>Mrs. WinterbourneÂ </t>
  </si>
  <si>
    <t>Cathryn de Prume</t>
  </si>
  <si>
    <t>The Change-UpÂ </t>
  </si>
  <si>
    <t>Mircea Monroe</t>
  </si>
  <si>
    <t>The Son of No OneÂ </t>
  </si>
  <si>
    <t>GoodÂ </t>
  </si>
  <si>
    <t>Gael Le Cornec</t>
  </si>
  <si>
    <t>The Good NightÂ </t>
  </si>
  <si>
    <t>Comedy|Drama|Fantasy|Music|Romance</t>
  </si>
  <si>
    <t>BirthÂ </t>
  </si>
  <si>
    <t>Tippi Hedren</t>
  </si>
  <si>
    <t>RoarÂ </t>
  </si>
  <si>
    <t>Zakes Mokae</t>
  </si>
  <si>
    <t>The CaveÂ </t>
  </si>
  <si>
    <t>16 BlocksÂ </t>
  </si>
  <si>
    <t>Sasha Roiz</t>
  </si>
  <si>
    <t>WillardÂ </t>
  </si>
  <si>
    <t>Jackie Burroughs</t>
  </si>
  <si>
    <t>The Yellow HandkerchiefÂ </t>
  </si>
  <si>
    <t>Per Christian Ellefsen</t>
  </si>
  <si>
    <t>JÃ¸rgen Langhelle</t>
  </si>
  <si>
    <t>EllingÂ </t>
  </si>
  <si>
    <t>Sven Nordin</t>
  </si>
  <si>
    <t>RyÃ´ko Hirosue</t>
  </si>
  <si>
    <t>Carole Bouquet</t>
  </si>
  <si>
    <t>WasabiÂ </t>
  </si>
  <si>
    <t>Michel Muller</t>
  </si>
  <si>
    <t>Joe SomebodyÂ </t>
  </si>
  <si>
    <t>The AbyssÂ </t>
  </si>
  <si>
    <t>Broken CityÂ </t>
  </si>
  <si>
    <t>Michael Beach</t>
  </si>
  <si>
    <t>MoliÃ¨reÂ </t>
  </si>
  <si>
    <t>Fabrice Luchini</t>
  </si>
  <si>
    <t>Comedy|History</t>
  </si>
  <si>
    <t>David Murray</t>
  </si>
  <si>
    <t>Brenda Fricker</t>
  </si>
  <si>
    <t>Veronica GuerinÂ </t>
  </si>
  <si>
    <t>Gerard McSorley</t>
  </si>
  <si>
    <t>The Incredible HulkÂ </t>
  </si>
  <si>
    <t>ValiantÂ </t>
  </si>
  <si>
    <t>Pip Torrens</t>
  </si>
  <si>
    <t>Adventure|Animation|Comedy|Family|War</t>
  </si>
  <si>
    <t>BurlesqueÂ </t>
  </si>
  <si>
    <t>Harley Davidson and the Marlboro ManÂ </t>
  </si>
  <si>
    <t>Play It to the BoneÂ </t>
  </si>
  <si>
    <t>Lolita Davidovich</t>
  </si>
  <si>
    <t>Nick Stahl</t>
  </si>
  <si>
    <t>The Thin Red LineÂ </t>
  </si>
  <si>
    <t>Jeffrey W. Jenkins</t>
  </si>
  <si>
    <t>Mike Howard</t>
  </si>
  <si>
    <t>The MasterÂ </t>
  </si>
  <si>
    <t>Bruce Goodchild</t>
  </si>
  <si>
    <t>Renaissance ManÂ </t>
  </si>
  <si>
    <t>Lillo Brancato</t>
  </si>
  <si>
    <t>AdoreÂ </t>
  </si>
  <si>
    <t>CursedÂ </t>
  </si>
  <si>
    <t>Bill Lake</t>
  </si>
  <si>
    <t>Dylan Authors</t>
  </si>
  <si>
    <t>Flash of GeniusÂ </t>
  </si>
  <si>
    <t>Victoria Learn</t>
  </si>
  <si>
    <t>Lobo Sebastian</t>
  </si>
  <si>
    <t>Alex &amp; EmmaÂ </t>
  </si>
  <si>
    <t>Robert Costanzo</t>
  </si>
  <si>
    <t>New York MinuteÂ </t>
  </si>
  <si>
    <t>Comedy|Crime|Family|Romance</t>
  </si>
  <si>
    <t>VampsÂ </t>
  </si>
  <si>
    <t>Ivan Sergei</t>
  </si>
  <si>
    <t>Idle HandsÂ </t>
  </si>
  <si>
    <t>I'm Not There.Â </t>
  </si>
  <si>
    <t>Tyrone Benskin</t>
  </si>
  <si>
    <t>AlohaÂ </t>
  </si>
  <si>
    <t>Megiddo: The Omega Code 2Â </t>
  </si>
  <si>
    <t>Take Me Home TonightÂ </t>
  </si>
  <si>
    <t>End of DaysÂ </t>
  </si>
  <si>
    <t>Action|Fantasy|Horror|Mystery</t>
  </si>
  <si>
    <t>The Cold Light of DayÂ </t>
  </si>
  <si>
    <t>MarmadukeÂ </t>
  </si>
  <si>
    <t>The BountyÂ </t>
  </si>
  <si>
    <t>Laurence Olivier</t>
  </si>
  <si>
    <t>Action|Adventure|Drama|History|Romance</t>
  </si>
  <si>
    <t>Frost/NixonÂ </t>
  </si>
  <si>
    <t>The Ghost and the DarknessÂ </t>
  </si>
  <si>
    <t>Adventure|Drama|Horror|Thriller</t>
  </si>
  <si>
    <t>The Brothers BloomÂ </t>
  </si>
  <si>
    <t>Black KnightÂ </t>
  </si>
  <si>
    <t>Fur: An Imaginary Portrait of Diane ArbusÂ </t>
  </si>
  <si>
    <t>Black BookÂ </t>
  </si>
  <si>
    <t>Christian Berkel</t>
  </si>
  <si>
    <t>Drama|Thriller|War</t>
  </si>
  <si>
    <t>Gabriel Thomson</t>
  </si>
  <si>
    <t>Enemy at the GatesÂ </t>
  </si>
  <si>
    <t>Mission: Impossible IIIÂ </t>
  </si>
  <si>
    <t>Ayelet Zurer</t>
  </si>
  <si>
    <t>Angels &amp; DemonsÂ </t>
  </si>
  <si>
    <t>Year OneÂ </t>
  </si>
  <si>
    <t>North CountryÂ </t>
  </si>
  <si>
    <t>Walk Hard: The Dewey Cox StoryÂ </t>
  </si>
  <si>
    <t>Matt Price</t>
  </si>
  <si>
    <t>Lucy Gordon</t>
  </si>
  <si>
    <t>The Four FeathersÂ </t>
  </si>
  <si>
    <t>The Newton BoysÂ </t>
  </si>
  <si>
    <t>Action|Crime|Drama|History|Western</t>
  </si>
  <si>
    <t>Southland TalesÂ </t>
  </si>
  <si>
    <t>Chris Andrew Ciulla</t>
  </si>
  <si>
    <t>Comedy|Mystery|Sci-Fi|Thriller</t>
  </si>
  <si>
    <t>Beyond the SeaÂ </t>
  </si>
  <si>
    <t>Kyra Nichols</t>
  </si>
  <si>
    <t>Darci Kistler</t>
  </si>
  <si>
    <t>The NutcrackerÂ </t>
  </si>
  <si>
    <t>Margaret Tracey</t>
  </si>
  <si>
    <t>Family|Fantasy|Music</t>
  </si>
  <si>
    <t>Star Trek: NemesisÂ </t>
  </si>
  <si>
    <t>Escobar: Paradise LostÂ </t>
  </si>
  <si>
    <t>Carlos Bardem</t>
  </si>
  <si>
    <t>Reign of FireÂ </t>
  </si>
  <si>
    <t>Michael CollinsÂ </t>
  </si>
  <si>
    <t>The Quiet AmericanÂ </t>
  </si>
  <si>
    <t>Drama|Mystery|Romance|Thriller|War</t>
  </si>
  <si>
    <t>Matt Smith</t>
  </si>
  <si>
    <t>Pride and Prejudice and ZombiesÂ </t>
  </si>
  <si>
    <t>Action|Horror|Romance</t>
  </si>
  <si>
    <t>Christopher Cousins</t>
  </si>
  <si>
    <t>Jessica ParÃ©</t>
  </si>
  <si>
    <t>Wicker ParkÂ </t>
  </si>
  <si>
    <t>Mark Camacho</t>
  </si>
  <si>
    <t>Shawn Andrews</t>
  </si>
  <si>
    <t>Kirk Fox</t>
  </si>
  <si>
    <t>City of GhostsÂ </t>
  </si>
  <si>
    <t>Rob Campbell</t>
  </si>
  <si>
    <t>CriminalÂ </t>
  </si>
  <si>
    <t>Doug Cockle</t>
  </si>
  <si>
    <t>Action|Crime|Drama|Mystery|Sci-Fi|Thriller</t>
  </si>
  <si>
    <t>HereafterÂ </t>
  </si>
  <si>
    <t>Jaleel White</t>
  </si>
  <si>
    <t>The Magic Sword: Quest for CamelotÂ </t>
  </si>
  <si>
    <t>Adventure|Animation|Comedy|Drama|Family|Fantasy|Musical</t>
  </si>
  <si>
    <t>The New WorldÂ </t>
  </si>
  <si>
    <t>The Salton SeaÂ </t>
  </si>
  <si>
    <t>HostageÂ </t>
  </si>
  <si>
    <t>Ransford Doherty</t>
  </si>
  <si>
    <t>ParkerÂ </t>
  </si>
  <si>
    <t>First KnightÂ </t>
  </si>
  <si>
    <t>Action|Adventure|Romance|Thriller</t>
  </si>
  <si>
    <t>Furry VengeanceÂ </t>
  </si>
  <si>
    <t>Gerry Becker</t>
  </si>
  <si>
    <t>Man on the MoonÂ </t>
  </si>
  <si>
    <t>Tom Dreesen</t>
  </si>
  <si>
    <t>ChappieÂ </t>
  </si>
  <si>
    <t>Wall Street: Money Never SleepsÂ </t>
  </si>
  <si>
    <t>John Buffalo Mailer</t>
  </si>
  <si>
    <t>15 MinutesÂ </t>
  </si>
  <si>
    <t>Isabelle Adjani</t>
  </si>
  <si>
    <t>Bon voyageÂ </t>
  </si>
  <si>
    <t>Comedy|Drama|Mystery|Romance|Thriller|War</t>
  </si>
  <si>
    <t>TranceÂ </t>
  </si>
  <si>
    <t>Tuppence Middleton</t>
  </si>
  <si>
    <t>Kansas CityÂ </t>
  </si>
  <si>
    <t>Crime|Drama|Music|Thriller</t>
  </si>
  <si>
    <t>Batman &amp; RobinÂ </t>
  </si>
  <si>
    <t>John Glover</t>
  </si>
  <si>
    <t>Max Beesley</t>
  </si>
  <si>
    <t>GlitterÂ </t>
  </si>
  <si>
    <t>Valarie Pettiford</t>
  </si>
  <si>
    <t>Donny Boaz</t>
  </si>
  <si>
    <t>CourageÂ </t>
  </si>
  <si>
    <t>Brent Anderson</t>
  </si>
  <si>
    <t>RenditionÂ </t>
  </si>
  <si>
    <t>The HoaxÂ </t>
  </si>
  <si>
    <t>James Biberi</t>
  </si>
  <si>
    <t>1911Â </t>
  </si>
  <si>
    <t>Jaycee Chan</t>
  </si>
  <si>
    <t>Synecdoche, New YorkÂ </t>
  </si>
  <si>
    <t>Raging BullÂ </t>
  </si>
  <si>
    <t>Randy Jones</t>
  </si>
  <si>
    <t>Can't Stop the MusicÂ </t>
  </si>
  <si>
    <t>Caitlyn Jenner</t>
  </si>
  <si>
    <t>Biography|Comedy|Musical</t>
  </si>
  <si>
    <t>The Country BearsÂ </t>
  </si>
  <si>
    <t>Comedy|Family|Music|Musical</t>
  </si>
  <si>
    <t>102 DalmatiansÂ </t>
  </si>
  <si>
    <t>In DreamsÂ </t>
  </si>
  <si>
    <t>Drama|Fantasy|Thriller</t>
  </si>
  <si>
    <t>Murder by NumbersÂ </t>
  </si>
  <si>
    <t>Riding in Cars with BoysÂ </t>
  </si>
  <si>
    <t>Alissa Dean</t>
  </si>
  <si>
    <t>Repo MenÂ </t>
  </si>
  <si>
    <t>Suspect ZeroÂ </t>
  </si>
  <si>
    <t>Bad Lieutenant: Port of Call New OrleansÂ </t>
  </si>
  <si>
    <t>Ryan Corr</t>
  </si>
  <si>
    <t>Cem Yilmaz</t>
  </si>
  <si>
    <t>The Water DivinerÂ </t>
  </si>
  <si>
    <t>Damon Wayans</t>
  </si>
  <si>
    <t>Marci XÂ </t>
  </si>
  <si>
    <t>David Suchet</t>
  </si>
  <si>
    <t>Wing CommanderÂ </t>
  </si>
  <si>
    <t>Noah Ringer</t>
  </si>
  <si>
    <t>Seychelle Gabriel</t>
  </si>
  <si>
    <t>The Last AirbenderÂ </t>
  </si>
  <si>
    <t>UnstoppableÂ </t>
  </si>
  <si>
    <t>The Curse of the Jade ScorpionÂ </t>
  </si>
  <si>
    <t>Comedy|Crime|Mystery|Romance</t>
  </si>
  <si>
    <t>Lillian Adams</t>
  </si>
  <si>
    <t>Judith Chapman</t>
  </si>
  <si>
    <t>The Sweetest ThingÂ </t>
  </si>
  <si>
    <t>Chelsea Bond</t>
  </si>
  <si>
    <t>Gilbert Gottfried</t>
  </si>
  <si>
    <t>The Adventures of Ford FairlaneÂ </t>
  </si>
  <si>
    <t>Action|Adventure|Comedy|Crime|Music|Mystery</t>
  </si>
  <si>
    <t>ElektraÂ </t>
  </si>
  <si>
    <t>The Tree of LifeÂ </t>
  </si>
  <si>
    <t>Howard the DuckÂ </t>
  </si>
  <si>
    <t>Jordan Prentice</t>
  </si>
  <si>
    <t>You Will Meet a Tall Dark StrangerÂ </t>
  </si>
  <si>
    <t>The Phantom of the OperaÂ </t>
  </si>
  <si>
    <t>Drama|Musical|Romance|Thriller</t>
  </si>
  <si>
    <t>EquilibriumÂ </t>
  </si>
  <si>
    <t>Laura Spencer</t>
  </si>
  <si>
    <t>Dylan Dog: Dead of NightÂ </t>
  </si>
  <si>
    <t>Action|Comedy|Crime|Fantasy|Horror|Mystery|Sci-Fi|Thriller</t>
  </si>
  <si>
    <t>TorqueÂ </t>
  </si>
  <si>
    <t>Tod Fennell</t>
  </si>
  <si>
    <t>The Spiderwick ChroniclesÂ </t>
  </si>
  <si>
    <t>Lee Evans</t>
  </si>
  <si>
    <t>The MedallionÂ </t>
  </si>
  <si>
    <t>Anthony Chau-Sang Wong</t>
  </si>
  <si>
    <t>Action|Comedy|Fantasy</t>
  </si>
  <si>
    <t>Sharon Lawrence</t>
  </si>
  <si>
    <t>GossipÂ </t>
  </si>
  <si>
    <t>Noam Jenkins</t>
  </si>
  <si>
    <t>YÃ»ki Amami</t>
  </si>
  <si>
    <t>Rumi Hiiragi</t>
  </si>
  <si>
    <t>PonyoÂ </t>
  </si>
  <si>
    <t>Yuria Nara</t>
  </si>
  <si>
    <t>Garrett Clayton</t>
  </si>
  <si>
    <t>The Oogieloves in the Big Balloon AdventureÂ </t>
  </si>
  <si>
    <t>Toni Braxton</t>
  </si>
  <si>
    <t>Kaitlin Olson</t>
  </si>
  <si>
    <t>Leap YearÂ </t>
  </si>
  <si>
    <t>Dominique McElligott</t>
  </si>
  <si>
    <t>Fantastic Mr. FoxÂ </t>
  </si>
  <si>
    <t>Adventure|Animation|Comedy|Crime|Family</t>
  </si>
  <si>
    <t>Richard Roundtree</t>
  </si>
  <si>
    <t>AntitrustÂ </t>
  </si>
  <si>
    <t>Before I Go to SleepÂ </t>
  </si>
  <si>
    <t>Ryan Kruger</t>
  </si>
  <si>
    <t>DoomsdayÂ </t>
  </si>
  <si>
    <t>Jeremy Crutchley</t>
  </si>
  <si>
    <t>Leo Howard</t>
  </si>
  <si>
    <t>ShortsÂ </t>
  </si>
  <si>
    <t>Jake Short</t>
  </si>
  <si>
    <t>Scott Grimes</t>
  </si>
  <si>
    <t>Mystery, AlaskaÂ </t>
  </si>
  <si>
    <t>Dead Man DownÂ </t>
  </si>
  <si>
    <t>Extraordinary MeasuresÂ </t>
  </si>
  <si>
    <t>Howl's Moving CastleÂ </t>
  </si>
  <si>
    <t>ChangelingÂ </t>
  </si>
  <si>
    <t>Charlie's Angels: Full ThrottleÂ </t>
  </si>
  <si>
    <t>UnderclassmanÂ </t>
  </si>
  <si>
    <t>Kaylee DeFer</t>
  </si>
  <si>
    <t>The Ninth GateÂ </t>
  </si>
  <si>
    <t>DuplicityÂ </t>
  </si>
  <si>
    <t>Say It Isn't SoÂ </t>
  </si>
  <si>
    <t>Penn Jillette</t>
  </si>
  <si>
    <t>Quincy Jones</t>
  </si>
  <si>
    <t>Fantasia 2000Â </t>
  </si>
  <si>
    <t>Russi Taylor</t>
  </si>
  <si>
    <t>Animation|Family|Fantasy|Music</t>
  </si>
  <si>
    <t>Martian ChildÂ </t>
  </si>
  <si>
    <t>The Baader Meinhof ComplexÂ </t>
  </si>
  <si>
    <t>Action|Biography|Crime|Drama</t>
  </si>
  <si>
    <t>Ghosts of MarsÂ </t>
  </si>
  <si>
    <t>The ClaimÂ </t>
  </si>
  <si>
    <t>The Game of Their LivesÂ </t>
  </si>
  <si>
    <t>Johanna MÃ¸rck</t>
  </si>
  <si>
    <t>Otto Jespersen</t>
  </si>
  <si>
    <t>TrollhunterÂ </t>
  </si>
  <si>
    <t>Glenn Erland Tosterud</t>
  </si>
  <si>
    <t>Comedy|Drama|Fantasy|Horror</t>
  </si>
  <si>
    <t>Meet the DeedlesÂ </t>
  </si>
  <si>
    <t>A.J. Langer</t>
  </si>
  <si>
    <t>AssassinsÂ </t>
  </si>
  <si>
    <t>Kelly Rowan</t>
  </si>
  <si>
    <t>Rapa NuiÂ </t>
  </si>
  <si>
    <t>City HallÂ </t>
  </si>
  <si>
    <t>Reeve Carney</t>
  </si>
  <si>
    <t>The TempestÂ </t>
  </si>
  <si>
    <t>Tom Conti</t>
  </si>
  <si>
    <t>Carter Jenkins</t>
  </si>
  <si>
    <t>Malese Jow</t>
  </si>
  <si>
    <t>Aliens in the AtticÂ </t>
  </si>
  <si>
    <t>Adventure|Comedy|Family|Fantasy|Sci-Fi</t>
  </si>
  <si>
    <t>Hoodwinked Too! Hood vs. EvilÂ </t>
  </si>
  <si>
    <t>The World's Fastest IndianÂ </t>
  </si>
  <si>
    <t>Craig Hall</t>
  </si>
  <si>
    <t>Francis Capra</t>
  </si>
  <si>
    <t>A Simple WishÂ </t>
  </si>
  <si>
    <t>Big MiracleÂ </t>
  </si>
  <si>
    <t>Righteous KillÂ </t>
  </si>
  <si>
    <t>Kenneth Cranham</t>
  </si>
  <si>
    <t>Richard Coyle</t>
  </si>
  <si>
    <t>5 Days of WarÂ </t>
  </si>
  <si>
    <t>Ana Imnadze</t>
  </si>
  <si>
    <t>Georgia</t>
  </si>
  <si>
    <t>Last Action HeroÂ </t>
  </si>
  <si>
    <t>Rock Hudson</t>
  </si>
  <si>
    <t>Darling LiliÂ </t>
  </si>
  <si>
    <t>Jeremy Kemp</t>
  </si>
  <si>
    <t>Comedy|Drama|Musical|Romance|War</t>
  </si>
  <si>
    <t>Lions for LambsÂ </t>
  </si>
  <si>
    <t>The BeaverÂ </t>
  </si>
  <si>
    <t>Mirror MirrorÂ </t>
  </si>
  <si>
    <t>StoneÂ </t>
  </si>
  <si>
    <t>Dark ShadowsÂ </t>
  </si>
  <si>
    <t>Iben Hjejle</t>
  </si>
  <si>
    <t>ChÃ©riÂ </t>
  </si>
  <si>
    <t>Gaye Brown</t>
  </si>
  <si>
    <t>Dann Florek</t>
  </si>
  <si>
    <t>Flight of the IntruderÂ </t>
  </si>
  <si>
    <t>Christopher Rich</t>
  </si>
  <si>
    <t>UnleashedÂ </t>
  </si>
  <si>
    <t>DOA: Dead or AliveÂ </t>
  </si>
  <si>
    <t>Little ChildrenÂ </t>
  </si>
  <si>
    <t>OceansÂ </t>
  </si>
  <si>
    <t>Rie Miyazawa</t>
  </si>
  <si>
    <t>T.V. Carpio</t>
  </si>
  <si>
    <t>Across the UniverseÂ </t>
  </si>
  <si>
    <t>Robert Clohessy</t>
  </si>
  <si>
    <t>Drama|Fantasy|Musical|Romance</t>
  </si>
  <si>
    <t>Extreme MeasuresÂ </t>
  </si>
  <si>
    <t>The HuntedÂ </t>
  </si>
  <si>
    <t>Rex Linn</t>
  </si>
  <si>
    <t>My Best Friend's GirlÂ </t>
  </si>
  <si>
    <t>Riki Lindhome</t>
  </si>
  <si>
    <t>Man of the HouseÂ </t>
  </si>
  <si>
    <t>InstinctÂ </t>
  </si>
  <si>
    <t>John Ashton</t>
  </si>
  <si>
    <t>Blood and WineÂ </t>
  </si>
  <si>
    <t>Tank GirlÂ </t>
  </si>
  <si>
    <t>Dany Boon</t>
  </si>
  <si>
    <t>Joyeux NoelÂ </t>
  </si>
  <si>
    <t>Drama|History|Music|Romance|War</t>
  </si>
  <si>
    <t>Jill Hennessy</t>
  </si>
  <si>
    <t>MollyÂ </t>
  </si>
  <si>
    <t>Sarah Wynter</t>
  </si>
  <si>
    <t>Dominic Flores</t>
  </si>
  <si>
    <t>Our Brand Is CrisisÂ </t>
  </si>
  <si>
    <t>The Lovely BonesÂ </t>
  </si>
  <si>
    <t>Super Mario Bros.Â </t>
  </si>
  <si>
    <t>Zoolander 2Â </t>
  </si>
  <si>
    <t>Terence Bernie Hines</t>
  </si>
  <si>
    <t>Stuck on YouÂ </t>
  </si>
  <si>
    <t>The Green HornetÂ </t>
  </si>
  <si>
    <t>Chad L. Coleman</t>
  </si>
  <si>
    <t>Action|Comedy|Crime|Sci-Fi|Thriller</t>
  </si>
  <si>
    <t>A.I. Artificial IntelligenceÂ </t>
  </si>
  <si>
    <t>Percy Jackson: Sea of MonstersÂ </t>
  </si>
  <si>
    <t>An Unfinished LifeÂ </t>
  </si>
  <si>
    <t>Lynda Boyd</t>
  </si>
  <si>
    <t>Kimberly Williams-Paisley</t>
  </si>
  <si>
    <t>We Are MarshallÂ </t>
  </si>
  <si>
    <t>SaÃ¯d Taghmaoui</t>
  </si>
  <si>
    <t>Emir Kusturica</t>
  </si>
  <si>
    <t>The Good ThiefÂ </t>
  </si>
  <si>
    <t>Semi-ProÂ </t>
  </si>
  <si>
    <t>Lou Saliba</t>
  </si>
  <si>
    <t>A Thousand WordsÂ </t>
  </si>
  <si>
    <t>The DilemmaÂ </t>
  </si>
  <si>
    <t>DreddÂ </t>
  </si>
  <si>
    <t>Rakie Ayola</t>
  </si>
  <si>
    <t>Snow Falling on CedarsÂ </t>
  </si>
  <si>
    <t>American OutlawsÂ </t>
  </si>
  <si>
    <t>Action|Western</t>
  </si>
  <si>
    <t>The HolidayÂ </t>
  </si>
  <si>
    <t>Sarah Parish</t>
  </si>
  <si>
    <t>Hollow ManÂ </t>
  </si>
  <si>
    <t>The Ant BullyÂ </t>
  </si>
  <si>
    <t>People I KnowÂ </t>
  </si>
  <si>
    <t>Playing for KeepsÂ </t>
  </si>
  <si>
    <t>Joe Pingue</t>
  </si>
  <si>
    <t>BlindnessÂ </t>
  </si>
  <si>
    <t>YÃ»suke Iseya</t>
  </si>
  <si>
    <t>ElysiumÂ </t>
  </si>
  <si>
    <t>The StatementÂ </t>
  </si>
  <si>
    <t>Gangs of New YorkÂ </t>
  </si>
  <si>
    <t>SunshineÂ </t>
  </si>
  <si>
    <t>Troy Garity</t>
  </si>
  <si>
    <t>Stephen Walters</t>
  </si>
  <si>
    <t>Hannibal RisingÂ </t>
  </si>
  <si>
    <t>Richard Brake</t>
  </si>
  <si>
    <t>Need for SpeedÂ </t>
  </si>
  <si>
    <t>Tulku Jamyang Kunga Tenzin</t>
  </si>
  <si>
    <t>Tenzin Thuthob Tsarong</t>
  </si>
  <si>
    <t>KundunÂ </t>
  </si>
  <si>
    <t>Tencho Gyalpo</t>
  </si>
  <si>
    <t>WatchmenÂ </t>
  </si>
  <si>
    <t>Action|Drama|Mystery|Sci-Fi</t>
  </si>
  <si>
    <t>Zachery Ty Bryan</t>
  </si>
  <si>
    <t>The Fast and the Furious: Tokyo DriftÂ </t>
  </si>
  <si>
    <t>Nikki Griffin</t>
  </si>
  <si>
    <t>The Curious Case of Benjamin ButtonÂ </t>
  </si>
  <si>
    <t>InvictusÂ </t>
  </si>
  <si>
    <t>Leleti Khumalo</t>
  </si>
  <si>
    <t>MindhuntersÂ </t>
  </si>
  <si>
    <t>Eion Bailey</t>
  </si>
  <si>
    <t>Battlefield EarthÂ </t>
  </si>
  <si>
    <t>John Topor</t>
  </si>
  <si>
    <t>The KingdomÂ </t>
  </si>
  <si>
    <t>Taking WoodstockÂ </t>
  </si>
  <si>
    <t>Demetri Martin</t>
  </si>
  <si>
    <t>MunichÂ </t>
  </si>
  <si>
    <t>Mathieu Amalric</t>
  </si>
  <si>
    <t>Resident Evil: RetributionÂ </t>
  </si>
  <si>
    <t>PandorumÂ </t>
  </si>
  <si>
    <t>Action|Horror|Mystery|Sci-Fi|Thriller</t>
  </si>
  <si>
    <t>Jason Lewis</t>
  </si>
  <si>
    <t>The JacketÂ </t>
  </si>
  <si>
    <t>Angel Coulby</t>
  </si>
  <si>
    <t>Chill FactorÂ </t>
  </si>
  <si>
    <t>Hudson Leick</t>
  </si>
  <si>
    <t>Action|Adventure|Comedy|Drama|Thriller</t>
  </si>
  <si>
    <t>Where the Wild Things AreÂ </t>
  </si>
  <si>
    <t>Max Records</t>
  </si>
  <si>
    <t>Junix Inocian</t>
  </si>
  <si>
    <t>Formula 51Â </t>
  </si>
  <si>
    <t>Paul Barber</t>
  </si>
  <si>
    <t>The Story of UsÂ </t>
  </si>
  <si>
    <t>Rita Wilson</t>
  </si>
  <si>
    <t>Ghosts of MississippiÂ </t>
  </si>
  <si>
    <t>X-Men: ApocalypseÂ </t>
  </si>
  <si>
    <t>Cry FreedomÂ </t>
  </si>
  <si>
    <t>The YardsÂ </t>
  </si>
  <si>
    <t>Funny PeopleÂ </t>
  </si>
  <si>
    <t>Alan Young</t>
  </si>
  <si>
    <t>The Time MachineÂ </t>
  </si>
  <si>
    <t>Josh Stamberg</t>
  </si>
  <si>
    <t>The Astronaut's WifeÂ </t>
  </si>
  <si>
    <t>ZoomÂ </t>
  </si>
  <si>
    <t>Mandy Gonzalez</t>
  </si>
  <si>
    <t>Man on a LedgeÂ </t>
  </si>
  <si>
    <t>J. Smith-Cameron</t>
  </si>
  <si>
    <t>Bee MovieÂ </t>
  </si>
  <si>
    <t>MumfordÂ </t>
  </si>
  <si>
    <t>BloodRayneÂ </t>
  </si>
  <si>
    <t>Michael ParÃ©</t>
  </si>
  <si>
    <t>Action|Adventure|Fantasy|Horror</t>
  </si>
  <si>
    <t>BasicÂ </t>
  </si>
  <si>
    <t>Jane Got a GunÂ </t>
  </si>
  <si>
    <t>Run All NightÂ </t>
  </si>
  <si>
    <t>The Shipping NewsÂ </t>
  </si>
  <si>
    <t>Jason Behr</t>
  </si>
  <si>
    <t>GattacaÂ </t>
  </si>
  <si>
    <t>Mason Gamble</t>
  </si>
  <si>
    <t>The Whole Ten YardsÂ </t>
  </si>
  <si>
    <t>David Rasche</t>
  </si>
  <si>
    <t>Blair Brown</t>
  </si>
  <si>
    <t>The SentinelÂ </t>
  </si>
  <si>
    <t>Blood WorkÂ </t>
  </si>
  <si>
    <t>Aidan McArdle</t>
  </si>
  <si>
    <t>Me and Orson WellesÂ </t>
  </si>
  <si>
    <t>James Tupper</t>
  </si>
  <si>
    <t>NoahÂ </t>
  </si>
  <si>
    <t>What Just HappenedÂ </t>
  </si>
  <si>
    <t>The Pirates! Band of MisfitsÂ </t>
  </si>
  <si>
    <t>The Bridge of San Luis ReyÂ </t>
  </si>
  <si>
    <t>Hanging UpÂ </t>
  </si>
  <si>
    <t>Jesse James</t>
  </si>
  <si>
    <t>Double TakeÂ </t>
  </si>
  <si>
    <t>Garcelle Beauvais</t>
  </si>
  <si>
    <t>Flight of the PhoenixÂ </t>
  </si>
  <si>
    <t>The Young VictoriaÂ </t>
  </si>
  <si>
    <t>Marie AntoinetteÂ </t>
  </si>
  <si>
    <t>Dragon Wars: D-WarÂ </t>
  </si>
  <si>
    <t>Action|Drama|Fantasy|Horror|Thriller</t>
  </si>
  <si>
    <t>Zan Marolt</t>
  </si>
  <si>
    <t>The Hunting PartyÂ </t>
  </si>
  <si>
    <t>Ljubomir Kerekes</t>
  </si>
  <si>
    <t>Adventure|Comedy|Drama|Romance|Thriller|War</t>
  </si>
  <si>
    <t>Where the Truth LiesÂ </t>
  </si>
  <si>
    <t>Without LimitsÂ </t>
  </si>
  <si>
    <t>Katherine Parkinson</t>
  </si>
  <si>
    <t>How to Lose Friends &amp; Alienate PeopleÂ </t>
  </si>
  <si>
    <t>Fenella Woolgar</t>
  </si>
  <si>
    <t>On the RoadÂ </t>
  </si>
  <si>
    <t>Legend of the Guardians: The Owls of Ga'HooleÂ </t>
  </si>
  <si>
    <t>Action|Adventure|Animation|Family|Fantasy</t>
  </si>
  <si>
    <t>SabotageÂ </t>
  </si>
  <si>
    <t>Maurice Compte</t>
  </si>
  <si>
    <t>Torey Michael Adkins</t>
  </si>
  <si>
    <t>Real SteelÂ </t>
  </si>
  <si>
    <t>Olga Fonda</t>
  </si>
  <si>
    <t>Action|Drama|Sci-Fi|Sport</t>
  </si>
  <si>
    <t>The InternationalÂ </t>
  </si>
  <si>
    <t>Escape from L.A.Â </t>
  </si>
  <si>
    <t>Michelle Forbes</t>
  </si>
  <si>
    <t>The Glimmer ManÂ </t>
  </si>
  <si>
    <t>A Good Day to Die HardÂ </t>
  </si>
  <si>
    <t>Megalyn Echikunwoke</t>
  </si>
  <si>
    <t>Susie Essman</t>
  </si>
  <si>
    <t>The ManÂ </t>
  </si>
  <si>
    <t>Gigi Rice</t>
  </si>
  <si>
    <t>Bobbie Phillips</t>
  </si>
  <si>
    <t>ShowgirlsÂ </t>
  </si>
  <si>
    <t>Once Upon a Time in AmericaÂ </t>
  </si>
  <si>
    <t>Charlie Yeung</t>
  </si>
  <si>
    <t>Bangkok DangerousÂ </t>
  </si>
  <si>
    <t>James With</t>
  </si>
  <si>
    <t>WhiteoutÂ </t>
  </si>
  <si>
    <t>Shawn Doyle</t>
  </si>
  <si>
    <t>The Fifth EstateÂ </t>
  </si>
  <si>
    <t>Jamie Blackley</t>
  </si>
  <si>
    <t>The Flintstones in Viva Rock VegasÂ </t>
  </si>
  <si>
    <t>Comedy|Family|Romance|Sci-Fi</t>
  </si>
  <si>
    <t>June Diane Raphael</t>
  </si>
  <si>
    <t>Unfinished BusinessÂ </t>
  </si>
  <si>
    <t>BenoÃ®t Magimel</t>
  </si>
  <si>
    <t>FranÃ§ois Cluzet</t>
  </si>
  <si>
    <t>Little White LiesÂ </t>
  </si>
  <si>
    <t>Gilles Lellouche</t>
  </si>
  <si>
    <t>G.I. Joe: The Rise of CobraÂ </t>
  </si>
  <si>
    <t>The FountainÂ </t>
  </si>
  <si>
    <t>Soleyman Pierini</t>
  </si>
  <si>
    <t>The WalkÂ </t>
  </si>
  <si>
    <t>Jade Kindar-Martin</t>
  </si>
  <si>
    <t>Love RanchÂ </t>
  </si>
  <si>
    <t>Gil Birmingham</t>
  </si>
  <si>
    <t>Siu-Wong Fan</t>
  </si>
  <si>
    <t>Kung Fu KillerÂ </t>
  </si>
  <si>
    <t>Wai-Keung Lau</t>
  </si>
  <si>
    <t>Escape PlanÂ </t>
  </si>
  <si>
    <t>Action|Crime|Mystery|Sci-Fi|Thriller</t>
  </si>
  <si>
    <t>MultiplicityÂ </t>
  </si>
  <si>
    <t>Intolerable CrueltyÂ </t>
  </si>
  <si>
    <t>Julia Duffy</t>
  </si>
  <si>
    <t>Nomad: The WarriorÂ </t>
  </si>
  <si>
    <t>Lela Rochon</t>
  </si>
  <si>
    <t>Knock OffÂ </t>
  </si>
  <si>
    <t>Ray Nicholas</t>
  </si>
  <si>
    <t>Aruba</t>
  </si>
  <si>
    <t>The RoadÂ </t>
  </si>
  <si>
    <t>Ed Speleers</t>
  </si>
  <si>
    <t>EragonÂ </t>
  </si>
  <si>
    <t>All the Queen's MenÂ </t>
  </si>
  <si>
    <t>Edward Fox</t>
  </si>
  <si>
    <t>Action|Comedy|Drama|War</t>
  </si>
  <si>
    <t>Frida Hallgren</t>
  </si>
  <si>
    <t>As It Is in HeavenÂ </t>
  </si>
  <si>
    <t>Nils-Anders VallgÃ¥rda</t>
  </si>
  <si>
    <t>Sweden</t>
  </si>
  <si>
    <t>Keeley Hawes</t>
  </si>
  <si>
    <t>The Adventurer: The Curse of the Midas BoxÂ </t>
  </si>
  <si>
    <t>Oliver Stark</t>
  </si>
  <si>
    <t>Get CarterÂ </t>
  </si>
  <si>
    <t>Lauren Lee Smith</t>
  </si>
  <si>
    <t>Kiss of DeathÂ </t>
  </si>
  <si>
    <t>Adrien Dorval</t>
  </si>
  <si>
    <t>The PledgeÂ </t>
  </si>
  <si>
    <t>Nels Lennarson</t>
  </si>
  <si>
    <t>Now You See Me 2Â </t>
  </si>
  <si>
    <t>Action|Adventure|Comedy|Crime|Mystery|Thriller</t>
  </si>
  <si>
    <t>Blood TiesÂ </t>
  </si>
  <si>
    <t>AnonymousÂ </t>
  </si>
  <si>
    <t>Life or Something Like ItÂ </t>
  </si>
  <si>
    <t>The ProducersÂ </t>
  </si>
  <si>
    <t>Richard Epcar</t>
  </si>
  <si>
    <t>Memoirs of an Invisible ManÂ </t>
  </si>
  <si>
    <t>Comedy|Romance|Sci-Fi|Thriller</t>
  </si>
  <si>
    <t>Nancy Travis</t>
  </si>
  <si>
    <t>BogusÂ </t>
  </si>
  <si>
    <t>MicmacsÂ </t>
  </si>
  <si>
    <t>AndrÃ© Dussollier</t>
  </si>
  <si>
    <t>Gregory Itzin</t>
  </si>
  <si>
    <t>Original SinÂ </t>
  </si>
  <si>
    <t>Lord of WarÂ </t>
  </si>
  <si>
    <t>Jared Burke</t>
  </si>
  <si>
    <t>Kate McKinnon</t>
  </si>
  <si>
    <t>GhostbustersÂ </t>
  </si>
  <si>
    <t>Zach Woods</t>
  </si>
  <si>
    <t>Fight ClubÂ </t>
  </si>
  <si>
    <t>Eugenie Bondurant</t>
  </si>
  <si>
    <t>The Life Aquatic with Steve ZissouÂ </t>
  </si>
  <si>
    <t>The ImpossibleÂ </t>
  </si>
  <si>
    <t>Oaklee Pendergast</t>
  </si>
  <si>
    <t>Adrian Lester</t>
  </si>
  <si>
    <t>Primary ColorsÂ </t>
  </si>
  <si>
    <t>The Assassination of Jesse James by the Coward Robert FordÂ </t>
  </si>
  <si>
    <t>Biography|Crime|Drama|History|Western</t>
  </si>
  <si>
    <t>Cirque du Freak: The Vampire's AssistantÂ </t>
  </si>
  <si>
    <t>3000 Miles to GracelandÂ </t>
  </si>
  <si>
    <t>Ice-T</t>
  </si>
  <si>
    <t>Cinderella ManÂ </t>
  </si>
  <si>
    <t>Rosemarie DeWitt</t>
  </si>
  <si>
    <t>Tears of the SunÂ </t>
  </si>
  <si>
    <t>The Deep End of the OceanÂ </t>
  </si>
  <si>
    <t>Fana Mokoena</t>
  </si>
  <si>
    <t>Mandela: Long Walk to FreedomÂ </t>
  </si>
  <si>
    <t>Tony Kgoroge</t>
  </si>
  <si>
    <t>Malcolm Goodwin</t>
  </si>
  <si>
    <t>Robert Baker</t>
  </si>
  <si>
    <t>LeatherheadsÂ </t>
  </si>
  <si>
    <t>Matt Bushell</t>
  </si>
  <si>
    <t>Bill Paterson</t>
  </si>
  <si>
    <t>Miss PotterÂ </t>
  </si>
  <si>
    <t>Lucy Boynton</t>
  </si>
  <si>
    <t>Punisher: War ZoneÂ </t>
  </si>
  <si>
    <t>Mercury RisingÂ </t>
  </si>
  <si>
    <t>The Hudsucker ProxyÂ </t>
  </si>
  <si>
    <t>Alien: ResurrectionÂ </t>
  </si>
  <si>
    <t>Kenneth Williams</t>
  </si>
  <si>
    <t>The Princess and the CobblerÂ </t>
  </si>
  <si>
    <t>Clive Revill</t>
  </si>
  <si>
    <t>Action|Adventure|Animation|Comedy|Fantasy</t>
  </si>
  <si>
    <t>HerculesÂ </t>
  </si>
  <si>
    <t>I Dreamed of AfricaÂ </t>
  </si>
  <si>
    <t>Vincent Perez</t>
  </si>
  <si>
    <t>Almost FamousÂ </t>
  </si>
  <si>
    <t>Adventure|Comedy|Drama|Music</t>
  </si>
  <si>
    <t>The Black DahliaÂ </t>
  </si>
  <si>
    <t>A Good YearÂ </t>
  </si>
  <si>
    <t>The PhantomÂ </t>
  </si>
  <si>
    <t>White SquallÂ </t>
  </si>
  <si>
    <t>Lady in the WaterÂ </t>
  </si>
  <si>
    <t>Planet 51Â </t>
  </si>
  <si>
    <t>EnvyÂ </t>
  </si>
  <si>
    <t>Sam Lerner</t>
  </si>
  <si>
    <t>Analyze ThatÂ </t>
  </si>
  <si>
    <t>Joe Viterelli</t>
  </si>
  <si>
    <t>GrindhouseÂ </t>
  </si>
  <si>
    <t>Memoirs of a GeishaÂ </t>
  </si>
  <si>
    <t>Karl Yune</t>
  </si>
  <si>
    <t>KillersÂ </t>
  </si>
  <si>
    <t>Action|Comedy|Romance|Thriller</t>
  </si>
  <si>
    <t>LegendÂ </t>
  </si>
  <si>
    <t>Tara Fitzgerald</t>
  </si>
  <si>
    <t>Biography|Crime|Drama|History|Thriller</t>
  </si>
  <si>
    <t>eXistenZÂ </t>
  </si>
  <si>
    <t>Steven Anthony Lawrence</t>
  </si>
  <si>
    <t>My Favorite MartianÂ </t>
  </si>
  <si>
    <t>The SoloistÂ </t>
  </si>
  <si>
    <t>Your HighnessÂ </t>
  </si>
  <si>
    <t>Femme FataleÂ </t>
  </si>
  <si>
    <t>Rie Rasmussen</t>
  </si>
  <si>
    <t>Did You Hear About the Morgans?Â </t>
  </si>
  <si>
    <t>Kevin Brown</t>
  </si>
  <si>
    <t>Cats Don't DanceÂ </t>
  </si>
  <si>
    <t>Scott Pilgrim vs. the WorldÂ </t>
  </si>
  <si>
    <t>Ellen Wong</t>
  </si>
  <si>
    <t>Action|Comedy|Fantasy|Romance</t>
  </si>
  <si>
    <t>Lee Arenberg</t>
  </si>
  <si>
    <t>Warriors of VirtueÂ </t>
  </si>
  <si>
    <t>Kasia Smutniak</t>
  </si>
  <si>
    <t>From Paris with LoveÂ </t>
  </si>
  <si>
    <t>Rebecca Dayan</t>
  </si>
  <si>
    <t>FeardotcomÂ </t>
  </si>
  <si>
    <t>The Mortal Instruments: City of BonesÂ </t>
  </si>
  <si>
    <t>Fantasy|Horror|Mystery|Romance</t>
  </si>
  <si>
    <t>The CoreÂ </t>
  </si>
  <si>
    <t>Rekha Sharma</t>
  </si>
  <si>
    <t>The Last SamuraiÂ </t>
  </si>
  <si>
    <t>The NotebookÂ </t>
  </si>
  <si>
    <t>Bulletproof MonkÂ </t>
  </si>
  <si>
    <t>Victoria Smurfit</t>
  </si>
  <si>
    <t>Raise the TitanicÂ </t>
  </si>
  <si>
    <t>The SiegeÂ </t>
  </si>
  <si>
    <t>The Last LegionÂ </t>
  </si>
  <si>
    <t>Owen Teale</t>
  </si>
  <si>
    <t>Action|Adventure|Fantasy|War</t>
  </si>
  <si>
    <t>Cradle Will RockÂ </t>
  </si>
  <si>
    <t>SynnÃ¸ve Macody Lund</t>
  </si>
  <si>
    <t>Aksel Hennie</t>
  </si>
  <si>
    <t>HeadhuntersÂ </t>
  </si>
  <si>
    <t>Julie R. Ã˜lgaard</t>
  </si>
  <si>
    <t>Mission to MarsÂ </t>
  </si>
  <si>
    <t>Kim Delaney</t>
  </si>
  <si>
    <t>The Legend of Bagger VanceÂ </t>
  </si>
  <si>
    <t>Drama|Fantasy|Sport</t>
  </si>
  <si>
    <t>Lara Croft Tomb Raider: The Cradle of LifeÂ </t>
  </si>
  <si>
    <t>The GunmanÂ </t>
  </si>
  <si>
    <t>Jasmine Trinca</t>
  </si>
  <si>
    <t>Chain ReactionÂ </t>
  </si>
  <si>
    <t>The Fifth ElementÂ </t>
  </si>
  <si>
    <t>Machine Gun PreacherÂ </t>
  </si>
  <si>
    <t>Kathy Baker</t>
  </si>
  <si>
    <t>The Ghost WriterÂ </t>
  </si>
  <si>
    <t>Maia Morgenstern</t>
  </si>
  <si>
    <t>Christo Jivkov</t>
  </si>
  <si>
    <t>The Passion of the ChristÂ </t>
  </si>
  <si>
    <t>Hristo Shopov</t>
  </si>
  <si>
    <t>GamerÂ </t>
  </si>
  <si>
    <t>The Man from U.N.C.L.E.Â </t>
  </si>
  <si>
    <t>Pushing TinÂ </t>
  </si>
  <si>
    <t>Donald Watkins</t>
  </si>
  <si>
    <t>Free State of JonesÂ </t>
  </si>
  <si>
    <t>Jessica Collins</t>
  </si>
  <si>
    <t>Action|Biography|Drama|History|War</t>
  </si>
  <si>
    <t>The Legend of ZorroÂ </t>
  </si>
  <si>
    <t>Adrian Alonso</t>
  </si>
  <si>
    <t>What Dreams May ComeÂ </t>
  </si>
  <si>
    <t>Rosalind Chao</t>
  </si>
  <si>
    <t>After the SunsetÂ </t>
  </si>
  <si>
    <t>Action|Comedy|Crime|Drama</t>
  </si>
  <si>
    <t>The Love GuruÂ </t>
  </si>
  <si>
    <t>DragonflyÂ </t>
  </si>
  <si>
    <t>Drama|Fantasy|Mystery|Romance|Thriller</t>
  </si>
  <si>
    <t>The Forbidden KingdomÂ </t>
  </si>
  <si>
    <t>ElizabethtownÂ </t>
  </si>
  <si>
    <t>The OrderÂ </t>
  </si>
  <si>
    <t>DuplexÂ </t>
  </si>
  <si>
    <t>Radio FlyerÂ </t>
  </si>
  <si>
    <t>The Life of David GaleÂ </t>
  </si>
  <si>
    <t>The ExpressÂ </t>
  </si>
  <si>
    <t>Blood In, Blood OutÂ </t>
  </si>
  <si>
    <t>Claudia Stedelin</t>
  </si>
  <si>
    <t>Gregory Scott Cummins</t>
  </si>
  <si>
    <t>SwitchbackÂ </t>
  </si>
  <si>
    <t>Ted Markland</t>
  </si>
  <si>
    <t>The Stepford WivesÂ </t>
  </si>
  <si>
    <t>Roger Bart</t>
  </si>
  <si>
    <t>Comedy|Sci-Fi|Thriller</t>
  </si>
  <si>
    <t>Beyond BordersÂ </t>
  </si>
  <si>
    <t>Piper Mackenzie Harris</t>
  </si>
  <si>
    <t>G-ForceÂ </t>
  </si>
  <si>
    <t>Niecy Nash</t>
  </si>
  <si>
    <t>Body of LiesÂ </t>
  </si>
  <si>
    <t>The Good GermanÂ </t>
  </si>
  <si>
    <t>RED 2Â </t>
  </si>
  <si>
    <t>Garrick Hagon</t>
  </si>
  <si>
    <t>Josh Wingate</t>
  </si>
  <si>
    <t>PriestÂ </t>
  </si>
  <si>
    <t>Jacob Hopkins</t>
  </si>
  <si>
    <t>HeroÂ </t>
  </si>
  <si>
    <t>OblivionÂ </t>
  </si>
  <si>
    <t>Irene Papas</t>
  </si>
  <si>
    <t>Captain Corelli's MandolinÂ </t>
  </si>
  <si>
    <t>Mihalis Giannatos</t>
  </si>
  <si>
    <t>Drama|Music|Romance|War</t>
  </si>
  <si>
    <t>Happily N'Ever AfterÂ </t>
  </si>
  <si>
    <t>Abraham Lincoln: Vampire HunterÂ </t>
  </si>
  <si>
    <t>Benjamin Walker</t>
  </si>
  <si>
    <t>Into the BlueÂ </t>
  </si>
  <si>
    <t>Quantum of SolaceÂ </t>
  </si>
  <si>
    <t>StardustÂ </t>
  </si>
  <si>
    <t>Melina Kanakaredes</t>
  </si>
  <si>
    <t>The Long Kiss GoodnightÂ </t>
  </si>
  <si>
    <t>Yvonne Zima</t>
  </si>
  <si>
    <t>The Secret Life of Walter MittyÂ </t>
  </si>
  <si>
    <t>Adventure|Comedy|Drama|Fantasy|Romance</t>
  </si>
  <si>
    <t>ZodiacÂ </t>
  </si>
  <si>
    <t>Crime|Drama|History|Mystery|Thriller</t>
  </si>
  <si>
    <t>Ben Daniels</t>
  </si>
  <si>
    <t>DoomÂ </t>
  </si>
  <si>
    <t>Hye-kyo Song</t>
  </si>
  <si>
    <t>The GrandmasterÂ </t>
  </si>
  <si>
    <t>Elvis Tsui</t>
  </si>
  <si>
    <t>Action|Biography|Drama</t>
  </si>
  <si>
    <t>Seven Years in TibetÂ </t>
  </si>
  <si>
    <t>The Cotton ClubÂ </t>
  </si>
  <si>
    <t>BelovedÂ </t>
  </si>
  <si>
    <t>Drama|History|Horror</t>
  </si>
  <si>
    <t>Sky Captain and the World of TomorrowÂ </t>
  </si>
  <si>
    <t>Mars Attacks!Â </t>
  </si>
  <si>
    <t>Lily Cole</t>
  </si>
  <si>
    <t>The Imaginarium of Doctor ParnassusÂ </t>
  </si>
  <si>
    <t>Adventure|Fantasy|Mystery</t>
  </si>
  <si>
    <t>The TouristÂ </t>
  </si>
  <si>
    <t>Action|Romance|Thriller</t>
  </si>
  <si>
    <t>Proof of LifeÂ </t>
  </si>
  <si>
    <t>EdtvÂ </t>
  </si>
  <si>
    <t>Robert Blake</t>
  </si>
  <si>
    <t>Money TrainÂ </t>
  </si>
  <si>
    <t>Aida Turturro</t>
  </si>
  <si>
    <t>HidalgoÂ </t>
  </si>
  <si>
    <t>Big TroubleÂ </t>
  </si>
  <si>
    <t>Smilla's Sense of SnowÂ </t>
  </si>
  <si>
    <t>The Young and Prodigious T.S. SpivetÂ </t>
  </si>
  <si>
    <t>Action|Adventure|Drama|Family</t>
  </si>
  <si>
    <t>Random HeartsÂ </t>
  </si>
  <si>
    <t>James Burnett</t>
  </si>
  <si>
    <t>The Last StandÂ </t>
  </si>
  <si>
    <t>Christiana Leucas</t>
  </si>
  <si>
    <t>Isn't She GreatÂ </t>
  </si>
  <si>
    <t>That's My BoyÂ </t>
  </si>
  <si>
    <t>Against the RopesÂ </t>
  </si>
  <si>
    <t>Baby's Day OutÂ </t>
  </si>
  <si>
    <t>Cynthia Nixon</t>
  </si>
  <si>
    <t>Adventure|Comedy|Crime|Drama|Family</t>
  </si>
  <si>
    <t>Event HorizonÂ </t>
  </si>
  <si>
    <t>Zach Callison</t>
  </si>
  <si>
    <t>Mr. Peabody &amp; ShermanÂ </t>
  </si>
  <si>
    <t>The WatchÂ </t>
  </si>
  <si>
    <t>Adriano Giannini</t>
  </si>
  <si>
    <t>Sinbad: Legend of the Seven SeasÂ </t>
  </si>
  <si>
    <t>Timothy West</t>
  </si>
  <si>
    <t>Adventure|Animation|Comedy|Drama|Family|Fantasy|Romance</t>
  </si>
  <si>
    <t>Dream HouseÂ </t>
  </si>
  <si>
    <t>The Big YearÂ </t>
  </si>
  <si>
    <t>JoBeth Williams</t>
  </si>
  <si>
    <t>Deep RisingÂ </t>
  </si>
  <si>
    <t>Lynn Hung</t>
  </si>
  <si>
    <t>Ip Man 3Â </t>
  </si>
  <si>
    <t>Action|Biography|Drama|History</t>
  </si>
  <si>
    <t>ImpostorÂ </t>
  </si>
  <si>
    <t>2012Â </t>
  </si>
  <si>
    <t>The Smurfs 2Â </t>
  </si>
  <si>
    <t>Vanessa Matsui</t>
  </si>
  <si>
    <t>Brianne Brozey</t>
  </si>
  <si>
    <t>Kyle Hebert</t>
  </si>
  <si>
    <t>Thunder and the House of MagicÂ </t>
  </si>
  <si>
    <t>Joe Ochman</t>
  </si>
  <si>
    <t>Victor FrankensteinÂ </t>
  </si>
  <si>
    <t>DreamcatcherÂ </t>
  </si>
  <si>
    <t>Reece Thompson</t>
  </si>
  <si>
    <t>Jeffrey Dover</t>
  </si>
  <si>
    <t>Jeremy W. Auman</t>
  </si>
  <si>
    <t>Ride with the DevilÂ </t>
  </si>
  <si>
    <t>Tobey Maguire</t>
  </si>
  <si>
    <t>The Taking of Pelham 1 2 3Â </t>
  </si>
  <si>
    <t>SnowpiercerÂ </t>
  </si>
  <si>
    <t>StolenÂ </t>
  </si>
  <si>
    <t>Sami Gayle</t>
  </si>
  <si>
    <t>There Be DragonsÂ </t>
  </si>
  <si>
    <t>Simon Yam</t>
  </si>
  <si>
    <t>ExiledÂ </t>
  </si>
  <si>
    <t>Extreme OpsÂ </t>
  </si>
  <si>
    <t>Just VisitingÂ </t>
  </si>
  <si>
    <t>Comedy|Fantasy|Sci-Fi</t>
  </si>
  <si>
    <t>Mystery MenÂ </t>
  </si>
  <si>
    <t>Wonder BoysÂ </t>
  </si>
  <si>
    <t>Richard Thomas</t>
  </si>
  <si>
    <t>Texas Battle</t>
  </si>
  <si>
    <t>Dragonball: EvolutionÂ </t>
  </si>
  <si>
    <t>Randall Duk Kim</t>
  </si>
  <si>
    <t>Geoffrey Palmer</t>
  </si>
  <si>
    <t>Anna and the KingÂ </t>
  </si>
  <si>
    <t>Drama|History|Romance</t>
  </si>
  <si>
    <t>BoltÂ </t>
  </si>
  <si>
    <t>James Lipton</t>
  </si>
  <si>
    <t>Atlantis: The Lost EmpireÂ </t>
  </si>
  <si>
    <t>Action|Adventure|Animation|Family|Fantasy|Sci-Fi</t>
  </si>
  <si>
    <t>Ã†on FluxÂ </t>
  </si>
  <si>
    <t>Paterson Joseph</t>
  </si>
  <si>
    <t>The FanÂ </t>
  </si>
  <si>
    <t>Action|Drama|Sport|Thriller</t>
  </si>
  <si>
    <t>NixonÂ </t>
  </si>
  <si>
    <t>Billy Blair</t>
  </si>
  <si>
    <t>Jonah HexÂ </t>
  </si>
  <si>
    <t>Julia Jones</t>
  </si>
  <si>
    <t>Action|Drama|Fantasy|Thriller|Western</t>
  </si>
  <si>
    <t>Shane Hartline</t>
  </si>
  <si>
    <t>James Martin Kelly</t>
  </si>
  <si>
    <t>Rock of AgesÂ </t>
  </si>
  <si>
    <t>Celina Beach</t>
  </si>
  <si>
    <t>IshtarÂ </t>
  </si>
  <si>
    <t>Action|Adventure|Comedy|Music|Thriller</t>
  </si>
  <si>
    <t>Edge of DarknessÂ </t>
  </si>
  <si>
    <t>Johnny English RebornÂ </t>
  </si>
  <si>
    <t>Togo Igawa</t>
  </si>
  <si>
    <t>Phill Lewis</t>
  </si>
  <si>
    <t>I SpyÂ </t>
  </si>
  <si>
    <t>Zathura: A Space AdventureÂ </t>
  </si>
  <si>
    <t>Miracle at St. AnnaÂ </t>
  </si>
  <si>
    <t>Action|Crime|Drama|Thriller|War</t>
  </si>
  <si>
    <t>Texas RangersÂ </t>
  </si>
  <si>
    <t>Action|Adventure|Drama|Thriller|Western</t>
  </si>
  <si>
    <t>The RundownÂ </t>
  </si>
  <si>
    <t>City by the SeaÂ </t>
  </si>
  <si>
    <t>At First SightÂ </t>
  </si>
  <si>
    <t>Steven Weber</t>
  </si>
  <si>
    <t>The InterviewÂ </t>
  </si>
  <si>
    <t>Anders Holm</t>
  </si>
  <si>
    <t>Wyatt EarpÂ </t>
  </si>
  <si>
    <t>Adventure|Biography|Crime|Drama|Western</t>
  </si>
  <si>
    <t>SpanglishÂ </t>
  </si>
  <si>
    <t>Sarah Steele</t>
  </si>
  <si>
    <t>SphereÂ </t>
  </si>
  <si>
    <t>Marc Anthony</t>
  </si>
  <si>
    <t>Bringing Out the DeadÂ </t>
  </si>
  <si>
    <t>Curse of the Golden FlowerÂ </t>
  </si>
  <si>
    <t>Man Li</t>
  </si>
  <si>
    <t>BanditsÂ </t>
  </si>
  <si>
    <t>Azura Skye</t>
  </si>
  <si>
    <t>Elizabeth: The Golden AgeÂ </t>
  </si>
  <si>
    <t>Imagine ThatÂ </t>
  </si>
  <si>
    <t>Guang Li</t>
  </si>
  <si>
    <t>The Children of Huang ShiÂ </t>
  </si>
  <si>
    <t>Matthew Walker</t>
  </si>
  <si>
    <t>The InsiderÂ </t>
  </si>
  <si>
    <t>Drive AngryÂ </t>
  </si>
  <si>
    <t>The Warrior's WayÂ </t>
  </si>
  <si>
    <t>Action|Fantasy|Western</t>
  </si>
  <si>
    <t>Alex Rider: Operation StormbreakerÂ </t>
  </si>
  <si>
    <t>Ashley Walters</t>
  </si>
  <si>
    <t>Action|Adventure|Family|Thriller</t>
  </si>
  <si>
    <t>Mighty Joe YoungÂ </t>
  </si>
  <si>
    <t>Action|Adventure|Family|Fantasy|Thriller</t>
  </si>
  <si>
    <t>DrivenÂ </t>
  </si>
  <si>
    <t>CristiÃ¡n de la Fuente</t>
  </si>
  <si>
    <t>Mad CityÂ </t>
  </si>
  <si>
    <t>DelgoÂ </t>
  </si>
  <si>
    <t>Kelly Ripa</t>
  </si>
  <si>
    <t>Adventure|Animation|Comedy|Fantasy|Romance</t>
  </si>
  <si>
    <t>The Scarlet LetterÂ </t>
  </si>
  <si>
    <t>Bad CompanyÂ </t>
  </si>
  <si>
    <t>Ian Ziering</t>
  </si>
  <si>
    <t>DominoÂ </t>
  </si>
  <si>
    <t>Action|Biography|Crime|Drama|Thriller</t>
  </si>
  <si>
    <t>Takeshi Kaneshiro</t>
  </si>
  <si>
    <t>The WarlordsÂ </t>
  </si>
  <si>
    <t>Rock StarÂ </t>
  </si>
  <si>
    <t>Matthew Glave</t>
  </si>
  <si>
    <t>JadeÂ </t>
  </si>
  <si>
    <t>The SpiritÂ </t>
  </si>
  <si>
    <t>Giovanna Mezzogiorno</t>
  </si>
  <si>
    <t>Marcela Mar</t>
  </si>
  <si>
    <t>Love in the Time of CholeraÂ </t>
  </si>
  <si>
    <t>Unax Ugalde</t>
  </si>
  <si>
    <t>Beautiful CreaturesÂ </t>
  </si>
  <si>
    <t>Little NickyÂ </t>
  </si>
  <si>
    <t>Knight and DayÂ </t>
  </si>
  <si>
    <t>Jean-Claude Dreyfus</t>
  </si>
  <si>
    <t>David Gant</t>
  </si>
  <si>
    <t>Two BrothersÂ </t>
  </si>
  <si>
    <t>Oanh Nguyen</t>
  </si>
  <si>
    <t>Children of MenÂ </t>
  </si>
  <si>
    <t>Rita Davies</t>
  </si>
  <si>
    <t>Denis Lavant</t>
  </si>
  <si>
    <t>A Very Long EngagementÂ </t>
  </si>
  <si>
    <t>Albert Dupontel</t>
  </si>
  <si>
    <t>Hart's WarÂ </t>
  </si>
  <si>
    <t>Surf's UpÂ </t>
  </si>
  <si>
    <t>Animation|Comedy|Family|Sport</t>
  </si>
  <si>
    <t>RoboCopÂ </t>
  </si>
  <si>
    <t>Bronagh Gallagher</t>
  </si>
  <si>
    <t>Mary ReillyÂ </t>
  </si>
  <si>
    <t>George Cole</t>
  </si>
  <si>
    <t>Cats &amp; Dogs: The Revenge of Kitty GaloreÂ </t>
  </si>
  <si>
    <t>SurrogatesÂ </t>
  </si>
  <si>
    <t>All the Pretty HorsesÂ </t>
  </si>
  <si>
    <t>Kamil McFadden</t>
  </si>
  <si>
    <t>Rise of the GuardiansÂ </t>
  </si>
  <si>
    <t>TroyÂ </t>
  </si>
  <si>
    <t>Bicentennial ManÂ </t>
  </si>
  <si>
    <t>The Last CastleÂ </t>
  </si>
  <si>
    <t>Heaven's GateÂ </t>
  </si>
  <si>
    <t>VolcanoÂ </t>
  </si>
  <si>
    <t>Blood DiamondÂ </t>
  </si>
  <si>
    <t>InkheartÂ </t>
  </si>
  <si>
    <t>The Mummy: Tomb of the Dragon EmperorÂ </t>
  </si>
  <si>
    <t>Action|Adventure|Fantasy|Horror|Thriller</t>
  </si>
  <si>
    <t>Shadow ConspiracyÂ </t>
  </si>
  <si>
    <t>The Devil's OwnÂ </t>
  </si>
  <si>
    <t>Bruce Boxleitner</t>
  </si>
  <si>
    <t>Gods and GeneralsÂ </t>
  </si>
  <si>
    <t>John Castle</t>
  </si>
  <si>
    <t>The Big BounceÂ </t>
  </si>
  <si>
    <t>Willie Nelson</t>
  </si>
  <si>
    <t>What Planet Are You From?Â </t>
  </si>
  <si>
    <t>Jamel Debbouze</t>
  </si>
  <si>
    <t>AmÃ©lieÂ </t>
  </si>
  <si>
    <t>Isabelle Nanty</t>
  </si>
  <si>
    <t>Tiya Sircar</t>
  </si>
  <si>
    <t>Walking with Dinosaurs 3DÂ </t>
  </si>
  <si>
    <t>Madison Rothschild</t>
  </si>
  <si>
    <t>AllegiantÂ </t>
  </si>
  <si>
    <t>The Road to El DoradoÂ </t>
  </si>
  <si>
    <t>The MajesticÂ </t>
  </si>
  <si>
    <t>Lars Mikkelsen</t>
  </si>
  <si>
    <t>Flame and CitronÂ </t>
  </si>
  <si>
    <t>SpectreÂ </t>
  </si>
  <si>
    <t>Stephanie Sigman</t>
  </si>
  <si>
    <t>Rick Worthy</t>
  </si>
  <si>
    <t>Collateral DamageÂ </t>
  </si>
  <si>
    <t>Jsu Garcia</t>
  </si>
  <si>
    <t>Hollywood HomicideÂ </t>
  </si>
  <si>
    <t>Meet Joe BlackÂ </t>
  </si>
  <si>
    <t>Jon Foster</t>
  </si>
  <si>
    <t>Thirteen DaysÂ </t>
  </si>
  <si>
    <t>Bruce Thomas</t>
  </si>
  <si>
    <t>Astro BoyÂ </t>
  </si>
  <si>
    <t>Jason Momoa</t>
  </si>
  <si>
    <t>Bullet to the HeadÂ </t>
  </si>
  <si>
    <t>Sucker PunchÂ </t>
  </si>
  <si>
    <t>Action|Fantasy</t>
  </si>
  <si>
    <t>Caitlin Stasey</t>
  </si>
  <si>
    <t>I, FrankensteinÂ </t>
  </si>
  <si>
    <t>Action|Fantasy|Sci-Fi|Thriller</t>
  </si>
  <si>
    <t>Men in Black 3Â </t>
  </si>
  <si>
    <t>Nicole Scherzinger</t>
  </si>
  <si>
    <t>AlfieÂ </t>
  </si>
  <si>
    <t>Death to SmoochyÂ </t>
  </si>
  <si>
    <t>The Iron GiantÂ </t>
  </si>
  <si>
    <t>FlyboysÂ </t>
  </si>
  <si>
    <t>Philip Winchester</t>
  </si>
  <si>
    <t>Action|Adventure|Drama|History|Romance|War</t>
  </si>
  <si>
    <t>DaylightÂ </t>
  </si>
  <si>
    <t>Amy Brenneman</t>
  </si>
  <si>
    <t>City of EmberÂ </t>
  </si>
  <si>
    <t>Harry Treadaway</t>
  </si>
  <si>
    <t>Adventure|Family|Fantasy|Sci-Fi</t>
  </si>
  <si>
    <t>The Chronicles of RiddickÂ </t>
  </si>
  <si>
    <t>Christina Cox</t>
  </si>
  <si>
    <t>The 6th DayÂ </t>
  </si>
  <si>
    <t>Babylon A.D.Â </t>
  </si>
  <si>
    <t>All the King's MenÂ </t>
  </si>
  <si>
    <t>David Calder</t>
  </si>
  <si>
    <t>Perfume: The Story of a MurdererÂ </t>
  </si>
  <si>
    <t>Simon Chandler</t>
  </si>
  <si>
    <t>Crime|Drama|Fantasy</t>
  </si>
  <si>
    <t>Anchorman 2: The Legend ContinuesÂ </t>
  </si>
  <si>
    <t>Morgan Fairchild</t>
  </si>
  <si>
    <t>Holy ManÂ </t>
  </si>
  <si>
    <t>Eric McCormack</t>
  </si>
  <si>
    <t>Barney Clark</t>
  </si>
  <si>
    <t>Ian McNeice</t>
  </si>
  <si>
    <t>Oliver TwistÂ </t>
  </si>
  <si>
    <t>Tony Noble</t>
  </si>
  <si>
    <t>Mike O'Malley</t>
  </si>
  <si>
    <t>Meet DaveÂ </t>
  </si>
  <si>
    <t>Shawn Christian</t>
  </si>
  <si>
    <t>Adventure|Comedy|Family|Romance|Sci-Fi</t>
  </si>
  <si>
    <t>Lenny Venito</t>
  </si>
  <si>
    <t>Todd Giebenhain</t>
  </si>
  <si>
    <t>GigliÂ </t>
  </si>
  <si>
    <t>David Backus</t>
  </si>
  <si>
    <t>Ender's GameÂ </t>
  </si>
  <si>
    <t>Aramis Knight</t>
  </si>
  <si>
    <t>Annet Mahendru</t>
  </si>
  <si>
    <t>Penguins of MadagascarÂ </t>
  </si>
  <si>
    <t>Fares Fares</t>
  </si>
  <si>
    <t>Child 44Â </t>
  </si>
  <si>
    <t>Michael Nardone</t>
  </si>
  <si>
    <t>AliÂ </t>
  </si>
  <si>
    <t>Jamie RenÃ©e Smith</t>
  </si>
  <si>
    <t>Dante's PeakÂ </t>
  </si>
  <si>
    <t>Lucky YouÂ </t>
  </si>
  <si>
    <t>Kelvin Han Yee</t>
  </si>
  <si>
    <t>Christian Clavier</t>
  </si>
  <si>
    <t>Les visiteursÂ </t>
  </si>
  <si>
    <t>ValÃ©rie Lemercier</t>
  </si>
  <si>
    <t>Terminator 3: Rise of the MachinesÂ </t>
  </si>
  <si>
    <t>Carolyn Hennesy</t>
  </si>
  <si>
    <t>Edouard Baer</t>
  </si>
  <si>
    <t>Sandrine Kiberlain</t>
  </si>
  <si>
    <t>Alias BettyÂ </t>
  </si>
  <si>
    <t>Roschdy Zem</t>
  </si>
  <si>
    <t>Chris Owen</t>
  </si>
  <si>
    <t>Dear WendyÂ </t>
  </si>
  <si>
    <t>The Adventures of Rocky &amp; BullwinkleÂ </t>
  </si>
  <si>
    <t>The Brothers GrimmÂ </t>
  </si>
  <si>
    <t>Action|Adventure|Comedy|Fantasy|Thriller</t>
  </si>
  <si>
    <t>A Sound of ThunderÂ </t>
  </si>
  <si>
    <t>Jemima Rooper</t>
  </si>
  <si>
    <t>Hard RainÂ </t>
  </si>
  <si>
    <t>ThunderbirdsÂ </t>
  </si>
  <si>
    <t>Patrick Muldoon</t>
  </si>
  <si>
    <t>Starship TroopersÂ </t>
  </si>
  <si>
    <t>Action|Sci-Fi|War</t>
  </si>
  <si>
    <t>Land of the LostÂ </t>
  </si>
  <si>
    <t>The Chronicles of Narnia: The Voyage of the Dawn TreaderÂ </t>
  </si>
  <si>
    <t>Laura Brent</t>
  </si>
  <si>
    <t>The Expendables 3Â </t>
  </si>
  <si>
    <t>Wilson Cruz</t>
  </si>
  <si>
    <t>SupernovaÂ </t>
  </si>
  <si>
    <t>Vanessa Marshall</t>
  </si>
  <si>
    <t>RollerballÂ </t>
  </si>
  <si>
    <t>Roxanne McKee</t>
  </si>
  <si>
    <t>The Legend of HerculesÂ </t>
  </si>
  <si>
    <t>Gaia Weiss</t>
  </si>
  <si>
    <t>Sin City: A Dame to Kill ForÂ </t>
  </si>
  <si>
    <t>TurboÂ </t>
  </si>
  <si>
    <t>Ben Schwartz</t>
  </si>
  <si>
    <t>Titan A.E.Â </t>
  </si>
  <si>
    <t>Vladimir Kulich</t>
  </si>
  <si>
    <t>The 13th WarriorÂ </t>
  </si>
  <si>
    <t>MortdecaiÂ </t>
  </si>
  <si>
    <t>Action|Comedy|Mystery|Romance</t>
  </si>
  <si>
    <t>Val Kilmer</t>
  </si>
  <si>
    <t>Bob Neill</t>
  </si>
  <si>
    <t>Red PlanetÂ </t>
  </si>
  <si>
    <t>Tom Sizemore</t>
  </si>
  <si>
    <t>Hudson HawkÂ </t>
  </si>
  <si>
    <t>Stephen Amell</t>
  </si>
  <si>
    <t>Teenage Mutant Ninja Turtles: Out of the ShadowsÂ </t>
  </si>
  <si>
    <t>Arthur ChristmasÂ </t>
  </si>
  <si>
    <t>Melissa Roxburgh</t>
  </si>
  <si>
    <t>Sofia Boutella</t>
  </si>
  <si>
    <t>Star Trek BeyondÂ </t>
  </si>
  <si>
    <t>Lydia Wilson</t>
  </si>
  <si>
    <t>The Three MusketeersÂ </t>
  </si>
  <si>
    <t>Lucky NumbersÂ </t>
  </si>
  <si>
    <t>Stuart Little 2Â </t>
  </si>
  <si>
    <t>In the Name of the King: A Dungeon Siege TaleÂ </t>
  </si>
  <si>
    <t>Ballistic: Ecks vs. SeverÂ </t>
  </si>
  <si>
    <t>The Legend of TarzanÂ </t>
  </si>
  <si>
    <t>Casper Crump</t>
  </si>
  <si>
    <t>Lee Ingleby</t>
  </si>
  <si>
    <t>Master and Commander: The Far Side of the WorldÂ </t>
  </si>
  <si>
    <t>David Threlfall</t>
  </si>
  <si>
    <t>Wild Wild WestÂ </t>
  </si>
  <si>
    <t>Action|Comedy|Sci-Fi|Western</t>
  </si>
  <si>
    <t>Osmosis JonesÂ </t>
  </si>
  <si>
    <t>Action|Adventure|Animation|Comedy|Crime|Family|Fantasy</t>
  </si>
  <si>
    <t>Flags of Our FathersÂ </t>
  </si>
  <si>
    <t>Currie Graham</t>
  </si>
  <si>
    <t>PompeiiÂ </t>
  </si>
  <si>
    <t>Dylan Schombing</t>
  </si>
  <si>
    <t>The Adventures of TintinÂ </t>
  </si>
  <si>
    <t>Action|Adventure|Family|Mystery</t>
  </si>
  <si>
    <t>Jenna Elfman</t>
  </si>
  <si>
    <t>Looney Tunes: Back in ActionÂ </t>
  </si>
  <si>
    <t>Donna Murphy</t>
  </si>
  <si>
    <t>TangledÂ </t>
  </si>
  <si>
    <t>Toby Leonard Moore</t>
  </si>
  <si>
    <t>The PromiseÂ </t>
  </si>
  <si>
    <t>Nicholas Tse</t>
  </si>
  <si>
    <t>TurbulenceÂ </t>
  </si>
  <si>
    <t>The SwindleÂ </t>
  </si>
  <si>
    <t>Michel Serrault</t>
  </si>
  <si>
    <t>Christopher Heyerdahl</t>
  </si>
  <si>
    <t>CatwomanÂ </t>
  </si>
  <si>
    <t>Action|Crime|Fantasy|Romance|Thriller</t>
  </si>
  <si>
    <t>Roseanne Barr</t>
  </si>
  <si>
    <t>Home on the RangeÂ </t>
  </si>
  <si>
    <t>Animation|Comedy|Family|Music|Western</t>
  </si>
  <si>
    <t>Winter's TaleÂ </t>
  </si>
  <si>
    <t>Drama|Fantasy|Mystery|Romance</t>
  </si>
  <si>
    <t>Elio Germano</t>
  </si>
  <si>
    <t>Fergie</t>
  </si>
  <si>
    <t>NineÂ </t>
  </si>
  <si>
    <t>SoldierÂ </t>
  </si>
  <si>
    <t>Action|Drama|Sci-Fi</t>
  </si>
  <si>
    <t>TimelineÂ </t>
  </si>
  <si>
    <t>Sunny Mabrey</t>
  </si>
  <si>
    <t>xXx: State of the UnionÂ </t>
  </si>
  <si>
    <t>SaharaÂ </t>
  </si>
  <si>
    <t>Legends of Oz: Dorothy's ReturnÂ </t>
  </si>
  <si>
    <t>Adventure|Animation|Family|Fantasy|Musical</t>
  </si>
  <si>
    <t>Babe: Pig in the CityÂ </t>
  </si>
  <si>
    <t>A Christmas CarolÂ </t>
  </si>
  <si>
    <t>Animation|Drama|Family|Fantasy</t>
  </si>
  <si>
    <t>Brian Anthony Wilson</t>
  </si>
  <si>
    <t>The PostmanÂ </t>
  </si>
  <si>
    <t>The Last Witch HunterÂ </t>
  </si>
  <si>
    <t>Lotte Verbeek</t>
  </si>
  <si>
    <t>Independence Day: ResurgenceÂ </t>
  </si>
  <si>
    <t>Archie Kao</t>
  </si>
  <si>
    <t>BlackhatÂ </t>
  </si>
  <si>
    <t>Fantastic FourÂ </t>
  </si>
  <si>
    <t>Basic Instinct 2Â </t>
  </si>
  <si>
    <t>K-19: The WidowmakerÂ </t>
  </si>
  <si>
    <t>Lex Shrapnel</t>
  </si>
  <si>
    <t>Peng Lin</t>
  </si>
  <si>
    <t>Si Won Choi</t>
  </si>
  <si>
    <t>Dragon BladeÂ </t>
  </si>
  <si>
    <t>Sung-jun Yoo</t>
  </si>
  <si>
    <t>Action|Adventure|Drama|History</t>
  </si>
  <si>
    <t>The InvasionÂ </t>
  </si>
  <si>
    <t>Sean Huze</t>
  </si>
  <si>
    <t>Green ZoneÂ </t>
  </si>
  <si>
    <t>Igal Naor</t>
  </si>
  <si>
    <t>Terminator GenisysÂ </t>
  </si>
  <si>
    <t>Wrath of the TitansÂ </t>
  </si>
  <si>
    <t>Son of the MaskÂ </t>
  </si>
  <si>
    <t>Ben Stein</t>
  </si>
  <si>
    <t>The Huntsman: Winter's WarÂ </t>
  </si>
  <si>
    <t>BeowulfÂ </t>
  </si>
  <si>
    <t>Sebastian RochÃ©</t>
  </si>
  <si>
    <t>Action|Adventure|Animation|Fantasy</t>
  </si>
  <si>
    <t>Catherine Tate</t>
  </si>
  <si>
    <t>Gulliver's TravelsÂ </t>
  </si>
  <si>
    <t>Ashraf Barhom</t>
  </si>
  <si>
    <t>AgoraÂ </t>
  </si>
  <si>
    <t>Adventure|Drama|History|Romance</t>
  </si>
  <si>
    <t>After EarthÂ </t>
  </si>
  <si>
    <t>MonkeyboneÂ </t>
  </si>
  <si>
    <t>Animation|Comedy|Fantasy</t>
  </si>
  <si>
    <t>The Great RaidÂ </t>
  </si>
  <si>
    <t>Paolo Montalban</t>
  </si>
  <si>
    <t>Arthur and the InvisiblesÂ </t>
  </si>
  <si>
    <t>Penny Balfour</t>
  </si>
  <si>
    <t>Happy Feet 2Â </t>
  </si>
  <si>
    <t>Animation|Comedy|Family|Musical</t>
  </si>
  <si>
    <t>WindtalkersÂ </t>
  </si>
  <si>
    <t>Terminator SalvationÂ </t>
  </si>
  <si>
    <t>Evan AlmightyÂ </t>
  </si>
  <si>
    <t>Cloud AtlasÂ </t>
  </si>
  <si>
    <t>MarÃ­a Valverde</t>
  </si>
  <si>
    <t>Exodus: Gods and KingsÂ </t>
  </si>
  <si>
    <t>In the Heart of the SeaÂ </t>
  </si>
  <si>
    <t>Frank Dillane</t>
  </si>
  <si>
    <t>Action|Adventure|Biography|Drama|History|Thriller</t>
  </si>
  <si>
    <t>Kick Gurry</t>
  </si>
  <si>
    <t>Speed RacerÂ </t>
  </si>
  <si>
    <t>Nicholas Elia</t>
  </si>
  <si>
    <t>Action|Family|Sport</t>
  </si>
  <si>
    <t>Point BreakÂ </t>
  </si>
  <si>
    <t>Action|Crime|Sport|Thriller</t>
  </si>
  <si>
    <t>White House DownÂ </t>
  </si>
  <si>
    <t>TranscendenceÂ </t>
  </si>
  <si>
    <t>Drama|Mystery|Romance|Sci-Fi|Thriller</t>
  </si>
  <si>
    <t>Lara Pulver</t>
  </si>
  <si>
    <t>Edge of TomorrowÂ </t>
  </si>
  <si>
    <t>Seventh SonÂ </t>
  </si>
  <si>
    <t>The Little PrinceÂ </t>
  </si>
  <si>
    <t>Adventure|Animation|Drama|Family|Fantasy</t>
  </si>
  <si>
    <t>Bryan Brown</t>
  </si>
  <si>
    <t>AustraliaÂ </t>
  </si>
  <si>
    <t>Eddie Baroo</t>
  </si>
  <si>
    <t>Kingdom of HeavenÂ </t>
  </si>
  <si>
    <t>Philip Glenister</t>
  </si>
  <si>
    <t>Del Zamora</t>
  </si>
  <si>
    <t>Town &amp; CountryÂ </t>
  </si>
  <si>
    <t>New Line</t>
  </si>
  <si>
    <t>Pierfrancesco Favino</t>
  </si>
  <si>
    <t>The Chronicles of Narnia: Prince CaspianÂ </t>
  </si>
  <si>
    <t>Green LanternÂ </t>
  </si>
  <si>
    <t>Taika Waititi</t>
  </si>
  <si>
    <t>Ivan Barnev</t>
  </si>
  <si>
    <t>Julia Jentsch</t>
  </si>
  <si>
    <t>I Served the King of EnglandÂ </t>
  </si>
  <si>
    <t>Milan Lasica</t>
  </si>
  <si>
    <t>Comedy|Drama|Romance|War</t>
  </si>
  <si>
    <t>Flushed AwayÂ </t>
  </si>
  <si>
    <t>The AlamoÂ </t>
  </si>
  <si>
    <t>Drama|History|War|Western</t>
  </si>
  <si>
    <t>Around the World in 80 DaysÂ </t>
  </si>
  <si>
    <t>Rick Aviles</t>
  </si>
  <si>
    <t>WaterworldÂ </t>
  </si>
  <si>
    <t>The Sorcerer's ApprenticeÂ </t>
  </si>
  <si>
    <t>Robert Capron</t>
  </si>
  <si>
    <t>Cutthroat IslandÂ </t>
  </si>
  <si>
    <t>The BFGÂ </t>
  </si>
  <si>
    <t>Simon Merrells</t>
  </si>
  <si>
    <t>The WolfmanÂ </t>
  </si>
  <si>
    <t>Pacific RimÂ </t>
  </si>
  <si>
    <t>House of Flying DaggersÂ </t>
  </si>
  <si>
    <t>Zhengyong Zhang</t>
  </si>
  <si>
    <t>Domenick Lombardozzi</t>
  </si>
  <si>
    <t>Shelley Conn</t>
  </si>
  <si>
    <t>How Do You KnowÂ </t>
  </si>
  <si>
    <t>Teyonah Parris</t>
  </si>
  <si>
    <t>The Nutcracker in 3DÂ </t>
  </si>
  <si>
    <t>Action|Family|Fantasy|Musical</t>
  </si>
  <si>
    <t>The IslandÂ </t>
  </si>
  <si>
    <t>Spy GameÂ </t>
  </si>
  <si>
    <t>Alice Through the Looking GlassÂ </t>
  </si>
  <si>
    <t>Ni Ni</t>
  </si>
  <si>
    <t>The Flowers of WarÂ </t>
  </si>
  <si>
    <t>Shigeo Kobayashi</t>
  </si>
  <si>
    <t>Robin HoodÂ </t>
  </si>
  <si>
    <t>The Adventures of Pluto NashÂ </t>
  </si>
  <si>
    <t>HugoÂ </t>
  </si>
  <si>
    <t>Adventure|Drama|Family|Mystery</t>
  </si>
  <si>
    <t>R.I.P.D.Â </t>
  </si>
  <si>
    <t>TomorrowlandÂ </t>
  </si>
  <si>
    <t>Thomas Robinson</t>
  </si>
  <si>
    <t>Action|Adventure|Family|Mystery|Sci-Fi</t>
  </si>
  <si>
    <t>Daniel Auteuil</t>
  </si>
  <si>
    <t>The Widow of Saint-PierreÂ </t>
  </si>
  <si>
    <t>Yves Jacques</t>
  </si>
  <si>
    <t>PoseidonÂ </t>
  </si>
  <si>
    <t>Treasure PlanetÂ </t>
  </si>
  <si>
    <t>Amen.Â </t>
  </si>
  <si>
    <t>Biography|Crime|Drama|War</t>
  </si>
  <si>
    <t>StealthÂ </t>
  </si>
  <si>
    <t>Final Fantasy: The Spirits WithinÂ </t>
  </si>
  <si>
    <t>Action|Adventure|Animation|Fantasy|Romance|Sci-Fi</t>
  </si>
  <si>
    <t>Gods of EgyptÂ </t>
  </si>
  <si>
    <t>Prince of Persia: The Sands of TimeÂ </t>
  </si>
  <si>
    <t>The Golden CompassÂ </t>
  </si>
  <si>
    <t>Speed 2: Cruise ControlÂ </t>
  </si>
  <si>
    <t>WarcraftÂ </t>
  </si>
  <si>
    <t>Ruth Negga</t>
  </si>
  <si>
    <t>PanÂ </t>
  </si>
  <si>
    <t>AlexanderÂ </t>
  </si>
  <si>
    <t>Action|Adventure|Biography|Drama|History|Romance|War</t>
  </si>
  <si>
    <t>The Lone RangerÂ </t>
  </si>
  <si>
    <t>Elisabeth Harnois</t>
  </si>
  <si>
    <t>Mars Needs MomsÂ </t>
  </si>
  <si>
    <t>Jupiter AscendingÂ </t>
  </si>
  <si>
    <t>Jack the Giant SlayerÂ </t>
  </si>
  <si>
    <t>Ralph Brown</t>
  </si>
  <si>
    <t>47 RoninÂ </t>
  </si>
  <si>
    <t>Jin Akanishi</t>
  </si>
  <si>
    <t>Philippe Nahon</t>
  </si>
  <si>
    <t>Les couloirs du temps: Les visiteurs IIÂ </t>
  </si>
  <si>
    <t>Marie-Anne Chazel</t>
  </si>
  <si>
    <t>Comedy|Family|Fantasy|Sci-Fi</t>
  </si>
  <si>
    <t>Battleship</t>
  </si>
  <si>
    <t>Vidya Balan</t>
  </si>
  <si>
    <t>Paa</t>
  </si>
  <si>
    <t>Paresh Rawal</t>
  </si>
  <si>
    <t>The Polar Express</t>
  </si>
  <si>
    <t>Peter Scolari</t>
  </si>
  <si>
    <t>Nathan Jones</t>
  </si>
  <si>
    <t>Jon Foo</t>
  </si>
  <si>
    <t>The Protector</t>
  </si>
  <si>
    <t>Johnny Nguyen</t>
  </si>
  <si>
    <t>John Carter</t>
  </si>
  <si>
    <t>Petchtai Wongkamlao</t>
  </si>
  <si>
    <t>Nirut Sirichanya</t>
  </si>
  <si>
    <t>Ong-bak 2</t>
  </si>
  <si>
    <t>Sarunyu Wongkrachang</t>
  </si>
  <si>
    <t>David Bailie</t>
  </si>
  <si>
    <t>Paul Brooke</t>
  </si>
  <si>
    <t>The Messenger: The Story of Joan of Arc</t>
  </si>
  <si>
    <t>Rab Affleck</t>
  </si>
  <si>
    <t>Chatchai Plengpanich</t>
  </si>
  <si>
    <t>The Legend of Suriyothai</t>
  </si>
  <si>
    <t>Mai Charoenpura</t>
  </si>
  <si>
    <t>Red Cliff</t>
  </si>
  <si>
    <t>Steven Michael Quezada</t>
  </si>
  <si>
    <t>BÃ¡rbara Mori</t>
  </si>
  <si>
    <t>Kites</t>
  </si>
  <si>
    <t>Action|Drama|Romance|Thriller</t>
  </si>
  <si>
    <t>John Abraham</t>
  </si>
  <si>
    <t>Kabhi Alvida Naa Kehna</t>
  </si>
  <si>
    <t>Juan Luis Galiardo</t>
  </si>
  <si>
    <t>Tango</t>
  </si>
  <si>
    <t>Miguel Ãngel SolÃ¡</t>
  </si>
  <si>
    <t>Naomi Nishida</t>
  </si>
  <si>
    <t>Hiroshi Abe</t>
  </si>
  <si>
    <t>Godzilla 2000</t>
  </si>
  <si>
    <t>Sakae Kimura</t>
  </si>
  <si>
    <t>Takeshi Kusao</t>
  </si>
  <si>
    <t>Mitsuo Iwata</t>
  </si>
  <si>
    <t>Akira</t>
  </si>
  <si>
    <t>TesshÃ´ Genda</t>
  </si>
  <si>
    <t>Action|Animation|Sci-Fi</t>
  </si>
  <si>
    <t>Steamboy</t>
  </si>
  <si>
    <t>Rosalind Ayres</t>
  </si>
  <si>
    <t>Action|Adventure|Animation|Family|Sci-Fi|Thriller</t>
  </si>
  <si>
    <t>Princess Mononoke</t>
  </si>
  <si>
    <t>Adventure|Animation|Fantasy</t>
  </si>
  <si>
    <t>PÃ©ter Fancsikai</t>
  </si>
  <si>
    <t>Marcell Nagy</t>
  </si>
  <si>
    <t>Fateless</t>
  </si>
  <si>
    <t>BÃ¡lint PÃ©ntek</t>
  </si>
  <si>
    <t>Yeong-ae Lee</t>
  </si>
  <si>
    <t>Lady Vengeance</t>
  </si>
  <si>
    <t>Doona Bae</t>
  </si>
  <si>
    <t>The Host</t>
  </si>
  <si>
    <t>Ah-sung Ko</t>
  </si>
  <si>
    <t>Genres Analysis</t>
  </si>
  <si>
    <t>Movie duration Analysis</t>
  </si>
  <si>
    <t>Language Analysis</t>
  </si>
  <si>
    <t>Directors Analysis</t>
  </si>
  <si>
    <t>Correlation Co-efficient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</si>
</sst>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EF736-0619-46B5-8D59-67845C514165}" name="Table1" displayName="Table1" ref="A1:N3877" totalsRowShown="0">
  <autoFilter ref="A1:N3877" xr:uid="{08FEF736-0619-46B5-8D59-67845C514165}"/>
  <tableColumns count="14">
    <tableColumn id="1" xr3:uid="{4B775A9F-1957-44A2-B381-A7CE95F48DD5}" name="Director Name"/>
    <tableColumn id="2" xr3:uid="{8D8B8F52-8916-4EFF-B520-ACDAEBEB008D}" name="num_critic_for_reviews"/>
    <tableColumn id="3" xr3:uid="{54792D63-0CE7-4E7E-8B8C-539920D71D11}" name="duration"/>
    <tableColumn id="4" xr3:uid="{8FB5CACB-C06E-452D-BD1D-EF4A11DD81A0}" name="actor_2_name"/>
    <tableColumn id="5" xr3:uid="{6E30CFE1-4AA3-473C-AA25-15823B8E3646}" name="gross"/>
    <tableColumn id="6" xr3:uid="{75804173-12C3-4983-9218-78CEFEF30327}" name="actor_1_name"/>
    <tableColumn id="7" xr3:uid="{1631A720-C465-4A3C-AD0D-DC7AD897D0F7}" name="movie_title"/>
    <tableColumn id="8" xr3:uid="{AAB3562F-3D7C-4128-BCA6-717726E340A7}" name="Profit"/>
    <tableColumn id="9" xr3:uid="{9C434DD8-57C0-442D-9CEB-2C31C826B96C}" name="actor_3_name"/>
    <tableColumn id="10" xr3:uid="{2B50DCE4-26EC-4504-B92E-F8D9C2501A62}" name="language"/>
    <tableColumn id="11" xr3:uid="{6D348A2A-A300-4200-9CF2-88C9B5DC775B}" name="country"/>
    <tableColumn id="12" xr3:uid="{A3238107-872E-4716-8E23-E9E083B31DCD}" name="budget"/>
    <tableColumn id="13" xr3:uid="{2C60D886-95AA-455B-879A-610F5E82ED4A}" name="imdb_score"/>
    <tableColumn id="14" xr3:uid="{E00B1DFD-D4AE-468A-BFED-3F9883FD67A9}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937B0-1807-47A3-B2E7-CD472E52FA8B}" name="Table2" displayName="Table2" ref="Q4:Z26" totalsRowShown="0">
  <autoFilter ref="Q4:Z26" xr:uid="{08A937B0-1807-47A3-B2E7-CD472E52FA8B}"/>
  <tableColumns count="10">
    <tableColumn id="1" xr3:uid="{6BCB615D-7F5A-4E79-8C1B-4544D17549C6}" name="Genre"/>
    <tableColumn id="2" xr3:uid="{F6DAF541-7FC4-472B-910F-5D42CC91A17A}" name="Total movies">
      <calculatedColumnFormula>COUNTIF(Table1[genres],"*"&amp;Table2[[#This Row],[Genre]]&amp;"*")</calculatedColumnFormula>
    </tableColumn>
    <tableColumn id="3" xr3:uid="{321FA085-CCD0-4685-9253-2B2CBCE0D176}" name="Mean" dataDxfId="23">
      <calculatedColumnFormula array="1">AVERAGE(_xlfn._xlws.FILTER(Table1[imdb_score],ISNUMBER(SEARCH(Table2[[#This Row],[Genre]],Table1[genres]))))</calculatedColumnFormula>
    </tableColumn>
    <tableColumn id="4" xr3:uid="{6634AA40-5920-4F85-A2B1-C5A769FACEC6}" name="Variance"/>
    <tableColumn id="5" xr3:uid="{8159061E-1FAE-486F-85AA-A3C227DAB906}" name="Std. Deviation"/>
    <tableColumn id="6" xr3:uid="{E562D5B9-0D8B-4CEA-A17D-3E6F29950FE4}" name="Median" dataDxfId="22">
      <calculatedColumnFormula array="1">MEDIAN(_xlfn._xlws.FILTER(Table1[imdb_score],ISNUMBER(SEARCH(Table2[[#This Row],[Genre]],Table1[genres]))))</calculatedColumnFormula>
    </tableColumn>
    <tableColumn id="7" xr3:uid="{C3360DFB-0EF9-4E77-B3B2-05A91C962651}" name="Mode" dataDxfId="21">
      <calculatedColumnFormula array="1">MODE(_xlfn._xlws.FILTER(Table1[imdb_score],ISNUMBER(SEARCH(Table2[[#This Row],[Genre]],Table1[genres]))))</calculatedColumnFormula>
    </tableColumn>
    <tableColumn id="8" xr3:uid="{0D63DB08-43CD-4E03-877F-3ABF279D0E16}" name="Min" dataDxfId="20">
      <calculatedColumnFormula array="1">MIN(_xlfn._xlws.FILTER(Table1[imdb_score],ISNUMBER(SEARCH(Table2[[#This Row],[Genre]],Table1[genres]))))</calculatedColumnFormula>
    </tableColumn>
    <tableColumn id="9" xr3:uid="{83F54D57-B7E4-4452-BB1A-956E5FA6B2AA}" name="Max" dataDxfId="19">
      <calculatedColumnFormula array="1">MAX(_xlfn._xlws.FILTER(Table1[imdb_score],ISNUMBER(SEARCH(Table2[[#This Row],[Genre]],Table1[genres]))))</calculatedColumnFormula>
    </tableColumn>
    <tableColumn id="10" xr3:uid="{5C059D32-7207-4029-B6C4-389EFA543E2B}" name="Range" dataDxfId="18">
      <calculatedColumnFormula>(Table2[[#This Row],[Max]]-Table2[[#This Row],[Min]])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00C3BA-6769-4BF3-AB23-4E7B9786FCA6}" name="Table3" displayName="Table3" ref="AG5:AL43" totalsRowShown="0">
  <autoFilter ref="AG5:AL43" xr:uid="{9500C3BA-6769-4BF3-AB23-4E7B9786FC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C192BE8-BFCD-4A23-90AA-EEF3F2430073}" name="Language"/>
    <tableColumn id="2" xr3:uid="{40E69188-78D9-45F2-8212-D526B2CD2AB3}" name="Movie Count"/>
    <tableColumn id="3" xr3:uid="{CA9AD5DE-519D-4963-AE67-3D2BAB586EA0}" name="Mean"/>
    <tableColumn id="4" xr3:uid="{C7407A25-2496-4D4C-A4C5-7651F6BF5023}" name="Std. Deviation"/>
    <tableColumn id="5" xr3:uid="{33651B52-AFFF-46AC-8B23-F96BF9D8D174}" name="Median" dataDxfId="17">
      <calculatedColumnFormula array="1">MEDIAN(IF(Table1[language]= Table3[[#This Row],[Language]],Table1[imdb_score]))</calculatedColumnFormula>
    </tableColumn>
    <tableColumn id="6" xr3:uid="{E1EE1861-B09D-482F-8182-81DC6FA7806D}" name="Mode" dataDxfId="16">
      <calculatedColumnFormula array="1">MODE(IF(Table1[language]=Table3[[#This Row],[Language]],Table1[imdb_score]))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7A556B-52B6-44B9-A063-529D9F3FB62E}" name="Table5" displayName="Table5" ref="P30:S31" totalsRowShown="0">
  <autoFilter ref="P30:S31" xr:uid="{277A556B-52B6-44B9-A063-529D9F3FB62E}"/>
  <tableColumns count="4">
    <tableColumn id="1" xr3:uid="{A5F18F4C-6D00-4206-91AF-5AE674FB618C}" name="Mean"/>
    <tableColumn id="2" xr3:uid="{46A2F182-ABF5-4410-A819-D17792ADED29}" name="median"/>
    <tableColumn id="3" xr3:uid="{D4DD5DFB-A518-4198-8213-C3D4B74A6A43}" name="Std Deviation"/>
    <tableColumn id="4" xr3:uid="{A6783B43-E04D-491B-89C7-C74756232CF3}" name="varian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354424-F3A8-422A-BB38-D8217E29E115}" name="Table11" displayName="Table11" ref="P34:V1778" totalsRowShown="0" tableBorderDxfId="15">
  <autoFilter ref="P34:V1778" xr:uid="{C4354424-F3A8-422A-BB38-D8217E29E115}"/>
  <tableColumns count="7">
    <tableColumn id="1" xr3:uid="{CE5198D2-D8E0-4206-BFE0-9F0D17753698}" name="Director Name"/>
    <tableColumn id="2" xr3:uid="{AF7757AB-4A03-4615-B0C5-257A8A737CA9}" name="Average IMDB"/>
    <tableColumn id="3" xr3:uid="{DD2CED93-40FF-4D93-A815-B2E88EC3292C}" name="No.of Movies"/>
    <tableColumn id="4" xr3:uid="{3DEBA0AD-6E9A-4F00-94B2-CE3A5B9ADF6F}" name="25th Percentile">
      <calculatedColumnFormula array="1">PERCENTILE(IF(Table1[Director Name] = $P35,Table1[imdb_score]),0.25)</calculatedColumnFormula>
    </tableColumn>
    <tableColumn id="5" xr3:uid="{50874191-7440-48EA-9F51-EDF9BD8DA472}" name="50th percentile">
      <calculatedColumnFormula array="1">PERCENTILE(IF(Table1[Director Name] = $P35,Table1[imdb_score]),0.5)</calculatedColumnFormula>
    </tableColumn>
    <tableColumn id="6" xr3:uid="{4FE2650F-55C5-4BF9-B655-0E74602699DA}" name=" 75th percentile">
      <calculatedColumnFormula array="1">PERCENTILE(IF(Table1[Director Name] = $P35,Table1[imdb_score]),0.75)</calculatedColumnFormula>
    </tableColumn>
    <tableColumn id="7" xr3:uid="{0A4FA1A6-B6DB-4A8C-83CC-56845973F43A}" name="100th percentile">
      <calculatedColumnFormula array="1">PERCENTILE(IF(Table1[Director Name] = $P35,Table1[imdb_score]),1)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F5F1C-D660-4E22-AB9D-E35666F2C876}" name="Table25" displayName="Table25" ref="C4:L25" totalsRowShown="0">
  <autoFilter ref="C4:L25" xr:uid="{AE0F5F1C-D660-4E22-AB9D-E35666F2C876}"/>
  <tableColumns count="10">
    <tableColumn id="1" xr3:uid="{E8E2F53B-D393-4A83-8781-104E4ED25883}" name="Genre"/>
    <tableColumn id="2" xr3:uid="{84F53E58-61C5-472D-A28D-02A081173B6C}" name="Total movies"/>
    <tableColumn id="3" xr3:uid="{7E9ECF75-49E6-48A8-87E6-69114B5462E0}" name="Mean" dataDxfId="14">
      <calculatedColumnFormula array="1">ROUND(AVERAGE(_xlfn._xlws.FILTER(Table1[imdb_score],ISNUMBER(SEARCH(Table25[[#This Row],[Genre]],Table1[genres])))),3)</calculatedColumnFormula>
    </tableColumn>
    <tableColumn id="4" xr3:uid="{4DC1B839-AD16-4DF5-9030-3C0F219BAD2C}" name="Variance"/>
    <tableColumn id="5" xr3:uid="{79C1B26D-3829-4DEE-AE78-0048B8B1CCA2}" name="Std. Deviation"/>
    <tableColumn id="6" xr3:uid="{30896B05-6B4D-41D9-9806-4EF33B91F587}" name="Median" dataDxfId="13">
      <calculatedColumnFormula array="1">MEDIAN(_xlfn._xlws.FILTER(Table1[imdb_score],ISNUMBER(SEARCH(Table25[[#This Row],[Genre]],Table1[genres]))))</calculatedColumnFormula>
    </tableColumn>
    <tableColumn id="7" xr3:uid="{0FF914A9-E2C7-4973-82F0-C46D77ABA210}" name="Mode" dataDxfId="12">
      <calculatedColumnFormula array="1">MODE(_xlfn._xlws.FILTER(Table1[imdb_score],ISNUMBER(SEARCH(Table25[[#This Row],[Genre]],Table1[genres]))))</calculatedColumnFormula>
    </tableColumn>
    <tableColumn id="8" xr3:uid="{86D60BDA-C809-4E54-B28B-A122AD031A2B}" name="Min" dataDxfId="11">
      <calculatedColumnFormula array="1">MIN(_xlfn._xlws.FILTER(Table1[imdb_score],ISNUMBER(SEARCH(Table25[[#This Row],[Genre]],Table1[genres]))))</calculatedColumnFormula>
    </tableColumn>
    <tableColumn id="9" xr3:uid="{F643BCED-2BDC-43ED-92CB-7A4D976E9998}" name="Max" dataDxfId="10">
      <calculatedColumnFormula array="1">MAX(_xlfn._xlws.FILTER(Table1[imdb_score],ISNUMBER(SEARCH(Table25[[#This Row],[Genre]],Table1[genres]))))</calculatedColumnFormula>
    </tableColumn>
    <tableColumn id="10" xr3:uid="{A4582448-0EF3-4157-B243-5FD55A43743B}" name="Range" dataDxfId="9">
      <calculatedColumnFormula>(Table25[[#This Row],[Max]]-Table25[[#This Row],[Min]])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187FE3-1577-4F41-9FC6-8E78763A103A}" name="Table57" displayName="Table57" ref="D5:G6" totalsRowShown="0">
  <autoFilter ref="D5:G6" xr:uid="{20187FE3-1577-4F41-9FC6-8E78763A103A}"/>
  <tableColumns count="4">
    <tableColumn id="1" xr3:uid="{5805CEB2-586C-4F7F-98E8-0DD1D7022E3B}" name="Mean">
      <calculatedColumnFormula>AVERAGE(Table1[duration])</calculatedColumnFormula>
    </tableColumn>
    <tableColumn id="2" xr3:uid="{48D6BA6F-331C-4969-A10A-A473B650D673}" name="median">
      <calculatedColumnFormula>MEDIAN(Table1[duration])</calculatedColumnFormula>
    </tableColumn>
    <tableColumn id="3" xr3:uid="{1AE33E1B-EAAC-4FBB-92F4-7DC902626856}" name="Std Deviation">
      <calculatedColumnFormula>_xlfn.STDEV.P(Table1[duration])</calculatedColumnFormula>
    </tableColumn>
    <tableColumn id="4" xr3:uid="{AD295495-0350-4A43-A1B8-52314F155305}" name="variance">
      <calculatedColumnFormula>_xlfn.VAR.P(Table1[duration])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31912F-AB91-4933-A4AA-7C33D1945666}" name="Table38" displayName="Table38" ref="C4:H42" totalsRowShown="0">
  <autoFilter ref="C4:H42" xr:uid="{3B31912F-AB91-4933-A4AA-7C33D1945666}"/>
  <tableColumns count="6">
    <tableColumn id="1" xr3:uid="{FF7652C3-2F03-42E4-85FC-6DD7E9BDB42B}" name="Language"/>
    <tableColumn id="2" xr3:uid="{C8AC66F8-1E21-439B-B26D-427429FCC623}" name="Movie Count">
      <calculatedColumnFormula>COUNTIF(Table1[language],Table38[[#This Row],[Language]])</calculatedColumnFormula>
    </tableColumn>
    <tableColumn id="3" xr3:uid="{B2AC65BC-F7A7-476A-BC09-D3FC7CE73C81}" name="Mean" dataDxfId="8">
      <calculatedColumnFormula>ROUND(AVERAGEIF(Table1[language],Table38[[#This Row],[Language]],Table1[imdb_score]),3)</calculatedColumnFormula>
    </tableColumn>
    <tableColumn id="4" xr3:uid="{BF94D79A-E8E3-46AA-92BF-07E3D279AE14}" name="Std. Deviation" dataDxfId="7">
      <calculatedColumnFormula array="1">ROUND(_xlfn.STDEV.P(IF(Table1[language]=Table38[[#This Row],[Language]],Table1[imdb_score])),3)</calculatedColumnFormula>
    </tableColumn>
    <tableColumn id="5" xr3:uid="{61BB2944-A7E9-44B2-9556-CDBDD5EF6B63}" name="Median" dataDxfId="6">
      <calculatedColumnFormula array="1">MEDIAN(IF(Table1[language]= Table38[[#This Row],[Language]],Table1[imdb_score]))</calculatedColumnFormula>
    </tableColumn>
    <tableColumn id="6" xr3:uid="{925D2239-1F16-46A2-9240-A29C94881D93}" name="Mode" dataDxfId="5">
      <calculatedColumnFormula array="1">MODE(IF(Table1[language]=Table38[[#This Row],[Language]],Table1[imdb_score]))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E6B3B-5D5A-4C18-B6A4-45B90033152D}" name="Table1113" displayName="Table1113" ref="D4:J1748" totalsRowShown="0" tableBorderDxfId="4">
  <autoFilter ref="D4:J1748" xr:uid="{7FBE6B3B-5D5A-4C18-B6A4-45B90033152D}">
    <filterColumn colId="2">
      <filters>
        <filter val="10"/>
        <filter val="11"/>
        <filter val="12"/>
        <filter val="13"/>
        <filter val="15"/>
        <filter val="16"/>
        <filter val="17"/>
        <filter val="19"/>
        <filter val="25"/>
        <filter val="6"/>
        <filter val="7"/>
        <filter val="8"/>
        <filter val="9"/>
      </filters>
    </filterColumn>
  </autoFilter>
  <sortState xmlns:xlrd2="http://schemas.microsoft.com/office/spreadsheetml/2017/richdata2" ref="D5:J1748">
    <sortCondition descending="1" ref="E4:E1748"/>
  </sortState>
  <tableColumns count="7">
    <tableColumn id="1" xr3:uid="{D26348B0-D1FF-4B0F-AD10-0DE5F7FD3A13}" name="Director Name"/>
    <tableColumn id="2" xr3:uid="{6BD5656D-7615-4B8A-BE9D-58CDDAFED63B}" name="Average IMDB"/>
    <tableColumn id="3" xr3:uid="{4620B914-3313-4725-B645-356CE2AD98A7}" name="No.of Movies"/>
    <tableColumn id="4" xr3:uid="{C1204284-26F9-4259-A67E-8485A0DAB09C}" name="25th Percentile" dataDxfId="3">
      <calculatedColumnFormula array="1">PERCENTILE(IF(Table1[Director Name] = Table1113[[#This Row],[Director Name]],Table1[imdb_score]),0.25)</calculatedColumnFormula>
    </tableColumn>
    <tableColumn id="5" xr3:uid="{2CC5C643-0307-4336-BF23-AF3E00F7F95E}" name="50th percentile" dataDxfId="2">
      <calculatedColumnFormula array="1">PERCENTILE(IF(Table1[Director Name] = Table1113[[#This Row],[Director Name]],Table1[imdb_score]),0.5)</calculatedColumnFormula>
    </tableColumn>
    <tableColumn id="6" xr3:uid="{8DFA086B-804F-469A-B895-BC2D77A2C5A9}" name=" 75th percentile" dataDxfId="1">
      <calculatedColumnFormula array="1">PERCENTILE(IF(Table1[Director Name] = Table1113[[#This Row],[Director Name]],Table1[imdb_score]),0.75)</calculatedColumnFormula>
    </tableColumn>
    <tableColumn id="7" xr3:uid="{045499AC-963E-4F28-8F9A-E931B7417024}" name="100th percentile" dataDxfId="0">
      <calculatedColumnFormula array="1">PERCENTILE(IF(Table1[Director Name] = Table1113[[#This Row],[Director Name]],Table1[imdb_score]),1)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B2AAF-8C2A-4023-9F53-C3D860B82DB7}" name="Table8" displayName="Table8" ref="D2:D3" totalsRowShown="0">
  <autoFilter ref="D2:D3" xr:uid="{1B1B2AAF-8C2A-4023-9F53-C3D860B82DB7}">
    <filterColumn colId="0" hiddenButton="1"/>
  </autoFilter>
  <tableColumns count="1">
    <tableColumn id="1" xr3:uid="{9603CA98-1CD8-495A-A699-DA0E3FFC3D9F}" name="Correlation Co-efficient">
      <calculatedColumnFormula>CORREL(Table1[budget],Table1[gross])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77"/>
  <sheetViews>
    <sheetView tabSelected="1" workbookViewId="0">
      <selection activeCell="A2" sqref="A2"/>
    </sheetView>
  </sheetViews>
  <sheetFormatPr defaultRowHeight="15"/>
  <cols>
    <col min="1" max="1" width="30.7109375" bestFit="1" customWidth="1"/>
    <col min="2" max="2" width="25" bestFit="1" customWidth="1"/>
    <col min="3" max="3" width="11.140625" bestFit="1" customWidth="1"/>
    <col min="4" max="4" width="30.5703125" bestFit="1" customWidth="1"/>
    <col min="5" max="5" width="10.85546875" bestFit="1" customWidth="1"/>
    <col min="6" max="6" width="27" bestFit="1" customWidth="1"/>
    <col min="7" max="7" width="30.7109375" bestFit="1" customWidth="1"/>
    <col min="8" max="8" width="12.85546875" bestFit="1" customWidth="1"/>
    <col min="9" max="9" width="28" bestFit="1" customWidth="1"/>
    <col min="10" max="10" width="11.85546875" bestFit="1" customWidth="1"/>
    <col min="11" max="11" width="14.5703125" bestFit="1" customWidth="1"/>
    <col min="12" max="12" width="12.140625" bestFit="1" customWidth="1"/>
    <col min="13" max="13" width="13.85546875" bestFit="1" customWidth="1"/>
    <col min="14" max="14" width="68.42578125" bestFit="1" customWidth="1"/>
    <col min="16" max="16" width="30.7109375" bestFit="1" customWidth="1"/>
    <col min="17" max="17" width="16.42578125" bestFit="1" customWidth="1"/>
    <col min="18" max="18" width="15.5703125" bestFit="1" customWidth="1"/>
    <col min="19" max="20" width="17.140625" bestFit="1" customWidth="1"/>
    <col min="21" max="21" width="17.5703125" bestFit="1" customWidth="1"/>
    <col min="22" max="22" width="18.140625" bestFit="1" customWidth="1"/>
    <col min="33" max="33" width="11.85546875" bestFit="1" customWidth="1"/>
    <col min="34" max="34" width="14.85546875" bestFit="1" customWidth="1"/>
    <col min="35" max="35" width="9.28515625" bestFit="1" customWidth="1"/>
    <col min="36" max="36" width="16.1406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8">
      <c r="A2" t="s">
        <v>14</v>
      </c>
      <c r="B2">
        <v>723</v>
      </c>
      <c r="C2">
        <v>178</v>
      </c>
      <c r="D2" t="s">
        <v>15</v>
      </c>
      <c r="E2">
        <v>760505847</v>
      </c>
      <c r="F2" t="s">
        <v>16</v>
      </c>
      <c r="G2" t="s">
        <v>17</v>
      </c>
      <c r="H2">
        <v>523505847</v>
      </c>
      <c r="I2" t="s">
        <v>18</v>
      </c>
      <c r="J2" t="s">
        <v>19</v>
      </c>
      <c r="K2" t="s">
        <v>20</v>
      </c>
      <c r="L2">
        <v>237000000</v>
      </c>
      <c r="M2">
        <v>7.9</v>
      </c>
      <c r="N2" t="s">
        <v>21</v>
      </c>
    </row>
    <row r="3" spans="1:38">
      <c r="A3" t="s">
        <v>22</v>
      </c>
      <c r="B3">
        <v>644</v>
      </c>
      <c r="C3">
        <v>124</v>
      </c>
      <c r="D3" t="s">
        <v>23</v>
      </c>
      <c r="E3">
        <v>652177271</v>
      </c>
      <c r="F3" t="s">
        <v>24</v>
      </c>
      <c r="G3" t="s">
        <v>25</v>
      </c>
      <c r="H3">
        <v>502177271</v>
      </c>
      <c r="I3" t="s">
        <v>26</v>
      </c>
      <c r="J3" t="s">
        <v>19</v>
      </c>
      <c r="K3" t="s">
        <v>20</v>
      </c>
      <c r="L3">
        <v>150000000</v>
      </c>
      <c r="M3">
        <v>7</v>
      </c>
      <c r="N3" t="s">
        <v>27</v>
      </c>
    </row>
    <row r="4" spans="1:38">
      <c r="A4" t="s">
        <v>14</v>
      </c>
      <c r="B4">
        <v>315</v>
      </c>
      <c r="C4">
        <v>194</v>
      </c>
      <c r="D4" t="s">
        <v>28</v>
      </c>
      <c r="E4">
        <v>658672302</v>
      </c>
      <c r="F4" t="s">
        <v>29</v>
      </c>
      <c r="G4" t="s">
        <v>30</v>
      </c>
      <c r="H4">
        <v>458672302</v>
      </c>
      <c r="I4" t="s">
        <v>31</v>
      </c>
      <c r="J4" t="s">
        <v>19</v>
      </c>
      <c r="K4" t="s">
        <v>20</v>
      </c>
      <c r="L4">
        <v>200000000</v>
      </c>
      <c r="M4">
        <v>7.7</v>
      </c>
      <c r="N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38">
      <c r="A5" t="s">
        <v>43</v>
      </c>
      <c r="B5">
        <v>282</v>
      </c>
      <c r="C5">
        <v>125</v>
      </c>
      <c r="D5" t="s">
        <v>44</v>
      </c>
      <c r="E5">
        <v>460935665</v>
      </c>
      <c r="F5" t="s">
        <v>45</v>
      </c>
      <c r="G5" t="s">
        <v>46</v>
      </c>
      <c r="H5">
        <v>449935665</v>
      </c>
      <c r="I5" t="s">
        <v>47</v>
      </c>
      <c r="J5" t="s">
        <v>19</v>
      </c>
      <c r="K5" t="s">
        <v>20</v>
      </c>
      <c r="L5">
        <v>11000000</v>
      </c>
      <c r="M5">
        <v>8.6999999999999993</v>
      </c>
      <c r="N5" t="s">
        <v>21</v>
      </c>
      <c r="Q5" t="s">
        <v>48</v>
      </c>
      <c r="R5">
        <f>COUNTIF(Table1[genres],"*"&amp;Table2[[#This Row],[Genre]]&amp;"*")</f>
        <v>1955</v>
      </c>
      <c r="S5" cm="1">
        <f t="array" ref="S5">ROUND(AVERAGE(_xlfn._xlws.FILTER(Table1[imdb_score],ISNUMBER(SEARCH(Table2[[#This Row],[Genre]],Table1[genres])))),3)</f>
        <v>6.7830000000000004</v>
      </c>
      <c r="T5" cm="1">
        <f t="array" ref="T5">ROUND(VAR(_xlfn._xlws.FILTER(Table1[imdb_score],ISNUMBER(SEARCH(Table2[[#This Row],[Genre]],Table1[genres])))),3)</f>
        <v>0.80500000000000005</v>
      </c>
      <c r="U5" cm="1">
        <f t="array" ref="U5">ROUND(STDEV(_xlfn._xlws.FILTER(Table1[imdb_score],ISNUMBER(SEARCH(Table2[[#This Row],[Genre]],Table1[genres])))),3)</f>
        <v>0.89700000000000002</v>
      </c>
      <c r="V5" cm="1">
        <f t="array" ref="V5">MEDIAN(_xlfn._xlws.FILTER(Table1[imdb_score],ISNUMBER(SEARCH(Table2[[#This Row],[Genre]],Table1[genres]))))</f>
        <v>6.9</v>
      </c>
      <c r="W5" cm="1">
        <f t="array" ref="W5">MODE(_xlfn._xlws.FILTER(Table1[imdb_score],ISNUMBER(SEARCH(Table2[[#This Row],[Genre]],Table1[genres]))))</f>
        <v>6.7</v>
      </c>
      <c r="X5" cm="1">
        <f t="array" ref="X5">MIN(_xlfn._xlws.FILTER(Table1[imdb_score],ISNUMBER(SEARCH(Table2[[#This Row],[Genre]],Table1[genres]))))</f>
        <v>2.1</v>
      </c>
      <c r="Y5" cm="1">
        <f t="array" ref="Y5">MAX(_xlfn._xlws.FILTER(Table1[imdb_score],ISNUMBER(SEARCH(Table2[[#This Row],[Genre]],Table1[genres]))))</f>
        <v>9.3000000000000007</v>
      </c>
      <c r="Z5">
        <f>(Table2[[#This Row],[Max]]-Table2[[#This Row],[Min]])</f>
        <v>7.2000000000000011</v>
      </c>
      <c r="AG5" t="s">
        <v>49</v>
      </c>
      <c r="AH5" t="s">
        <v>50</v>
      </c>
      <c r="AI5" t="s">
        <v>35</v>
      </c>
      <c r="AJ5" t="s">
        <v>37</v>
      </c>
      <c r="AK5" t="s">
        <v>38</v>
      </c>
      <c r="AL5" t="s">
        <v>39</v>
      </c>
    </row>
    <row r="6" spans="1:38">
      <c r="A6" t="s">
        <v>51</v>
      </c>
      <c r="B6">
        <v>215</v>
      </c>
      <c r="C6">
        <v>120</v>
      </c>
      <c r="D6" t="s">
        <v>52</v>
      </c>
      <c r="E6">
        <v>434949459</v>
      </c>
      <c r="F6" t="s">
        <v>53</v>
      </c>
      <c r="G6" t="s">
        <v>54</v>
      </c>
      <c r="H6">
        <v>424449459</v>
      </c>
      <c r="I6" t="s">
        <v>55</v>
      </c>
      <c r="J6" t="s">
        <v>19</v>
      </c>
      <c r="K6" t="s">
        <v>20</v>
      </c>
      <c r="L6">
        <v>10500000</v>
      </c>
      <c r="M6">
        <v>7.9</v>
      </c>
      <c r="N6" t="s">
        <v>56</v>
      </c>
      <c r="Q6" t="s">
        <v>57</v>
      </c>
      <c r="R6">
        <f>COUNTIF(Table1[genres],"*"&amp;Table2[[#This Row],[Genre]]&amp;"*")</f>
        <v>1511</v>
      </c>
      <c r="S6" cm="1">
        <f t="array" ref="S6">ROUND(AVERAGE(_xlfn._xlws.FILTER(Table1[imdb_score],ISNUMBER(SEARCH(Table2[[#This Row],[Genre]],Table1[genres])))),3)</f>
        <v>6.1849999999999996</v>
      </c>
      <c r="T6" cm="1">
        <f t="array" ref="T6">ROUND(VAR(_xlfn._xlws.FILTER(Table1[imdb_score],ISNUMBER(SEARCH(Table2[[#This Row],[Genre]],Table1[genres])))),3)</f>
        <v>1.083</v>
      </c>
      <c r="U6" cm="1">
        <f t="array" ref="U6">ROUND(STDEV(_xlfn._xlws.FILTER(Table1[imdb_score],ISNUMBER(SEARCH(Table2[[#This Row],[Genre]],Table1[genres])))),3)</f>
        <v>1.0409999999999999</v>
      </c>
      <c r="V6" cm="1">
        <f t="array" ref="V6">MEDIAN(_xlfn._xlws.FILTER(Table1[imdb_score],ISNUMBER(SEARCH(Table2[[#This Row],[Genre]],Table1[genres]))))</f>
        <v>6.3</v>
      </c>
      <c r="W6" cm="1">
        <f t="array" ref="W6">MODE(_xlfn._xlws.FILTER(Table1[imdb_score],ISNUMBER(SEARCH(Table2[[#This Row],[Genre]],Table1[genres]))))</f>
        <v>6.7</v>
      </c>
      <c r="X6" cm="1">
        <f t="array" ref="X6">MIN(_xlfn._xlws.FILTER(Table1[imdb_score],ISNUMBER(SEARCH(Table2[[#This Row],[Genre]],Table1[genres]))))</f>
        <v>1.9</v>
      </c>
      <c r="Y6" cm="1">
        <f t="array" ref="Y6">MAX(_xlfn._xlws.FILTER(Table1[imdb_score],ISNUMBER(SEARCH(Table2[[#This Row],[Genre]],Table1[genres]))))</f>
        <v>8.8000000000000007</v>
      </c>
      <c r="Z6">
        <f>(Table2[[#This Row],[Max]]-Table2[[#This Row],[Min]])</f>
        <v>6.9</v>
      </c>
      <c r="AG6" t="s">
        <v>19</v>
      </c>
      <c r="AH6">
        <v>3696</v>
      </c>
      <c r="AI6">
        <v>6.4225108229999996</v>
      </c>
      <c r="AJ6">
        <v>1.0564044850000001</v>
      </c>
      <c r="AK6" cm="1">
        <f t="array" ref="AK6">MEDIAN(IF(Table1[language]= Table3[[#This Row],[Language]],Table1[imdb_score]))</f>
        <v>6.5</v>
      </c>
      <c r="AL6" cm="1">
        <f t="array" ref="AL6">MODE(IF(Table1[language]=Table3[[#This Row],[Language]],Table1[imdb_score]))</f>
        <v>6.7</v>
      </c>
    </row>
    <row r="7" spans="1:38">
      <c r="A7" t="s">
        <v>58</v>
      </c>
      <c r="B7">
        <v>703</v>
      </c>
      <c r="C7">
        <v>173</v>
      </c>
      <c r="D7" t="s">
        <v>59</v>
      </c>
      <c r="E7">
        <v>623279547</v>
      </c>
      <c r="F7" t="s">
        <v>60</v>
      </c>
      <c r="G7" t="s">
        <v>61</v>
      </c>
      <c r="H7">
        <v>403279547</v>
      </c>
      <c r="I7" t="s">
        <v>62</v>
      </c>
      <c r="J7" t="s">
        <v>19</v>
      </c>
      <c r="K7" t="s">
        <v>20</v>
      </c>
      <c r="L7">
        <v>220000000</v>
      </c>
      <c r="M7">
        <v>8.1</v>
      </c>
      <c r="N7" t="s">
        <v>63</v>
      </c>
      <c r="Q7" t="s">
        <v>64</v>
      </c>
      <c r="R7">
        <f>COUNTIF(Table1[genres],"*"&amp;Table2[[#This Row],[Genre]]&amp;"*")</f>
        <v>1129</v>
      </c>
      <c r="S7" cm="1">
        <f t="array" ref="S7">ROUND(AVERAGE(_xlfn._xlws.FILTER(Table1[imdb_score],ISNUMBER(SEARCH(Table2[[#This Row],[Genre]],Table1[genres])))),3)</f>
        <v>6.3780000000000001</v>
      </c>
      <c r="T7" cm="1">
        <f t="array" ref="T7">ROUND(VAR(_xlfn._xlws.FILTER(Table1[imdb_score],ISNUMBER(SEARCH(Table2[[#This Row],[Genre]],Table1[genres])))),3)</f>
        <v>0.94199999999999995</v>
      </c>
      <c r="U7" cm="1">
        <f t="array" ref="U7">ROUND(STDEV(_xlfn._xlws.FILTER(Table1[imdb_score],ISNUMBER(SEARCH(Table2[[#This Row],[Genre]],Table1[genres])))),3)</f>
        <v>0.97099999999999997</v>
      </c>
      <c r="V7" cm="1">
        <f t="array" ref="V7">MEDIAN(_xlfn._xlws.FILTER(Table1[imdb_score],ISNUMBER(SEARCH(Table2[[#This Row],[Genre]],Table1[genres]))))</f>
        <v>6.4</v>
      </c>
      <c r="W7" cm="1">
        <f t="array" ref="W7">MODE(_xlfn._xlws.FILTER(Table1[imdb_score],ISNUMBER(SEARCH(Table2[[#This Row],[Genre]],Table1[genres]))))</f>
        <v>6.5</v>
      </c>
      <c r="X7" cm="1">
        <f t="array" ref="X7">MIN(_xlfn._xlws.FILTER(Table1[imdb_score],ISNUMBER(SEARCH(Table2[[#This Row],[Genre]],Table1[genres]))))</f>
        <v>2.7</v>
      </c>
      <c r="Y7" cm="1">
        <f t="array" ref="Y7">MAX(_xlfn._xlws.FILTER(Table1[imdb_score],ISNUMBER(SEARCH(Table2[[#This Row],[Genre]],Table1[genres]))))</f>
        <v>9</v>
      </c>
      <c r="Z7">
        <f>(Table2[[#This Row],[Max]]-Table2[[#This Row],[Min]])</f>
        <v>6.3</v>
      </c>
      <c r="AG7" t="s">
        <v>65</v>
      </c>
      <c r="AH7">
        <v>37</v>
      </c>
      <c r="AI7">
        <v>7.2864864860000003</v>
      </c>
      <c r="AJ7">
        <v>1.64</v>
      </c>
      <c r="AK7" cm="1">
        <f t="array" ref="AK7">MEDIAN(IF(Table1[language]= Table3[[#This Row],[Language]],Table1[imdb_score]))</f>
        <v>7.2</v>
      </c>
      <c r="AL7" cm="1">
        <f t="array" ref="AL7">MODE(IF(Table1[language]=Table3[[#This Row],[Language]],Table1[imdb_score]))</f>
        <v>7.2</v>
      </c>
    </row>
    <row r="8" spans="1:38">
      <c r="A8" t="s">
        <v>58</v>
      </c>
      <c r="B8">
        <v>703</v>
      </c>
      <c r="C8">
        <v>173</v>
      </c>
      <c r="D8" t="s">
        <v>59</v>
      </c>
      <c r="E8">
        <v>623279547</v>
      </c>
      <c r="F8" t="s">
        <v>60</v>
      </c>
      <c r="G8" t="s">
        <v>61</v>
      </c>
      <c r="H8">
        <v>403279547</v>
      </c>
      <c r="I8" t="s">
        <v>62</v>
      </c>
      <c r="J8" t="s">
        <v>19</v>
      </c>
      <c r="K8" t="s">
        <v>20</v>
      </c>
      <c r="L8">
        <v>220000000</v>
      </c>
      <c r="M8">
        <v>8.1</v>
      </c>
      <c r="N8" t="s">
        <v>63</v>
      </c>
      <c r="Q8" t="s">
        <v>66</v>
      </c>
      <c r="R8">
        <f>COUNTIF(Table1[genres],"*"&amp;Table2[[#This Row],[Genre]]&amp;"*")</f>
        <v>969</v>
      </c>
      <c r="S8" cm="1">
        <f t="array" ref="S8">ROUND(AVERAGE(_xlfn._xlws.FILTER(Table1[imdb_score],ISNUMBER(SEARCH(Table2[[#This Row],[Genre]],Table1[genres])))),3)</f>
        <v>6.29</v>
      </c>
      <c r="T8" cm="1">
        <f t="array" ref="T8">ROUND(VAR(_xlfn._xlws.FILTER(Table1[imdb_score],ISNUMBER(SEARCH(Table2[[#This Row],[Genre]],Table1[genres])))),3)</f>
        <v>1.0780000000000001</v>
      </c>
      <c r="U8" cm="1">
        <f t="array" ref="U8">ROUND(STDEV(_xlfn._xlws.FILTER(Table1[imdb_score],ISNUMBER(SEARCH(Table2[[#This Row],[Genre]],Table1[genres])))),3)</f>
        <v>1.038</v>
      </c>
      <c r="V8" cm="1">
        <f t="array" ref="V8">MEDIAN(_xlfn._xlws.FILTER(Table1[imdb_score],ISNUMBER(SEARCH(Table2[[#This Row],[Genre]],Table1[genres]))))</f>
        <v>6.3</v>
      </c>
      <c r="W8" cm="1">
        <f t="array" ref="W8">MODE(_xlfn._xlws.FILTER(Table1[imdb_score],ISNUMBER(SEARCH(Table2[[#This Row],[Genre]],Table1[genres]))))</f>
        <v>6.6</v>
      </c>
      <c r="X8" cm="1">
        <f t="array" ref="X8">MIN(_xlfn._xlws.FILTER(Table1[imdb_score],ISNUMBER(SEARCH(Table2[[#This Row],[Genre]],Table1[genres]))))</f>
        <v>2.1</v>
      </c>
      <c r="Y8" cm="1">
        <f t="array" ref="Y8">MAX(_xlfn._xlws.FILTER(Table1[imdb_score],ISNUMBER(SEARCH(Table2[[#This Row],[Genre]],Table1[genres]))))</f>
        <v>9</v>
      </c>
      <c r="Z8">
        <f>(Table2[[#This Row],[Max]]-Table2[[#This Row],[Min]])</f>
        <v>6.9</v>
      </c>
      <c r="AG8" t="s">
        <v>67</v>
      </c>
      <c r="AH8">
        <v>26</v>
      </c>
      <c r="AI8">
        <v>7.05</v>
      </c>
      <c r="AJ8">
        <v>1.67</v>
      </c>
      <c r="AK8" cm="1">
        <f t="array" ref="AK8">MEDIAN(IF(Table1[language]= Table3[[#This Row],[Language]],Table1[imdb_score]))</f>
        <v>7.15</v>
      </c>
      <c r="AL8" cm="1">
        <f t="array" ref="AL8">MODE(IF(Table1[language]=Table3[[#This Row],[Language]],Table1[imdb_score]))</f>
        <v>7.2</v>
      </c>
    </row>
    <row r="9" spans="1:38">
      <c r="A9" t="s">
        <v>68</v>
      </c>
      <c r="B9">
        <v>186</v>
      </c>
      <c r="C9">
        <v>73</v>
      </c>
      <c r="D9" t="s">
        <v>69</v>
      </c>
      <c r="E9">
        <v>422783777</v>
      </c>
      <c r="F9" t="s">
        <v>70</v>
      </c>
      <c r="G9" t="s">
        <v>71</v>
      </c>
      <c r="H9">
        <v>377783777</v>
      </c>
      <c r="I9" t="s">
        <v>72</v>
      </c>
      <c r="J9" t="s">
        <v>19</v>
      </c>
      <c r="K9" t="s">
        <v>20</v>
      </c>
      <c r="L9">
        <v>45000000</v>
      </c>
      <c r="M9">
        <v>8.5</v>
      </c>
      <c r="N9" t="s">
        <v>73</v>
      </c>
      <c r="Q9" t="s">
        <v>74</v>
      </c>
      <c r="R9">
        <f>COUNTIF(Table1[genres],"*"&amp;Table2[[#This Row],[Genre]]&amp;"*")</f>
        <v>886</v>
      </c>
      <c r="S9" cm="1">
        <f t="array" ref="S9">ROUND(AVERAGE(_xlfn._xlws.FILTER(Table1[imdb_score],ISNUMBER(SEARCH(Table2[[#This Row],[Genre]],Table1[genres])))),3)</f>
        <v>6.431</v>
      </c>
      <c r="T9" cm="1">
        <f t="array" ref="T9">ROUND(VAR(_xlfn._xlws.FILTER(Table1[imdb_score],ISNUMBER(SEARCH(Table2[[#This Row],[Genre]],Table1[genres])))),3)</f>
        <v>0.93100000000000005</v>
      </c>
      <c r="U9" cm="1">
        <f t="array" ref="U9">ROUND(STDEV(_xlfn._xlws.FILTER(Table1[imdb_score],ISNUMBER(SEARCH(Table2[[#This Row],[Genre]],Table1[genres])))),3)</f>
        <v>0.96499999999999997</v>
      </c>
      <c r="V9" cm="1">
        <f t="array" ref="V9">MEDIAN(_xlfn._xlws.FILTER(Table1[imdb_score],ISNUMBER(SEARCH(Table2[[#This Row],[Genre]],Table1[genres]))))</f>
        <v>6.5</v>
      </c>
      <c r="W9" cm="1">
        <f t="array" ref="W9">MODE(_xlfn._xlws.FILTER(Table1[imdb_score],ISNUMBER(SEARCH(Table2[[#This Row],[Genre]],Table1[genres]))))</f>
        <v>6.5</v>
      </c>
      <c r="X9" cm="1">
        <f t="array" ref="X9">MIN(_xlfn._xlws.FILTER(Table1[imdb_score],ISNUMBER(SEARCH(Table2[[#This Row],[Genre]],Table1[genres]))))</f>
        <v>2.1</v>
      </c>
      <c r="Y9" cm="1">
        <f t="array" ref="Y9">MAX(_xlfn._xlws.FILTER(Table1[imdb_score],ISNUMBER(SEARCH(Table2[[#This Row],[Genre]],Table1[genres]))))</f>
        <v>8.5</v>
      </c>
      <c r="Z9">
        <f>(Table2[[#This Row],[Max]]-Table2[[#This Row],[Min]])</f>
        <v>6.4</v>
      </c>
      <c r="AG9" t="s">
        <v>75</v>
      </c>
      <c r="AH9">
        <v>15</v>
      </c>
      <c r="AI9">
        <v>7.08</v>
      </c>
      <c r="AJ9">
        <v>1.05</v>
      </c>
      <c r="AK9" cm="1">
        <f t="array" ref="AK9">MEDIAN(IF(Table1[language]= Table3[[#This Row],[Language]],Table1[imdb_score]))</f>
        <v>7.4</v>
      </c>
      <c r="AL9" cm="1">
        <f t="array" ref="AL9">MODE(IF(Table1[language]=Table3[[#This Row],[Language]],Table1[imdb_score]))</f>
        <v>7.9</v>
      </c>
    </row>
    <row r="10" spans="1:38">
      <c r="A10" t="s">
        <v>43</v>
      </c>
      <c r="B10">
        <v>320</v>
      </c>
      <c r="C10">
        <v>136</v>
      </c>
      <c r="D10" t="s">
        <v>76</v>
      </c>
      <c r="E10">
        <v>474544677</v>
      </c>
      <c r="F10" t="s">
        <v>77</v>
      </c>
      <c r="G10" t="s">
        <v>78</v>
      </c>
      <c r="H10">
        <v>359544677</v>
      </c>
      <c r="I10" t="s">
        <v>79</v>
      </c>
      <c r="J10" t="s">
        <v>19</v>
      </c>
      <c r="K10" t="s">
        <v>20</v>
      </c>
      <c r="L10">
        <v>115000000</v>
      </c>
      <c r="M10">
        <v>6.5</v>
      </c>
      <c r="N10" t="s">
        <v>21</v>
      </c>
      <c r="Q10" t="s">
        <v>80</v>
      </c>
      <c r="R10">
        <f>COUNTIF(Table1[genres],"*"&amp;Table2[[#This Row],[Genre]]&amp;"*")</f>
        <v>792</v>
      </c>
      <c r="S10" cm="1">
        <f t="array" ref="S10">ROUND(AVERAGE(_xlfn._xlws.FILTER(Table1[imdb_score],ISNUMBER(SEARCH(Table2[[#This Row],[Genre]],Table1[genres])))),3)</f>
        <v>6.4550000000000001</v>
      </c>
      <c r="T10" cm="1">
        <f t="array" ref="T10">ROUND(VAR(_xlfn._xlws.FILTER(Table1[imdb_score],ISNUMBER(SEARCH(Table2[[#This Row],[Genre]],Table1[genres])))),3)</f>
        <v>1.2350000000000001</v>
      </c>
      <c r="U10" cm="1">
        <f t="array" ref="U10">ROUND(STDEV(_xlfn._xlws.FILTER(Table1[imdb_score],ISNUMBER(SEARCH(Table2[[#This Row],[Genre]],Table1[genres])))),3)</f>
        <v>1.111</v>
      </c>
      <c r="V10" cm="1">
        <f t="array" ref="V10">MEDIAN(_xlfn._xlws.FILTER(Table1[imdb_score],ISNUMBER(SEARCH(Table2[[#This Row],[Genre]],Table1[genres]))))</f>
        <v>6.6</v>
      </c>
      <c r="W10" cm="1">
        <f t="array" ref="W10">MODE(_xlfn._xlws.FILTER(Table1[imdb_score],ISNUMBER(SEARCH(Table2[[#This Row],[Genre]],Table1[genres]))))</f>
        <v>6.7</v>
      </c>
      <c r="X10" cm="1">
        <f t="array" ref="X10">MIN(_xlfn._xlws.FILTER(Table1[imdb_score],ISNUMBER(SEARCH(Table2[[#This Row],[Genre]],Table1[genres]))))</f>
        <v>2.2999999999999998</v>
      </c>
      <c r="Y10" cm="1">
        <f t="array" ref="Y10">MAX(_xlfn._xlws.FILTER(Table1[imdb_score],ISNUMBER(SEARCH(Table2[[#This Row],[Genre]],Table1[genres]))))</f>
        <v>8.9</v>
      </c>
      <c r="Z10">
        <f>(Table2[[#This Row],[Max]]-Table2[[#This Row],[Min]])</f>
        <v>6.6000000000000005</v>
      </c>
      <c r="AG10" t="s">
        <v>81</v>
      </c>
      <c r="AH10">
        <v>13</v>
      </c>
      <c r="AI10">
        <v>7.692307692</v>
      </c>
      <c r="AJ10">
        <v>1.117</v>
      </c>
      <c r="AK10" cm="1">
        <f t="array" ref="AK10">MEDIAN(IF(Table1[language]= Table3[[#This Row],[Language]],Table1[imdb_score]))</f>
        <v>7.7</v>
      </c>
      <c r="AL10" cm="1">
        <f t="array" ref="AL10">MODE(IF(Table1[language]=Table3[[#This Row],[Language]],Table1[imdb_score]))</f>
        <v>7.8</v>
      </c>
    </row>
    <row r="11" spans="1:38">
      <c r="A11" t="s">
        <v>82</v>
      </c>
      <c r="B11">
        <v>645</v>
      </c>
      <c r="C11">
        <v>152</v>
      </c>
      <c r="D11" t="s">
        <v>83</v>
      </c>
      <c r="E11">
        <v>533316061</v>
      </c>
      <c r="F11" t="s">
        <v>84</v>
      </c>
      <c r="G11" t="s">
        <v>85</v>
      </c>
      <c r="H11">
        <v>348316061</v>
      </c>
      <c r="I11" t="s">
        <v>86</v>
      </c>
      <c r="J11" t="s">
        <v>19</v>
      </c>
      <c r="K11" t="s">
        <v>20</v>
      </c>
      <c r="L11">
        <v>185000000</v>
      </c>
      <c r="M11">
        <v>9</v>
      </c>
      <c r="N11" t="s">
        <v>87</v>
      </c>
      <c r="Q11" t="s">
        <v>88</v>
      </c>
      <c r="R11">
        <f>COUNTIF(Table1[genres],"*"&amp;Table2[[#This Row],[Genre]]&amp;"*")</f>
        <v>719</v>
      </c>
      <c r="S11" cm="1">
        <f t="array" ref="S11">ROUND(AVERAGE(_xlfn._xlws.FILTER(Table1[imdb_score],ISNUMBER(SEARCH(Table2[[#This Row],[Genre]],Table1[genres])))),3)</f>
        <v>6.548</v>
      </c>
      <c r="T11" cm="1">
        <f t="array" ref="T11">ROUND(VAR(_xlfn._xlws.FILTER(Table1[imdb_score],ISNUMBER(SEARCH(Table2[[#This Row],[Genre]],Table1[genres])))),3)</f>
        <v>0.96399999999999997</v>
      </c>
      <c r="U11" cm="1">
        <f t="array" ref="U11">ROUND(STDEV(_xlfn._xlws.FILTER(Table1[imdb_score],ISNUMBER(SEARCH(Table2[[#This Row],[Genre]],Table1[genres])))),3)</f>
        <v>0.98199999999999998</v>
      </c>
      <c r="V11" cm="1">
        <f t="array" ref="V11">MEDIAN(_xlfn._xlws.FILTER(Table1[imdb_score],ISNUMBER(SEARCH(Table2[[#This Row],[Genre]],Table1[genres]))))</f>
        <v>6.6</v>
      </c>
      <c r="W11" cm="1">
        <f t="array" ref="W11">MODE(_xlfn._xlws.FILTER(Table1[imdb_score],ISNUMBER(SEARCH(Table2[[#This Row],[Genre]],Table1[genres]))))</f>
        <v>6.6</v>
      </c>
      <c r="X11" cm="1">
        <f t="array" ref="X11">MIN(_xlfn._xlws.FILTER(Table1[imdb_score],ISNUMBER(SEARCH(Table2[[#This Row],[Genre]],Table1[genres]))))</f>
        <v>2.4</v>
      </c>
      <c r="Y11" cm="1">
        <f t="array" ref="Y11">MAX(_xlfn._xlws.FILTER(Table1[imdb_score],ISNUMBER(SEARCH(Table2[[#This Row],[Genre]],Table1[genres]))))</f>
        <v>9.3000000000000007</v>
      </c>
      <c r="Z11">
        <f>(Table2[[#This Row],[Max]]-Table2[[#This Row],[Min]])</f>
        <v>6.9</v>
      </c>
      <c r="AG11" t="s">
        <v>89</v>
      </c>
      <c r="AH11">
        <v>12</v>
      </c>
      <c r="AI11">
        <v>7.625</v>
      </c>
      <c r="AJ11">
        <v>1.099</v>
      </c>
      <c r="AK11" cm="1">
        <f t="array" ref="AK11">MEDIAN(IF(Table1[language]= Table3[[#This Row],[Language]],Table1[imdb_score]))</f>
        <v>7.8000000000000007</v>
      </c>
      <c r="AL11" t="e" cm="1">
        <f t="array" ref="AL11">MODE(IF(Table1[language]=Table3[[#This Row],[Language]],Table1[imdb_score]))</f>
        <v>#N/A</v>
      </c>
    </row>
    <row r="12" spans="1:38">
      <c r="A12" t="s">
        <v>90</v>
      </c>
      <c r="B12">
        <v>673</v>
      </c>
      <c r="C12">
        <v>142</v>
      </c>
      <c r="D12" t="s">
        <v>91</v>
      </c>
      <c r="E12">
        <v>407999255</v>
      </c>
      <c r="F12" t="s">
        <v>92</v>
      </c>
      <c r="G12" t="s">
        <v>93</v>
      </c>
      <c r="H12">
        <v>329999255</v>
      </c>
      <c r="I12" t="s">
        <v>94</v>
      </c>
      <c r="J12" t="s">
        <v>19</v>
      </c>
      <c r="K12" t="s">
        <v>20</v>
      </c>
      <c r="L12">
        <v>78000000</v>
      </c>
      <c r="M12">
        <v>7.3</v>
      </c>
      <c r="N12" t="s">
        <v>95</v>
      </c>
      <c r="Q12" t="s">
        <v>96</v>
      </c>
      <c r="R12">
        <f>COUNTIF(Table1[genres],"*"&amp;Table2[[#This Row],[Genre]]&amp;"*")</f>
        <v>515</v>
      </c>
      <c r="S12" cm="1">
        <f t="array" ref="S12">ROUND(AVERAGE(_xlfn._xlws.FILTER(Table1[imdb_score],ISNUMBER(SEARCH(Table2[[#This Row],[Genre]],Table1[genres])))),3)</f>
        <v>6.2779999999999996</v>
      </c>
      <c r="T12" cm="1">
        <f t="array" ref="T12">ROUND(VAR(_xlfn._xlws.FILTER(Table1[imdb_score],ISNUMBER(SEARCH(Table2[[#This Row],[Genre]],Table1[genres])))),3)</f>
        <v>1.2909999999999999</v>
      </c>
      <c r="U12" cm="1">
        <f t="array" ref="U12">ROUND(STDEV(_xlfn._xlws.FILTER(Table1[imdb_score],ISNUMBER(SEARCH(Table2[[#This Row],[Genre]],Table1[genres])))),3)</f>
        <v>1.1359999999999999</v>
      </c>
      <c r="V12" cm="1">
        <f t="array" ref="V12">MEDIAN(_xlfn._xlws.FILTER(Table1[imdb_score],ISNUMBER(SEARCH(Table2[[#This Row],[Genre]],Table1[genres]))))</f>
        <v>6.4</v>
      </c>
      <c r="W12" cm="1">
        <f t="array" ref="W12">MODE(_xlfn._xlws.FILTER(Table1[imdb_score],ISNUMBER(SEARCH(Table2[[#This Row],[Genre]],Table1[genres]))))</f>
        <v>6.7</v>
      </c>
      <c r="X12" cm="1">
        <f t="array" ref="X12">MIN(_xlfn._xlws.FILTER(Table1[imdb_score],ISNUMBER(SEARCH(Table2[[#This Row],[Genre]],Table1[genres]))))</f>
        <v>2.2000000000000002</v>
      </c>
      <c r="Y12" cm="1">
        <f t="array" ref="Y12">MAX(_xlfn._xlws.FILTER(Table1[imdb_score],ISNUMBER(SEARCH(Table2[[#This Row],[Genre]],Table1[genres]))))</f>
        <v>8.9</v>
      </c>
      <c r="Z12">
        <f>(Table2[[#This Row],[Max]]-Table2[[#This Row],[Min]])</f>
        <v>6.7</v>
      </c>
      <c r="AG12" t="s">
        <v>97</v>
      </c>
      <c r="AH12">
        <v>10</v>
      </c>
      <c r="AI12">
        <v>6.76</v>
      </c>
      <c r="AJ12">
        <v>1.0920000000000001</v>
      </c>
      <c r="AK12" cm="1">
        <f t="array" ref="AK12">MEDIAN(IF(Table1[language]= Table3[[#This Row],[Language]],Table1[imdb_score]))</f>
        <v>7.0500000000000007</v>
      </c>
      <c r="AL12" t="e" cm="1">
        <f t="array" ref="AL12">MODE(IF(Table1[language]=Table3[[#This Row],[Language]],Table1[imdb_score]))</f>
        <v>#N/A</v>
      </c>
    </row>
    <row r="13" spans="1:38">
      <c r="A13" t="s">
        <v>98</v>
      </c>
      <c r="B13">
        <v>579</v>
      </c>
      <c r="C13">
        <v>108</v>
      </c>
      <c r="D13" t="s">
        <v>99</v>
      </c>
      <c r="E13">
        <v>363024263</v>
      </c>
      <c r="F13" t="s">
        <v>100</v>
      </c>
      <c r="G13" t="s">
        <v>101</v>
      </c>
      <c r="H13">
        <v>305024263</v>
      </c>
      <c r="I13" t="s">
        <v>102</v>
      </c>
      <c r="J13" t="s">
        <v>19</v>
      </c>
      <c r="K13" t="s">
        <v>20</v>
      </c>
      <c r="L13">
        <v>58000000</v>
      </c>
      <c r="M13">
        <v>8.1</v>
      </c>
      <c r="N13" t="s">
        <v>103</v>
      </c>
      <c r="Q13" t="s">
        <v>104</v>
      </c>
      <c r="R13">
        <f>COUNTIF(Table1[genres],"*"&amp;Table2[[#This Row],[Genre]]&amp;"*")</f>
        <v>501</v>
      </c>
      <c r="S13" cm="1">
        <f t="array" ref="S13">ROUND(AVERAGE(_xlfn._xlws.FILTER(Table1[imdb_score],ISNUMBER(SEARCH(Table2[[#This Row],[Genre]],Table1[genres])))),3)</f>
        <v>6.3239999999999998</v>
      </c>
      <c r="T13" cm="1">
        <f t="array" ref="T13">ROUND(VAR(_xlfn._xlws.FILTER(Table1[imdb_score],ISNUMBER(SEARCH(Table2[[#This Row],[Genre]],Table1[genres])))),3)</f>
        <v>1.343</v>
      </c>
      <c r="U13" cm="1">
        <f t="array" ref="U13">ROUND(STDEV(_xlfn._xlws.FILTER(Table1[imdb_score],ISNUMBER(SEARCH(Table2[[#This Row],[Genre]],Table1[genres])))),3)</f>
        <v>1.159</v>
      </c>
      <c r="V13" cm="1">
        <f t="array" ref="V13">MEDIAN(_xlfn._xlws.FILTER(Table1[imdb_score],ISNUMBER(SEARCH(Table2[[#This Row],[Genre]],Table1[genres]))))</f>
        <v>6.4</v>
      </c>
      <c r="W13" cm="1">
        <f t="array" ref="W13">MODE(_xlfn._xlws.FILTER(Table1[imdb_score],ISNUMBER(SEARCH(Table2[[#This Row],[Genre]],Table1[genres]))))</f>
        <v>6.7</v>
      </c>
      <c r="X13" cm="1">
        <f t="array" ref="X13">MIN(_xlfn._xlws.FILTER(Table1[imdb_score],ISNUMBER(SEARCH(Table2[[#This Row],[Genre]],Table1[genres]))))</f>
        <v>1.9</v>
      </c>
      <c r="Y13" cm="1">
        <f t="array" ref="Y13">MAX(_xlfn._xlws.FILTER(Table1[imdb_score],ISNUMBER(SEARCH(Table2[[#This Row],[Genre]],Table1[genres]))))</f>
        <v>8.8000000000000007</v>
      </c>
      <c r="Z13">
        <f>(Table2[[#This Row],[Max]]-Table2[[#This Row],[Min]])</f>
        <v>6.9</v>
      </c>
      <c r="AG13" t="s">
        <v>105</v>
      </c>
      <c r="AH13">
        <v>8</v>
      </c>
      <c r="AI13">
        <v>7.2374999999999998</v>
      </c>
      <c r="AJ13">
        <v>1.107</v>
      </c>
      <c r="AK13" cm="1">
        <f t="array" ref="AK13">MEDIAN(IF(Table1[language]= Table3[[#This Row],[Language]],Table1[imdb_score]))</f>
        <v>7.3</v>
      </c>
      <c r="AL13" cm="1">
        <f t="array" ref="AL13">MODE(IF(Table1[language]=Table3[[#This Row],[Language]],Table1[imdb_score]))</f>
        <v>7.3</v>
      </c>
    </row>
    <row r="14" spans="1:38">
      <c r="A14" t="s">
        <v>106</v>
      </c>
      <c r="B14">
        <v>502</v>
      </c>
      <c r="C14">
        <v>146</v>
      </c>
      <c r="D14" t="s">
        <v>91</v>
      </c>
      <c r="E14">
        <v>424645577</v>
      </c>
      <c r="F14" t="s">
        <v>92</v>
      </c>
      <c r="G14" t="s">
        <v>107</v>
      </c>
      <c r="H14">
        <v>294645577</v>
      </c>
      <c r="I14" t="s">
        <v>108</v>
      </c>
      <c r="J14" t="s">
        <v>19</v>
      </c>
      <c r="K14" t="s">
        <v>20</v>
      </c>
      <c r="L14">
        <v>130000000</v>
      </c>
      <c r="M14">
        <v>7.6</v>
      </c>
      <c r="N14" t="s">
        <v>109</v>
      </c>
      <c r="Q14" t="s">
        <v>110</v>
      </c>
      <c r="R14">
        <f>COUNTIF(Table1[genres],"*"&amp;Table2[[#This Row],[Genre]]&amp;"*")</f>
        <v>451</v>
      </c>
      <c r="S14" cm="1">
        <f t="array" ref="S14">ROUND(AVERAGE(_xlfn._xlws.FILTER(Table1[imdb_score],ISNUMBER(SEARCH(Table2[[#This Row],[Genre]],Table1[genres])))),3)</f>
        <v>6.2039999999999997</v>
      </c>
      <c r="T14" cm="1">
        <f t="array" ref="T14">ROUND(VAR(_xlfn._xlws.FILTER(Table1[imdb_score],ISNUMBER(SEARCH(Table2[[#This Row],[Genre]],Table1[genres])))),3)</f>
        <v>1.345</v>
      </c>
      <c r="U14" cm="1">
        <f t="array" ref="U14">ROUND(STDEV(_xlfn._xlws.FILTER(Table1[imdb_score],ISNUMBER(SEARCH(Table2[[#This Row],[Genre]],Table1[genres])))),3)</f>
        <v>1.1599999999999999</v>
      </c>
      <c r="V14" cm="1">
        <f t="array" ref="V14">MEDIAN(_xlfn._xlws.FILTER(Table1[imdb_score],ISNUMBER(SEARCH(Table2[[#This Row],[Genre]],Table1[genres]))))</f>
        <v>6.3</v>
      </c>
      <c r="W14" cm="1">
        <f t="array" ref="W14">MODE(_xlfn._xlws.FILTER(Table1[imdb_score],ISNUMBER(SEARCH(Table2[[#This Row],[Genre]],Table1[genres]))))</f>
        <v>6.7</v>
      </c>
      <c r="X14" cm="1">
        <f t="array" ref="X14">MIN(_xlfn._xlws.FILTER(Table1[imdb_score],ISNUMBER(SEARCH(Table2[[#This Row],[Genre]],Table1[genres]))))</f>
        <v>1.9</v>
      </c>
      <c r="Y14" cm="1">
        <f t="array" ref="Y14">MAX(_xlfn._xlws.FILTER(Table1[imdb_score],ISNUMBER(SEARCH(Table2[[#This Row],[Genre]],Table1[genres]))))</f>
        <v>8.6</v>
      </c>
      <c r="Z14">
        <f>(Table2[[#This Row],[Max]]-Table2[[#This Row],[Min]])</f>
        <v>6.6999999999999993</v>
      </c>
      <c r="AG14" t="s">
        <v>111</v>
      </c>
      <c r="AH14">
        <v>7</v>
      </c>
      <c r="AI14">
        <v>7.1857142859999996</v>
      </c>
      <c r="AJ14">
        <v>1.1180000000000001</v>
      </c>
      <c r="AK14" cm="1">
        <f t="array" ref="AK14">MEDIAN(IF(Table1[language]= Table3[[#This Row],[Language]],Table1[imdb_score]))</f>
        <v>7</v>
      </c>
      <c r="AL14" t="e" cm="1">
        <f t="array" ref="AL14">MODE(IF(Table1[language]=Table3[[#This Row],[Language]],Table1[imdb_score]))</f>
        <v>#N/A</v>
      </c>
    </row>
    <row r="15" spans="1:38">
      <c r="A15" t="s">
        <v>51</v>
      </c>
      <c r="B15">
        <v>308</v>
      </c>
      <c r="C15">
        <v>127</v>
      </c>
      <c r="D15" t="s">
        <v>112</v>
      </c>
      <c r="E15">
        <v>356784000</v>
      </c>
      <c r="F15" t="s">
        <v>113</v>
      </c>
      <c r="G15" t="s">
        <v>114</v>
      </c>
      <c r="H15">
        <v>293784000</v>
      </c>
      <c r="I15" t="s">
        <v>115</v>
      </c>
      <c r="J15" t="s">
        <v>19</v>
      </c>
      <c r="K15" t="s">
        <v>20</v>
      </c>
      <c r="L15">
        <v>63000000</v>
      </c>
      <c r="M15">
        <v>8.1</v>
      </c>
      <c r="N15" t="s">
        <v>109</v>
      </c>
      <c r="Q15" t="s">
        <v>116</v>
      </c>
      <c r="R15">
        <f>COUNTIF(Table1[genres],"*"&amp;Table2[[#This Row],[Genre]]&amp;"*")</f>
        <v>397</v>
      </c>
      <c r="S15" cm="1">
        <f t="array" ref="S15">ROUND(AVERAGE(_xlfn._xlws.FILTER(Table1[imdb_score],ISNUMBER(SEARCH(Table2[[#This Row],[Genre]],Table1[genres])))),3)</f>
        <v>5.9279999999999999</v>
      </c>
      <c r="T15" cm="1">
        <f t="array" ref="T15">ROUND(VAR(_xlfn._xlws.FILTER(Table1[imdb_score],ISNUMBER(SEARCH(Table2[[#This Row],[Genre]],Table1[genres])))),3)</f>
        <v>0.997</v>
      </c>
      <c r="U15" cm="1">
        <f t="array" ref="U15">ROUND(STDEV(_xlfn._xlws.FILTER(Table1[imdb_score],ISNUMBER(SEARCH(Table2[[#This Row],[Genre]],Table1[genres])))),3)</f>
        <v>0.998</v>
      </c>
      <c r="V15" cm="1">
        <f t="array" ref="V15">MEDIAN(_xlfn._xlws.FILTER(Table1[imdb_score],ISNUMBER(SEARCH(Table2[[#This Row],[Genre]],Table1[genres]))))</f>
        <v>6</v>
      </c>
      <c r="W15" cm="1">
        <f t="array" ref="W15">MODE(_xlfn._xlws.FILTER(Table1[imdb_score],ISNUMBER(SEARCH(Table2[[#This Row],[Genre]],Table1[genres]))))</f>
        <v>5.9</v>
      </c>
      <c r="X15" cm="1">
        <f t="array" ref="X15">MIN(_xlfn._xlws.FILTER(Table1[imdb_score],ISNUMBER(SEARCH(Table2[[#This Row],[Genre]],Table1[genres]))))</f>
        <v>2.2999999999999998</v>
      </c>
      <c r="Y15" cm="1">
        <f t="array" ref="Y15">MAX(_xlfn._xlws.FILTER(Table1[imdb_score],ISNUMBER(SEARCH(Table2[[#This Row],[Genre]],Table1[genres]))))</f>
        <v>8.6</v>
      </c>
      <c r="Z15">
        <f>(Table2[[#This Row],[Max]]-Table2[[#This Row],[Min]])</f>
        <v>6.3</v>
      </c>
      <c r="AG15" t="s">
        <v>117</v>
      </c>
      <c r="AH15">
        <v>5</v>
      </c>
      <c r="AI15">
        <v>7.76</v>
      </c>
      <c r="AJ15">
        <v>1.1200000000000001</v>
      </c>
      <c r="AK15" cm="1">
        <f t="array" ref="AK15">MEDIAN(IF(Table1[language]= Table3[[#This Row],[Language]],Table1[imdb_score]))</f>
        <v>8</v>
      </c>
      <c r="AL15" t="e" cm="1">
        <f t="array" ref="AL15">MODE(IF(Table1[language]=Table3[[#This Row],[Language]],Table1[imdb_score]))</f>
        <v>#N/A</v>
      </c>
    </row>
    <row r="16" spans="1:38">
      <c r="A16" t="s">
        <v>118</v>
      </c>
      <c r="B16">
        <v>306</v>
      </c>
      <c r="C16">
        <v>98</v>
      </c>
      <c r="D16" t="s">
        <v>119</v>
      </c>
      <c r="E16">
        <v>368049635</v>
      </c>
      <c r="F16" t="s">
        <v>120</v>
      </c>
      <c r="G16" t="s">
        <v>121</v>
      </c>
      <c r="H16">
        <v>292049635</v>
      </c>
      <c r="I16" t="s">
        <v>122</v>
      </c>
      <c r="J16" t="s">
        <v>19</v>
      </c>
      <c r="K16" t="s">
        <v>20</v>
      </c>
      <c r="L16">
        <v>76000000</v>
      </c>
      <c r="M16">
        <v>7.5</v>
      </c>
      <c r="N16" t="s">
        <v>123</v>
      </c>
      <c r="Q16" t="s">
        <v>124</v>
      </c>
      <c r="R16">
        <f>COUNTIF(Table1[genres],"*"&amp;Table2[[#This Row],[Genre]]&amp;"*")</f>
        <v>388</v>
      </c>
      <c r="S16" cm="1">
        <f t="array" ref="S16">ROUND(AVERAGE(_xlfn._xlws.FILTER(Table1[imdb_score],ISNUMBER(SEARCH(Table2[[#This Row],[Genre]],Table1[genres])))),3)</f>
        <v>6.4690000000000003</v>
      </c>
      <c r="T16" cm="1">
        <f t="array" ref="T16">ROUND(VAR(_xlfn._xlws.FILTER(Table1[imdb_score],ISNUMBER(SEARCH(Table2[[#This Row],[Genre]],Table1[genres])))),3)</f>
        <v>1.04</v>
      </c>
      <c r="U16" cm="1">
        <f t="array" ref="U16">ROUND(STDEV(_xlfn._xlws.FILTER(Table1[imdb_score],ISNUMBER(SEARCH(Table2[[#This Row],[Genre]],Table1[genres])))),3)</f>
        <v>1.02</v>
      </c>
      <c r="V16" cm="1">
        <f t="array" ref="V16">MEDIAN(_xlfn._xlws.FILTER(Table1[imdb_score],ISNUMBER(SEARCH(Table2[[#This Row],[Genre]],Table1[genres]))))</f>
        <v>6.5</v>
      </c>
      <c r="W16" cm="1">
        <f t="array" ref="W16">MODE(_xlfn._xlws.FILTER(Table1[imdb_score],ISNUMBER(SEARCH(Table2[[#This Row],[Genre]],Table1[genres]))))</f>
        <v>6.6</v>
      </c>
      <c r="X16" cm="1">
        <f t="array" ref="X16">MIN(_xlfn._xlws.FILTER(Table1[imdb_score],ISNUMBER(SEARCH(Table2[[#This Row],[Genre]],Table1[genres]))))</f>
        <v>3.1</v>
      </c>
      <c r="Y16" cm="1">
        <f t="array" ref="Y16">MAX(_xlfn._xlws.FILTER(Table1[imdb_score],ISNUMBER(SEARCH(Table2[[#This Row],[Genre]],Table1[genres]))))</f>
        <v>8.6</v>
      </c>
      <c r="Z16">
        <f>(Table2[[#This Row],[Max]]-Table2[[#This Row],[Min]])</f>
        <v>5.5</v>
      </c>
      <c r="AG16" t="s">
        <v>125</v>
      </c>
      <c r="AH16">
        <v>5</v>
      </c>
      <c r="AI16">
        <v>7.7</v>
      </c>
      <c r="AJ16">
        <v>1.099</v>
      </c>
      <c r="AK16" cm="1">
        <f t="array" ref="AK16">MEDIAN(IF(Table1[language]= Table3[[#This Row],[Language]],Table1[imdb_score]))</f>
        <v>7.7</v>
      </c>
      <c r="AL16" t="e" cm="1">
        <f t="array" ref="AL16">MODE(IF(Table1[language]=Table3[[#This Row],[Language]],Table1[imdb_score]))</f>
        <v>#N/A</v>
      </c>
    </row>
    <row r="17" spans="1:38">
      <c r="A17" t="s">
        <v>126</v>
      </c>
      <c r="B17">
        <v>490</v>
      </c>
      <c r="C17">
        <v>133</v>
      </c>
      <c r="D17" t="s">
        <v>127</v>
      </c>
      <c r="E17">
        <v>350123553</v>
      </c>
      <c r="F17" t="s">
        <v>128</v>
      </c>
      <c r="G17" t="s">
        <v>129</v>
      </c>
      <c r="H17">
        <v>291323553</v>
      </c>
      <c r="I17" t="s">
        <v>130</v>
      </c>
      <c r="J17" t="s">
        <v>19</v>
      </c>
      <c r="K17" t="s">
        <v>20</v>
      </c>
      <c r="L17">
        <v>58800000</v>
      </c>
      <c r="M17">
        <v>7.3</v>
      </c>
      <c r="N17" t="s">
        <v>131</v>
      </c>
      <c r="Q17" t="s">
        <v>132</v>
      </c>
      <c r="R17">
        <f>COUNTIF(Table1[genres],"*"&amp;Table2[[#This Row],[Genre]]&amp;"*")</f>
        <v>249</v>
      </c>
      <c r="S17" cm="1">
        <f t="array" ref="S17">ROUND(AVERAGE(_xlfn._xlws.FILTER(Table1[imdb_score],ISNUMBER(SEARCH(Table2[[#This Row],[Genre]],Table1[genres])))),3)</f>
        <v>6.4580000000000002</v>
      </c>
      <c r="T17" cm="1">
        <f t="array" ref="T17">ROUND(VAR(_xlfn._xlws.FILTER(Table1[imdb_score],ISNUMBER(SEARCH(Table2[[#This Row],[Genre]],Table1[genres])))),3)</f>
        <v>1.401</v>
      </c>
      <c r="U17" cm="1">
        <f t="array" ref="U17">ROUND(STDEV(_xlfn._xlws.FILTER(Table1[imdb_score],ISNUMBER(SEARCH(Table2[[#This Row],[Genre]],Table1[genres])))),3)</f>
        <v>1.1830000000000001</v>
      </c>
      <c r="V17" cm="1">
        <f t="array" ref="V17">MEDIAN(_xlfn._xlws.FILTER(Table1[imdb_score],ISNUMBER(SEARCH(Table2[[#This Row],[Genre]],Table1[genres]))))</f>
        <v>6.7</v>
      </c>
      <c r="W17" cm="1">
        <f t="array" ref="W17">MODE(_xlfn._xlws.FILTER(Table1[imdb_score],ISNUMBER(SEARCH(Table2[[#This Row],[Genre]],Table1[genres]))))</f>
        <v>6.2</v>
      </c>
      <c r="X17" cm="1">
        <f t="array" ref="X17">MIN(_xlfn._xlws.FILTER(Table1[imdb_score],ISNUMBER(SEARCH(Table2[[#This Row],[Genre]],Table1[genres]))))</f>
        <v>1.6</v>
      </c>
      <c r="Y17" cm="1">
        <f t="array" ref="Y17">MAX(_xlfn._xlws.FILTER(Table1[imdb_score],ISNUMBER(SEARCH(Table2[[#This Row],[Genre]],Table1[genres]))))</f>
        <v>8.5</v>
      </c>
      <c r="Z17">
        <f>(Table2[[#This Row],[Max]]-Table2[[#This Row],[Min]])</f>
        <v>6.9</v>
      </c>
      <c r="AG17" t="s">
        <v>133</v>
      </c>
      <c r="AH17">
        <v>4</v>
      </c>
      <c r="AI17">
        <v>7.15</v>
      </c>
      <c r="AJ17">
        <v>1.093</v>
      </c>
      <c r="AK17" cm="1">
        <f t="array" ref="AK17">MEDIAN(IF(Table1[language]= Table3[[#This Row],[Language]],Table1[imdb_score]))</f>
        <v>7.3</v>
      </c>
      <c r="AL17" cm="1">
        <f t="array" ref="AL17">MODE(IF(Table1[language]=Table3[[#This Row],[Language]],Table1[imdb_score]))</f>
        <v>7.6</v>
      </c>
    </row>
    <row r="18" spans="1:38">
      <c r="A18" t="s">
        <v>134</v>
      </c>
      <c r="B18">
        <v>301</v>
      </c>
      <c r="C18">
        <v>100</v>
      </c>
      <c r="D18" t="s">
        <v>135</v>
      </c>
      <c r="E18">
        <v>380838870</v>
      </c>
      <c r="F18" t="s">
        <v>136</v>
      </c>
      <c r="G18" t="s">
        <v>137</v>
      </c>
      <c r="H18">
        <v>286838870</v>
      </c>
      <c r="I18" t="s">
        <v>138</v>
      </c>
      <c r="J18" t="s">
        <v>19</v>
      </c>
      <c r="K18" t="s">
        <v>20</v>
      </c>
      <c r="L18">
        <v>94000000</v>
      </c>
      <c r="M18">
        <v>8.1999999999999993</v>
      </c>
      <c r="N18" t="s">
        <v>139</v>
      </c>
      <c r="Q18" t="s">
        <v>140</v>
      </c>
      <c r="R18">
        <f>COUNTIF(Table1[genres],"*"&amp;Table2[[#This Row],[Genre]]&amp;"*")</f>
        <v>244</v>
      </c>
      <c r="S18" cm="1">
        <f t="array" ref="S18">ROUND(AVERAGE(_xlfn._xlws.FILTER(Table1[imdb_score],ISNUMBER(SEARCH(Table2[[#This Row],[Genre]],Table1[genres])))),3)</f>
        <v>7.1420000000000003</v>
      </c>
      <c r="T18" cm="1">
        <f t="array" ref="T18">ROUND(VAR(_xlfn._xlws.FILTER(Table1[imdb_score],ISNUMBER(SEARCH(Table2[[#This Row],[Genre]],Table1[genres])))),3)</f>
        <v>0.501</v>
      </c>
      <c r="U18" cm="1">
        <f t="array" ref="U18">ROUND(STDEV(_xlfn._xlws.FILTER(Table1[imdb_score],ISNUMBER(SEARCH(Table2[[#This Row],[Genre]],Table1[genres])))),3)</f>
        <v>0.70799999999999996</v>
      </c>
      <c r="V18" cm="1">
        <f t="array" ref="V18">MEDIAN(_xlfn._xlws.FILTER(Table1[imdb_score],ISNUMBER(SEARCH(Table2[[#This Row],[Genre]],Table1[genres]))))</f>
        <v>7.2</v>
      </c>
      <c r="W18" cm="1">
        <f t="array" ref="W18">MODE(_xlfn._xlws.FILTER(Table1[imdb_score],ISNUMBER(SEARCH(Table2[[#This Row],[Genre]],Table1[genres]))))</f>
        <v>7</v>
      </c>
      <c r="X18" cm="1">
        <f t="array" ref="X18">MIN(_xlfn._xlws.FILTER(Table1[imdb_score],ISNUMBER(SEARCH(Table2[[#This Row],[Genre]],Table1[genres]))))</f>
        <v>4.5</v>
      </c>
      <c r="Y18" cm="1">
        <f t="array" ref="Y18">MAX(_xlfn._xlws.FILTER(Table1[imdb_score],ISNUMBER(SEARCH(Table2[[#This Row],[Genre]],Table1[genres]))))</f>
        <v>8.9</v>
      </c>
      <c r="Z18">
        <f>(Table2[[#This Row],[Max]]-Table2[[#This Row],[Min]])</f>
        <v>4.4000000000000004</v>
      </c>
      <c r="AG18" t="s">
        <v>141</v>
      </c>
      <c r="AH18">
        <v>3</v>
      </c>
      <c r="AI18">
        <v>8.1333333329999995</v>
      </c>
      <c r="AJ18">
        <v>0.93500000000000005</v>
      </c>
      <c r="AK18" cm="1">
        <f t="array" ref="AK18">MEDIAN(IF(Table1[language]= Table3[[#This Row],[Language]],Table1[imdb_score]))</f>
        <v>8.4</v>
      </c>
      <c r="AL18" t="e" cm="1">
        <f t="array" ref="AL18">MODE(IF(Table1[language]=Table3[[#This Row],[Language]],Table1[imdb_score]))</f>
        <v>#N/A</v>
      </c>
    </row>
    <row r="19" spans="1:38">
      <c r="A19" t="s">
        <v>142</v>
      </c>
      <c r="B19">
        <v>205</v>
      </c>
      <c r="C19">
        <v>93</v>
      </c>
      <c r="D19" t="s">
        <v>143</v>
      </c>
      <c r="E19">
        <v>436471036</v>
      </c>
      <c r="F19" t="s">
        <v>144</v>
      </c>
      <c r="G19" t="s">
        <v>145</v>
      </c>
      <c r="H19">
        <v>286471036</v>
      </c>
      <c r="I19" t="s">
        <v>146</v>
      </c>
      <c r="J19" t="s">
        <v>19</v>
      </c>
      <c r="K19" t="s">
        <v>20</v>
      </c>
      <c r="L19">
        <v>150000000</v>
      </c>
      <c r="M19">
        <v>7.2</v>
      </c>
      <c r="N19" t="s">
        <v>147</v>
      </c>
      <c r="Q19" t="s">
        <v>148</v>
      </c>
      <c r="R19">
        <f>COUNTIF(Table1[genres],"*"&amp;Table2[[#This Row],[Genre]]&amp;"*")</f>
        <v>198</v>
      </c>
      <c r="S19" cm="1">
        <f t="array" ref="S19">ROUND(AVERAGE(_xlfn._xlws.FILTER(Table1[imdb_score],ISNUMBER(SEARCH(Table2[[#This Row],[Genre]],Table1[genres])))),3)</f>
        <v>6.6950000000000003</v>
      </c>
      <c r="T19" cm="1">
        <f t="array" ref="T19">ROUND(VAR(_xlfn._xlws.FILTER(Table1[imdb_score],ISNUMBER(SEARCH(Table2[[#This Row],[Genre]],Table1[genres])))),3)</f>
        <v>0.97599999999999998</v>
      </c>
      <c r="U19" cm="1">
        <f t="array" ref="U19">ROUND(STDEV(_xlfn._xlws.FILTER(Table1[imdb_score],ISNUMBER(SEARCH(Table2[[#This Row],[Genre]],Table1[genres])))),3)</f>
        <v>0.98799999999999999</v>
      </c>
      <c r="V19" cm="1">
        <f t="array" ref="V19">MEDIAN(_xlfn._xlws.FILTER(Table1[imdb_score],ISNUMBER(SEARCH(Table2[[#This Row],[Genre]],Table1[genres]))))</f>
        <v>6.8</v>
      </c>
      <c r="W19" cm="1">
        <f t="array" ref="W19">MODE(_xlfn._xlws.FILTER(Table1[imdb_score],ISNUMBER(SEARCH(Table2[[#This Row],[Genre]],Table1[genres]))))</f>
        <v>6.7</v>
      </c>
      <c r="X19" cm="1">
        <f t="array" ref="X19">MIN(_xlfn._xlws.FILTER(Table1[imdb_score],ISNUMBER(SEARCH(Table2[[#This Row],[Genre]],Table1[genres]))))</f>
        <v>2.8</v>
      </c>
      <c r="Y19" cm="1">
        <f t="array" ref="Y19">MAX(_xlfn._xlws.FILTER(Table1[imdb_score],ISNUMBER(SEARCH(Table2[[#This Row],[Genre]],Table1[genres]))))</f>
        <v>8.6</v>
      </c>
      <c r="Z19">
        <f>(Table2[[#This Row],[Max]]-Table2[[#This Row],[Min]])</f>
        <v>5.8</v>
      </c>
      <c r="AG19" t="s">
        <v>149</v>
      </c>
      <c r="AH19">
        <v>3</v>
      </c>
      <c r="AI19">
        <v>7.9</v>
      </c>
      <c r="AJ19">
        <v>1.117</v>
      </c>
      <c r="AK19" cm="1">
        <f t="array" ref="AK19">MEDIAN(IF(Table1[language]= Table3[[#This Row],[Language]],Table1[imdb_score]))</f>
        <v>8.1</v>
      </c>
      <c r="AL19" t="e" cm="1">
        <f t="array" ref="AL19">MODE(IF(Table1[language]=Table3[[#This Row],[Language]],Table1[imdb_score]))</f>
        <v>#N/A</v>
      </c>
    </row>
    <row r="20" spans="1:38">
      <c r="A20" t="s">
        <v>150</v>
      </c>
      <c r="B20">
        <v>328</v>
      </c>
      <c r="C20">
        <v>192</v>
      </c>
      <c r="D20" t="s">
        <v>151</v>
      </c>
      <c r="E20">
        <v>377019252</v>
      </c>
      <c r="F20" t="s">
        <v>152</v>
      </c>
      <c r="G20" t="s">
        <v>153</v>
      </c>
      <c r="H20">
        <v>283019252</v>
      </c>
      <c r="I20" t="s">
        <v>154</v>
      </c>
      <c r="J20" t="s">
        <v>19</v>
      </c>
      <c r="K20" t="s">
        <v>20</v>
      </c>
      <c r="L20">
        <v>94000000</v>
      </c>
      <c r="M20">
        <v>8.9</v>
      </c>
      <c r="N20" t="s">
        <v>155</v>
      </c>
      <c r="Q20" t="s">
        <v>156</v>
      </c>
      <c r="R20">
        <f>COUNTIF(Table1[genres],"*"&amp;Table2[[#This Row],[Genre]]&amp;"*")</f>
        <v>162</v>
      </c>
      <c r="S20" cm="1">
        <f t="array" ref="S20">ROUND(AVERAGE(_xlfn._xlws.FILTER(Table1[imdb_score],ISNUMBER(SEARCH(Table2[[#This Row],[Genre]],Table1[genres])))),3)</f>
        <v>7.048</v>
      </c>
      <c r="T20" cm="1">
        <f t="array" ref="T20">ROUND(VAR(_xlfn._xlws.FILTER(Table1[imdb_score],ISNUMBER(SEARCH(Table2[[#This Row],[Genre]],Table1[genres])))),3)</f>
        <v>0.65200000000000002</v>
      </c>
      <c r="U20" cm="1">
        <f t="array" ref="U20">ROUND(STDEV(_xlfn._xlws.FILTER(Table1[imdb_score],ISNUMBER(SEARCH(Table2[[#This Row],[Genre]],Table1[genres])))),3)</f>
        <v>0.80700000000000005</v>
      </c>
      <c r="V20" cm="1">
        <f t="array" ref="V20">MEDIAN(_xlfn._xlws.FILTER(Table1[imdb_score],ISNUMBER(SEARCH(Table2[[#This Row],[Genre]],Table1[genres]))))</f>
        <v>7.1</v>
      </c>
      <c r="W20" cm="1">
        <f t="array" ref="W20">MODE(_xlfn._xlws.FILTER(Table1[imdb_score],ISNUMBER(SEARCH(Table2[[#This Row],[Genre]],Table1[genres]))))</f>
        <v>7.1</v>
      </c>
      <c r="X20" cm="1">
        <f t="array" ref="X20">MIN(_xlfn._xlws.FILTER(Table1[imdb_score],ISNUMBER(SEARCH(Table2[[#This Row],[Genre]],Table1[genres]))))</f>
        <v>4.3</v>
      </c>
      <c r="Y20" cm="1">
        <f t="array" ref="Y20">MAX(_xlfn._xlws.FILTER(Table1[imdb_score],ISNUMBER(SEARCH(Table2[[#This Row],[Genre]],Table1[genres]))))</f>
        <v>8.6</v>
      </c>
      <c r="Z20">
        <f>(Table2[[#This Row],[Max]]-Table2[[#This Row],[Min]])</f>
        <v>4.3</v>
      </c>
      <c r="AG20" t="s">
        <v>157</v>
      </c>
      <c r="AH20">
        <v>3</v>
      </c>
      <c r="AI20">
        <v>7.5666666669999998</v>
      </c>
      <c r="AJ20">
        <v>1.139</v>
      </c>
      <c r="AK20" cm="1">
        <f t="array" ref="AK20">MEDIAN(IF(Table1[language]= Table3[[#This Row],[Language]],Table1[imdb_score]))</f>
        <v>7.8</v>
      </c>
      <c r="AL20" cm="1">
        <f t="array" ref="AL20">MODE(IF(Table1[language]=Table3[[#This Row],[Language]],Table1[imdb_score]))</f>
        <v>7.8</v>
      </c>
    </row>
    <row r="21" spans="1:38">
      <c r="A21" t="s">
        <v>158</v>
      </c>
      <c r="B21">
        <v>197</v>
      </c>
      <c r="C21">
        <v>134</v>
      </c>
      <c r="D21" t="s">
        <v>79</v>
      </c>
      <c r="E21">
        <v>309125409</v>
      </c>
      <c r="F21" t="s">
        <v>45</v>
      </c>
      <c r="G21" t="s">
        <v>159</v>
      </c>
      <c r="H21">
        <v>276625409</v>
      </c>
      <c r="I21" t="s">
        <v>47</v>
      </c>
      <c r="J21" t="s">
        <v>19</v>
      </c>
      <c r="K21" t="s">
        <v>20</v>
      </c>
      <c r="L21">
        <v>32500000</v>
      </c>
      <c r="M21">
        <v>8.4</v>
      </c>
      <c r="N21" t="s">
        <v>21</v>
      </c>
      <c r="Q21" t="s">
        <v>160</v>
      </c>
      <c r="R21">
        <f>COUNTIF(Table1[genres],"*"&amp;Table2[[#This Row],[Genre]]&amp;"*")</f>
        <v>154</v>
      </c>
      <c r="S21" cm="1">
        <f t="array" ref="S21">ROUND(AVERAGE(_xlfn._xlws.FILTER(Table1[imdb_score],ISNUMBER(SEARCH(Table2[[#This Row],[Genre]],Table1[genres])))),3)</f>
        <v>7.1340000000000003</v>
      </c>
      <c r="T21" cm="1">
        <f t="array" ref="T21">ROUND(VAR(_xlfn._xlws.FILTER(Table1[imdb_score],ISNUMBER(SEARCH(Table2[[#This Row],[Genre]],Table1[genres])))),3)</f>
        <v>0.46200000000000002</v>
      </c>
      <c r="U21" cm="1">
        <f t="array" ref="U21">ROUND(STDEV(_xlfn._xlws.FILTER(Table1[imdb_score],ISNUMBER(SEARCH(Table2[[#This Row],[Genre]],Table1[genres])))),3)</f>
        <v>0.68</v>
      </c>
      <c r="V21" cm="1">
        <f t="array" ref="V21">MEDIAN(_xlfn._xlws.FILTER(Table1[imdb_score],ISNUMBER(SEARCH(Table2[[#This Row],[Genre]],Table1[genres]))))</f>
        <v>7.2</v>
      </c>
      <c r="W21" cm="1">
        <f t="array" ref="W21">MODE(_xlfn._xlws.FILTER(Table1[imdb_score],ISNUMBER(SEARCH(Table2[[#This Row],[Genre]],Table1[genres]))))</f>
        <v>7.7</v>
      </c>
      <c r="X21" cm="1">
        <f t="array" ref="X21">MIN(_xlfn._xlws.FILTER(Table1[imdb_score],ISNUMBER(SEARCH(Table2[[#This Row],[Genre]],Table1[genres]))))</f>
        <v>5.5</v>
      </c>
      <c r="Y21" cm="1">
        <f t="array" ref="Y21">MAX(_xlfn._xlws.FILTER(Table1[imdb_score],ISNUMBER(SEARCH(Table2[[#This Row],[Genre]],Table1[genres]))))</f>
        <v>8.9</v>
      </c>
      <c r="Z21">
        <f>(Table2[[#This Row],[Max]]-Table2[[#This Row],[Min]])</f>
        <v>3.4000000000000004</v>
      </c>
      <c r="AG21" t="s">
        <v>161</v>
      </c>
      <c r="AH21">
        <v>3</v>
      </c>
      <c r="AI21">
        <v>6.6333333330000004</v>
      </c>
      <c r="AJ21">
        <v>1.0860000000000001</v>
      </c>
      <c r="AK21" cm="1">
        <f t="array" ref="AK21">MEDIAN(IF(Table1[language]= Table3[[#This Row],[Language]],Table1[imdb_score]))</f>
        <v>6.6</v>
      </c>
      <c r="AL21" t="e" cm="1">
        <f t="array" ref="AL21">MODE(IF(Table1[language]=Table3[[#This Row],[Language]],Table1[imdb_score]))</f>
        <v>#N/A</v>
      </c>
    </row>
    <row r="22" spans="1:38">
      <c r="A22" t="s">
        <v>162</v>
      </c>
      <c r="B22">
        <v>149</v>
      </c>
      <c r="C22">
        <v>142</v>
      </c>
      <c r="D22" t="s">
        <v>163</v>
      </c>
      <c r="E22">
        <v>329691196</v>
      </c>
      <c r="F22" t="s">
        <v>164</v>
      </c>
      <c r="G22" t="s">
        <v>165</v>
      </c>
      <c r="H22">
        <v>274691196</v>
      </c>
      <c r="I22" t="s">
        <v>166</v>
      </c>
      <c r="J22" t="s">
        <v>19</v>
      </c>
      <c r="K22" t="s">
        <v>20</v>
      </c>
      <c r="L22">
        <v>55000000</v>
      </c>
      <c r="M22">
        <v>8.8000000000000007</v>
      </c>
      <c r="N22" t="s">
        <v>167</v>
      </c>
      <c r="Q22" t="s">
        <v>168</v>
      </c>
      <c r="R22">
        <f>COUNTIF(Table1[genres],"*"&amp;Table2[[#This Row],[Genre]]&amp;"*")</f>
        <v>103</v>
      </c>
      <c r="S22" cm="1">
        <f t="array" ref="S22">ROUND(AVERAGE(_xlfn._xlws.FILTER(Table1[imdb_score],ISNUMBER(SEARCH(Table2[[#This Row],[Genre]],Table1[genres])))),3)</f>
        <v>6.5590000000000002</v>
      </c>
      <c r="T22" cm="1">
        <f t="array" ref="T22">ROUND(VAR(_xlfn._xlws.FILTER(Table1[imdb_score],ISNUMBER(SEARCH(Table2[[#This Row],[Genre]],Table1[genres])))),3)</f>
        <v>1.302</v>
      </c>
      <c r="U22" cm="1">
        <f t="array" ref="U22">ROUND(STDEV(_xlfn._xlws.FILTER(Table1[imdb_score],ISNUMBER(SEARCH(Table2[[#This Row],[Genre]],Table1[genres])))),3)</f>
        <v>1.141</v>
      </c>
      <c r="V22" cm="1">
        <f t="array" ref="V22">MEDIAN(_xlfn._xlws.FILTER(Table1[imdb_score],ISNUMBER(SEARCH(Table2[[#This Row],[Genre]],Table1[genres]))))</f>
        <v>6.7</v>
      </c>
      <c r="W22" cm="1">
        <f t="array" ref="W22">MODE(_xlfn._xlws.FILTER(Table1[imdb_score],ISNUMBER(SEARCH(Table2[[#This Row],[Genre]],Table1[genres]))))</f>
        <v>7.1</v>
      </c>
      <c r="X22" cm="1">
        <f t="array" ref="X22">MIN(_xlfn._xlws.FILTER(Table1[imdb_score],ISNUMBER(SEARCH(Table2[[#This Row],[Genre]],Table1[genres]))))</f>
        <v>2.1</v>
      </c>
      <c r="Y22" cm="1">
        <f t="array" ref="Y22">MAX(_xlfn._xlws.FILTER(Table1[imdb_score],ISNUMBER(SEARCH(Table2[[#This Row],[Genre]],Table1[genres]))))</f>
        <v>8.5</v>
      </c>
      <c r="Z22">
        <f>(Table2[[#This Row],[Max]]-Table2[[#This Row],[Min]])</f>
        <v>6.4</v>
      </c>
      <c r="AG22" t="s">
        <v>169</v>
      </c>
      <c r="AH22">
        <v>2</v>
      </c>
      <c r="AI22">
        <v>7.9</v>
      </c>
      <c r="AJ22">
        <v>1.097</v>
      </c>
      <c r="AK22" cm="1">
        <f t="array" ref="AK22">MEDIAN(IF(Table1[language]= Table3[[#This Row],[Language]],Table1[imdb_score]))</f>
        <v>7.8999999999999995</v>
      </c>
      <c r="AL22" t="e" cm="1">
        <f t="array" ref="AL22">MODE(IF(Table1[language]=Table3[[#This Row],[Language]],Table1[imdb_score]))</f>
        <v>#N/A</v>
      </c>
    </row>
    <row r="23" spans="1:38">
      <c r="A23" t="s">
        <v>170</v>
      </c>
      <c r="B23">
        <v>223</v>
      </c>
      <c r="C23">
        <v>127</v>
      </c>
      <c r="D23" t="s">
        <v>47</v>
      </c>
      <c r="E23">
        <v>290158751</v>
      </c>
      <c r="F23" t="s">
        <v>45</v>
      </c>
      <c r="G23" t="s">
        <v>171</v>
      </c>
      <c r="H23">
        <v>272158751</v>
      </c>
      <c r="I23" t="s">
        <v>172</v>
      </c>
      <c r="J23" t="s">
        <v>19</v>
      </c>
      <c r="K23" t="s">
        <v>20</v>
      </c>
      <c r="L23">
        <v>18000000</v>
      </c>
      <c r="M23">
        <v>8.8000000000000007</v>
      </c>
      <c r="N23" t="s">
        <v>21</v>
      </c>
      <c r="Q23" t="s">
        <v>173</v>
      </c>
      <c r="R23">
        <f>COUNTIF(Table1[genres],"*"&amp;Table2[[#This Row],[Genre]]&amp;"*")</f>
        <v>61</v>
      </c>
      <c r="S23" cm="1">
        <f t="array" ref="S23">ROUND(AVERAGE(_xlfn._xlws.FILTER(Table1[imdb_score],ISNUMBER(SEARCH(Table2[[#This Row],[Genre]],Table1[genres])))),3)</f>
        <v>6.9820000000000002</v>
      </c>
      <c r="T23" cm="1">
        <f t="array" ref="T23">ROUND(VAR(_xlfn._xlws.FILTER(Table1[imdb_score],ISNUMBER(SEARCH(Table2[[#This Row],[Genre]],Table1[genres])))),3)</f>
        <v>1.5529999999999999</v>
      </c>
      <c r="U23" cm="1">
        <f t="array" ref="U23">ROUND(STDEV(_xlfn._xlws.FILTER(Table1[imdb_score],ISNUMBER(SEARCH(Table2[[#This Row],[Genre]],Table1[genres])))),3)</f>
        <v>1.246</v>
      </c>
      <c r="V23" cm="1">
        <f t="array" ref="V23">MEDIAN(_xlfn._xlws.FILTER(Table1[imdb_score],ISNUMBER(SEARCH(Table2[[#This Row],[Genre]],Table1[genres]))))</f>
        <v>7.2</v>
      </c>
      <c r="W23" cm="1">
        <f t="array" ref="W23">MODE(_xlfn._xlws.FILTER(Table1[imdb_score],ISNUMBER(SEARCH(Table2[[#This Row],[Genre]],Table1[genres]))))</f>
        <v>6.6</v>
      </c>
      <c r="X23" cm="1">
        <f t="array" ref="X23">MIN(_xlfn._xlws.FILTER(Table1[imdb_score],ISNUMBER(SEARCH(Table2[[#This Row],[Genre]],Table1[genres]))))</f>
        <v>1.6</v>
      </c>
      <c r="Y23" cm="1">
        <f t="array" ref="Y23">MAX(_xlfn._xlws.FILTER(Table1[imdb_score],ISNUMBER(SEARCH(Table2[[#This Row],[Genre]],Table1[genres]))))</f>
        <v>8.5</v>
      </c>
      <c r="Z23">
        <f>(Table2[[#This Row],[Max]]-Table2[[#This Row],[Min]])</f>
        <v>6.9</v>
      </c>
      <c r="AG23" t="s">
        <v>174</v>
      </c>
      <c r="AH23">
        <v>2</v>
      </c>
      <c r="AI23">
        <v>7.65</v>
      </c>
      <c r="AJ23">
        <v>1.093</v>
      </c>
      <c r="AK23" cm="1">
        <f t="array" ref="AK23">MEDIAN(IF(Table1[language]= Table3[[#This Row],[Language]],Table1[imdb_score]))</f>
        <v>7.65</v>
      </c>
      <c r="AL23" t="e" cm="1">
        <f t="array" ref="AL23">MODE(IF(Table1[language]=Table3[[#This Row],[Language]],Table1[imdb_score]))</f>
        <v>#N/A</v>
      </c>
    </row>
    <row r="24" spans="1:38">
      <c r="A24" t="s">
        <v>175</v>
      </c>
      <c r="B24">
        <v>102</v>
      </c>
      <c r="C24">
        <v>103</v>
      </c>
      <c r="D24" t="s">
        <v>176</v>
      </c>
      <c r="E24">
        <v>285761243</v>
      </c>
      <c r="F24" t="s">
        <v>177</v>
      </c>
      <c r="G24" t="s">
        <v>178</v>
      </c>
      <c r="H24">
        <v>267761243</v>
      </c>
      <c r="I24" t="s">
        <v>179</v>
      </c>
      <c r="J24" t="s">
        <v>19</v>
      </c>
      <c r="K24" t="s">
        <v>20</v>
      </c>
      <c r="L24">
        <v>18000000</v>
      </c>
      <c r="M24">
        <v>7.5</v>
      </c>
      <c r="N24" t="s">
        <v>180</v>
      </c>
      <c r="Q24" t="s">
        <v>181</v>
      </c>
      <c r="R24">
        <f>COUNTIF(Table1[genres],"*"&amp;Table2[[#This Row],[Genre]]&amp;"*")</f>
        <v>60</v>
      </c>
      <c r="S24" cm="1">
        <f t="array" ref="S24">ROUND(AVERAGE(_xlfn._xlws.FILTER(Table1[imdb_score],ISNUMBER(SEARCH(Table2[[#This Row],[Genre]],Table1[genres])))),3)</f>
        <v>6.7480000000000002</v>
      </c>
      <c r="T24" cm="1">
        <f t="array" ref="T24">ROUND(VAR(_xlfn._xlws.FILTER(Table1[imdb_score],ISNUMBER(SEARCH(Table2[[#This Row],[Genre]],Table1[genres])))),3)</f>
        <v>0.97399999999999998</v>
      </c>
      <c r="U24" cm="1">
        <f t="array" ref="U24">ROUND(STDEV(_xlfn._xlws.FILTER(Table1[imdb_score],ISNUMBER(SEARCH(Table2[[#This Row],[Genre]],Table1[genres])))),3)</f>
        <v>0.98699999999999999</v>
      </c>
      <c r="V24" cm="1">
        <f t="array" ref="V24">MEDIAN(_xlfn._xlws.FILTER(Table1[imdb_score],ISNUMBER(SEARCH(Table2[[#This Row],[Genre]],Table1[genres]))))</f>
        <v>6.75</v>
      </c>
      <c r="W24" cm="1">
        <f t="array" ref="W24">MODE(_xlfn._xlws.FILTER(Table1[imdb_score],ISNUMBER(SEARCH(Table2[[#This Row],[Genre]],Table1[genres]))))</f>
        <v>6.8</v>
      </c>
      <c r="X24" cm="1">
        <f t="array" ref="X24">MIN(_xlfn._xlws.FILTER(Table1[imdb_score],ISNUMBER(SEARCH(Table2[[#This Row],[Genre]],Table1[genres]))))</f>
        <v>4.0999999999999996</v>
      </c>
      <c r="Y24" cm="1">
        <f t="array" ref="Y24">MAX(_xlfn._xlws.FILTER(Table1[imdb_score],ISNUMBER(SEARCH(Table2[[#This Row],[Genre]],Table1[genres]))))</f>
        <v>8.9</v>
      </c>
      <c r="Z24">
        <f>(Table2[[#This Row],[Max]]-Table2[[#This Row],[Min]])</f>
        <v>4.8000000000000007</v>
      </c>
      <c r="AG24" t="s">
        <v>182</v>
      </c>
      <c r="AH24">
        <v>2</v>
      </c>
      <c r="AI24">
        <v>7.5</v>
      </c>
      <c r="AJ24">
        <v>1.1117999999999999</v>
      </c>
      <c r="AK24" cm="1">
        <f t="array" ref="AK24">MEDIAN(IF(Table1[language]= Table3[[#This Row],[Language]],Table1[imdb_score]))</f>
        <v>7.5</v>
      </c>
      <c r="AL24" t="e" cm="1">
        <f t="array" ref="AL24">MODE(IF(Table1[language]=Table3[[#This Row],[Language]],Table1[imdb_score]))</f>
        <v>#N/A</v>
      </c>
    </row>
    <row r="25" spans="1:38">
      <c r="A25" t="s">
        <v>43</v>
      </c>
      <c r="B25">
        <v>359</v>
      </c>
      <c r="C25">
        <v>140</v>
      </c>
      <c r="D25" t="s">
        <v>183</v>
      </c>
      <c r="E25">
        <v>380262555</v>
      </c>
      <c r="F25" t="s">
        <v>77</v>
      </c>
      <c r="G25" t="s">
        <v>184</v>
      </c>
      <c r="H25">
        <v>267262555</v>
      </c>
      <c r="I25" t="s">
        <v>185</v>
      </c>
      <c r="J25" t="s">
        <v>19</v>
      </c>
      <c r="K25" t="s">
        <v>20</v>
      </c>
      <c r="L25">
        <v>113000000</v>
      </c>
      <c r="M25">
        <v>7.6</v>
      </c>
      <c r="N25" t="s">
        <v>21</v>
      </c>
      <c r="Q25" t="s">
        <v>186</v>
      </c>
      <c r="R25">
        <f>COUNTIF(Table1[genres],"*"&amp;Table2[[#This Row],[Genre]]&amp;"*")</f>
        <v>1</v>
      </c>
      <c r="S25" cm="1">
        <f t="array" ref="S25">ROUND(AVERAGE(_xlfn._xlws.FILTER(Table1[imdb_score],ISNUMBER(SEARCH(Table2[[#This Row],[Genre]],Table1[genres])))),3)</f>
        <v>7.7</v>
      </c>
      <c r="T25" t="e" cm="1">
        <f t="array" ref="T25">ROUND(_xlfn.VAR.S(_xlfn._xlws.FILTER(Table1[imdb_score],ISNUMBER(SEARCH(Table2[[#This Row],[Genre]],Table1[genres])))),3)</f>
        <v>#DIV/0!</v>
      </c>
      <c r="U25" t="e" cm="1">
        <f t="array" ref="U25">ROUND(_xlfn.STDEV.S(_xlfn._xlws.FILTER(Table1[imdb_score],ISNUMBER(SEARCH(Table2[[#This Row],[Genre]],Table1[genres])))),3)</f>
        <v>#DIV/0!</v>
      </c>
      <c r="V25" cm="1">
        <f t="array" ref="V25">MEDIAN(_xlfn._xlws.FILTER(Table1[imdb_score],ISNUMBER(SEARCH(Table2[[#This Row],[Genre]],Table1[genres]))))</f>
        <v>7.7</v>
      </c>
      <c r="W25" t="e" cm="1">
        <f t="array" ref="W25">MODE(_xlfn._xlws.FILTER(Table1[imdb_score],ISNUMBER(SEARCH(Table2[[#This Row],[Genre]],Table1[genres]))))</f>
        <v>#N/A</v>
      </c>
      <c r="X25" cm="1">
        <f t="array" ref="X25">MIN(_xlfn._xlws.FILTER(Table1[imdb_score],ISNUMBER(SEARCH(Table2[[#This Row],[Genre]],Table1[genres]))))</f>
        <v>7.7</v>
      </c>
      <c r="Y25" cm="1">
        <f t="array" ref="Y25">MAX(_xlfn._xlws.FILTER(Table1[imdb_score],ISNUMBER(SEARCH(Table2[[#This Row],[Genre]],Table1[genres]))))</f>
        <v>7.7</v>
      </c>
      <c r="Z25">
        <f>(Table2[[#This Row],[Max]]-Table2[[#This Row],[Min]])</f>
        <v>0</v>
      </c>
      <c r="AG25" t="s">
        <v>187</v>
      </c>
      <c r="AH25">
        <v>2</v>
      </c>
      <c r="AI25">
        <v>6.95</v>
      </c>
      <c r="AJ25">
        <v>1.0489999999999999</v>
      </c>
      <c r="AK25" cm="1">
        <f t="array" ref="AK25">MEDIAN(IF(Table1[language]= Table3[[#This Row],[Language]],Table1[imdb_score]))</f>
        <v>6.95</v>
      </c>
      <c r="AL25" t="e" cm="1">
        <f t="array" ref="AL25">MODE(IF(Table1[language]=Table3[[#This Row],[Language]],Table1[imdb_score]))</f>
        <v>#N/A</v>
      </c>
    </row>
    <row r="26" spans="1:38">
      <c r="A26" t="s">
        <v>188</v>
      </c>
      <c r="B26">
        <v>291</v>
      </c>
      <c r="C26">
        <v>121</v>
      </c>
      <c r="D26" t="s">
        <v>189</v>
      </c>
      <c r="E26">
        <v>403706375</v>
      </c>
      <c r="F26" t="s">
        <v>190</v>
      </c>
      <c r="G26" t="s">
        <v>191</v>
      </c>
      <c r="H26">
        <v>264706375</v>
      </c>
      <c r="I26" t="s">
        <v>192</v>
      </c>
      <c r="J26" t="s">
        <v>19</v>
      </c>
      <c r="K26" t="s">
        <v>20</v>
      </c>
      <c r="L26">
        <v>139000000</v>
      </c>
      <c r="M26">
        <v>7.3</v>
      </c>
      <c r="N26" t="s">
        <v>193</v>
      </c>
      <c r="AG26" t="s">
        <v>194</v>
      </c>
      <c r="AH26">
        <v>1</v>
      </c>
      <c r="AI26">
        <v>8.5</v>
      </c>
      <c r="AJ26">
        <v>0</v>
      </c>
      <c r="AK26" cm="1">
        <f t="array" ref="AK26">MEDIAN(IF(Table1[language]= Table3[[#This Row],[Language]],Table1[imdb_score]))</f>
        <v>8.5</v>
      </c>
      <c r="AL26" t="e" cm="1">
        <f t="array" ref="AL26">MODE(IF(Table1[language]=Table3[[#This Row],[Language]],Table1[imdb_score]))</f>
        <v>#N/A</v>
      </c>
    </row>
    <row r="27" spans="1:38">
      <c r="A27" t="s">
        <v>195</v>
      </c>
      <c r="B27">
        <v>308</v>
      </c>
      <c r="C27">
        <v>91</v>
      </c>
      <c r="D27" t="s">
        <v>196</v>
      </c>
      <c r="E27">
        <v>336029560</v>
      </c>
      <c r="F27" t="s">
        <v>120</v>
      </c>
      <c r="G27" t="s">
        <v>197</v>
      </c>
      <c r="H27">
        <v>262029560</v>
      </c>
      <c r="I27" t="s">
        <v>122</v>
      </c>
      <c r="J27" t="s">
        <v>19</v>
      </c>
      <c r="K27" t="s">
        <v>20</v>
      </c>
      <c r="L27">
        <v>74000000</v>
      </c>
      <c r="M27">
        <v>6.4</v>
      </c>
      <c r="N27" t="s">
        <v>198</v>
      </c>
      <c r="AG27" t="s">
        <v>199</v>
      </c>
      <c r="AH27">
        <v>1</v>
      </c>
      <c r="AI27">
        <v>8.4</v>
      </c>
      <c r="AJ27">
        <v>0</v>
      </c>
      <c r="AK27" cm="1">
        <f t="array" ref="AK27">MEDIAN(IF(Table1[language]= Table3[[#This Row],[Language]],Table1[imdb_score]))</f>
        <v>8.4</v>
      </c>
      <c r="AL27" t="e" cm="1">
        <f t="array" ref="AL27">MODE(IF(Table1[language]=Table3[[#This Row],[Language]],Table1[imdb_score]))</f>
        <v>#N/A</v>
      </c>
    </row>
    <row r="28" spans="1:38">
      <c r="A28" t="s">
        <v>200</v>
      </c>
      <c r="B28">
        <v>234</v>
      </c>
      <c r="C28">
        <v>107</v>
      </c>
      <c r="D28" t="s">
        <v>201</v>
      </c>
      <c r="E28">
        <v>293501675</v>
      </c>
      <c r="F28" t="s">
        <v>202</v>
      </c>
      <c r="G28" t="s">
        <v>203</v>
      </c>
      <c r="H28">
        <v>253501675</v>
      </c>
      <c r="I28" t="s">
        <v>204</v>
      </c>
      <c r="J28" t="s">
        <v>19</v>
      </c>
      <c r="K28" t="s">
        <v>20</v>
      </c>
      <c r="L28">
        <v>40000000</v>
      </c>
      <c r="M28">
        <v>8.1</v>
      </c>
      <c r="N28" t="s">
        <v>205</v>
      </c>
      <c r="AG28" t="s">
        <v>206</v>
      </c>
      <c r="AH28">
        <v>1</v>
      </c>
      <c r="AI28">
        <v>7.9</v>
      </c>
      <c r="AJ28">
        <v>0</v>
      </c>
      <c r="AK28" cm="1">
        <f t="array" ref="AK28">MEDIAN(IF(Table1[language]= Table3[[#This Row],[Language]],Table1[imdb_score]))</f>
        <v>7.9</v>
      </c>
      <c r="AL28" t="e" cm="1">
        <f t="array" ref="AL28">MODE(IF(Table1[language]=Table3[[#This Row],[Language]],Table1[imdb_score]))</f>
        <v>#N/A</v>
      </c>
    </row>
    <row r="29" spans="1:38">
      <c r="A29" t="s">
        <v>51</v>
      </c>
      <c r="B29">
        <v>385</v>
      </c>
      <c r="C29">
        <v>130</v>
      </c>
      <c r="D29" t="s">
        <v>207</v>
      </c>
      <c r="E29">
        <v>260000000</v>
      </c>
      <c r="F29" t="s">
        <v>208</v>
      </c>
      <c r="G29" t="s">
        <v>209</v>
      </c>
      <c r="H29">
        <v>252000000</v>
      </c>
      <c r="I29" t="s">
        <v>210</v>
      </c>
      <c r="J29" t="s">
        <v>19</v>
      </c>
      <c r="K29" t="s">
        <v>20</v>
      </c>
      <c r="L29">
        <v>8000000</v>
      </c>
      <c r="M29">
        <v>8</v>
      </c>
      <c r="N29" t="s">
        <v>211</v>
      </c>
      <c r="AG29" t="s">
        <v>212</v>
      </c>
      <c r="AH29">
        <v>1</v>
      </c>
      <c r="AI29">
        <v>7.8</v>
      </c>
      <c r="AJ29">
        <v>0</v>
      </c>
      <c r="AK29" cm="1">
        <f t="array" ref="AK29">MEDIAN(IF(Table1[language]= Table3[[#This Row],[Language]],Table1[imdb_score]))</f>
        <v>7.8</v>
      </c>
      <c r="AL29" t="e" cm="1">
        <f t="array" ref="AL29">MODE(IF(Table1[language]=Table3[[#This Row],[Language]],Table1[imdb_score]))</f>
        <v>#N/A</v>
      </c>
    </row>
    <row r="30" spans="1:38">
      <c r="A30" t="s">
        <v>213</v>
      </c>
      <c r="B30">
        <v>406</v>
      </c>
      <c r="C30">
        <v>102</v>
      </c>
      <c r="D30" t="s">
        <v>214</v>
      </c>
      <c r="E30">
        <v>400736600</v>
      </c>
      <c r="F30" t="s">
        <v>215</v>
      </c>
      <c r="G30" t="s">
        <v>216</v>
      </c>
      <c r="H30">
        <v>250736600</v>
      </c>
      <c r="I30" t="s">
        <v>217</v>
      </c>
      <c r="J30" t="s">
        <v>19</v>
      </c>
      <c r="K30" t="s">
        <v>20</v>
      </c>
      <c r="L30">
        <v>150000000</v>
      </c>
      <c r="M30">
        <v>7.6</v>
      </c>
      <c r="N30" t="s">
        <v>218</v>
      </c>
      <c r="P30" t="s">
        <v>35</v>
      </c>
      <c r="Q30" t="s">
        <v>219</v>
      </c>
      <c r="R30" t="s">
        <v>220</v>
      </c>
      <c r="S30" t="s">
        <v>221</v>
      </c>
      <c r="AG30" t="s">
        <v>222</v>
      </c>
      <c r="AH30">
        <v>1</v>
      </c>
      <c r="AI30">
        <v>7.6</v>
      </c>
      <c r="AJ30">
        <v>0</v>
      </c>
      <c r="AK30" cm="1">
        <f t="array" ref="AK30">MEDIAN(IF(Table1[language]= Table3[[#This Row],[Language]],Table1[imdb_score]))</f>
        <v>7.6</v>
      </c>
      <c r="AL30" t="e" cm="1">
        <f t="array" ref="AL30">MODE(IF(Table1[language]=Table3[[#This Row],[Language]],Table1[imdb_score]))</f>
        <v>#N/A</v>
      </c>
    </row>
    <row r="31" spans="1:38">
      <c r="A31" t="s">
        <v>223</v>
      </c>
      <c r="B31">
        <v>165</v>
      </c>
      <c r="C31">
        <v>87</v>
      </c>
      <c r="D31" t="s">
        <v>224</v>
      </c>
      <c r="E31">
        <v>323505540</v>
      </c>
      <c r="F31" t="s">
        <v>122</v>
      </c>
      <c r="G31" t="s">
        <v>225</v>
      </c>
      <c r="H31">
        <v>248505540</v>
      </c>
      <c r="I31" t="s">
        <v>226</v>
      </c>
      <c r="J31" t="s">
        <v>19</v>
      </c>
      <c r="K31" t="s">
        <v>227</v>
      </c>
      <c r="L31">
        <v>75000000</v>
      </c>
      <c r="M31">
        <v>6.8</v>
      </c>
      <c r="N31" t="s">
        <v>228</v>
      </c>
      <c r="P31">
        <v>109.9602683</v>
      </c>
      <c r="Q31">
        <v>106</v>
      </c>
      <c r="R31">
        <v>22.687993899999999</v>
      </c>
      <c r="S31">
        <v>4.7631915669999998</v>
      </c>
      <c r="AG31" t="s">
        <v>229</v>
      </c>
      <c r="AH31">
        <v>1</v>
      </c>
      <c r="AI31">
        <v>7.5</v>
      </c>
      <c r="AJ31">
        <v>0</v>
      </c>
      <c r="AK31" cm="1">
        <f t="array" ref="AK31">MEDIAN(IF(Table1[language]= Table3[[#This Row],[Language]],Table1[imdb_score]))</f>
        <v>7.5</v>
      </c>
      <c r="AL31" t="e" cm="1">
        <f t="array" ref="AL31">MODE(IF(Table1[language]=Table3[[#This Row],[Language]],Table1[imdb_score]))</f>
        <v>#N/A</v>
      </c>
    </row>
    <row r="32" spans="1:38">
      <c r="A32" t="s">
        <v>230</v>
      </c>
      <c r="B32">
        <v>299</v>
      </c>
      <c r="C32">
        <v>130</v>
      </c>
      <c r="D32" t="s">
        <v>231</v>
      </c>
      <c r="E32">
        <v>296623634</v>
      </c>
      <c r="F32" t="s">
        <v>232</v>
      </c>
      <c r="G32" t="s">
        <v>233</v>
      </c>
      <c r="H32">
        <v>246623634</v>
      </c>
      <c r="I32" t="s">
        <v>234</v>
      </c>
      <c r="J32" t="s">
        <v>19</v>
      </c>
      <c r="K32" t="s">
        <v>20</v>
      </c>
      <c r="L32">
        <v>50000000</v>
      </c>
      <c r="M32">
        <v>4.5999999999999996</v>
      </c>
      <c r="N32" t="s">
        <v>235</v>
      </c>
      <c r="AG32" t="s">
        <v>236</v>
      </c>
      <c r="AH32">
        <v>1</v>
      </c>
      <c r="AI32">
        <v>7.4</v>
      </c>
      <c r="AJ32">
        <v>0</v>
      </c>
      <c r="AK32" cm="1">
        <f t="array" ref="AK32">MEDIAN(IF(Table1[language]= Table3[[#This Row],[Language]],Table1[imdb_score]))</f>
        <v>7.4</v>
      </c>
      <c r="AL32" t="e" cm="1">
        <f t="array" ref="AL32">MODE(IF(Table1[language]=Table3[[#This Row],[Language]],Table1[imdb_score]))</f>
        <v>#N/A</v>
      </c>
    </row>
    <row r="33" spans="1:38">
      <c r="A33" t="s">
        <v>150</v>
      </c>
      <c r="B33">
        <v>294</v>
      </c>
      <c r="C33">
        <v>172</v>
      </c>
      <c r="D33" t="s">
        <v>152</v>
      </c>
      <c r="E33">
        <v>340478898</v>
      </c>
      <c r="F33" t="s">
        <v>183</v>
      </c>
      <c r="G33" t="s">
        <v>237</v>
      </c>
      <c r="H33">
        <v>246478898</v>
      </c>
      <c r="I33" t="s">
        <v>151</v>
      </c>
      <c r="J33" t="s">
        <v>19</v>
      </c>
      <c r="K33" t="s">
        <v>20</v>
      </c>
      <c r="L33">
        <v>94000000</v>
      </c>
      <c r="M33">
        <v>8.6999999999999993</v>
      </c>
      <c r="N33" t="s">
        <v>155</v>
      </c>
      <c r="AG33" t="s">
        <v>238</v>
      </c>
      <c r="AH33">
        <v>1</v>
      </c>
      <c r="AI33">
        <v>7.4</v>
      </c>
      <c r="AJ33">
        <v>0</v>
      </c>
      <c r="AK33" cm="1">
        <f t="array" ref="AK33">MEDIAN(IF(Table1[language]= Table3[[#This Row],[Language]],Table1[imdb_score]))</f>
        <v>7.4</v>
      </c>
      <c r="AL33" t="e" cm="1">
        <f t="array" ref="AL33">MODE(IF(Table1[language]=Table3[[#This Row],[Language]],Table1[imdb_score]))</f>
        <v>#N/A</v>
      </c>
    </row>
    <row r="34" spans="1:38">
      <c r="A34" t="s">
        <v>239</v>
      </c>
      <c r="B34">
        <v>334</v>
      </c>
      <c r="C34">
        <v>108</v>
      </c>
      <c r="D34" t="s">
        <v>240</v>
      </c>
      <c r="E34">
        <v>277313371</v>
      </c>
      <c r="F34" t="s">
        <v>128</v>
      </c>
      <c r="G34" t="s">
        <v>241</v>
      </c>
      <c r="H34">
        <v>242313371</v>
      </c>
      <c r="I34" t="s">
        <v>242</v>
      </c>
      <c r="J34" t="s">
        <v>19</v>
      </c>
      <c r="K34" t="s">
        <v>20</v>
      </c>
      <c r="L34">
        <v>35000000</v>
      </c>
      <c r="M34">
        <v>7.8</v>
      </c>
      <c r="N34" t="s">
        <v>57</v>
      </c>
      <c r="P34" t="s">
        <v>0</v>
      </c>
      <c r="Q34" t="s">
        <v>243</v>
      </c>
      <c r="R34" t="s">
        <v>244</v>
      </c>
      <c r="S34" t="s">
        <v>245</v>
      </c>
      <c r="T34" t="s">
        <v>246</v>
      </c>
      <c r="U34" t="s">
        <v>247</v>
      </c>
      <c r="V34" t="s">
        <v>248</v>
      </c>
      <c r="AG34" t="s">
        <v>249</v>
      </c>
      <c r="AH34">
        <v>1</v>
      </c>
      <c r="AI34">
        <v>7.3</v>
      </c>
      <c r="AJ34">
        <v>0</v>
      </c>
      <c r="AK34" cm="1">
        <f t="array" ref="AK34">MEDIAN(IF(Table1[language]= Table3[[#This Row],[Language]],Table1[imdb_score]))</f>
        <v>7.3</v>
      </c>
      <c r="AL34" t="e" cm="1">
        <f t="array" ref="AL34">MODE(IF(Table1[language]=Table3[[#This Row],[Language]],Table1[imdb_score]))</f>
        <v>#N/A</v>
      </c>
    </row>
    <row r="35" spans="1:38">
      <c r="A35" t="s">
        <v>250</v>
      </c>
      <c r="B35">
        <v>168</v>
      </c>
      <c r="C35">
        <v>95</v>
      </c>
      <c r="D35" t="s">
        <v>251</v>
      </c>
      <c r="E35">
        <v>241437427</v>
      </c>
      <c r="F35" t="s">
        <v>252</v>
      </c>
      <c r="G35" t="s">
        <v>253</v>
      </c>
      <c r="H35">
        <v>236437427</v>
      </c>
      <c r="I35" t="s">
        <v>254</v>
      </c>
      <c r="J35" t="s">
        <v>19</v>
      </c>
      <c r="K35" t="s">
        <v>20</v>
      </c>
      <c r="L35">
        <v>5000000</v>
      </c>
      <c r="M35">
        <v>6.6</v>
      </c>
      <c r="N35" t="s">
        <v>255</v>
      </c>
      <c r="P35" t="s">
        <v>51</v>
      </c>
      <c r="Q35">
        <v>7.5439999999999996</v>
      </c>
      <c r="R35">
        <v>25</v>
      </c>
      <c r="S35" cm="1">
        <f t="array" ref="S35">PERCENTILE(IF(Table1[Director Name] = $P35,Table1[imdb_score]),0.25)</f>
        <v>7.2</v>
      </c>
      <c r="T35" cm="1">
        <f t="array" ref="T35">PERCENTILE(IF(Table1[Director Name] = $P35,Table1[imdb_score]),0.5)</f>
        <v>7.6</v>
      </c>
      <c r="U35" cm="1">
        <f t="array" ref="U35">PERCENTILE(IF(Table1[Director Name] = $P35,Table1[imdb_score]),0.75)</f>
        <v>8</v>
      </c>
      <c r="V35" cm="1">
        <f t="array" ref="V35">PERCENTILE(IF(Table1[Director Name] = $P35,Table1[imdb_score]),1)</f>
        <v>8.9</v>
      </c>
      <c r="AG35" t="s">
        <v>256</v>
      </c>
      <c r="AH35">
        <v>1</v>
      </c>
      <c r="AI35">
        <v>7.3</v>
      </c>
      <c r="AJ35">
        <v>0</v>
      </c>
      <c r="AK35" cm="1">
        <f t="array" ref="AK35">MEDIAN(IF(Table1[language]= Table3[[#This Row],[Language]],Table1[imdb_score]))</f>
        <v>7.3</v>
      </c>
      <c r="AL35" t="e" cm="1">
        <f t="array" ref="AL35">MODE(IF(Table1[language]=Table3[[#This Row],[Language]],Table1[imdb_score]))</f>
        <v>#N/A</v>
      </c>
    </row>
    <row r="36" spans="1:38">
      <c r="A36" t="s">
        <v>257</v>
      </c>
      <c r="B36">
        <v>293</v>
      </c>
      <c r="C36">
        <v>124</v>
      </c>
      <c r="D36" t="s">
        <v>231</v>
      </c>
      <c r="E36">
        <v>300523113</v>
      </c>
      <c r="F36" t="s">
        <v>232</v>
      </c>
      <c r="G36" t="s">
        <v>258</v>
      </c>
      <c r="H36">
        <v>232523113</v>
      </c>
      <c r="I36" t="s">
        <v>259</v>
      </c>
      <c r="J36" t="s">
        <v>19</v>
      </c>
      <c r="K36" t="s">
        <v>20</v>
      </c>
      <c r="L36">
        <v>68000000</v>
      </c>
      <c r="M36">
        <v>4.9000000000000004</v>
      </c>
      <c r="N36" t="s">
        <v>235</v>
      </c>
      <c r="P36" t="s">
        <v>126</v>
      </c>
      <c r="Q36">
        <v>7.2052631580000002</v>
      </c>
      <c r="R36">
        <v>19</v>
      </c>
      <c r="S36" cm="1">
        <f t="array" ref="S36">PERCENTILE(IF(Table1[Director Name] = $P36,Table1[imdb_score]),0.25)</f>
        <v>6.6</v>
      </c>
      <c r="T36" cm="1">
        <f t="array" ref="T36">PERCENTILE(IF(Table1[Director Name] = $P36,Table1[imdb_score]),0.5)</f>
        <v>7.3</v>
      </c>
      <c r="U36" cm="1">
        <f t="array" ref="U36">PERCENTILE(IF(Table1[Director Name] = $P36,Table1[imdb_score]),0.75)</f>
        <v>7.85</v>
      </c>
      <c r="V36" cm="1">
        <f t="array" ref="V36">PERCENTILE(IF(Table1[Director Name] = $P36,Table1[imdb_score]),1)</f>
        <v>8.3000000000000007</v>
      </c>
      <c r="AG36" t="s">
        <v>260</v>
      </c>
      <c r="AH36">
        <v>1</v>
      </c>
      <c r="AI36">
        <v>7.2</v>
      </c>
      <c r="AJ36">
        <v>0</v>
      </c>
      <c r="AK36" cm="1">
        <f t="array" ref="AK36">MEDIAN(IF(Table1[language]= Table3[[#This Row],[Language]],Table1[imdb_score]))</f>
        <v>7.2</v>
      </c>
      <c r="AL36" t="e" cm="1">
        <f t="array" ref="AL36">MODE(IF(Table1[language]=Table3[[#This Row],[Language]],Table1[imdb_score]))</f>
        <v>#N/A</v>
      </c>
    </row>
    <row r="37" spans="1:38">
      <c r="A37" t="s">
        <v>261</v>
      </c>
      <c r="B37">
        <v>185</v>
      </c>
      <c r="C37">
        <v>154</v>
      </c>
      <c r="D37" t="s">
        <v>262</v>
      </c>
      <c r="E37">
        <v>306124059</v>
      </c>
      <c r="F37" t="s">
        <v>263</v>
      </c>
      <c r="G37" t="s">
        <v>264</v>
      </c>
      <c r="H37">
        <v>231124059</v>
      </c>
      <c r="I37" t="s">
        <v>265</v>
      </c>
      <c r="J37" t="s">
        <v>19</v>
      </c>
      <c r="K37" t="s">
        <v>20</v>
      </c>
      <c r="L37">
        <v>75000000</v>
      </c>
      <c r="M37">
        <v>6.9</v>
      </c>
      <c r="N37" t="s">
        <v>63</v>
      </c>
      <c r="P37" t="s">
        <v>266</v>
      </c>
      <c r="Q37">
        <v>7</v>
      </c>
      <c r="R37">
        <v>19</v>
      </c>
      <c r="S37" cm="1">
        <f t="array" ref="S37">PERCENTILE(IF(Table1[Director Name] = $P37,Table1[imdb_score]),0.25)</f>
        <v>6.5</v>
      </c>
      <c r="T37" cm="1">
        <f t="array" ref="T37">PERCENTILE(IF(Table1[Director Name] = $P37,Table1[imdb_score]),0.5)</f>
        <v>6.8</v>
      </c>
      <c r="U37" cm="1">
        <f t="array" ref="U37">PERCENTILE(IF(Table1[Director Name] = $P37,Table1[imdb_score]),0.75)</f>
        <v>7.45</v>
      </c>
      <c r="V37" cm="1">
        <f t="array" ref="V37">PERCENTILE(IF(Table1[Director Name] = $P37,Table1[imdb_score]),1)</f>
        <v>8.1</v>
      </c>
      <c r="AG37" t="s">
        <v>267</v>
      </c>
      <c r="AH37">
        <v>1</v>
      </c>
      <c r="AI37">
        <v>7.1</v>
      </c>
      <c r="AJ37">
        <v>0</v>
      </c>
      <c r="AK37" cm="1">
        <f t="array" ref="AK37">MEDIAN(IF(Table1[language]= Table3[[#This Row],[Language]],Table1[imdb_score]))</f>
        <v>7.1</v>
      </c>
      <c r="AL37" t="e" cm="1">
        <f t="array" ref="AL37">MODE(IF(Table1[language]=Table3[[#This Row],[Language]],Table1[imdb_score]))</f>
        <v>#N/A</v>
      </c>
    </row>
    <row r="38" spans="1:38">
      <c r="A38" t="s">
        <v>268</v>
      </c>
      <c r="B38">
        <v>261</v>
      </c>
      <c r="C38">
        <v>129</v>
      </c>
      <c r="D38" t="s">
        <v>269</v>
      </c>
      <c r="E38">
        <v>255950375</v>
      </c>
      <c r="F38" t="s">
        <v>270</v>
      </c>
      <c r="G38" t="s">
        <v>271</v>
      </c>
      <c r="H38">
        <v>226950375</v>
      </c>
      <c r="I38" t="s">
        <v>272</v>
      </c>
      <c r="J38" t="s">
        <v>19</v>
      </c>
      <c r="K38" t="s">
        <v>20</v>
      </c>
      <c r="L38">
        <v>29000000</v>
      </c>
      <c r="M38">
        <v>7.7</v>
      </c>
      <c r="N38" t="s">
        <v>273</v>
      </c>
      <c r="P38" t="s">
        <v>274</v>
      </c>
      <c r="Q38">
        <v>7.0705882349999998</v>
      </c>
      <c r="R38">
        <v>17</v>
      </c>
      <c r="S38" cm="1">
        <f t="array" ref="S38">PERCENTILE(IF(Table1[Director Name] = $P38,Table1[imdb_score]),0.25)</f>
        <v>6.6</v>
      </c>
      <c r="T38" cm="1">
        <f t="array" ref="T38">PERCENTILE(IF(Table1[Director Name] = $P38,Table1[imdb_score]),0.5)</f>
        <v>7</v>
      </c>
      <c r="U38" cm="1">
        <f t="array" ref="U38">PERCENTILE(IF(Table1[Director Name] = $P38,Table1[imdb_score]),0.75)</f>
        <v>7.8</v>
      </c>
      <c r="V38" cm="1">
        <f t="array" ref="V38">PERCENTILE(IF(Table1[Director Name] = $P38,Table1[imdb_score]),1)</f>
        <v>8.5</v>
      </c>
      <c r="AG38" t="s">
        <v>275</v>
      </c>
      <c r="AH38">
        <v>1</v>
      </c>
      <c r="AI38">
        <v>7.1</v>
      </c>
      <c r="AJ38">
        <v>0</v>
      </c>
      <c r="AK38" cm="1">
        <f t="array" ref="AK38">MEDIAN(IF(Table1[language]= Table3[[#This Row],[Language]],Table1[imdb_score]))</f>
        <v>7.1</v>
      </c>
      <c r="AL38" t="e" cm="1">
        <f t="array" ref="AL38">MODE(IF(Table1[language]=Table3[[#This Row],[Language]],Table1[imdb_score]))</f>
        <v>#N/A</v>
      </c>
    </row>
    <row r="39" spans="1:38">
      <c r="A39" t="s">
        <v>51</v>
      </c>
      <c r="B39">
        <v>234</v>
      </c>
      <c r="C39">
        <v>115</v>
      </c>
      <c r="D39" t="s">
        <v>276</v>
      </c>
      <c r="E39">
        <v>242374454</v>
      </c>
      <c r="F39" t="s">
        <v>45</v>
      </c>
      <c r="G39" t="s">
        <v>277</v>
      </c>
      <c r="H39">
        <v>224374454</v>
      </c>
      <c r="I39" t="s">
        <v>278</v>
      </c>
      <c r="J39" t="s">
        <v>19</v>
      </c>
      <c r="K39" t="s">
        <v>20</v>
      </c>
      <c r="L39">
        <v>18000000</v>
      </c>
      <c r="M39">
        <v>8.5</v>
      </c>
      <c r="N39" t="s">
        <v>279</v>
      </c>
      <c r="P39" t="s">
        <v>280</v>
      </c>
      <c r="Q39">
        <v>7.6749999999999998</v>
      </c>
      <c r="R39">
        <v>16</v>
      </c>
      <c r="S39" cm="1">
        <f t="array" ref="S39">PERCENTILE(IF(Table1[Director Name] = $P39,Table1[imdb_score]),0.25)</f>
        <v>7.2750000000000004</v>
      </c>
      <c r="T39" cm="1">
        <f t="array" ref="T39">PERCENTILE(IF(Table1[Director Name] = $P39,Table1[imdb_score]),0.5)</f>
        <v>7.5</v>
      </c>
      <c r="U39" cm="1">
        <f t="array" ref="U39">PERCENTILE(IF(Table1[Director Name] = $P39,Table1[imdb_score]),0.75)</f>
        <v>8.1999999999999993</v>
      </c>
      <c r="V39" cm="1">
        <f t="array" ref="V39">PERCENTILE(IF(Table1[Director Name] = $P39,Table1[imdb_score]),1)</f>
        <v>8.6999999999999993</v>
      </c>
      <c r="AG39" t="s">
        <v>281</v>
      </c>
      <c r="AH39">
        <v>1</v>
      </c>
      <c r="AI39">
        <v>6.9</v>
      </c>
      <c r="AJ39">
        <v>0</v>
      </c>
      <c r="AK39" cm="1">
        <f t="array" ref="AK39">MEDIAN(IF(Table1[language]= Table3[[#This Row],[Language]],Table1[imdb_score]))</f>
        <v>6.9</v>
      </c>
      <c r="AL39" t="e" cm="1">
        <f t="array" ref="AL39">MODE(IF(Table1[language]=Table3[[#This Row],[Language]],Table1[imdb_score]))</f>
        <v>#N/A</v>
      </c>
    </row>
    <row r="40" spans="1:38">
      <c r="A40" t="s">
        <v>150</v>
      </c>
      <c r="B40">
        <v>297</v>
      </c>
      <c r="C40">
        <v>171</v>
      </c>
      <c r="D40" t="s">
        <v>152</v>
      </c>
      <c r="E40">
        <v>313837577</v>
      </c>
      <c r="F40" t="s">
        <v>183</v>
      </c>
      <c r="G40" t="s">
        <v>282</v>
      </c>
      <c r="H40">
        <v>220837577</v>
      </c>
      <c r="I40" t="s">
        <v>151</v>
      </c>
      <c r="J40" t="s">
        <v>19</v>
      </c>
      <c r="K40" t="s">
        <v>283</v>
      </c>
      <c r="L40">
        <v>93000000</v>
      </c>
      <c r="M40">
        <v>8.8000000000000007</v>
      </c>
      <c r="N40" t="s">
        <v>155</v>
      </c>
      <c r="P40" t="s">
        <v>284</v>
      </c>
      <c r="Q40">
        <v>6.7062499999999998</v>
      </c>
      <c r="R40">
        <v>16</v>
      </c>
      <c r="S40" cm="1">
        <f t="array" ref="S40">PERCENTILE(IF(Table1[Director Name] = $P40,Table1[imdb_score]),0.25)</f>
        <v>6.3250000000000002</v>
      </c>
      <c r="T40" cm="1">
        <f t="array" ref="T40">PERCENTILE(IF(Table1[Director Name] = $P40,Table1[imdb_score]),0.5)</f>
        <v>6.95</v>
      </c>
      <c r="U40" cm="1">
        <f t="array" ref="U40">PERCENTILE(IF(Table1[Director Name] = $P40,Table1[imdb_score]),0.75)</f>
        <v>7.125</v>
      </c>
      <c r="V40" cm="1">
        <f t="array" ref="V40">PERCENTILE(IF(Table1[Director Name] = $P40,Table1[imdb_score]),1)</f>
        <v>7.8</v>
      </c>
      <c r="AG40" t="s">
        <v>285</v>
      </c>
      <c r="AH40">
        <v>1</v>
      </c>
      <c r="AI40">
        <v>6.7</v>
      </c>
      <c r="AJ40">
        <v>0</v>
      </c>
      <c r="AK40" cm="1">
        <f t="array" ref="AK40">MEDIAN(IF(Table1[language]= Table3[[#This Row],[Language]],Table1[imdb_score]))</f>
        <v>6.7</v>
      </c>
      <c r="AL40" t="e" cm="1">
        <f t="array" ref="AL40">MODE(IF(Table1[language]=Table3[[#This Row],[Language]],Table1[imdb_score]))</f>
        <v>#N/A</v>
      </c>
    </row>
    <row r="41" spans="1:38">
      <c r="A41" t="s">
        <v>286</v>
      </c>
      <c r="B41">
        <v>94</v>
      </c>
      <c r="C41">
        <v>105</v>
      </c>
      <c r="D41" t="s">
        <v>287</v>
      </c>
      <c r="E41">
        <v>234760500</v>
      </c>
      <c r="F41" t="s">
        <v>288</v>
      </c>
      <c r="G41" t="s">
        <v>289</v>
      </c>
      <c r="H41">
        <v>220760500</v>
      </c>
      <c r="I41" t="s">
        <v>290</v>
      </c>
      <c r="J41" t="s">
        <v>19</v>
      </c>
      <c r="K41" t="s">
        <v>20</v>
      </c>
      <c r="L41">
        <v>14000000</v>
      </c>
      <c r="M41">
        <v>7.3</v>
      </c>
      <c r="N41" t="s">
        <v>291</v>
      </c>
      <c r="P41" t="s">
        <v>292</v>
      </c>
      <c r="Q41">
        <v>6.9312500000000004</v>
      </c>
      <c r="R41">
        <v>16</v>
      </c>
      <c r="S41" cm="1">
        <f t="array" ref="S41">PERCENTILE(IF(Table1[Director Name] = $P41,Table1[imdb_score]),0.25)</f>
        <v>6.45</v>
      </c>
      <c r="T41" cm="1">
        <f t="array" ref="T41">PERCENTILE(IF(Table1[Director Name] = $P41,Table1[imdb_score]),0.5)</f>
        <v>7</v>
      </c>
      <c r="U41" cm="1">
        <f t="array" ref="U41">PERCENTILE(IF(Table1[Director Name] = $P41,Table1[imdb_score]),0.75)</f>
        <v>7.5250000000000004</v>
      </c>
      <c r="V41" cm="1">
        <f t="array" ref="V41">PERCENTILE(IF(Table1[Director Name] = $P41,Table1[imdb_score]),1)</f>
        <v>8</v>
      </c>
      <c r="AG41" t="s">
        <v>293</v>
      </c>
      <c r="AH41">
        <v>1</v>
      </c>
      <c r="AI41">
        <v>6.5</v>
      </c>
      <c r="AJ41">
        <v>0</v>
      </c>
      <c r="AK41" cm="1">
        <f t="array" ref="AK41">MEDIAN(IF(Table1[language]= Table3[[#This Row],[Language]],Table1[imdb_score]))</f>
        <v>6.5</v>
      </c>
      <c r="AL41" t="e" cm="1">
        <f t="array" ref="AL41">MODE(IF(Table1[language]=Table3[[#This Row],[Language]],Table1[imdb_score]))</f>
        <v>#N/A</v>
      </c>
    </row>
    <row r="42" spans="1:38">
      <c r="A42" t="s">
        <v>292</v>
      </c>
      <c r="B42">
        <v>186</v>
      </c>
      <c r="C42">
        <v>126</v>
      </c>
      <c r="D42" t="s">
        <v>294</v>
      </c>
      <c r="E42">
        <v>251188924</v>
      </c>
      <c r="F42" t="s">
        <v>295</v>
      </c>
      <c r="G42" t="s">
        <v>296</v>
      </c>
      <c r="H42">
        <v>216188924</v>
      </c>
      <c r="I42" t="s">
        <v>278</v>
      </c>
      <c r="J42" t="s">
        <v>19</v>
      </c>
      <c r="K42" t="s">
        <v>20</v>
      </c>
      <c r="L42">
        <v>35000000</v>
      </c>
      <c r="M42">
        <v>7.6</v>
      </c>
      <c r="N42" t="s">
        <v>279</v>
      </c>
      <c r="P42" t="s">
        <v>297</v>
      </c>
      <c r="Q42">
        <v>5.7466666670000004</v>
      </c>
      <c r="R42">
        <v>15</v>
      </c>
      <c r="S42" cm="1">
        <f t="array" ref="S42">PERCENTILE(IF(Table1[Director Name] = $P42,Table1[imdb_score]),0.25)</f>
        <v>5.4499999999999993</v>
      </c>
      <c r="T42" cm="1">
        <f t="array" ref="T42">PERCENTILE(IF(Table1[Director Name] = $P42,Table1[imdb_score]),0.5)</f>
        <v>5.7</v>
      </c>
      <c r="U42" cm="1">
        <f t="array" ref="U42">PERCENTILE(IF(Table1[Director Name] = $P42,Table1[imdb_score]),0.75)</f>
        <v>6.35</v>
      </c>
      <c r="V42" cm="1">
        <f t="array" ref="V42">PERCENTILE(IF(Table1[Director Name] = $P42,Table1[imdb_score]),1)</f>
        <v>7.1</v>
      </c>
      <c r="AG42" t="s">
        <v>298</v>
      </c>
      <c r="AH42">
        <v>1</v>
      </c>
      <c r="AI42">
        <v>6</v>
      </c>
      <c r="AJ42">
        <v>0</v>
      </c>
      <c r="AK42" cm="1">
        <f t="array" ref="AK42">MEDIAN(IF(Table1[language]= Table3[[#This Row],[Language]],Table1[imdb_score]))</f>
        <v>6</v>
      </c>
      <c r="AL42" t="e" cm="1">
        <f t="array" ref="AL42">MODE(IF(Table1[language]=Table3[[#This Row],[Language]],Table1[imdb_score]))</f>
        <v>#N/A</v>
      </c>
    </row>
    <row r="43" spans="1:38">
      <c r="A43" t="s">
        <v>299</v>
      </c>
      <c r="B43">
        <v>453</v>
      </c>
      <c r="C43">
        <v>103</v>
      </c>
      <c r="D43" t="s">
        <v>300</v>
      </c>
      <c r="E43">
        <v>414984497</v>
      </c>
      <c r="F43" t="s">
        <v>164</v>
      </c>
      <c r="G43" t="s">
        <v>301</v>
      </c>
      <c r="H43">
        <v>214984497</v>
      </c>
      <c r="I43" t="s">
        <v>302</v>
      </c>
      <c r="J43" t="s">
        <v>19</v>
      </c>
      <c r="K43" t="s">
        <v>20</v>
      </c>
      <c r="L43">
        <v>200000000</v>
      </c>
      <c r="M43">
        <v>8.3000000000000007</v>
      </c>
      <c r="N43" t="s">
        <v>303</v>
      </c>
      <c r="P43" t="s">
        <v>304</v>
      </c>
      <c r="Q43">
        <v>6.733333333</v>
      </c>
      <c r="R43">
        <v>15</v>
      </c>
      <c r="S43" cm="1">
        <f t="array" ref="S43">PERCENTILE(IF(Table1[Director Name] = $P43,Table1[imdb_score]),0.25)</f>
        <v>6.5</v>
      </c>
      <c r="T43" cm="1">
        <f t="array" ref="T43">PERCENTILE(IF(Table1[Director Name] = $P43,Table1[imdb_score]),0.5)</f>
        <v>6.6</v>
      </c>
      <c r="U43" cm="1">
        <f t="array" ref="U43">PERCENTILE(IF(Table1[Director Name] = $P43,Table1[imdb_score]),0.75)</f>
        <v>7.25</v>
      </c>
      <c r="V43" cm="1">
        <f t="array" ref="V43">PERCENTILE(IF(Table1[Director Name] = $P43,Table1[imdb_score]),1)</f>
        <v>7.9</v>
      </c>
      <c r="AG43" t="s">
        <v>305</v>
      </c>
      <c r="AH43">
        <v>1</v>
      </c>
      <c r="AI43">
        <v>4.3</v>
      </c>
      <c r="AJ43">
        <v>0</v>
      </c>
      <c r="AK43" cm="1">
        <f t="array" ref="AK43">MEDIAN(IF(Table1[language]= Table3[[#This Row],[Language]],Table1[imdb_score]))</f>
        <v>4.3</v>
      </c>
      <c r="AL43" t="e" cm="1">
        <f t="array" ref="AL43">MODE(IF(Table1[language]=Table3[[#This Row],[Language]],Table1[imdb_score]))</f>
        <v>#N/A</v>
      </c>
    </row>
    <row r="44" spans="1:38">
      <c r="A44" t="s">
        <v>106</v>
      </c>
      <c r="B44">
        <v>403</v>
      </c>
      <c r="C44">
        <v>123</v>
      </c>
      <c r="D44" t="s">
        <v>306</v>
      </c>
      <c r="E44">
        <v>337103873</v>
      </c>
      <c r="F44" t="s">
        <v>92</v>
      </c>
      <c r="G44" t="s">
        <v>307</v>
      </c>
      <c r="H44">
        <v>212103873</v>
      </c>
      <c r="I44" t="s">
        <v>91</v>
      </c>
      <c r="J44" t="s">
        <v>19</v>
      </c>
      <c r="K44" t="s">
        <v>20</v>
      </c>
      <c r="L44">
        <v>125000000</v>
      </c>
      <c r="M44">
        <v>6.7</v>
      </c>
      <c r="N44" t="s">
        <v>109</v>
      </c>
      <c r="P44" t="s">
        <v>308</v>
      </c>
      <c r="Q44">
        <v>6.576923077</v>
      </c>
      <c r="R44">
        <v>13</v>
      </c>
      <c r="S44" cm="1">
        <f t="array" ref="S44">PERCENTILE(IF(Table1[Director Name] = $P44,Table1[imdb_score]),0.25)</f>
        <v>6</v>
      </c>
      <c r="T44" cm="1">
        <f t="array" ref="T44">PERCENTILE(IF(Table1[Director Name] = $P44,Table1[imdb_score]),0.5)</f>
        <v>6.6</v>
      </c>
      <c r="U44" cm="1">
        <f t="array" ref="U44">PERCENTILE(IF(Table1[Director Name] = $P44,Table1[imdb_score]),0.75)</f>
        <v>7.2</v>
      </c>
      <c r="V44" cm="1">
        <f t="array" ref="V44">PERCENTILE(IF(Table1[Director Name] = $P44,Table1[imdb_score]),1)</f>
        <v>8</v>
      </c>
    </row>
    <row r="45" spans="1:38">
      <c r="A45" t="s">
        <v>309</v>
      </c>
      <c r="B45">
        <v>608</v>
      </c>
      <c r="C45">
        <v>195</v>
      </c>
      <c r="D45" t="s">
        <v>310</v>
      </c>
      <c r="E45">
        <v>408992272</v>
      </c>
      <c r="F45" t="s">
        <v>59</v>
      </c>
      <c r="G45" t="s">
        <v>311</v>
      </c>
      <c r="H45">
        <v>208992272</v>
      </c>
      <c r="I45" t="s">
        <v>312</v>
      </c>
      <c r="J45" t="s">
        <v>19</v>
      </c>
      <c r="K45" t="s">
        <v>20</v>
      </c>
      <c r="L45">
        <v>200000000</v>
      </c>
      <c r="M45">
        <v>7.2</v>
      </c>
      <c r="N45" t="s">
        <v>63</v>
      </c>
      <c r="P45" t="s">
        <v>313</v>
      </c>
      <c r="Q45">
        <v>6.9153846149999998</v>
      </c>
      <c r="R45">
        <v>13</v>
      </c>
      <c r="S45" cm="1">
        <f t="array" ref="S45">PERCENTILE(IF(Table1[Director Name] = $P45,Table1[imdb_score]),0.25)</f>
        <v>6.1</v>
      </c>
      <c r="T45" cm="1">
        <f t="array" ref="T45">PERCENTILE(IF(Table1[Director Name] = $P45,Table1[imdb_score]),0.5)</f>
        <v>7.2</v>
      </c>
      <c r="U45" cm="1">
        <f t="array" ref="U45">PERCENTILE(IF(Table1[Director Name] = $P45,Table1[imdb_score]),0.75)</f>
        <v>7.9</v>
      </c>
      <c r="V45" cm="1">
        <f t="array" ref="V45">PERCENTILE(IF(Table1[Director Name] = $P45,Table1[imdb_score]),1)</f>
        <v>8.1999999999999993</v>
      </c>
    </row>
    <row r="46" spans="1:38">
      <c r="A46" t="s">
        <v>58</v>
      </c>
      <c r="B46">
        <v>635</v>
      </c>
      <c r="C46">
        <v>141</v>
      </c>
      <c r="D46" t="s">
        <v>59</v>
      </c>
      <c r="E46">
        <v>458991599</v>
      </c>
      <c r="F46" t="s">
        <v>60</v>
      </c>
      <c r="G46" t="s">
        <v>314</v>
      </c>
      <c r="H46">
        <v>208991599</v>
      </c>
      <c r="I46" t="s">
        <v>62</v>
      </c>
      <c r="J46" t="s">
        <v>19</v>
      </c>
      <c r="K46" t="s">
        <v>20</v>
      </c>
      <c r="L46">
        <v>250000000</v>
      </c>
      <c r="M46">
        <v>7.5</v>
      </c>
      <c r="N46" t="s">
        <v>63</v>
      </c>
      <c r="P46" t="s">
        <v>315</v>
      </c>
      <c r="Q46">
        <v>6.6384615379999996</v>
      </c>
      <c r="R46">
        <v>13</v>
      </c>
      <c r="S46" cm="1">
        <f t="array" ref="S46">PERCENTILE(IF(Table1[Director Name] = $P46,Table1[imdb_score]),0.25)</f>
        <v>6.3</v>
      </c>
      <c r="T46" cm="1">
        <f t="array" ref="T46">PERCENTILE(IF(Table1[Director Name] = $P46,Table1[imdb_score]),0.5)</f>
        <v>6.6</v>
      </c>
      <c r="U46" cm="1">
        <f t="array" ref="U46">PERCENTILE(IF(Table1[Director Name] = $P46,Table1[imdb_score]),0.75)</f>
        <v>6.9</v>
      </c>
      <c r="V46" cm="1">
        <f t="array" ref="V46">PERCENTILE(IF(Table1[Director Name] = $P46,Table1[imdb_score]),1)</f>
        <v>7.4</v>
      </c>
    </row>
    <row r="47" spans="1:38">
      <c r="A47" t="s">
        <v>142</v>
      </c>
      <c r="B47">
        <v>212</v>
      </c>
      <c r="C47">
        <v>90</v>
      </c>
      <c r="D47" t="s">
        <v>316</v>
      </c>
      <c r="E47">
        <v>267652016</v>
      </c>
      <c r="F47" t="s">
        <v>317</v>
      </c>
      <c r="G47" t="s">
        <v>318</v>
      </c>
      <c r="H47">
        <v>207652016</v>
      </c>
      <c r="I47" t="s">
        <v>319</v>
      </c>
      <c r="J47" t="s">
        <v>19</v>
      </c>
      <c r="K47" t="s">
        <v>20</v>
      </c>
      <c r="L47">
        <v>60000000</v>
      </c>
      <c r="M47">
        <v>7.9</v>
      </c>
      <c r="N47" t="s">
        <v>303</v>
      </c>
      <c r="P47" t="s">
        <v>320</v>
      </c>
      <c r="Q47">
        <v>6.9076923079999997</v>
      </c>
      <c r="R47">
        <v>13</v>
      </c>
      <c r="S47" cm="1">
        <f t="array" ref="S47">PERCENTILE(IF(Table1[Director Name] = $P47,Table1[imdb_score]),0.25)</f>
        <v>6.4</v>
      </c>
      <c r="T47" cm="1">
        <f t="array" ref="T47">PERCENTILE(IF(Table1[Director Name] = $P47,Table1[imdb_score]),0.5)</f>
        <v>7.1</v>
      </c>
      <c r="U47" cm="1">
        <f t="array" ref="U47">PERCENTILE(IF(Table1[Director Name] = $P47,Table1[imdb_score]),0.75)</f>
        <v>7.3</v>
      </c>
      <c r="V47" cm="1">
        <f t="array" ref="V47">PERCENTILE(IF(Table1[Director Name] = $P47,Table1[imdb_score]),1)</f>
        <v>8.1</v>
      </c>
    </row>
    <row r="48" spans="1:38">
      <c r="A48" t="s">
        <v>315</v>
      </c>
      <c r="B48">
        <v>366</v>
      </c>
      <c r="C48">
        <v>150</v>
      </c>
      <c r="D48" t="s">
        <v>321</v>
      </c>
      <c r="E48">
        <v>402076689</v>
      </c>
      <c r="F48" t="s">
        <v>322</v>
      </c>
      <c r="G48" t="s">
        <v>323</v>
      </c>
      <c r="H48">
        <v>202076689</v>
      </c>
      <c r="I48" t="s">
        <v>324</v>
      </c>
      <c r="J48" t="s">
        <v>19</v>
      </c>
      <c r="K48" t="s">
        <v>20</v>
      </c>
      <c r="L48">
        <v>200000000</v>
      </c>
      <c r="M48">
        <v>6</v>
      </c>
      <c r="N48" t="s">
        <v>63</v>
      </c>
      <c r="P48" t="s">
        <v>325</v>
      </c>
      <c r="Q48">
        <v>5.692307692</v>
      </c>
      <c r="R48">
        <v>13</v>
      </c>
      <c r="S48" cm="1">
        <f t="array" ref="S48">PERCENTILE(IF(Table1[Director Name] = $P48,Table1[imdb_score]),0.25)</f>
        <v>4.9000000000000004</v>
      </c>
      <c r="T48" cm="1">
        <f t="array" ref="T48">PERCENTILE(IF(Table1[Director Name] = $P48,Table1[imdb_score]),0.5)</f>
        <v>5.6</v>
      </c>
      <c r="U48" cm="1">
        <f t="array" ref="U48">PERCENTILE(IF(Table1[Director Name] = $P48,Table1[imdb_score]),0.75)</f>
        <v>6.9</v>
      </c>
      <c r="V48" cm="1">
        <f t="array" ref="V48">PERCENTILE(IF(Table1[Director Name] = $P48,Table1[imdb_score]),1)</f>
        <v>7.6</v>
      </c>
    </row>
    <row r="49" spans="1:22">
      <c r="A49" t="s">
        <v>326</v>
      </c>
      <c r="B49">
        <v>141</v>
      </c>
      <c r="C49">
        <v>106</v>
      </c>
      <c r="D49" t="s">
        <v>327</v>
      </c>
      <c r="E49">
        <v>279167575</v>
      </c>
      <c r="F49" t="s">
        <v>328</v>
      </c>
      <c r="G49" t="s">
        <v>329</v>
      </c>
      <c r="H49">
        <v>199167575</v>
      </c>
      <c r="I49" t="s">
        <v>330</v>
      </c>
      <c r="J49" t="s">
        <v>19</v>
      </c>
      <c r="K49" t="s">
        <v>20</v>
      </c>
      <c r="L49">
        <v>80000000</v>
      </c>
      <c r="M49">
        <v>6.3</v>
      </c>
      <c r="N49" t="s">
        <v>331</v>
      </c>
      <c r="P49" t="s">
        <v>162</v>
      </c>
      <c r="Q49">
        <v>7.307692308</v>
      </c>
      <c r="R49">
        <v>13</v>
      </c>
      <c r="S49" cm="1">
        <f t="array" ref="S49">PERCENTILE(IF(Table1[Director Name] = $P49,Table1[imdb_score]),0.25)</f>
        <v>6.6</v>
      </c>
      <c r="T49" cm="1">
        <f t="array" ref="T49">PERCENTILE(IF(Table1[Director Name] = $P49,Table1[imdb_score]),0.5)</f>
        <v>7.4</v>
      </c>
      <c r="U49" cm="1">
        <f t="array" ref="U49">PERCENTILE(IF(Table1[Director Name] = $P49,Table1[imdb_score]),0.75)</f>
        <v>7.7</v>
      </c>
      <c r="V49" cm="1">
        <f t="array" ref="V49">PERCENTILE(IF(Table1[Director Name] = $P49,Table1[imdb_score]),1)</f>
        <v>8.8000000000000007</v>
      </c>
    </row>
    <row r="50" spans="1:22">
      <c r="A50" t="s">
        <v>82</v>
      </c>
      <c r="B50">
        <v>813</v>
      </c>
      <c r="C50">
        <v>164</v>
      </c>
      <c r="D50" t="s">
        <v>84</v>
      </c>
      <c r="E50">
        <v>448130642</v>
      </c>
      <c r="F50" t="s">
        <v>332</v>
      </c>
      <c r="G50" t="s">
        <v>333</v>
      </c>
      <c r="H50">
        <v>198130642</v>
      </c>
      <c r="I50" t="s">
        <v>334</v>
      </c>
      <c r="J50" t="s">
        <v>19</v>
      </c>
      <c r="K50" t="s">
        <v>20</v>
      </c>
      <c r="L50">
        <v>250000000</v>
      </c>
      <c r="M50">
        <v>8.5</v>
      </c>
      <c r="N50" t="s">
        <v>335</v>
      </c>
      <c r="P50" t="s">
        <v>336</v>
      </c>
      <c r="Q50">
        <v>6.9307692310000002</v>
      </c>
      <c r="R50">
        <v>13</v>
      </c>
      <c r="S50" cm="1">
        <f t="array" ref="S50">PERCENTILE(IF(Table1[Director Name] = $P50,Table1[imdb_score]),0.25)</f>
        <v>6.2</v>
      </c>
      <c r="T50" cm="1">
        <f t="array" ref="T50">PERCENTILE(IF(Table1[Director Name] = $P50,Table1[imdb_score]),0.5)</f>
        <v>6.7</v>
      </c>
      <c r="U50" cm="1">
        <f t="array" ref="U50">PERCENTILE(IF(Table1[Director Name] = $P50,Table1[imdb_score]),0.75)</f>
        <v>7.7</v>
      </c>
      <c r="V50" cm="1">
        <f t="array" ref="V50">PERCENTILE(IF(Table1[Director Name] = $P50,Table1[imdb_score]),1)</f>
        <v>8.1999999999999993</v>
      </c>
    </row>
    <row r="51" spans="1:22">
      <c r="A51" t="s">
        <v>337</v>
      </c>
      <c r="B51">
        <v>313</v>
      </c>
      <c r="C51">
        <v>151</v>
      </c>
      <c r="D51" t="s">
        <v>152</v>
      </c>
      <c r="E51">
        <v>423032628</v>
      </c>
      <c r="F51" t="s">
        <v>338</v>
      </c>
      <c r="G51" t="s">
        <v>339</v>
      </c>
      <c r="H51">
        <v>198032628</v>
      </c>
      <c r="I51" t="s">
        <v>340</v>
      </c>
      <c r="J51" t="s">
        <v>19</v>
      </c>
      <c r="K51" t="s">
        <v>20</v>
      </c>
      <c r="L51">
        <v>225000000</v>
      </c>
      <c r="M51">
        <v>7.3</v>
      </c>
      <c r="N51" t="s">
        <v>341</v>
      </c>
      <c r="P51" t="s">
        <v>342</v>
      </c>
      <c r="Q51">
        <v>6.3416666670000001</v>
      </c>
      <c r="R51">
        <v>12</v>
      </c>
      <c r="S51" cm="1">
        <f t="array" ref="S51">PERCENTILE(IF(Table1[Director Name] = $P51,Table1[imdb_score]),0.25)</f>
        <v>6.2</v>
      </c>
      <c r="T51" cm="1">
        <f t="array" ref="T51">PERCENTILE(IF(Table1[Director Name] = $P51,Table1[imdb_score]),0.5)</f>
        <v>6.55</v>
      </c>
      <c r="U51" cm="1">
        <f t="array" ref="U51">PERCENTILE(IF(Table1[Director Name] = $P51,Table1[imdb_score]),0.75)</f>
        <v>6.95</v>
      </c>
      <c r="V51" cm="1">
        <f t="array" ref="V51">PERCENTILE(IF(Table1[Director Name] = $P51,Table1[imdb_score]),1)</f>
        <v>7.4</v>
      </c>
    </row>
    <row r="52" spans="1:22">
      <c r="A52" t="s">
        <v>343</v>
      </c>
      <c r="B52">
        <v>435</v>
      </c>
      <c r="C52">
        <v>100</v>
      </c>
      <c r="D52" t="s">
        <v>344</v>
      </c>
      <c r="E52">
        <v>257756197</v>
      </c>
      <c r="F52" t="s">
        <v>86</v>
      </c>
      <c r="G52" t="s">
        <v>345</v>
      </c>
      <c r="H52">
        <v>197756197</v>
      </c>
      <c r="I52" t="s">
        <v>346</v>
      </c>
      <c r="J52" t="s">
        <v>19</v>
      </c>
      <c r="K52" t="s">
        <v>347</v>
      </c>
      <c r="L52">
        <v>60000000</v>
      </c>
      <c r="M52">
        <v>7.8</v>
      </c>
      <c r="N52" t="s">
        <v>348</v>
      </c>
      <c r="P52" t="s">
        <v>150</v>
      </c>
      <c r="Q52">
        <v>7.6749999999999998</v>
      </c>
      <c r="R52">
        <v>12</v>
      </c>
      <c r="S52" cm="1">
        <f t="array" ref="S52">PERCENTILE(IF(Table1[Director Name] = $P52,Table1[imdb_score]),0.25)</f>
        <v>7.2</v>
      </c>
      <c r="T52" cm="1">
        <f t="array" ref="T52">PERCENTILE(IF(Table1[Director Name] = $P52,Table1[imdb_score]),0.5)</f>
        <v>7.45</v>
      </c>
      <c r="U52" cm="1">
        <f t="array" ref="U52">PERCENTILE(IF(Table1[Director Name] = $P52,Table1[imdb_score]),0.75)</f>
        <v>8.1</v>
      </c>
      <c r="V52" cm="1">
        <f t="array" ref="V52">PERCENTILE(IF(Table1[Director Name] = $P52,Table1[imdb_score]),1)</f>
        <v>8.9</v>
      </c>
    </row>
    <row r="53" spans="1:22">
      <c r="A53" t="s">
        <v>349</v>
      </c>
      <c r="B53">
        <v>304</v>
      </c>
      <c r="C53">
        <v>132</v>
      </c>
      <c r="D53" t="s">
        <v>350</v>
      </c>
      <c r="E53">
        <v>204565000</v>
      </c>
      <c r="F53" t="s">
        <v>351</v>
      </c>
      <c r="G53" t="s">
        <v>352</v>
      </c>
      <c r="H53">
        <v>196565000</v>
      </c>
      <c r="I53" t="s">
        <v>353</v>
      </c>
      <c r="J53" t="s">
        <v>19</v>
      </c>
      <c r="K53" t="s">
        <v>20</v>
      </c>
      <c r="L53">
        <v>8000000</v>
      </c>
      <c r="M53">
        <v>8</v>
      </c>
      <c r="N53" t="s">
        <v>116</v>
      </c>
      <c r="P53" t="s">
        <v>188</v>
      </c>
      <c r="Q53">
        <v>6.85</v>
      </c>
      <c r="R53">
        <v>12</v>
      </c>
      <c r="S53" cm="1">
        <f t="array" ref="S53">PERCENTILE(IF(Table1[Director Name] = $P53,Table1[imdb_score]),0.25)</f>
        <v>6.4</v>
      </c>
      <c r="T53" cm="1">
        <f t="array" ref="T53">PERCENTILE(IF(Table1[Director Name] = $P53,Table1[imdb_score]),0.5)</f>
        <v>6.55</v>
      </c>
      <c r="U53" cm="1">
        <f t="array" ref="U53">PERCENTILE(IF(Table1[Director Name] = $P53,Table1[imdb_score]),0.75)</f>
        <v>7.35</v>
      </c>
      <c r="V53" cm="1">
        <f t="array" ref="V53">PERCENTILE(IF(Table1[Director Name] = $P53,Table1[imdb_score]),1)</f>
        <v>7.8</v>
      </c>
    </row>
    <row r="54" spans="1:22">
      <c r="A54" t="s">
        <v>43</v>
      </c>
      <c r="B54">
        <v>284</v>
      </c>
      <c r="C54">
        <v>142</v>
      </c>
      <c r="D54" t="s">
        <v>183</v>
      </c>
      <c r="E54">
        <v>310675583</v>
      </c>
      <c r="F54" t="s">
        <v>77</v>
      </c>
      <c r="G54" t="s">
        <v>354</v>
      </c>
      <c r="H54">
        <v>195675583</v>
      </c>
      <c r="I54" t="s">
        <v>185</v>
      </c>
      <c r="J54" t="s">
        <v>19</v>
      </c>
      <c r="K54" t="s">
        <v>20</v>
      </c>
      <c r="L54">
        <v>115000000</v>
      </c>
      <c r="M54">
        <v>6.7</v>
      </c>
      <c r="N54" t="s">
        <v>21</v>
      </c>
      <c r="P54" t="s">
        <v>355</v>
      </c>
      <c r="Q54">
        <v>6.0333333329999999</v>
      </c>
      <c r="R54">
        <v>12</v>
      </c>
      <c r="S54" cm="1">
        <f t="array" ref="S54">PERCENTILE(IF(Table1[Director Name] = $P54,Table1[imdb_score]),0.25)</f>
        <v>5.55</v>
      </c>
      <c r="T54" cm="1">
        <f t="array" ref="T54">PERCENTILE(IF(Table1[Director Name] = $P54,Table1[imdb_score]),0.5)</f>
        <v>6.0500000000000007</v>
      </c>
      <c r="U54" cm="1">
        <f t="array" ref="U54">PERCENTILE(IF(Table1[Director Name] = $P54,Table1[imdb_score]),0.75)</f>
        <v>6.3250000000000002</v>
      </c>
      <c r="V54" cm="1">
        <f t="array" ref="V54">PERCENTILE(IF(Table1[Director Name] = $P54,Table1[imdb_score]),1)</f>
        <v>7.1</v>
      </c>
    </row>
    <row r="55" spans="1:22">
      <c r="A55" t="s">
        <v>356</v>
      </c>
      <c r="B55">
        <v>77</v>
      </c>
      <c r="C55">
        <v>127</v>
      </c>
      <c r="D55" t="s">
        <v>357</v>
      </c>
      <c r="E55">
        <v>217631306</v>
      </c>
      <c r="F55" t="s">
        <v>358</v>
      </c>
      <c r="G55" t="s">
        <v>359</v>
      </c>
      <c r="H55">
        <v>195631306</v>
      </c>
      <c r="I55" t="s">
        <v>360</v>
      </c>
      <c r="J55" t="s">
        <v>19</v>
      </c>
      <c r="K55" t="s">
        <v>20</v>
      </c>
      <c r="L55">
        <v>22000000</v>
      </c>
      <c r="M55">
        <v>7</v>
      </c>
      <c r="N55" t="s">
        <v>361</v>
      </c>
      <c r="P55" t="s">
        <v>362</v>
      </c>
      <c r="Q55">
        <v>6.7916666670000003</v>
      </c>
      <c r="R55">
        <v>12</v>
      </c>
      <c r="S55" cm="1">
        <f t="array" ref="S55">PERCENTILE(IF(Table1[Director Name] = $P55,Table1[imdb_score]),0.25)</f>
        <v>6.3000000000000007</v>
      </c>
      <c r="T55" cm="1">
        <f t="array" ref="T55">PERCENTILE(IF(Table1[Director Name] = $P55,Table1[imdb_score]),0.5)</f>
        <v>6.85</v>
      </c>
      <c r="U55" cm="1">
        <f t="array" ref="U55">PERCENTILE(IF(Table1[Director Name] = $P55,Table1[imdb_score]),0.75)</f>
        <v>7.3</v>
      </c>
      <c r="V55" cm="1">
        <f t="array" ref="V55">PERCENTILE(IF(Table1[Director Name] = $P55,Table1[imdb_score]),1)</f>
        <v>8</v>
      </c>
    </row>
    <row r="56" spans="1:22">
      <c r="A56" t="s">
        <v>363</v>
      </c>
      <c r="B56">
        <v>157</v>
      </c>
      <c r="C56">
        <v>226</v>
      </c>
      <c r="D56" t="s">
        <v>364</v>
      </c>
      <c r="E56">
        <v>198655278</v>
      </c>
      <c r="F56" t="s">
        <v>365</v>
      </c>
      <c r="G56" t="s">
        <v>366</v>
      </c>
      <c r="H56">
        <v>194678278</v>
      </c>
      <c r="I56" t="s">
        <v>367</v>
      </c>
      <c r="J56" t="s">
        <v>19</v>
      </c>
      <c r="K56" t="s">
        <v>20</v>
      </c>
      <c r="L56">
        <v>3977000</v>
      </c>
      <c r="M56">
        <v>8.1999999999999993</v>
      </c>
      <c r="N56" t="s">
        <v>368</v>
      </c>
      <c r="P56" t="s">
        <v>369</v>
      </c>
      <c r="Q56">
        <v>6</v>
      </c>
      <c r="R56">
        <v>12</v>
      </c>
      <c r="S56" cm="1">
        <f t="array" ref="S56">PERCENTILE(IF(Table1[Director Name] = $P56,Table1[imdb_score]),0.25)</f>
        <v>4.95</v>
      </c>
      <c r="T56" cm="1">
        <f t="array" ref="T56">PERCENTILE(IF(Table1[Director Name] = $P56,Table1[imdb_score]),0.5)</f>
        <v>6.15</v>
      </c>
      <c r="U56" cm="1">
        <f t="array" ref="U56">PERCENTILE(IF(Table1[Director Name] = $P56,Table1[imdb_score]),0.75)</f>
        <v>6.6749999999999998</v>
      </c>
      <c r="V56" cm="1">
        <f t="array" ref="V56">PERCENTILE(IF(Table1[Director Name] = $P56,Table1[imdb_score]),1)</f>
        <v>7.5</v>
      </c>
    </row>
    <row r="57" spans="1:22">
      <c r="A57" t="s">
        <v>175</v>
      </c>
      <c r="B57">
        <v>57</v>
      </c>
      <c r="C57">
        <v>125</v>
      </c>
      <c r="D57" t="s">
        <v>370</v>
      </c>
      <c r="E57">
        <v>219200000</v>
      </c>
      <c r="F57" t="s">
        <v>371</v>
      </c>
      <c r="G57" t="s">
        <v>372</v>
      </c>
      <c r="H57">
        <v>194200000</v>
      </c>
      <c r="I57" t="s">
        <v>373</v>
      </c>
      <c r="J57" t="s">
        <v>19</v>
      </c>
      <c r="K57" t="s">
        <v>20</v>
      </c>
      <c r="L57">
        <v>25000000</v>
      </c>
      <c r="M57">
        <v>6.9</v>
      </c>
      <c r="N57" t="s">
        <v>374</v>
      </c>
      <c r="P57" t="s">
        <v>175</v>
      </c>
      <c r="Q57">
        <v>6.6545454550000001</v>
      </c>
      <c r="R57">
        <v>11</v>
      </c>
      <c r="S57" cm="1">
        <f t="array" ref="S57">PERCENTILE(IF(Table1[Director Name] = $P57,Table1[imdb_score]),0.25)</f>
        <v>6.25</v>
      </c>
      <c r="T57" cm="1">
        <f t="array" ref="T57">PERCENTILE(IF(Table1[Director Name] = $P57,Table1[imdb_score]),0.5)</f>
        <v>6.8</v>
      </c>
      <c r="U57" cm="1">
        <f t="array" ref="U57">PERCENTILE(IF(Table1[Director Name] = $P57,Table1[imdb_score]),0.75)</f>
        <v>7.2</v>
      </c>
      <c r="V57" cm="1">
        <f t="array" ref="V57">PERCENTILE(IF(Table1[Director Name] = $P57,Table1[imdb_score]),1)</f>
        <v>7.5</v>
      </c>
    </row>
    <row r="58" spans="1:22">
      <c r="A58" t="s">
        <v>175</v>
      </c>
      <c r="B58">
        <v>258</v>
      </c>
      <c r="C58">
        <v>159</v>
      </c>
      <c r="D58" t="s">
        <v>375</v>
      </c>
      <c r="E58">
        <v>317557891</v>
      </c>
      <c r="F58" t="s">
        <v>376</v>
      </c>
      <c r="G58" t="s">
        <v>377</v>
      </c>
      <c r="H58">
        <v>192557891</v>
      </c>
      <c r="I58" t="s">
        <v>378</v>
      </c>
      <c r="J58" t="s">
        <v>19</v>
      </c>
      <c r="K58" t="s">
        <v>379</v>
      </c>
      <c r="L58">
        <v>125000000</v>
      </c>
      <c r="M58">
        <v>7.5</v>
      </c>
      <c r="N58" t="s">
        <v>380</v>
      </c>
      <c r="P58" t="s">
        <v>381</v>
      </c>
      <c r="Q58">
        <v>7.3272727270000004</v>
      </c>
      <c r="R58">
        <v>11</v>
      </c>
      <c r="S58" cm="1">
        <f t="array" ref="S58">PERCENTILE(IF(Table1[Director Name] = $P58,Table1[imdb_score]),0.25)</f>
        <v>6.9499999999999993</v>
      </c>
      <c r="T58" cm="1">
        <f t="array" ref="T58">PERCENTILE(IF(Table1[Director Name] = $P58,Table1[imdb_score]),0.5)</f>
        <v>7.1</v>
      </c>
      <c r="U58" cm="1">
        <f t="array" ref="U58">PERCENTILE(IF(Table1[Director Name] = $P58,Table1[imdb_score]),0.75)</f>
        <v>7.95</v>
      </c>
      <c r="V58" cm="1">
        <f t="array" ref="V58">PERCENTILE(IF(Table1[Director Name] = $P58,Table1[imdb_score]),1)</f>
        <v>8.1</v>
      </c>
    </row>
    <row r="59" spans="1:22">
      <c r="A59" t="s">
        <v>162</v>
      </c>
      <c r="B59">
        <v>198</v>
      </c>
      <c r="C59">
        <v>116</v>
      </c>
      <c r="D59" t="s">
        <v>382</v>
      </c>
      <c r="E59">
        <v>210609762</v>
      </c>
      <c r="F59" t="s">
        <v>383</v>
      </c>
      <c r="G59" t="s">
        <v>384</v>
      </c>
      <c r="H59">
        <v>191609762</v>
      </c>
      <c r="I59" t="s">
        <v>385</v>
      </c>
      <c r="J59" t="s">
        <v>19</v>
      </c>
      <c r="K59" t="s">
        <v>20</v>
      </c>
      <c r="L59">
        <v>19000000</v>
      </c>
      <c r="M59">
        <v>8.5</v>
      </c>
      <c r="N59" t="s">
        <v>386</v>
      </c>
      <c r="P59" t="s">
        <v>387</v>
      </c>
      <c r="Q59">
        <v>5.7818181820000003</v>
      </c>
      <c r="R59">
        <v>11</v>
      </c>
      <c r="S59" cm="1">
        <f t="array" ref="S59">PERCENTILE(IF(Table1[Director Name] = $P59,Table1[imdb_score]),0.25)</f>
        <v>5.15</v>
      </c>
      <c r="T59" cm="1">
        <f t="array" ref="T59">PERCENTILE(IF(Table1[Director Name] = $P59,Table1[imdb_score]),0.5)</f>
        <v>5.8</v>
      </c>
      <c r="U59" cm="1">
        <f t="array" ref="U59">PERCENTILE(IF(Table1[Director Name] = $P59,Table1[imdb_score]),0.75)</f>
        <v>6.5500000000000007</v>
      </c>
      <c r="V59" cm="1">
        <f t="array" ref="V59">PERCENTILE(IF(Table1[Director Name] = $P59,Table1[imdb_score]),1)</f>
        <v>6.7</v>
      </c>
    </row>
    <row r="60" spans="1:22">
      <c r="A60" t="s">
        <v>388</v>
      </c>
      <c r="B60">
        <v>124</v>
      </c>
      <c r="C60">
        <v>90</v>
      </c>
      <c r="D60" t="s">
        <v>389</v>
      </c>
      <c r="E60">
        <v>217350219</v>
      </c>
      <c r="F60" t="s">
        <v>371</v>
      </c>
      <c r="G60" t="s">
        <v>390</v>
      </c>
      <c r="H60">
        <v>189350219</v>
      </c>
      <c r="I60" t="s">
        <v>391</v>
      </c>
      <c r="J60" t="s">
        <v>19</v>
      </c>
      <c r="K60" t="s">
        <v>20</v>
      </c>
      <c r="L60">
        <v>28000000</v>
      </c>
      <c r="M60">
        <v>8</v>
      </c>
      <c r="N60" t="s">
        <v>392</v>
      </c>
      <c r="P60" t="s">
        <v>393</v>
      </c>
      <c r="Q60">
        <v>7.0181818180000004</v>
      </c>
      <c r="R60">
        <v>11</v>
      </c>
      <c r="S60" cm="1">
        <f t="array" ref="S60">PERCENTILE(IF(Table1[Director Name] = $P60,Table1[imdb_score]),0.25)</f>
        <v>6.3000000000000007</v>
      </c>
      <c r="T60" cm="1">
        <f t="array" ref="T60">PERCENTILE(IF(Table1[Director Name] = $P60,Table1[imdb_score]),0.5)</f>
        <v>7.4</v>
      </c>
      <c r="U60" cm="1">
        <f t="array" ref="U60">PERCENTILE(IF(Table1[Director Name] = $P60,Table1[imdb_score]),0.75)</f>
        <v>7.65</v>
      </c>
      <c r="V60" cm="1">
        <f t="array" ref="V60">PERCENTILE(IF(Table1[Director Name] = $P60,Table1[imdb_score]),1)</f>
        <v>8.1</v>
      </c>
    </row>
    <row r="61" spans="1:22">
      <c r="A61" t="s">
        <v>310</v>
      </c>
      <c r="B61">
        <v>370</v>
      </c>
      <c r="C61">
        <v>106</v>
      </c>
      <c r="D61" t="s">
        <v>394</v>
      </c>
      <c r="E61">
        <v>362645141</v>
      </c>
      <c r="F61" t="s">
        <v>62</v>
      </c>
      <c r="G61" t="s">
        <v>395</v>
      </c>
      <c r="H61">
        <v>187645141</v>
      </c>
      <c r="I61" t="s">
        <v>396</v>
      </c>
      <c r="J61" t="s">
        <v>19</v>
      </c>
      <c r="K61" t="s">
        <v>379</v>
      </c>
      <c r="L61">
        <v>175000000</v>
      </c>
      <c r="M61">
        <v>7.8</v>
      </c>
      <c r="N61" t="s">
        <v>397</v>
      </c>
      <c r="P61" t="s">
        <v>398</v>
      </c>
      <c r="Q61">
        <v>6.41</v>
      </c>
      <c r="R61">
        <v>10</v>
      </c>
      <c r="S61" cm="1">
        <f t="array" ref="S61">PERCENTILE(IF(Table1[Director Name] = $P61,Table1[imdb_score]),0.25)</f>
        <v>6.125</v>
      </c>
      <c r="T61" cm="1">
        <f t="array" ref="T61">PERCENTILE(IF(Table1[Director Name] = $P61,Table1[imdb_score]),0.5)</f>
        <v>6.25</v>
      </c>
      <c r="U61" cm="1">
        <f t="array" ref="U61">PERCENTILE(IF(Table1[Director Name] = $P61,Table1[imdb_score]),0.75)</f>
        <v>6.6749999999999998</v>
      </c>
      <c r="V61" cm="1">
        <f t="array" ref="V61">PERCENTILE(IF(Table1[Director Name] = $P61,Table1[imdb_score]),1)</f>
        <v>7.2</v>
      </c>
    </row>
    <row r="62" spans="1:22">
      <c r="A62" t="s">
        <v>310</v>
      </c>
      <c r="B62">
        <v>370</v>
      </c>
      <c r="C62">
        <v>106</v>
      </c>
      <c r="D62" t="s">
        <v>394</v>
      </c>
      <c r="E62">
        <v>362645141</v>
      </c>
      <c r="F62" t="s">
        <v>62</v>
      </c>
      <c r="G62" t="s">
        <v>395</v>
      </c>
      <c r="H62">
        <v>187645141</v>
      </c>
      <c r="I62" t="s">
        <v>396</v>
      </c>
      <c r="J62" t="s">
        <v>19</v>
      </c>
      <c r="K62" t="s">
        <v>379</v>
      </c>
      <c r="L62">
        <v>175000000</v>
      </c>
      <c r="M62">
        <v>7.8</v>
      </c>
      <c r="N62" t="s">
        <v>397</v>
      </c>
      <c r="P62" t="s">
        <v>399</v>
      </c>
      <c r="Q62">
        <v>6.6</v>
      </c>
      <c r="R62">
        <v>10</v>
      </c>
      <c r="S62" cm="1">
        <f t="array" ref="S62">PERCENTILE(IF(Table1[Director Name] = $P62,Table1[imdb_score]),0.25)</f>
        <v>5.9250000000000007</v>
      </c>
      <c r="T62" cm="1">
        <f t="array" ref="T62">PERCENTILE(IF(Table1[Director Name] = $P62,Table1[imdb_score]),0.5)</f>
        <v>6.25</v>
      </c>
      <c r="U62" cm="1">
        <f t="array" ref="U62">PERCENTILE(IF(Table1[Director Name] = $P62,Table1[imdb_score]),0.75)</f>
        <v>7.1</v>
      </c>
      <c r="V62" cm="1">
        <f t="array" ref="V62">PERCENTILE(IF(Table1[Director Name] = $P62,Table1[imdb_score]),1)</f>
        <v>8.3000000000000007</v>
      </c>
    </row>
    <row r="63" spans="1:22">
      <c r="A63" t="s">
        <v>400</v>
      </c>
      <c r="B63">
        <v>145</v>
      </c>
      <c r="C63">
        <v>83</v>
      </c>
      <c r="D63" t="s">
        <v>401</v>
      </c>
      <c r="E63">
        <v>184925485</v>
      </c>
      <c r="F63" t="s">
        <v>402</v>
      </c>
      <c r="G63" t="s">
        <v>403</v>
      </c>
      <c r="H63">
        <v>182925485</v>
      </c>
      <c r="I63" t="s">
        <v>404</v>
      </c>
      <c r="J63" t="s">
        <v>19</v>
      </c>
      <c r="K63" t="s">
        <v>20</v>
      </c>
      <c r="L63">
        <v>2000000</v>
      </c>
      <c r="M63">
        <v>7.7</v>
      </c>
      <c r="N63" t="s">
        <v>405</v>
      </c>
      <c r="P63" t="s">
        <v>406</v>
      </c>
      <c r="Q63">
        <v>7.75</v>
      </c>
      <c r="R63">
        <v>10</v>
      </c>
      <c r="S63" cm="1">
        <f t="array" ref="S63">PERCENTILE(IF(Table1[Director Name] = $P63,Table1[imdb_score]),0.25)</f>
        <v>7.7</v>
      </c>
      <c r="T63" cm="1">
        <f t="array" ref="T63">PERCENTILE(IF(Table1[Director Name] = $P63,Table1[imdb_score]),0.5)</f>
        <v>7.8</v>
      </c>
      <c r="U63" cm="1">
        <f t="array" ref="U63">PERCENTILE(IF(Table1[Director Name] = $P63,Table1[imdb_score]),0.75)</f>
        <v>8.0250000000000004</v>
      </c>
      <c r="V63" cm="1">
        <f t="array" ref="V63">PERCENTILE(IF(Table1[Director Name] = $P63,Table1[imdb_score]),1)</f>
        <v>8.8000000000000007</v>
      </c>
    </row>
    <row r="64" spans="1:22">
      <c r="A64" t="s">
        <v>118</v>
      </c>
      <c r="B64">
        <v>304</v>
      </c>
      <c r="C64">
        <v>87</v>
      </c>
      <c r="D64" t="s">
        <v>119</v>
      </c>
      <c r="E64">
        <v>251501645</v>
      </c>
      <c r="F64" t="s">
        <v>120</v>
      </c>
      <c r="G64" t="s">
        <v>407</v>
      </c>
      <c r="H64">
        <v>182501645</v>
      </c>
      <c r="I64" t="s">
        <v>408</v>
      </c>
      <c r="J64" t="s">
        <v>19</v>
      </c>
      <c r="K64" t="s">
        <v>20</v>
      </c>
      <c r="L64">
        <v>69000000</v>
      </c>
      <c r="M64">
        <v>7.7</v>
      </c>
      <c r="N64" t="s">
        <v>228</v>
      </c>
      <c r="P64" t="s">
        <v>409</v>
      </c>
      <c r="Q64">
        <v>6.63</v>
      </c>
      <c r="R64">
        <v>10</v>
      </c>
      <c r="S64" cm="1">
        <f t="array" ref="S64">PERCENTILE(IF(Table1[Director Name] = $P64,Table1[imdb_score]),0.25)</f>
        <v>6.2750000000000004</v>
      </c>
      <c r="T64" cm="1">
        <f t="array" ref="T64">PERCENTILE(IF(Table1[Director Name] = $P64,Table1[imdb_score]),0.5)</f>
        <v>6.6999999999999993</v>
      </c>
      <c r="U64" cm="1">
        <f t="array" ref="U64">PERCENTILE(IF(Table1[Director Name] = $P64,Table1[imdb_score]),0.75)</f>
        <v>7.6</v>
      </c>
      <c r="V64" cm="1">
        <f t="array" ref="V64">PERCENTILE(IF(Table1[Director Name] = $P64,Table1[imdb_score]),1)</f>
        <v>8.1999999999999993</v>
      </c>
    </row>
    <row r="65" spans="1:22">
      <c r="A65" t="s">
        <v>410</v>
      </c>
      <c r="B65">
        <v>536</v>
      </c>
      <c r="C65">
        <v>95</v>
      </c>
      <c r="D65" t="s">
        <v>411</v>
      </c>
      <c r="E65">
        <v>356454367</v>
      </c>
      <c r="F65" t="s">
        <v>412</v>
      </c>
      <c r="G65" t="s">
        <v>413</v>
      </c>
      <c r="H65">
        <v>181454367</v>
      </c>
      <c r="I65" t="s">
        <v>414</v>
      </c>
      <c r="J65" t="s">
        <v>19</v>
      </c>
      <c r="K65" t="s">
        <v>20</v>
      </c>
      <c r="L65">
        <v>175000000</v>
      </c>
      <c r="M65">
        <v>8.3000000000000007</v>
      </c>
      <c r="N65" t="s">
        <v>415</v>
      </c>
      <c r="P65" t="s">
        <v>416</v>
      </c>
      <c r="Q65">
        <v>6.78</v>
      </c>
      <c r="R65">
        <v>10</v>
      </c>
      <c r="S65" cm="1">
        <f t="array" ref="S65">PERCENTILE(IF(Table1[Director Name] = $P65,Table1[imdb_score]),0.25)</f>
        <v>6.3</v>
      </c>
      <c r="T65" cm="1">
        <f t="array" ref="T65">PERCENTILE(IF(Table1[Director Name] = $P65,Table1[imdb_score]),0.5)</f>
        <v>7.0500000000000007</v>
      </c>
      <c r="U65" cm="1">
        <f t="array" ref="U65">PERCENTILE(IF(Table1[Director Name] = $P65,Table1[imdb_score]),0.75)</f>
        <v>7.375</v>
      </c>
      <c r="V65" cm="1">
        <f t="array" ref="V65">PERCENTILE(IF(Table1[Director Name] = $P65,Table1[imdb_score]),1)</f>
        <v>7.8</v>
      </c>
    </row>
    <row r="66" spans="1:22">
      <c r="A66" t="s">
        <v>310</v>
      </c>
      <c r="B66">
        <v>486</v>
      </c>
      <c r="C66">
        <v>126</v>
      </c>
      <c r="D66" t="s">
        <v>417</v>
      </c>
      <c r="E66">
        <v>318298180</v>
      </c>
      <c r="F66" t="s">
        <v>59</v>
      </c>
      <c r="G66" t="s">
        <v>418</v>
      </c>
      <c r="H66">
        <v>178298180</v>
      </c>
      <c r="I66" t="s">
        <v>310</v>
      </c>
      <c r="J66" t="s">
        <v>19</v>
      </c>
      <c r="K66" t="s">
        <v>20</v>
      </c>
      <c r="L66">
        <v>140000000</v>
      </c>
      <c r="M66">
        <v>7.9</v>
      </c>
      <c r="N66" t="s">
        <v>63</v>
      </c>
      <c r="P66" t="s">
        <v>419</v>
      </c>
      <c r="Q66">
        <v>5.99</v>
      </c>
      <c r="R66">
        <v>10</v>
      </c>
      <c r="S66" cm="1">
        <f t="array" ref="S66">PERCENTILE(IF(Table1[Director Name] = $P66,Table1[imdb_score]),0.25)</f>
        <v>5.6499999999999995</v>
      </c>
      <c r="T66" cm="1">
        <f t="array" ref="T66">PERCENTILE(IF(Table1[Director Name] = $P66,Table1[imdb_score]),0.5)</f>
        <v>5.85</v>
      </c>
      <c r="U66" cm="1">
        <f t="array" ref="U66">PERCENTILE(IF(Table1[Director Name] = $P66,Table1[imdb_score]),0.75)</f>
        <v>6.3000000000000007</v>
      </c>
      <c r="V66" cm="1">
        <f t="array" ref="V66">PERCENTILE(IF(Table1[Director Name] = $P66,Table1[imdb_score]),1)</f>
        <v>6.7</v>
      </c>
    </row>
    <row r="67" spans="1:22">
      <c r="A67" t="s">
        <v>420</v>
      </c>
      <c r="B67">
        <v>124</v>
      </c>
      <c r="C67">
        <v>110</v>
      </c>
      <c r="D67" t="s">
        <v>421</v>
      </c>
      <c r="E67">
        <v>181360000</v>
      </c>
      <c r="F67" t="s">
        <v>422</v>
      </c>
      <c r="G67" t="s">
        <v>423</v>
      </c>
      <c r="H67">
        <v>175360000</v>
      </c>
      <c r="I67" t="s">
        <v>424</v>
      </c>
      <c r="J67" t="s">
        <v>19</v>
      </c>
      <c r="K67" t="s">
        <v>20</v>
      </c>
      <c r="L67">
        <v>6000000</v>
      </c>
      <c r="M67">
        <v>7.2</v>
      </c>
      <c r="N67" t="s">
        <v>425</v>
      </c>
      <c r="P67" t="s">
        <v>426</v>
      </c>
      <c r="Q67">
        <v>6.244444444</v>
      </c>
      <c r="R67">
        <v>9</v>
      </c>
      <c r="S67" cm="1">
        <f t="array" ref="S67">PERCENTILE(IF(Table1[Director Name] = $P67,Table1[imdb_score]),0.25)</f>
        <v>5.9</v>
      </c>
      <c r="T67" cm="1">
        <f t="array" ref="T67">PERCENTILE(IF(Table1[Director Name] = $P67,Table1[imdb_score]),0.5)</f>
        <v>6.2</v>
      </c>
      <c r="U67" cm="1">
        <f t="array" ref="U67">PERCENTILE(IF(Table1[Director Name] = $P67,Table1[imdb_score]),0.75)</f>
        <v>6.5</v>
      </c>
      <c r="V67" cm="1">
        <f t="array" ref="V67">PERCENTILE(IF(Table1[Director Name] = $P67,Table1[imdb_score]),1)</f>
        <v>7.1</v>
      </c>
    </row>
    <row r="68" spans="1:22">
      <c r="A68" t="s">
        <v>410</v>
      </c>
      <c r="B68">
        <v>250</v>
      </c>
      <c r="C68">
        <v>92</v>
      </c>
      <c r="D68" t="s">
        <v>300</v>
      </c>
      <c r="E68">
        <v>289907418</v>
      </c>
      <c r="F68" t="s">
        <v>427</v>
      </c>
      <c r="G68" t="s">
        <v>428</v>
      </c>
      <c r="H68">
        <v>174907418</v>
      </c>
      <c r="I68" t="s">
        <v>429</v>
      </c>
      <c r="J68" t="s">
        <v>19</v>
      </c>
      <c r="K68" t="s">
        <v>20</v>
      </c>
      <c r="L68">
        <v>115000000</v>
      </c>
      <c r="M68">
        <v>8.1</v>
      </c>
      <c r="N68" t="s">
        <v>303</v>
      </c>
      <c r="P68" t="s">
        <v>430</v>
      </c>
      <c r="Q68">
        <v>7.3888888890000004</v>
      </c>
      <c r="R68">
        <v>9</v>
      </c>
      <c r="S68" cm="1">
        <f t="array" ref="S68">PERCENTILE(IF(Table1[Director Name] = $P68,Table1[imdb_score]),0.25)</f>
        <v>7</v>
      </c>
      <c r="T68" cm="1">
        <f t="array" ref="T68">PERCENTILE(IF(Table1[Director Name] = $P68,Table1[imdb_score]),0.5)</f>
        <v>7.3</v>
      </c>
      <c r="U68" cm="1">
        <f t="array" ref="U68">PERCENTILE(IF(Table1[Director Name] = $P68,Table1[imdb_score]),0.75)</f>
        <v>7.6</v>
      </c>
      <c r="V68" cm="1">
        <f t="array" ref="V68">PERCENTILE(IF(Table1[Director Name] = $P68,Table1[imdb_score]),1)</f>
        <v>8.1999999999999993</v>
      </c>
    </row>
    <row r="69" spans="1:22">
      <c r="A69" t="s">
        <v>239</v>
      </c>
      <c r="B69">
        <v>383</v>
      </c>
      <c r="C69">
        <v>102</v>
      </c>
      <c r="D69" t="s">
        <v>431</v>
      </c>
      <c r="E69">
        <v>254455986</v>
      </c>
      <c r="F69" t="s">
        <v>128</v>
      </c>
      <c r="G69" t="s">
        <v>432</v>
      </c>
      <c r="H69">
        <v>174455986</v>
      </c>
      <c r="I69" t="s">
        <v>433</v>
      </c>
      <c r="J69" t="s">
        <v>19</v>
      </c>
      <c r="K69" t="s">
        <v>20</v>
      </c>
      <c r="L69">
        <v>80000000</v>
      </c>
      <c r="M69">
        <v>6.5</v>
      </c>
      <c r="N69" t="s">
        <v>57</v>
      </c>
      <c r="P69" t="s">
        <v>434</v>
      </c>
      <c r="Q69">
        <v>5.733333333</v>
      </c>
      <c r="R69">
        <v>9</v>
      </c>
      <c r="S69" cm="1">
        <f t="array" ref="S69">PERCENTILE(IF(Table1[Director Name] = $P69,Table1[imdb_score]),0.25)</f>
        <v>5.5</v>
      </c>
      <c r="T69" cm="1">
        <f t="array" ref="T69">PERCENTILE(IF(Table1[Director Name] = $P69,Table1[imdb_score]),0.5)</f>
        <v>5.9</v>
      </c>
      <c r="U69" cm="1">
        <f t="array" ref="U69">PERCENTILE(IF(Table1[Director Name] = $P69,Table1[imdb_score]),0.75)</f>
        <v>6.4</v>
      </c>
      <c r="V69" cm="1">
        <f t="array" ref="V69">PERCENTILE(IF(Table1[Director Name] = $P69,Table1[imdb_score]),1)</f>
        <v>7</v>
      </c>
    </row>
    <row r="70" spans="1:22">
      <c r="A70" t="s">
        <v>435</v>
      </c>
      <c r="B70">
        <v>738</v>
      </c>
      <c r="C70">
        <v>91</v>
      </c>
      <c r="D70" t="s">
        <v>436</v>
      </c>
      <c r="E70">
        <v>274084951</v>
      </c>
      <c r="F70" t="s">
        <v>437</v>
      </c>
      <c r="G70" t="s">
        <v>438</v>
      </c>
      <c r="H70">
        <v>174084951</v>
      </c>
      <c r="I70" t="s">
        <v>439</v>
      </c>
      <c r="J70" t="s">
        <v>19</v>
      </c>
      <c r="K70" t="s">
        <v>379</v>
      </c>
      <c r="L70">
        <v>100000000</v>
      </c>
      <c r="M70">
        <v>7.8</v>
      </c>
      <c r="N70" t="s">
        <v>95</v>
      </c>
      <c r="P70" t="s">
        <v>440</v>
      </c>
      <c r="Q70">
        <v>7.6555555560000004</v>
      </c>
      <c r="R70">
        <v>9</v>
      </c>
      <c r="S70" cm="1">
        <f t="array" ref="S70">PERCENTILE(IF(Table1[Director Name] = $P70,Table1[imdb_score]),0.25)</f>
        <v>7.1</v>
      </c>
      <c r="T70" cm="1">
        <f t="array" ref="T70">PERCENTILE(IF(Table1[Director Name] = $P70,Table1[imdb_score]),0.5)</f>
        <v>7.5</v>
      </c>
      <c r="U70" cm="1">
        <f t="array" ref="U70">PERCENTILE(IF(Table1[Director Name] = $P70,Table1[imdb_score]),0.75)</f>
        <v>8.5</v>
      </c>
      <c r="V70" cm="1">
        <f t="array" ref="V70">PERCENTILE(IF(Table1[Director Name] = $P70,Table1[imdb_score]),1)</f>
        <v>9.1999999999999993</v>
      </c>
    </row>
    <row r="71" spans="1:22">
      <c r="A71" t="s">
        <v>188</v>
      </c>
      <c r="B71">
        <v>300</v>
      </c>
      <c r="C71">
        <v>135</v>
      </c>
      <c r="D71" t="s">
        <v>189</v>
      </c>
      <c r="E71">
        <v>373377893</v>
      </c>
      <c r="F71" t="s">
        <v>190</v>
      </c>
      <c r="G71" t="s">
        <v>441</v>
      </c>
      <c r="H71">
        <v>173377893</v>
      </c>
      <c r="I71" t="s">
        <v>192</v>
      </c>
      <c r="J71" t="s">
        <v>19</v>
      </c>
      <c r="K71" t="s">
        <v>20</v>
      </c>
      <c r="L71">
        <v>200000000</v>
      </c>
      <c r="M71">
        <v>7.3</v>
      </c>
      <c r="N71" t="s">
        <v>193</v>
      </c>
      <c r="P71" t="s">
        <v>200</v>
      </c>
      <c r="Q71">
        <v>6.0444444439999998</v>
      </c>
      <c r="R71">
        <v>9</v>
      </c>
      <c r="S71" cm="1">
        <f t="array" ref="S71">PERCENTILE(IF(Table1[Director Name] = $P71,Table1[imdb_score]),0.25)</f>
        <v>5</v>
      </c>
      <c r="T71" cm="1">
        <f t="array" ref="T71">PERCENTILE(IF(Table1[Director Name] = $P71,Table1[imdb_score]),0.5)</f>
        <v>6.2</v>
      </c>
      <c r="U71" cm="1">
        <f t="array" ref="U71">PERCENTILE(IF(Table1[Director Name] = $P71,Table1[imdb_score]),0.75)</f>
        <v>6.7</v>
      </c>
      <c r="V71" cm="1">
        <f t="array" ref="V71">PERCENTILE(IF(Table1[Director Name] = $P71,Table1[imdb_score]),1)</f>
        <v>8.1</v>
      </c>
    </row>
    <row r="72" spans="1:22">
      <c r="A72" t="s">
        <v>326</v>
      </c>
      <c r="B72">
        <v>199</v>
      </c>
      <c r="C72">
        <v>95</v>
      </c>
      <c r="D72" t="s">
        <v>378</v>
      </c>
      <c r="E72">
        <v>205399422</v>
      </c>
      <c r="F72" t="s">
        <v>442</v>
      </c>
      <c r="G72" t="s">
        <v>443</v>
      </c>
      <c r="H72">
        <v>172399422</v>
      </c>
      <c r="I72" t="s">
        <v>444</v>
      </c>
      <c r="J72" t="s">
        <v>19</v>
      </c>
      <c r="K72" t="s">
        <v>20</v>
      </c>
      <c r="L72">
        <v>33000000</v>
      </c>
      <c r="M72">
        <v>6.6</v>
      </c>
      <c r="N72" t="s">
        <v>445</v>
      </c>
      <c r="P72" t="s">
        <v>446</v>
      </c>
      <c r="Q72">
        <v>6.7111111110000001</v>
      </c>
      <c r="R72">
        <v>9</v>
      </c>
      <c r="S72" cm="1">
        <f t="array" ref="S72">PERCENTILE(IF(Table1[Director Name] = $P72,Table1[imdb_score]),0.25)</f>
        <v>5.9</v>
      </c>
      <c r="T72" cm="1">
        <f t="array" ref="T72">PERCENTILE(IF(Table1[Director Name] = $P72,Table1[imdb_score]),0.5)</f>
        <v>6.6</v>
      </c>
      <c r="U72" cm="1">
        <f t="array" ref="U72">PERCENTILE(IF(Table1[Director Name] = $P72,Table1[imdb_score]),0.75)</f>
        <v>7.2</v>
      </c>
      <c r="V72" cm="1">
        <f t="array" ref="V72">PERCENTILE(IF(Table1[Director Name] = $P72,Table1[imdb_score]),1)</f>
        <v>8</v>
      </c>
    </row>
    <row r="73" spans="1:22">
      <c r="A73" t="s">
        <v>447</v>
      </c>
      <c r="B73">
        <v>322</v>
      </c>
      <c r="C73">
        <v>115</v>
      </c>
      <c r="D73" t="s">
        <v>231</v>
      </c>
      <c r="E73">
        <v>292298923</v>
      </c>
      <c r="F73" t="s">
        <v>232</v>
      </c>
      <c r="G73" t="s">
        <v>448</v>
      </c>
      <c r="H73">
        <v>172298923</v>
      </c>
      <c r="I73" t="s">
        <v>234</v>
      </c>
      <c r="J73" t="s">
        <v>19</v>
      </c>
      <c r="K73" t="s">
        <v>20</v>
      </c>
      <c r="L73">
        <v>120000000</v>
      </c>
      <c r="M73">
        <v>5.5</v>
      </c>
      <c r="N73" t="s">
        <v>235</v>
      </c>
      <c r="P73" t="s">
        <v>449</v>
      </c>
      <c r="Q73">
        <v>6.766666667</v>
      </c>
      <c r="R73">
        <v>9</v>
      </c>
      <c r="S73" cm="1">
        <f t="array" ref="S73">PERCENTILE(IF(Table1[Director Name] = $P73,Table1[imdb_score]),0.25)</f>
        <v>6.5</v>
      </c>
      <c r="T73" cm="1">
        <f t="array" ref="T73">PERCENTILE(IF(Table1[Director Name] = $P73,Table1[imdb_score]),0.5)</f>
        <v>6.7</v>
      </c>
      <c r="U73" cm="1">
        <f t="array" ref="U73">PERCENTILE(IF(Table1[Director Name] = $P73,Table1[imdb_score]),0.75)</f>
        <v>6.9</v>
      </c>
      <c r="V73" cm="1">
        <f t="array" ref="V73">PERCENTILE(IF(Table1[Director Name] = $P73,Table1[imdb_score]),1)</f>
        <v>7.5</v>
      </c>
    </row>
    <row r="74" spans="1:22">
      <c r="A74" t="s">
        <v>447</v>
      </c>
      <c r="B74">
        <v>322</v>
      </c>
      <c r="C74">
        <v>115</v>
      </c>
      <c r="D74" t="s">
        <v>231</v>
      </c>
      <c r="E74">
        <v>292298923</v>
      </c>
      <c r="F74" t="s">
        <v>232</v>
      </c>
      <c r="G74" t="s">
        <v>448</v>
      </c>
      <c r="H74">
        <v>172298923</v>
      </c>
      <c r="I74" t="s">
        <v>234</v>
      </c>
      <c r="J74" t="s">
        <v>19</v>
      </c>
      <c r="K74" t="s">
        <v>20</v>
      </c>
      <c r="L74">
        <v>120000000</v>
      </c>
      <c r="M74">
        <v>5.5</v>
      </c>
      <c r="N74" t="s">
        <v>235</v>
      </c>
      <c r="P74" t="s">
        <v>450</v>
      </c>
      <c r="Q74">
        <v>6.6333333330000004</v>
      </c>
      <c r="R74">
        <v>9</v>
      </c>
      <c r="S74" cm="1">
        <f t="array" ref="S74">PERCENTILE(IF(Table1[Director Name] = $P74,Table1[imdb_score]),0.25)</f>
        <v>6.6</v>
      </c>
      <c r="T74" cm="1">
        <f t="array" ref="T74">PERCENTILE(IF(Table1[Director Name] = $P74,Table1[imdb_score]),0.5)</f>
        <v>6.7</v>
      </c>
      <c r="U74" cm="1">
        <f t="array" ref="U74">PERCENTILE(IF(Table1[Director Name] = $P74,Table1[imdb_score]),0.75)</f>
        <v>6.9</v>
      </c>
      <c r="V74" cm="1">
        <f t="array" ref="V74">PERCENTILE(IF(Table1[Director Name] = $P74,Table1[imdb_score]),1)</f>
        <v>7.3</v>
      </c>
    </row>
    <row r="75" spans="1:22">
      <c r="A75" t="s">
        <v>451</v>
      </c>
      <c r="B75">
        <v>283</v>
      </c>
      <c r="C75">
        <v>115</v>
      </c>
      <c r="D75" t="s">
        <v>452</v>
      </c>
      <c r="E75">
        <v>261437578</v>
      </c>
      <c r="F75" t="s">
        <v>453</v>
      </c>
      <c r="G75" t="s">
        <v>454</v>
      </c>
      <c r="H75">
        <v>169437578</v>
      </c>
      <c r="I75" t="s">
        <v>455</v>
      </c>
      <c r="J75" t="s">
        <v>19</v>
      </c>
      <c r="K75" t="s">
        <v>20</v>
      </c>
      <c r="L75">
        <v>92000000</v>
      </c>
      <c r="M75">
        <v>8</v>
      </c>
      <c r="N75" t="s">
        <v>456</v>
      </c>
      <c r="P75" t="s">
        <v>457</v>
      </c>
      <c r="Q75">
        <v>7.1555555560000004</v>
      </c>
      <c r="R75">
        <v>9</v>
      </c>
      <c r="S75" cm="1">
        <f t="array" ref="S75">PERCENTILE(IF(Table1[Director Name] = $P75,Table1[imdb_score]),0.25)</f>
        <v>7.1</v>
      </c>
      <c r="T75" cm="1">
        <f t="array" ref="T75">PERCENTILE(IF(Table1[Director Name] = $P75,Table1[imdb_score]),0.5)</f>
        <v>7.4</v>
      </c>
      <c r="U75" cm="1">
        <f t="array" ref="U75">PERCENTILE(IF(Table1[Director Name] = $P75,Table1[imdb_score]),0.75)</f>
        <v>7.6</v>
      </c>
      <c r="V75" cm="1">
        <f t="array" ref="V75">PERCENTILE(IF(Table1[Director Name] = $P75,Table1[imdb_score]),1)</f>
        <v>7.7</v>
      </c>
    </row>
    <row r="76" spans="1:22">
      <c r="A76" t="s">
        <v>315</v>
      </c>
      <c r="B76">
        <v>396</v>
      </c>
      <c r="C76">
        <v>144</v>
      </c>
      <c r="D76" t="s">
        <v>458</v>
      </c>
      <c r="E76">
        <v>318759914</v>
      </c>
      <c r="F76" t="s">
        <v>459</v>
      </c>
      <c r="G76" t="s">
        <v>460</v>
      </c>
      <c r="H76">
        <v>168759914</v>
      </c>
      <c r="I76" t="s">
        <v>321</v>
      </c>
      <c r="J76" t="s">
        <v>19</v>
      </c>
      <c r="K76" t="s">
        <v>20</v>
      </c>
      <c r="L76">
        <v>150000000</v>
      </c>
      <c r="M76">
        <v>7.1</v>
      </c>
      <c r="N76" t="s">
        <v>63</v>
      </c>
      <c r="P76" t="s">
        <v>461</v>
      </c>
      <c r="Q76">
        <v>5.9625000000000004</v>
      </c>
      <c r="R76">
        <v>8</v>
      </c>
      <c r="S76" cm="1">
        <f t="array" ref="S76">PERCENTILE(IF(Table1[Director Name] = $P76,Table1[imdb_score]),0.25)</f>
        <v>5.4749999999999996</v>
      </c>
      <c r="T76" cm="1">
        <f t="array" ref="T76">PERCENTILE(IF(Table1[Director Name] = $P76,Table1[imdb_score]),0.5)</f>
        <v>5.7</v>
      </c>
      <c r="U76" cm="1">
        <f t="array" ref="U76">PERCENTILE(IF(Table1[Director Name] = $P76,Table1[imdb_score]),0.75)</f>
        <v>6.25</v>
      </c>
      <c r="V76" cm="1">
        <f t="array" ref="V76">PERCENTILE(IF(Table1[Director Name] = $P76,Table1[imdb_score]),1)</f>
        <v>7.4</v>
      </c>
    </row>
    <row r="77" spans="1:22">
      <c r="A77" t="s">
        <v>462</v>
      </c>
      <c r="B77">
        <v>457</v>
      </c>
      <c r="C77">
        <v>112</v>
      </c>
      <c r="D77" t="s">
        <v>462</v>
      </c>
      <c r="E77">
        <v>218628680</v>
      </c>
      <c r="F77" t="s">
        <v>463</v>
      </c>
      <c r="G77" t="s">
        <v>464</v>
      </c>
      <c r="H77">
        <v>168628680</v>
      </c>
      <c r="I77" t="s">
        <v>465</v>
      </c>
      <c r="J77" t="s">
        <v>19</v>
      </c>
      <c r="K77" t="s">
        <v>20</v>
      </c>
      <c r="L77">
        <v>50000000</v>
      </c>
      <c r="M77">
        <v>7</v>
      </c>
      <c r="N77" t="s">
        <v>466</v>
      </c>
      <c r="P77" t="s">
        <v>467</v>
      </c>
      <c r="Q77">
        <v>7.25</v>
      </c>
      <c r="R77">
        <v>8</v>
      </c>
      <c r="S77" cm="1">
        <f t="array" ref="S77">PERCENTILE(IF(Table1[Director Name] = $P77,Table1[imdb_score]),0.25)</f>
        <v>6.7750000000000004</v>
      </c>
      <c r="T77" cm="1">
        <f t="array" ref="T77">PERCENTILE(IF(Table1[Director Name] = $P77,Table1[imdb_score]),0.5)</f>
        <v>7.6</v>
      </c>
      <c r="U77" cm="1">
        <f t="array" ref="U77">PERCENTILE(IF(Table1[Director Name] = $P77,Table1[imdb_score]),0.75)</f>
        <v>7.75</v>
      </c>
      <c r="V77" cm="1">
        <f t="array" ref="V77">PERCENTILE(IF(Table1[Director Name] = $P77,Table1[imdb_score]),1)</f>
        <v>8</v>
      </c>
    </row>
    <row r="78" spans="1:22">
      <c r="A78" t="s">
        <v>468</v>
      </c>
      <c r="B78">
        <v>35</v>
      </c>
      <c r="C78">
        <v>93</v>
      </c>
      <c r="D78" t="s">
        <v>469</v>
      </c>
      <c r="E78">
        <v>174635000</v>
      </c>
      <c r="F78" t="s">
        <v>470</v>
      </c>
      <c r="G78" t="s">
        <v>471</v>
      </c>
      <c r="H78">
        <v>165835000</v>
      </c>
      <c r="I78" t="s">
        <v>472</v>
      </c>
      <c r="J78" t="s">
        <v>19</v>
      </c>
      <c r="K78" t="s">
        <v>347</v>
      </c>
      <c r="L78">
        <v>8800000</v>
      </c>
      <c r="M78">
        <v>6.5</v>
      </c>
      <c r="N78" t="s">
        <v>473</v>
      </c>
      <c r="P78" t="s">
        <v>474</v>
      </c>
      <c r="Q78">
        <v>6.9375</v>
      </c>
      <c r="R78">
        <v>8</v>
      </c>
      <c r="S78" cm="1">
        <f t="array" ref="S78">PERCENTILE(IF(Table1[Director Name] = $P78,Table1[imdb_score]),0.25)</f>
        <v>6.5749999999999993</v>
      </c>
      <c r="T78" cm="1">
        <f t="array" ref="T78">PERCENTILE(IF(Table1[Director Name] = $P78,Table1[imdb_score]),0.5)</f>
        <v>6.95</v>
      </c>
      <c r="U78" cm="1">
        <f t="array" ref="U78">PERCENTILE(IF(Table1[Director Name] = $P78,Table1[imdb_score]),0.75)</f>
        <v>7.2750000000000004</v>
      </c>
      <c r="V78" cm="1">
        <f t="array" ref="V78">PERCENTILE(IF(Table1[Director Name] = $P78,Table1[imdb_score]),1)</f>
        <v>7.7</v>
      </c>
    </row>
    <row r="79" spans="1:22">
      <c r="A79" t="s">
        <v>337</v>
      </c>
      <c r="B79">
        <v>271</v>
      </c>
      <c r="C79">
        <v>143</v>
      </c>
      <c r="D79" t="s">
        <v>152</v>
      </c>
      <c r="E79">
        <v>305388685</v>
      </c>
      <c r="F79" t="s">
        <v>338</v>
      </c>
      <c r="G79" t="s">
        <v>475</v>
      </c>
      <c r="H79">
        <v>165388685</v>
      </c>
      <c r="I79" t="s">
        <v>340</v>
      </c>
      <c r="J79" t="s">
        <v>19</v>
      </c>
      <c r="K79" t="s">
        <v>20</v>
      </c>
      <c r="L79">
        <v>140000000</v>
      </c>
      <c r="M79">
        <v>8.1</v>
      </c>
      <c r="N79" t="s">
        <v>341</v>
      </c>
      <c r="P79" t="s">
        <v>476</v>
      </c>
      <c r="Q79">
        <v>7.2874999999999996</v>
      </c>
      <c r="R79">
        <v>8</v>
      </c>
      <c r="S79" cm="1">
        <f t="array" ref="S79">PERCENTILE(IF(Table1[Director Name] = $P79,Table1[imdb_score]),0.25)</f>
        <v>6.8999999999999995</v>
      </c>
      <c r="T79" cm="1">
        <f t="array" ref="T79">PERCENTILE(IF(Table1[Director Name] = $P79,Table1[imdb_score]),0.5)</f>
        <v>7.35</v>
      </c>
      <c r="U79" cm="1">
        <f t="array" ref="U79">PERCENTILE(IF(Table1[Director Name] = $P79,Table1[imdb_score]),0.75)</f>
        <v>7.625</v>
      </c>
      <c r="V79" cm="1">
        <f t="array" ref="V79">PERCENTILE(IF(Table1[Director Name] = $P79,Table1[imdb_score]),1)</f>
        <v>8.6</v>
      </c>
    </row>
    <row r="80" spans="1:22">
      <c r="A80" t="s">
        <v>477</v>
      </c>
      <c r="B80">
        <v>82</v>
      </c>
      <c r="C80">
        <v>125</v>
      </c>
      <c r="D80" t="s">
        <v>478</v>
      </c>
      <c r="E80">
        <v>178406268</v>
      </c>
      <c r="F80" t="s">
        <v>479</v>
      </c>
      <c r="G80" t="s">
        <v>480</v>
      </c>
      <c r="H80">
        <v>164406268</v>
      </c>
      <c r="I80" t="s">
        <v>481</v>
      </c>
      <c r="J80" t="s">
        <v>19</v>
      </c>
      <c r="K80" t="s">
        <v>20</v>
      </c>
      <c r="L80">
        <v>14000000</v>
      </c>
      <c r="M80">
        <v>6.9</v>
      </c>
      <c r="N80" t="s">
        <v>331</v>
      </c>
      <c r="P80" t="s">
        <v>82</v>
      </c>
      <c r="Q80">
        <v>8.4250000000000007</v>
      </c>
      <c r="R80">
        <v>8</v>
      </c>
      <c r="S80" cm="1">
        <f t="array" ref="S80">PERCENTILE(IF(Table1[Director Name] = $P80,Table1[imdb_score]),0.25)</f>
        <v>8.4499999999999993</v>
      </c>
      <c r="T80" cm="1">
        <f t="array" ref="T80">PERCENTILE(IF(Table1[Director Name] = $P80,Table1[imdb_score]),0.5)</f>
        <v>8.5</v>
      </c>
      <c r="U80" cm="1">
        <f t="array" ref="U80">PERCENTILE(IF(Table1[Director Name] = $P80,Table1[imdb_score]),0.75)</f>
        <v>8.65</v>
      </c>
      <c r="V80" cm="1">
        <f t="array" ref="V80">PERCENTILE(IF(Table1[Director Name] = $P80,Table1[imdb_score]),1)</f>
        <v>9</v>
      </c>
    </row>
    <row r="81" spans="1:22">
      <c r="A81" t="s">
        <v>482</v>
      </c>
      <c r="B81">
        <v>653</v>
      </c>
      <c r="C81">
        <v>121</v>
      </c>
      <c r="D81" t="s">
        <v>483</v>
      </c>
      <c r="E81">
        <v>333130696</v>
      </c>
      <c r="F81" t="s">
        <v>128</v>
      </c>
      <c r="G81" t="s">
        <v>484</v>
      </c>
      <c r="H81">
        <v>163130696</v>
      </c>
      <c r="I81" t="s">
        <v>485</v>
      </c>
      <c r="J81" t="s">
        <v>19</v>
      </c>
      <c r="K81" t="s">
        <v>20</v>
      </c>
      <c r="L81">
        <v>170000000</v>
      </c>
      <c r="M81">
        <v>8.1</v>
      </c>
      <c r="N81" t="s">
        <v>63</v>
      </c>
      <c r="P81" t="s">
        <v>486</v>
      </c>
      <c r="Q81">
        <v>5.6624999999999996</v>
      </c>
      <c r="R81">
        <v>8</v>
      </c>
      <c r="S81" cm="1">
        <f t="array" ref="S81">PERCENTILE(IF(Table1[Director Name] = $P81,Table1[imdb_score]),0.25)</f>
        <v>5.2</v>
      </c>
      <c r="T81" cm="1">
        <f t="array" ref="T81">PERCENTILE(IF(Table1[Director Name] = $P81,Table1[imdb_score]),0.5)</f>
        <v>5.6</v>
      </c>
      <c r="U81" cm="1">
        <f t="array" ref="U81">PERCENTILE(IF(Table1[Director Name] = $P81,Table1[imdb_score]),0.75)</f>
        <v>6.2</v>
      </c>
      <c r="V81" cm="1">
        <f t="array" ref="V81">PERCENTILE(IF(Table1[Director Name] = $P81,Table1[imdb_score]),1)</f>
        <v>6.4</v>
      </c>
    </row>
    <row r="82" spans="1:22">
      <c r="A82" t="s">
        <v>487</v>
      </c>
      <c r="B82">
        <v>92</v>
      </c>
      <c r="C82">
        <v>236</v>
      </c>
      <c r="D82" t="s">
        <v>488</v>
      </c>
      <c r="E82">
        <v>184208848</v>
      </c>
      <c r="F82" t="s">
        <v>265</v>
      </c>
      <c r="G82" t="s">
        <v>489</v>
      </c>
      <c r="H82">
        <v>162208848</v>
      </c>
      <c r="I82" t="s">
        <v>490</v>
      </c>
      <c r="J82" t="s">
        <v>19</v>
      </c>
      <c r="K82" t="s">
        <v>20</v>
      </c>
      <c r="L82">
        <v>22000000</v>
      </c>
      <c r="M82">
        <v>8</v>
      </c>
      <c r="N82" t="s">
        <v>491</v>
      </c>
      <c r="P82" t="s">
        <v>492</v>
      </c>
      <c r="Q82">
        <v>7.3250000000000002</v>
      </c>
      <c r="R82">
        <v>8</v>
      </c>
      <c r="S82" cm="1">
        <f t="array" ref="S82">PERCENTILE(IF(Table1[Director Name] = $P82,Table1[imdb_score]),0.25)</f>
        <v>6.6749999999999998</v>
      </c>
      <c r="T82" cm="1">
        <f t="array" ref="T82">PERCENTILE(IF(Table1[Director Name] = $P82,Table1[imdb_score]),0.5)</f>
        <v>7.6</v>
      </c>
      <c r="U82" cm="1">
        <f t="array" ref="U82">PERCENTILE(IF(Table1[Director Name] = $P82,Table1[imdb_score]),0.75)</f>
        <v>7.9</v>
      </c>
      <c r="V82" cm="1">
        <f t="array" ref="V82">PERCENTILE(IF(Table1[Director Name] = $P82,Table1[imdb_score]),1)</f>
        <v>8</v>
      </c>
    </row>
    <row r="83" spans="1:22">
      <c r="A83" t="s">
        <v>175</v>
      </c>
      <c r="B83">
        <v>232</v>
      </c>
      <c r="C83">
        <v>174</v>
      </c>
      <c r="D83" t="s">
        <v>493</v>
      </c>
      <c r="E83">
        <v>261970615</v>
      </c>
      <c r="F83" t="s">
        <v>376</v>
      </c>
      <c r="G83" t="s">
        <v>494</v>
      </c>
      <c r="H83">
        <v>161970615</v>
      </c>
      <c r="I83" t="s">
        <v>495</v>
      </c>
      <c r="J83" t="s">
        <v>19</v>
      </c>
      <c r="K83" t="s">
        <v>379</v>
      </c>
      <c r="L83">
        <v>100000000</v>
      </c>
      <c r="M83">
        <v>7.4</v>
      </c>
      <c r="N83" t="s">
        <v>496</v>
      </c>
      <c r="P83" t="s">
        <v>497</v>
      </c>
      <c r="Q83">
        <v>6.9375</v>
      </c>
      <c r="R83">
        <v>8</v>
      </c>
      <c r="S83" cm="1">
        <f t="array" ref="S83">PERCENTILE(IF(Table1[Director Name] = $P83,Table1[imdb_score]),0.25)</f>
        <v>6.625</v>
      </c>
      <c r="T83" cm="1">
        <f t="array" ref="T83">PERCENTILE(IF(Table1[Director Name] = $P83,Table1[imdb_score]),0.5)</f>
        <v>7.15</v>
      </c>
      <c r="U83" cm="1">
        <f t="array" ref="U83">PERCENTILE(IF(Table1[Director Name] = $P83,Table1[imdb_score]),0.75)</f>
        <v>7.3250000000000002</v>
      </c>
      <c r="V83" cm="1">
        <f t="array" ref="V83">PERCENTILE(IF(Table1[Director Name] = $P83,Table1[imdb_score]),1)</f>
        <v>7.9</v>
      </c>
    </row>
    <row r="84" spans="1:22">
      <c r="A84" t="s">
        <v>498</v>
      </c>
      <c r="B84">
        <v>166</v>
      </c>
      <c r="C84">
        <v>74</v>
      </c>
      <c r="D84" t="s">
        <v>300</v>
      </c>
      <c r="E84">
        <v>191796233</v>
      </c>
      <c r="F84" t="s">
        <v>164</v>
      </c>
      <c r="G84" t="s">
        <v>499</v>
      </c>
      <c r="H84">
        <v>161796233</v>
      </c>
      <c r="I84" t="s">
        <v>500</v>
      </c>
      <c r="J84" t="s">
        <v>19</v>
      </c>
      <c r="K84" t="s">
        <v>20</v>
      </c>
      <c r="L84">
        <v>30000000</v>
      </c>
      <c r="M84">
        <v>8.3000000000000007</v>
      </c>
      <c r="N84" t="s">
        <v>303</v>
      </c>
      <c r="P84" t="s">
        <v>501</v>
      </c>
      <c r="Q84">
        <v>6.5374999999999996</v>
      </c>
      <c r="R84">
        <v>8</v>
      </c>
      <c r="S84" cm="1">
        <f t="array" ref="S84">PERCENTILE(IF(Table1[Director Name] = $P84,Table1[imdb_score]),0.25)</f>
        <v>6.2</v>
      </c>
      <c r="T84" cm="1">
        <f t="array" ref="T84">PERCENTILE(IF(Table1[Director Name] = $P84,Table1[imdb_score]),0.5)</f>
        <v>6.6</v>
      </c>
      <c r="U84" cm="1">
        <f t="array" ref="U84">PERCENTILE(IF(Table1[Director Name] = $P84,Table1[imdb_score]),0.75)</f>
        <v>7.0250000000000004</v>
      </c>
      <c r="V84" cm="1">
        <f t="array" ref="V84">PERCENTILE(IF(Table1[Director Name] = $P84,Table1[imdb_score]),1)</f>
        <v>7.4</v>
      </c>
    </row>
    <row r="85" spans="1:22">
      <c r="A85" t="s">
        <v>362</v>
      </c>
      <c r="B85">
        <v>173</v>
      </c>
      <c r="C85">
        <v>110</v>
      </c>
      <c r="D85" t="s">
        <v>465</v>
      </c>
      <c r="E85">
        <v>176781728</v>
      </c>
      <c r="F85" t="s">
        <v>502</v>
      </c>
      <c r="G85" t="s">
        <v>503</v>
      </c>
      <c r="H85">
        <v>161781728</v>
      </c>
      <c r="I85" t="s">
        <v>504</v>
      </c>
      <c r="J85" t="s">
        <v>19</v>
      </c>
      <c r="K85" t="s">
        <v>20</v>
      </c>
      <c r="L85">
        <v>15000000</v>
      </c>
      <c r="M85">
        <v>6.9</v>
      </c>
      <c r="N85" t="s">
        <v>505</v>
      </c>
      <c r="P85" t="s">
        <v>477</v>
      </c>
      <c r="Q85">
        <v>5.95</v>
      </c>
      <c r="R85">
        <v>8</v>
      </c>
      <c r="S85" cm="1">
        <f t="array" ref="S85">PERCENTILE(IF(Table1[Director Name] = $P85,Table1[imdb_score]),0.25)</f>
        <v>5.7</v>
      </c>
      <c r="T85" cm="1">
        <f t="array" ref="T85">PERCENTILE(IF(Table1[Director Name] = $P85,Table1[imdb_score]),0.5)</f>
        <v>5.8000000000000007</v>
      </c>
      <c r="U85" cm="1">
        <f t="array" ref="U85">PERCENTILE(IF(Table1[Director Name] = $P85,Table1[imdb_score]),0.75)</f>
        <v>6.05</v>
      </c>
      <c r="V85" cm="1">
        <f t="array" ref="V85">PERCENTILE(IF(Table1[Director Name] = $P85,Table1[imdb_score]),1)</f>
        <v>6.9</v>
      </c>
    </row>
    <row r="86" spans="1:22">
      <c r="A86" t="s">
        <v>506</v>
      </c>
      <c r="B86">
        <v>191</v>
      </c>
      <c r="C86">
        <v>101</v>
      </c>
      <c r="D86" t="s">
        <v>120</v>
      </c>
      <c r="E86">
        <v>242589580</v>
      </c>
      <c r="F86" t="s">
        <v>86</v>
      </c>
      <c r="G86" t="s">
        <v>507</v>
      </c>
      <c r="H86">
        <v>161589580</v>
      </c>
      <c r="I86" t="s">
        <v>508</v>
      </c>
      <c r="J86" t="s">
        <v>19</v>
      </c>
      <c r="K86" t="s">
        <v>20</v>
      </c>
      <c r="L86">
        <v>81000000</v>
      </c>
      <c r="M86">
        <v>6.7</v>
      </c>
      <c r="N86" t="s">
        <v>167</v>
      </c>
      <c r="P86" t="s">
        <v>509</v>
      </c>
      <c r="Q86">
        <v>7.2625000000000002</v>
      </c>
      <c r="R86">
        <v>8</v>
      </c>
      <c r="S86" cm="1">
        <f t="array" ref="S86">PERCENTILE(IF(Table1[Director Name] = $P86,Table1[imdb_score]),0.25)</f>
        <v>7.3</v>
      </c>
      <c r="T86" cm="1">
        <f t="array" ref="T86">PERCENTILE(IF(Table1[Director Name] = $P86,Table1[imdb_score]),0.5)</f>
        <v>7.55</v>
      </c>
      <c r="U86" cm="1">
        <f t="array" ref="U86">PERCENTILE(IF(Table1[Director Name] = $P86,Table1[imdb_score]),0.75)</f>
        <v>8.2249999999999996</v>
      </c>
      <c r="V86" cm="1">
        <f t="array" ref="V86">PERCENTILE(IF(Table1[Director Name] = $P86,Table1[imdb_score]),1)</f>
        <v>8.3000000000000007</v>
      </c>
    </row>
    <row r="87" spans="1:22">
      <c r="A87" t="s">
        <v>316</v>
      </c>
      <c r="B87">
        <v>227</v>
      </c>
      <c r="C87">
        <v>93</v>
      </c>
      <c r="D87" t="s">
        <v>510</v>
      </c>
      <c r="E87">
        <v>320706665</v>
      </c>
      <c r="F87" t="s">
        <v>511</v>
      </c>
      <c r="G87" t="s">
        <v>512</v>
      </c>
      <c r="H87">
        <v>160706665</v>
      </c>
      <c r="I87" t="s">
        <v>144</v>
      </c>
      <c r="J87" t="s">
        <v>19</v>
      </c>
      <c r="K87" t="s">
        <v>20</v>
      </c>
      <c r="L87">
        <v>160000000</v>
      </c>
      <c r="M87">
        <v>6.1</v>
      </c>
      <c r="N87" t="s">
        <v>303</v>
      </c>
      <c r="P87" t="s">
        <v>513</v>
      </c>
      <c r="Q87">
        <v>6.55</v>
      </c>
      <c r="R87">
        <v>8</v>
      </c>
      <c r="S87" cm="1">
        <f t="array" ref="S87">PERCENTILE(IF(Table1[Director Name] = $P87,Table1[imdb_score]),0.25)</f>
        <v>5.9749999999999996</v>
      </c>
      <c r="T87" cm="1">
        <f t="array" ref="T87">PERCENTILE(IF(Table1[Director Name] = $P87,Table1[imdb_score]),0.5)</f>
        <v>6.35</v>
      </c>
      <c r="U87" cm="1">
        <f t="array" ref="U87">PERCENTILE(IF(Table1[Director Name] = $P87,Table1[imdb_score]),0.75)</f>
        <v>7.4</v>
      </c>
      <c r="V87" cm="1">
        <f t="array" ref="V87">PERCENTILE(IF(Table1[Director Name] = $P87,Table1[imdb_score]),1)</f>
        <v>8.1</v>
      </c>
    </row>
    <row r="88" spans="1:22">
      <c r="A88" t="s">
        <v>514</v>
      </c>
      <c r="B88">
        <v>175</v>
      </c>
      <c r="C88">
        <v>98</v>
      </c>
      <c r="D88" t="s">
        <v>515</v>
      </c>
      <c r="E88">
        <v>250147615</v>
      </c>
      <c r="F88" t="s">
        <v>263</v>
      </c>
      <c r="G88" t="s">
        <v>516</v>
      </c>
      <c r="H88">
        <v>160147615</v>
      </c>
      <c r="I88" t="s">
        <v>517</v>
      </c>
      <c r="J88" t="s">
        <v>19</v>
      </c>
      <c r="K88" t="s">
        <v>20</v>
      </c>
      <c r="L88">
        <v>90000000</v>
      </c>
      <c r="M88">
        <v>7.3</v>
      </c>
      <c r="N88" t="s">
        <v>518</v>
      </c>
      <c r="P88" t="s">
        <v>519</v>
      </c>
      <c r="Q88">
        <v>6.0750000000000002</v>
      </c>
      <c r="R88">
        <v>8</v>
      </c>
      <c r="S88" cm="1">
        <f t="array" ref="S88">PERCENTILE(IF(Table1[Director Name] = $P88,Table1[imdb_score]),0.25)</f>
        <v>5.8500000000000005</v>
      </c>
      <c r="T88" cm="1">
        <f t="array" ref="T88">PERCENTILE(IF(Table1[Director Name] = $P88,Table1[imdb_score]),0.5)</f>
        <v>6</v>
      </c>
      <c r="U88" cm="1">
        <f t="array" ref="U88">PERCENTILE(IF(Table1[Director Name] = $P88,Table1[imdb_score]),0.75)</f>
        <v>6.35</v>
      </c>
      <c r="V88" cm="1">
        <f t="array" ref="V88">PERCENTILE(IF(Table1[Director Name] = $P88,Table1[imdb_score]),1)</f>
        <v>6.9</v>
      </c>
    </row>
    <row r="89" spans="1:22">
      <c r="A89" t="s">
        <v>520</v>
      </c>
      <c r="B89">
        <v>424</v>
      </c>
      <c r="C89">
        <v>140</v>
      </c>
      <c r="D89" t="s">
        <v>521</v>
      </c>
      <c r="E89">
        <v>350034110</v>
      </c>
      <c r="F89" t="s">
        <v>522</v>
      </c>
      <c r="G89" t="s">
        <v>523</v>
      </c>
      <c r="H89">
        <v>160034110</v>
      </c>
      <c r="I89" t="s">
        <v>483</v>
      </c>
      <c r="J89" t="s">
        <v>19</v>
      </c>
      <c r="K89" t="s">
        <v>20</v>
      </c>
      <c r="L89">
        <v>190000000</v>
      </c>
      <c r="M89">
        <v>7.2</v>
      </c>
      <c r="N89" t="s">
        <v>524</v>
      </c>
      <c r="P89" t="s">
        <v>525</v>
      </c>
      <c r="Q89">
        <v>7.0750000000000002</v>
      </c>
      <c r="R89">
        <v>8</v>
      </c>
      <c r="S89" cm="1">
        <f t="array" ref="S89">PERCENTILE(IF(Table1[Director Name] = $P89,Table1[imdb_score]),0.25)</f>
        <v>6.625</v>
      </c>
      <c r="T89" cm="1">
        <f t="array" ref="T89">PERCENTILE(IF(Table1[Director Name] = $P89,Table1[imdb_score]),0.5)</f>
        <v>7.1</v>
      </c>
      <c r="U89" cm="1">
        <f t="array" ref="U89">PERCENTILE(IF(Table1[Director Name] = $P89,Table1[imdb_score]),0.75)</f>
        <v>7.4249999999999998</v>
      </c>
      <c r="V89" cm="1">
        <f t="array" ref="V89">PERCENTILE(IF(Table1[Director Name] = $P89,Table1[imdb_score]),1)</f>
        <v>7.9</v>
      </c>
    </row>
    <row r="90" spans="1:22">
      <c r="A90" t="s">
        <v>315</v>
      </c>
      <c r="B90">
        <v>428</v>
      </c>
      <c r="C90">
        <v>154</v>
      </c>
      <c r="D90" t="s">
        <v>526</v>
      </c>
      <c r="E90">
        <v>352358779</v>
      </c>
      <c r="F90" t="s">
        <v>322</v>
      </c>
      <c r="G90" t="s">
        <v>527</v>
      </c>
      <c r="H90">
        <v>157358779</v>
      </c>
      <c r="I90" t="s">
        <v>321</v>
      </c>
      <c r="J90" t="s">
        <v>19</v>
      </c>
      <c r="K90" t="s">
        <v>20</v>
      </c>
      <c r="L90">
        <v>195000000</v>
      </c>
      <c r="M90">
        <v>6.3</v>
      </c>
      <c r="N90" t="s">
        <v>63</v>
      </c>
      <c r="P90" t="s">
        <v>528</v>
      </c>
      <c r="Q90">
        <v>7.2374999999999998</v>
      </c>
      <c r="R90">
        <v>8</v>
      </c>
      <c r="S90" cm="1">
        <f t="array" ref="S90">PERCENTILE(IF(Table1[Director Name] = $P90,Table1[imdb_score]),0.25)</f>
        <v>7</v>
      </c>
      <c r="T90" cm="1">
        <f t="array" ref="T90">PERCENTILE(IF(Table1[Director Name] = $P90,Table1[imdb_score]),0.5)</f>
        <v>7.2</v>
      </c>
      <c r="U90" cm="1">
        <f t="array" ref="U90">PERCENTILE(IF(Table1[Director Name] = $P90,Table1[imdb_score]),0.75)</f>
        <v>7.7249999999999996</v>
      </c>
      <c r="V90" cm="1">
        <f t="array" ref="V90">PERCENTILE(IF(Table1[Director Name] = $P90,Table1[imdb_score]),1)</f>
        <v>7.8</v>
      </c>
    </row>
    <row r="91" spans="1:22">
      <c r="A91" t="s">
        <v>529</v>
      </c>
      <c r="B91">
        <v>131</v>
      </c>
      <c r="C91">
        <v>92</v>
      </c>
      <c r="D91" t="s">
        <v>530</v>
      </c>
      <c r="E91">
        <v>217326336</v>
      </c>
      <c r="F91" t="s">
        <v>531</v>
      </c>
      <c r="G91" t="s">
        <v>532</v>
      </c>
      <c r="H91">
        <v>157326336</v>
      </c>
      <c r="I91" t="s">
        <v>533</v>
      </c>
      <c r="J91" t="s">
        <v>19</v>
      </c>
      <c r="K91" t="s">
        <v>20</v>
      </c>
      <c r="L91">
        <v>60000000</v>
      </c>
      <c r="M91">
        <v>5.2</v>
      </c>
      <c r="N91" t="s">
        <v>534</v>
      </c>
      <c r="P91" t="s">
        <v>535</v>
      </c>
      <c r="Q91">
        <v>6.9874999999999998</v>
      </c>
      <c r="R91">
        <v>8</v>
      </c>
      <c r="S91" cm="1">
        <f t="array" ref="S91">PERCENTILE(IF(Table1[Director Name] = $P91,Table1[imdb_score]),0.25)</f>
        <v>6.7</v>
      </c>
      <c r="T91" cm="1">
        <f t="array" ref="T91">PERCENTILE(IF(Table1[Director Name] = $P91,Table1[imdb_score]),0.5)</f>
        <v>6.9</v>
      </c>
      <c r="U91" cm="1">
        <f t="array" ref="U91">PERCENTILE(IF(Table1[Director Name] = $P91,Table1[imdb_score]),0.75)</f>
        <v>7.3</v>
      </c>
      <c r="V91" cm="1">
        <f t="array" ref="V91">PERCENTILE(IF(Table1[Director Name] = $P91,Table1[imdb_score]),1)</f>
        <v>7.8</v>
      </c>
    </row>
    <row r="92" spans="1:22">
      <c r="A92" t="s">
        <v>536</v>
      </c>
      <c r="B92">
        <v>516</v>
      </c>
      <c r="C92">
        <v>147</v>
      </c>
      <c r="D92" t="s">
        <v>62</v>
      </c>
      <c r="E92">
        <v>407197282</v>
      </c>
      <c r="F92" t="s">
        <v>59</v>
      </c>
      <c r="G92" t="s">
        <v>537</v>
      </c>
      <c r="H92">
        <v>157197282</v>
      </c>
      <c r="I92" t="s">
        <v>538</v>
      </c>
      <c r="J92" t="s">
        <v>19</v>
      </c>
      <c r="K92" t="s">
        <v>20</v>
      </c>
      <c r="L92">
        <v>250000000</v>
      </c>
      <c r="M92">
        <v>8.1999999999999993</v>
      </c>
      <c r="N92" t="s">
        <v>63</v>
      </c>
      <c r="P92" t="s">
        <v>539</v>
      </c>
      <c r="Q92">
        <v>6.7625000000000002</v>
      </c>
      <c r="R92">
        <v>8</v>
      </c>
      <c r="S92" cm="1">
        <f t="array" ref="S92">PERCENTILE(IF(Table1[Director Name] = $P92,Table1[imdb_score]),0.25)</f>
        <v>6.4499999999999993</v>
      </c>
      <c r="T92" cm="1">
        <f t="array" ref="T92">PERCENTILE(IF(Table1[Director Name] = $P92,Table1[imdb_score]),0.5)</f>
        <v>6.9499999999999993</v>
      </c>
      <c r="U92" cm="1">
        <f t="array" ref="U92">PERCENTILE(IF(Table1[Director Name] = $P92,Table1[imdb_score]),0.75)</f>
        <v>7.2249999999999996</v>
      </c>
      <c r="V92" cm="1">
        <f t="array" ref="V92">PERCENTILE(IF(Table1[Director Name] = $P92,Table1[imdb_score]),1)</f>
        <v>7.6</v>
      </c>
    </row>
    <row r="93" spans="1:22">
      <c r="A93" t="s">
        <v>540</v>
      </c>
      <c r="B93">
        <v>21</v>
      </c>
      <c r="C93">
        <v>102</v>
      </c>
      <c r="D93" t="s">
        <v>541</v>
      </c>
      <c r="E93">
        <v>167780960</v>
      </c>
      <c r="F93" t="s">
        <v>542</v>
      </c>
      <c r="G93" t="s">
        <v>543</v>
      </c>
      <c r="H93">
        <v>156780960</v>
      </c>
      <c r="I93" t="s">
        <v>544</v>
      </c>
      <c r="J93" t="s">
        <v>19</v>
      </c>
      <c r="K93" t="s">
        <v>20</v>
      </c>
      <c r="L93">
        <v>11000000</v>
      </c>
      <c r="M93">
        <v>5.9</v>
      </c>
      <c r="N93" t="s">
        <v>545</v>
      </c>
      <c r="P93" t="s">
        <v>546</v>
      </c>
      <c r="Q93">
        <v>8.1999999999999993</v>
      </c>
      <c r="R93">
        <v>8</v>
      </c>
      <c r="S93" cm="1">
        <f t="array" ref="S93">PERCENTILE(IF(Table1[Director Name] = $P93,Table1[imdb_score]),0.25)</f>
        <v>7.9749999999999996</v>
      </c>
      <c r="T93" cm="1">
        <f t="array" ref="T93">PERCENTILE(IF(Table1[Director Name] = $P93,Table1[imdb_score]),0.5)</f>
        <v>8.1999999999999993</v>
      </c>
      <c r="U93" cm="1">
        <f t="array" ref="U93">PERCENTILE(IF(Table1[Director Name] = $P93,Table1[imdb_score]),0.75)</f>
        <v>8.4250000000000007</v>
      </c>
      <c r="V93" cm="1">
        <f t="array" ref="V93">PERCENTILE(IF(Table1[Director Name] = $P93,Table1[imdb_score]),1)</f>
        <v>8.9</v>
      </c>
    </row>
    <row r="94" spans="1:22">
      <c r="A94" t="s">
        <v>51</v>
      </c>
      <c r="B94">
        <v>177</v>
      </c>
      <c r="C94">
        <v>129</v>
      </c>
      <c r="D94" t="s">
        <v>547</v>
      </c>
      <c r="E94">
        <v>229074524</v>
      </c>
      <c r="F94" t="s">
        <v>112</v>
      </c>
      <c r="G94" t="s">
        <v>548</v>
      </c>
      <c r="H94">
        <v>156074524</v>
      </c>
      <c r="I94" t="s">
        <v>549</v>
      </c>
      <c r="J94" t="s">
        <v>19</v>
      </c>
      <c r="K94" t="s">
        <v>20</v>
      </c>
      <c r="L94">
        <v>73000000</v>
      </c>
      <c r="M94">
        <v>6.5</v>
      </c>
      <c r="N94" t="s">
        <v>63</v>
      </c>
      <c r="P94" t="s">
        <v>261</v>
      </c>
      <c r="Q94">
        <v>6.1875</v>
      </c>
      <c r="R94">
        <v>8</v>
      </c>
      <c r="S94" cm="1">
        <f t="array" ref="S94">PERCENTILE(IF(Table1[Director Name] = $P94,Table1[imdb_score]),0.25)</f>
        <v>5.7249999999999996</v>
      </c>
      <c r="T94" cm="1">
        <f t="array" ref="T94">PERCENTILE(IF(Table1[Director Name] = $P94,Table1[imdb_score]),0.5)</f>
        <v>6.4</v>
      </c>
      <c r="U94" cm="1">
        <f t="array" ref="U94">PERCENTILE(IF(Table1[Director Name] = $P94,Table1[imdb_score]),0.75)</f>
        <v>6.9</v>
      </c>
      <c r="V94" cm="1">
        <f t="array" ref="V94">PERCENTILE(IF(Table1[Director Name] = $P94,Table1[imdb_score]),1)</f>
        <v>7.1</v>
      </c>
    </row>
    <row r="95" spans="1:22">
      <c r="A95" t="s">
        <v>200</v>
      </c>
      <c r="B95">
        <v>208</v>
      </c>
      <c r="C95">
        <v>106</v>
      </c>
      <c r="D95" t="s">
        <v>550</v>
      </c>
      <c r="E95">
        <v>227965690</v>
      </c>
      <c r="F95" t="s">
        <v>551</v>
      </c>
      <c r="G95" t="s">
        <v>552</v>
      </c>
      <c r="H95">
        <v>155965690</v>
      </c>
      <c r="I95" t="s">
        <v>553</v>
      </c>
      <c r="J95" t="s">
        <v>19</v>
      </c>
      <c r="K95" t="s">
        <v>20</v>
      </c>
      <c r="L95">
        <v>72000000</v>
      </c>
      <c r="M95">
        <v>6.7</v>
      </c>
      <c r="N95" t="s">
        <v>554</v>
      </c>
      <c r="P95" t="s">
        <v>555</v>
      </c>
      <c r="Q95">
        <v>7.5</v>
      </c>
      <c r="R95">
        <v>8</v>
      </c>
      <c r="S95" cm="1">
        <f t="array" ref="S95">PERCENTILE(IF(Table1[Director Name] = $P95,Table1[imdb_score]),0.25)</f>
        <v>7.1</v>
      </c>
      <c r="T95" cm="1">
        <f t="array" ref="T95">PERCENTILE(IF(Table1[Director Name] = $P95,Table1[imdb_score]),0.5)</f>
        <v>7.5</v>
      </c>
      <c r="U95" cm="1">
        <f t="array" ref="U95">PERCENTILE(IF(Table1[Director Name] = $P95,Table1[imdb_score]),0.75)</f>
        <v>7.8</v>
      </c>
      <c r="V95" cm="1">
        <f t="array" ref="V95">PERCENTILE(IF(Table1[Director Name] = $P95,Table1[imdb_score]),1)</f>
        <v>8.4</v>
      </c>
    </row>
    <row r="96" spans="1:22">
      <c r="A96" t="s">
        <v>498</v>
      </c>
      <c r="B96">
        <v>191</v>
      </c>
      <c r="C96">
        <v>82</v>
      </c>
      <c r="D96" t="s">
        <v>300</v>
      </c>
      <c r="E96">
        <v>245823397</v>
      </c>
      <c r="F96" t="s">
        <v>164</v>
      </c>
      <c r="G96" t="s">
        <v>556</v>
      </c>
      <c r="H96">
        <v>155823397</v>
      </c>
      <c r="I96" t="s">
        <v>113</v>
      </c>
      <c r="J96" t="s">
        <v>19</v>
      </c>
      <c r="K96" t="s">
        <v>20</v>
      </c>
      <c r="L96">
        <v>90000000</v>
      </c>
      <c r="M96">
        <v>7.9</v>
      </c>
      <c r="N96" t="s">
        <v>303</v>
      </c>
      <c r="P96" t="s">
        <v>557</v>
      </c>
      <c r="Q96">
        <v>7.1749999999999998</v>
      </c>
      <c r="R96">
        <v>8</v>
      </c>
      <c r="S96" cm="1">
        <f t="array" ref="S96">PERCENTILE(IF(Table1[Director Name] = $P96,Table1[imdb_score]),0.25)</f>
        <v>6.9749999999999996</v>
      </c>
      <c r="T96" cm="1">
        <f t="array" ref="T96">PERCENTILE(IF(Table1[Director Name] = $P96,Table1[imdb_score]),0.5)</f>
        <v>7.3000000000000007</v>
      </c>
      <c r="U96" cm="1">
        <f t="array" ref="U96">PERCENTILE(IF(Table1[Director Name] = $P96,Table1[imdb_score]),0.75)</f>
        <v>7.4750000000000005</v>
      </c>
      <c r="V96" cm="1">
        <f t="array" ref="V96">PERCENTILE(IF(Table1[Director Name] = $P96,Table1[imdb_score]),1)</f>
        <v>7.7</v>
      </c>
    </row>
    <row r="97" spans="1:22">
      <c r="A97" t="s">
        <v>175</v>
      </c>
      <c r="B97">
        <v>37</v>
      </c>
      <c r="C97">
        <v>120</v>
      </c>
      <c r="D97" t="s">
        <v>558</v>
      </c>
      <c r="E97">
        <v>173585516</v>
      </c>
      <c r="F97" t="s">
        <v>177</v>
      </c>
      <c r="G97" t="s">
        <v>559</v>
      </c>
      <c r="H97">
        <v>155585516</v>
      </c>
      <c r="I97" t="s">
        <v>176</v>
      </c>
      <c r="J97" t="s">
        <v>19</v>
      </c>
      <c r="K97" t="s">
        <v>20</v>
      </c>
      <c r="L97">
        <v>18000000</v>
      </c>
      <c r="M97">
        <v>6.6</v>
      </c>
      <c r="N97" t="s">
        <v>560</v>
      </c>
      <c r="P97" t="s">
        <v>514</v>
      </c>
      <c r="Q97">
        <v>6.457142857</v>
      </c>
      <c r="R97">
        <v>7</v>
      </c>
      <c r="S97" cm="1">
        <f t="array" ref="S97">PERCENTILE(IF(Table1[Director Name] = $P97,Table1[imdb_score]),0.25)</f>
        <v>6.3</v>
      </c>
      <c r="T97" cm="1">
        <f t="array" ref="T97">PERCENTILE(IF(Table1[Director Name] = $P97,Table1[imdb_score]),0.5)</f>
        <v>6.8</v>
      </c>
      <c r="U97" cm="1">
        <f t="array" ref="U97">PERCENTILE(IF(Table1[Director Name] = $P97,Table1[imdb_score]),0.75)</f>
        <v>6.85</v>
      </c>
      <c r="V97" cm="1">
        <f t="array" ref="V97">PERCENTILE(IF(Table1[Director Name] = $P97,Table1[imdb_score]),1)</f>
        <v>7.3</v>
      </c>
    </row>
    <row r="98" spans="1:22">
      <c r="A98" t="s">
        <v>561</v>
      </c>
      <c r="B98">
        <v>94</v>
      </c>
      <c r="C98">
        <v>116</v>
      </c>
      <c r="D98" t="s">
        <v>561</v>
      </c>
      <c r="E98">
        <v>177200000</v>
      </c>
      <c r="F98" t="s">
        <v>394</v>
      </c>
      <c r="G98" t="s">
        <v>562</v>
      </c>
      <c r="H98">
        <v>155200000</v>
      </c>
      <c r="I98" t="s">
        <v>563</v>
      </c>
      <c r="J98" t="s">
        <v>19</v>
      </c>
      <c r="K98" t="s">
        <v>20</v>
      </c>
      <c r="L98">
        <v>22000000</v>
      </c>
      <c r="M98">
        <v>7.4</v>
      </c>
      <c r="N98" t="s">
        <v>564</v>
      </c>
      <c r="P98" t="s">
        <v>565</v>
      </c>
      <c r="Q98">
        <v>6.7714285710000004</v>
      </c>
      <c r="R98">
        <v>7</v>
      </c>
      <c r="S98" cm="1">
        <f t="array" ref="S98">PERCENTILE(IF(Table1[Director Name] = $P98,Table1[imdb_score]),0.25)</f>
        <v>6.25</v>
      </c>
      <c r="T98" cm="1">
        <f t="array" ref="T98">PERCENTILE(IF(Table1[Director Name] = $P98,Table1[imdb_score]),0.5)</f>
        <v>6.9</v>
      </c>
      <c r="U98" cm="1">
        <f t="array" ref="U98">PERCENTILE(IF(Table1[Director Name] = $P98,Table1[imdb_score]),0.75)</f>
        <v>7.3</v>
      </c>
      <c r="V98" cm="1">
        <f t="array" ref="V98">PERCENTILE(IF(Table1[Director Name] = $P98,Table1[imdb_score]),1)</f>
        <v>7.7</v>
      </c>
    </row>
    <row r="99" spans="1:22">
      <c r="A99" t="s">
        <v>566</v>
      </c>
      <c r="B99">
        <v>119</v>
      </c>
      <c r="C99">
        <v>174</v>
      </c>
      <c r="D99" t="s">
        <v>567</v>
      </c>
      <c r="E99">
        <v>163214286</v>
      </c>
      <c r="F99" t="s">
        <v>568</v>
      </c>
      <c r="G99" t="s">
        <v>569</v>
      </c>
      <c r="H99">
        <v>155014286</v>
      </c>
      <c r="I99" t="s">
        <v>570</v>
      </c>
      <c r="J99" t="s">
        <v>19</v>
      </c>
      <c r="K99" t="s">
        <v>20</v>
      </c>
      <c r="L99">
        <v>8200000</v>
      </c>
      <c r="M99">
        <v>8</v>
      </c>
      <c r="N99" t="s">
        <v>571</v>
      </c>
      <c r="P99" t="s">
        <v>572</v>
      </c>
      <c r="Q99">
        <v>7.1714285709999999</v>
      </c>
      <c r="R99">
        <v>7</v>
      </c>
      <c r="S99" cm="1">
        <f t="array" ref="S99">PERCENTILE(IF(Table1[Director Name] = $P99,Table1[imdb_score]),0.25)</f>
        <v>6.75</v>
      </c>
      <c r="T99" cm="1">
        <f t="array" ref="T99">PERCENTILE(IF(Table1[Director Name] = $P99,Table1[imdb_score]),0.5)</f>
        <v>7.1</v>
      </c>
      <c r="U99" cm="1">
        <f t="array" ref="U99">PERCENTILE(IF(Table1[Director Name] = $P99,Table1[imdb_score]),0.75)</f>
        <v>7.55</v>
      </c>
      <c r="V99" cm="1">
        <f t="array" ref="V99">PERCENTILE(IF(Table1[Director Name] = $P99,Table1[imdb_score]),1)</f>
        <v>7.9</v>
      </c>
    </row>
    <row r="100" spans="1:22">
      <c r="A100" t="s">
        <v>573</v>
      </c>
      <c r="B100">
        <v>350</v>
      </c>
      <c r="C100">
        <v>122</v>
      </c>
      <c r="D100" t="s">
        <v>234</v>
      </c>
      <c r="E100">
        <v>191449475</v>
      </c>
      <c r="F100" t="s">
        <v>231</v>
      </c>
      <c r="G100" t="s">
        <v>574</v>
      </c>
      <c r="H100">
        <v>154449475</v>
      </c>
      <c r="I100" t="s">
        <v>259</v>
      </c>
      <c r="J100" t="s">
        <v>19</v>
      </c>
      <c r="K100" t="s">
        <v>20</v>
      </c>
      <c r="L100">
        <v>37000000</v>
      </c>
      <c r="M100">
        <v>5.2</v>
      </c>
      <c r="N100" t="s">
        <v>575</v>
      </c>
      <c r="P100" t="s">
        <v>576</v>
      </c>
      <c r="Q100">
        <v>7.128571429</v>
      </c>
      <c r="R100">
        <v>7</v>
      </c>
      <c r="S100" cm="1">
        <f t="array" ref="S100">PERCENTILE(IF(Table1[Director Name] = $P100,Table1[imdb_score]),0.25)</f>
        <v>6.65</v>
      </c>
      <c r="T100" cm="1">
        <f t="array" ref="T100">PERCENTILE(IF(Table1[Director Name] = $P100,Table1[imdb_score]),0.5)</f>
        <v>7.3</v>
      </c>
      <c r="U100" cm="1">
        <f t="array" ref="U100">PERCENTILE(IF(Table1[Director Name] = $P100,Table1[imdb_score]),0.75)</f>
        <v>7.65</v>
      </c>
      <c r="V100" cm="1">
        <f t="array" ref="V100">PERCENTILE(IF(Table1[Director Name] = $P100,Table1[imdb_score]),1)</f>
        <v>7.9</v>
      </c>
    </row>
    <row r="101" spans="1:22">
      <c r="A101" t="s">
        <v>573</v>
      </c>
      <c r="B101">
        <v>350</v>
      </c>
      <c r="C101">
        <v>122</v>
      </c>
      <c r="D101" t="s">
        <v>234</v>
      </c>
      <c r="E101">
        <v>191449475</v>
      </c>
      <c r="F101" t="s">
        <v>231</v>
      </c>
      <c r="G101" t="s">
        <v>574</v>
      </c>
      <c r="H101">
        <v>154449475</v>
      </c>
      <c r="I101" t="s">
        <v>259</v>
      </c>
      <c r="J101" t="s">
        <v>19</v>
      </c>
      <c r="K101" t="s">
        <v>20</v>
      </c>
      <c r="L101">
        <v>37000000</v>
      </c>
      <c r="M101">
        <v>5.2</v>
      </c>
      <c r="N101" t="s">
        <v>575</v>
      </c>
      <c r="P101" t="s">
        <v>577</v>
      </c>
      <c r="Q101">
        <v>7.1142857140000002</v>
      </c>
      <c r="R101">
        <v>7</v>
      </c>
      <c r="S101" cm="1">
        <f t="array" ref="S101">PERCENTILE(IF(Table1[Director Name] = $P101,Table1[imdb_score]),0.25)</f>
        <v>6.7</v>
      </c>
      <c r="T101" cm="1">
        <f t="array" ref="T101">PERCENTILE(IF(Table1[Director Name] = $P101,Table1[imdb_score]),0.5)</f>
        <v>7</v>
      </c>
      <c r="U101" cm="1">
        <f t="array" ref="U101">PERCENTILE(IF(Table1[Director Name] = $P101,Table1[imdb_score]),0.75)</f>
        <v>7.5500000000000007</v>
      </c>
      <c r="V101" cm="1">
        <f t="array" ref="V101">PERCENTILE(IF(Table1[Director Name] = $P101,Table1[imdb_score]),1)</f>
        <v>8.1</v>
      </c>
    </row>
    <row r="102" spans="1:22">
      <c r="A102" t="s">
        <v>578</v>
      </c>
      <c r="B102">
        <v>221</v>
      </c>
      <c r="C102">
        <v>115</v>
      </c>
      <c r="D102" t="s">
        <v>579</v>
      </c>
      <c r="E102">
        <v>183436380</v>
      </c>
      <c r="F102" t="s">
        <v>259</v>
      </c>
      <c r="G102" t="s">
        <v>580</v>
      </c>
      <c r="H102">
        <v>154436380</v>
      </c>
      <c r="I102" t="s">
        <v>581</v>
      </c>
      <c r="J102" t="s">
        <v>19</v>
      </c>
      <c r="K102" t="s">
        <v>20</v>
      </c>
      <c r="L102">
        <v>29000000</v>
      </c>
      <c r="M102">
        <v>6.5</v>
      </c>
      <c r="N102" t="s">
        <v>582</v>
      </c>
      <c r="P102" t="s">
        <v>583</v>
      </c>
      <c r="Q102">
        <v>6.042857143</v>
      </c>
      <c r="R102">
        <v>7</v>
      </c>
      <c r="S102" cm="1">
        <f t="array" ref="S102">PERCENTILE(IF(Table1[Director Name] = $P102,Table1[imdb_score]),0.25)</f>
        <v>5.8</v>
      </c>
      <c r="T102" cm="1">
        <f t="array" ref="T102">PERCENTILE(IF(Table1[Director Name] = $P102,Table1[imdb_score]),0.5)</f>
        <v>6.1</v>
      </c>
      <c r="U102" cm="1">
        <f t="array" ref="U102">PERCENTILE(IF(Table1[Director Name] = $P102,Table1[imdb_score]),0.75)</f>
        <v>6.45</v>
      </c>
      <c r="V102" cm="1">
        <f t="array" ref="V102">PERCENTILE(IF(Table1[Director Name] = $P102,Table1[imdb_score]),1)</f>
        <v>6.5</v>
      </c>
    </row>
    <row r="103" spans="1:22">
      <c r="A103" t="s">
        <v>584</v>
      </c>
      <c r="B103">
        <v>119</v>
      </c>
      <c r="C103">
        <v>129</v>
      </c>
      <c r="D103" t="s">
        <v>207</v>
      </c>
      <c r="E103">
        <v>159600000</v>
      </c>
      <c r="F103" t="s">
        <v>585</v>
      </c>
      <c r="G103" t="s">
        <v>586</v>
      </c>
      <c r="H103">
        <v>154100000</v>
      </c>
      <c r="I103" t="s">
        <v>587</v>
      </c>
      <c r="J103" t="s">
        <v>19</v>
      </c>
      <c r="K103" t="s">
        <v>20</v>
      </c>
      <c r="L103">
        <v>5500000</v>
      </c>
      <c r="M103">
        <v>8.3000000000000007</v>
      </c>
      <c r="N103" t="s">
        <v>588</v>
      </c>
      <c r="P103" t="s">
        <v>337</v>
      </c>
      <c r="Q103">
        <v>6.9857142860000003</v>
      </c>
      <c r="R103">
        <v>7</v>
      </c>
      <c r="S103" cm="1">
        <f t="array" ref="S103">PERCENTILE(IF(Table1[Director Name] = $P103,Table1[imdb_score]),0.25)</f>
        <v>6.55</v>
      </c>
      <c r="T103" cm="1">
        <f t="array" ref="T103">PERCENTILE(IF(Table1[Director Name] = $P103,Table1[imdb_score]),0.5)</f>
        <v>7.1</v>
      </c>
      <c r="U103" cm="1">
        <f t="array" ref="U103">PERCENTILE(IF(Table1[Director Name] = $P103,Table1[imdb_score]),0.75)</f>
        <v>7.25</v>
      </c>
      <c r="V103" cm="1">
        <f t="array" ref="V103">PERCENTILE(IF(Table1[Director Name] = $P103,Table1[imdb_score]),1)</f>
        <v>8.1</v>
      </c>
    </row>
    <row r="104" spans="1:22">
      <c r="A104" t="s">
        <v>426</v>
      </c>
      <c r="B104">
        <v>171</v>
      </c>
      <c r="C104">
        <v>107</v>
      </c>
      <c r="D104" t="s">
        <v>589</v>
      </c>
      <c r="E104">
        <v>176483808</v>
      </c>
      <c r="F104" t="s">
        <v>590</v>
      </c>
      <c r="G104" t="s">
        <v>591</v>
      </c>
      <c r="H104">
        <v>153483808</v>
      </c>
      <c r="I104" t="s">
        <v>592</v>
      </c>
      <c r="J104" t="s">
        <v>19</v>
      </c>
      <c r="K104" t="s">
        <v>20</v>
      </c>
      <c r="L104">
        <v>23000000</v>
      </c>
      <c r="M104">
        <v>7.1</v>
      </c>
      <c r="N104" t="s">
        <v>331</v>
      </c>
      <c r="P104" t="s">
        <v>14</v>
      </c>
      <c r="Q104">
        <v>7.914285714</v>
      </c>
      <c r="R104">
        <v>7</v>
      </c>
      <c r="S104" cm="1">
        <f t="array" ref="S104">PERCENTILE(IF(Table1[Director Name] = $P104,Table1[imdb_score]),0.25)</f>
        <v>7.65</v>
      </c>
      <c r="T104" cm="1">
        <f t="array" ref="T104">PERCENTILE(IF(Table1[Director Name] = $P104,Table1[imdb_score]),0.5)</f>
        <v>7.9</v>
      </c>
      <c r="U104" cm="1">
        <f t="array" ref="U104">PERCENTILE(IF(Table1[Director Name] = $P104,Table1[imdb_score]),0.75)</f>
        <v>8.25</v>
      </c>
      <c r="V104" cm="1">
        <f t="array" ref="V104">PERCENTILE(IF(Table1[Director Name] = $P104,Table1[imdb_score]),1)</f>
        <v>8.5</v>
      </c>
    </row>
    <row r="105" spans="1:22">
      <c r="A105" t="s">
        <v>51</v>
      </c>
      <c r="B105">
        <v>148</v>
      </c>
      <c r="C105">
        <v>118</v>
      </c>
      <c r="D105" t="s">
        <v>593</v>
      </c>
      <c r="E105">
        <v>179870271</v>
      </c>
      <c r="F105" t="s">
        <v>45</v>
      </c>
      <c r="G105" t="s">
        <v>594</v>
      </c>
      <c r="H105">
        <v>151870271</v>
      </c>
      <c r="I105" t="s">
        <v>595</v>
      </c>
      <c r="J105" t="s">
        <v>19</v>
      </c>
      <c r="K105" t="s">
        <v>20</v>
      </c>
      <c r="L105">
        <v>28000000</v>
      </c>
      <c r="M105">
        <v>7.6</v>
      </c>
      <c r="N105" t="s">
        <v>279</v>
      </c>
      <c r="P105" t="s">
        <v>520</v>
      </c>
      <c r="Q105">
        <v>7.2</v>
      </c>
      <c r="R105">
        <v>7</v>
      </c>
      <c r="S105" cm="1">
        <f t="array" ref="S105">PERCENTILE(IF(Table1[Director Name] = $P105,Table1[imdb_score]),0.25)</f>
        <v>6.8</v>
      </c>
      <c r="T105" cm="1">
        <f t="array" ref="T105">PERCENTILE(IF(Table1[Director Name] = $P105,Table1[imdb_score]),0.5)</f>
        <v>7.2</v>
      </c>
      <c r="U105" cm="1">
        <f t="array" ref="U105">PERCENTILE(IF(Table1[Director Name] = $P105,Table1[imdb_score]),0.75)</f>
        <v>7.6</v>
      </c>
      <c r="V105" cm="1">
        <f t="array" ref="V105">PERCENTILE(IF(Table1[Director Name] = $P105,Table1[imdb_score]),1)</f>
        <v>7.8</v>
      </c>
    </row>
    <row r="106" spans="1:22">
      <c r="A106" t="s">
        <v>326</v>
      </c>
      <c r="B106">
        <v>194</v>
      </c>
      <c r="C106">
        <v>94</v>
      </c>
      <c r="D106" t="s">
        <v>596</v>
      </c>
      <c r="E106">
        <v>213079163</v>
      </c>
      <c r="F106" t="s">
        <v>378</v>
      </c>
      <c r="G106" t="s">
        <v>597</v>
      </c>
      <c r="H106">
        <v>150079163</v>
      </c>
      <c r="I106" t="s">
        <v>444</v>
      </c>
      <c r="J106" t="s">
        <v>19</v>
      </c>
      <c r="K106" t="s">
        <v>20</v>
      </c>
      <c r="L106">
        <v>63000000</v>
      </c>
      <c r="M106">
        <v>6.2</v>
      </c>
      <c r="N106" t="s">
        <v>291</v>
      </c>
      <c r="P106" t="s">
        <v>598</v>
      </c>
      <c r="Q106">
        <v>6.4</v>
      </c>
      <c r="R106">
        <v>7</v>
      </c>
      <c r="S106" cm="1">
        <f t="array" ref="S106">PERCENTILE(IF(Table1[Director Name] = $P106,Table1[imdb_score]),0.25)</f>
        <v>5.9499999999999993</v>
      </c>
      <c r="T106" cm="1">
        <f t="array" ref="T106">PERCENTILE(IF(Table1[Director Name] = $P106,Table1[imdb_score]),0.5)</f>
        <v>6.8</v>
      </c>
      <c r="U106" cm="1">
        <f t="array" ref="U106">PERCENTILE(IF(Table1[Director Name] = $P106,Table1[imdb_score]),0.75)</f>
        <v>6.9</v>
      </c>
      <c r="V106" cm="1">
        <f t="array" ref="V106">PERCENTILE(IF(Table1[Director Name] = $P106,Table1[imdb_score]),1)</f>
        <v>7</v>
      </c>
    </row>
    <row r="107" spans="1:22">
      <c r="A107" t="s">
        <v>599</v>
      </c>
      <c r="B107">
        <v>114</v>
      </c>
      <c r="C107">
        <v>113</v>
      </c>
      <c r="D107" t="s">
        <v>600</v>
      </c>
      <c r="E107">
        <v>241688385</v>
      </c>
      <c r="F107" t="s">
        <v>306</v>
      </c>
      <c r="G107" t="s">
        <v>601</v>
      </c>
      <c r="H107">
        <v>149688385</v>
      </c>
      <c r="I107" t="s">
        <v>602</v>
      </c>
      <c r="J107" t="s">
        <v>19</v>
      </c>
      <c r="K107" t="s">
        <v>20</v>
      </c>
      <c r="L107">
        <v>92000000</v>
      </c>
      <c r="M107">
        <v>6.3</v>
      </c>
      <c r="N107" t="s">
        <v>603</v>
      </c>
      <c r="P107" t="s">
        <v>326</v>
      </c>
      <c r="Q107">
        <v>6.5714285710000002</v>
      </c>
      <c r="R107">
        <v>7</v>
      </c>
      <c r="S107" cm="1">
        <f t="array" ref="S107">PERCENTILE(IF(Table1[Director Name] = $P107,Table1[imdb_score]),0.25)</f>
        <v>6.25</v>
      </c>
      <c r="T107" cm="1">
        <f t="array" ref="T107">PERCENTILE(IF(Table1[Director Name] = $P107,Table1[imdb_score]),0.5)</f>
        <v>6.6</v>
      </c>
      <c r="U107" cm="1">
        <f t="array" ref="U107">PERCENTILE(IF(Table1[Director Name] = $P107,Table1[imdb_score]),0.75)</f>
        <v>6.85</v>
      </c>
      <c r="V107" cm="1">
        <f t="array" ref="V107">PERCENTILE(IF(Table1[Director Name] = $P107,Table1[imdb_score]),1)</f>
        <v>7</v>
      </c>
    </row>
    <row r="108" spans="1:22">
      <c r="A108" t="s">
        <v>51</v>
      </c>
      <c r="B108">
        <v>149</v>
      </c>
      <c r="C108">
        <v>127</v>
      </c>
      <c r="D108" t="s">
        <v>604</v>
      </c>
      <c r="E108">
        <v>197171806</v>
      </c>
      <c r="F108" t="s">
        <v>45</v>
      </c>
      <c r="G108" t="s">
        <v>605</v>
      </c>
      <c r="H108">
        <v>149171806</v>
      </c>
      <c r="I108" t="s">
        <v>606</v>
      </c>
      <c r="J108" t="s">
        <v>19</v>
      </c>
      <c r="K108" t="s">
        <v>20</v>
      </c>
      <c r="L108">
        <v>48000000</v>
      </c>
      <c r="M108">
        <v>8.3000000000000007</v>
      </c>
      <c r="N108" t="s">
        <v>341</v>
      </c>
      <c r="P108" t="s">
        <v>607</v>
      </c>
      <c r="Q108">
        <v>6.6428571429999996</v>
      </c>
      <c r="R108">
        <v>7</v>
      </c>
      <c r="S108" cm="1">
        <f t="array" ref="S108">PERCENTILE(IF(Table1[Director Name] = $P108,Table1[imdb_score]),0.25)</f>
        <v>5.8</v>
      </c>
      <c r="T108" cm="1">
        <f t="array" ref="T108">PERCENTILE(IF(Table1[Director Name] = $P108,Table1[imdb_score]),0.5)</f>
        <v>6.7</v>
      </c>
      <c r="U108" cm="1">
        <f t="array" ref="U108">PERCENTILE(IF(Table1[Director Name] = $P108,Table1[imdb_score]),0.75)</f>
        <v>7.3</v>
      </c>
      <c r="V108" cm="1">
        <f t="array" ref="V108">PERCENTILE(IF(Table1[Director Name] = $P108,Table1[imdb_score]),1)</f>
        <v>7.8</v>
      </c>
    </row>
    <row r="109" spans="1:22">
      <c r="A109" t="s">
        <v>308</v>
      </c>
      <c r="B109">
        <v>100</v>
      </c>
      <c r="C109">
        <v>133</v>
      </c>
      <c r="D109" t="s">
        <v>608</v>
      </c>
      <c r="E109">
        <v>172825435</v>
      </c>
      <c r="F109" t="s">
        <v>502</v>
      </c>
      <c r="G109" t="s">
        <v>609</v>
      </c>
      <c r="H109">
        <v>147825435</v>
      </c>
      <c r="I109" t="s">
        <v>610</v>
      </c>
      <c r="J109" t="s">
        <v>19</v>
      </c>
      <c r="K109" t="s">
        <v>20</v>
      </c>
      <c r="L109">
        <v>25000000</v>
      </c>
      <c r="M109">
        <v>8</v>
      </c>
      <c r="N109" t="s">
        <v>48</v>
      </c>
      <c r="P109" t="s">
        <v>611</v>
      </c>
      <c r="Q109">
        <v>6.2571428569999998</v>
      </c>
      <c r="R109">
        <v>7</v>
      </c>
      <c r="S109" cm="1">
        <f t="array" ref="S109">PERCENTILE(IF(Table1[Director Name] = $P109,Table1[imdb_score]),0.25)</f>
        <v>5.9</v>
      </c>
      <c r="T109" cm="1">
        <f t="array" ref="T109">PERCENTILE(IF(Table1[Director Name] = $P109,Table1[imdb_score]),0.5)</f>
        <v>5.9</v>
      </c>
      <c r="U109" cm="1">
        <f t="array" ref="U109">PERCENTILE(IF(Table1[Director Name] = $P109,Table1[imdb_score]),0.75)</f>
        <v>6.65</v>
      </c>
      <c r="V109" cm="1">
        <f t="array" ref="V109">PERCENTILE(IF(Table1[Director Name] = $P109,Table1[imdb_score]),1)</f>
        <v>7.8</v>
      </c>
    </row>
    <row r="110" spans="1:22">
      <c r="A110" t="s">
        <v>51</v>
      </c>
      <c r="B110">
        <v>219</v>
      </c>
      <c r="C110">
        <v>169</v>
      </c>
      <c r="D110" t="s">
        <v>483</v>
      </c>
      <c r="E110">
        <v>216119491</v>
      </c>
      <c r="F110" t="s">
        <v>164</v>
      </c>
      <c r="G110" t="s">
        <v>612</v>
      </c>
      <c r="H110">
        <v>146119491</v>
      </c>
      <c r="I110" t="s">
        <v>613</v>
      </c>
      <c r="J110" t="s">
        <v>19</v>
      </c>
      <c r="K110" t="s">
        <v>20</v>
      </c>
      <c r="L110">
        <v>70000000</v>
      </c>
      <c r="M110">
        <v>8.6</v>
      </c>
      <c r="N110" t="s">
        <v>614</v>
      </c>
      <c r="P110" t="s">
        <v>310</v>
      </c>
      <c r="Q110">
        <v>7.128571429</v>
      </c>
      <c r="R110">
        <v>7</v>
      </c>
      <c r="S110" cm="1">
        <f t="array" ref="S110">PERCENTILE(IF(Table1[Director Name] = $P110,Table1[imdb_score]),0.25)</f>
        <v>6.65</v>
      </c>
      <c r="T110" cm="1">
        <f t="array" ref="T110">PERCENTILE(IF(Table1[Director Name] = $P110,Table1[imdb_score]),0.5)</f>
        <v>7</v>
      </c>
      <c r="U110" cm="1">
        <f t="array" ref="U110">PERCENTILE(IF(Table1[Director Name] = $P110,Table1[imdb_score]),0.75)</f>
        <v>7.8</v>
      </c>
      <c r="V110" cm="1">
        <f t="array" ref="V110">PERCENTILE(IF(Table1[Director Name] = $P110,Table1[imdb_score]),1)</f>
        <v>7.9</v>
      </c>
    </row>
    <row r="111" spans="1:22">
      <c r="A111" t="s">
        <v>557</v>
      </c>
      <c r="B111">
        <v>460</v>
      </c>
      <c r="C111">
        <v>117</v>
      </c>
      <c r="D111" t="s">
        <v>615</v>
      </c>
      <c r="E111">
        <v>210592590</v>
      </c>
      <c r="F111" t="s">
        <v>616</v>
      </c>
      <c r="G111" t="s">
        <v>617</v>
      </c>
      <c r="H111">
        <v>145592590</v>
      </c>
      <c r="I111" t="s">
        <v>618</v>
      </c>
      <c r="J111" t="s">
        <v>19</v>
      </c>
      <c r="K111" t="s">
        <v>20</v>
      </c>
      <c r="L111">
        <v>65000000</v>
      </c>
      <c r="M111">
        <v>7.7</v>
      </c>
      <c r="N111" t="s">
        <v>619</v>
      </c>
      <c r="P111" t="s">
        <v>620</v>
      </c>
      <c r="Q111">
        <v>6.5</v>
      </c>
      <c r="R111">
        <v>7</v>
      </c>
      <c r="S111" cm="1">
        <f t="array" ref="S111">PERCENTILE(IF(Table1[Director Name] = $P111,Table1[imdb_score]),0.25)</f>
        <v>6.25</v>
      </c>
      <c r="T111" cm="1">
        <f t="array" ref="T111">PERCENTILE(IF(Table1[Director Name] = $P111,Table1[imdb_score]),0.5)</f>
        <v>6.5</v>
      </c>
      <c r="U111" cm="1">
        <f t="array" ref="U111">PERCENTILE(IF(Table1[Director Name] = $P111,Table1[imdb_score]),0.75)</f>
        <v>6.75</v>
      </c>
      <c r="V111" cm="1">
        <f t="array" ref="V111">PERCENTILE(IF(Table1[Director Name] = $P111,Table1[imdb_score]),1)</f>
        <v>6.9</v>
      </c>
    </row>
    <row r="112" spans="1:22">
      <c r="A112" t="s">
        <v>621</v>
      </c>
      <c r="B112">
        <v>373</v>
      </c>
      <c r="C112">
        <v>146</v>
      </c>
      <c r="D112" t="s">
        <v>24</v>
      </c>
      <c r="E112">
        <v>169705587</v>
      </c>
      <c r="F112" t="s">
        <v>622</v>
      </c>
      <c r="G112" t="s">
        <v>623</v>
      </c>
      <c r="H112">
        <v>144705587</v>
      </c>
      <c r="I112" t="s">
        <v>624</v>
      </c>
      <c r="J112" t="s">
        <v>19</v>
      </c>
      <c r="K112" t="s">
        <v>20</v>
      </c>
      <c r="L112">
        <v>25000000</v>
      </c>
      <c r="M112">
        <v>8.1</v>
      </c>
      <c r="N112" t="s">
        <v>48</v>
      </c>
      <c r="P112" t="s">
        <v>625</v>
      </c>
      <c r="Q112">
        <v>6.542857143</v>
      </c>
      <c r="R112">
        <v>7</v>
      </c>
      <c r="S112" cm="1">
        <f t="array" ref="S112">PERCENTILE(IF(Table1[Director Name] = $P112,Table1[imdb_score]),0.25)</f>
        <v>6.05</v>
      </c>
      <c r="T112" cm="1">
        <f t="array" ref="T112">PERCENTILE(IF(Table1[Director Name] = $P112,Table1[imdb_score]),0.5)</f>
        <v>6.8</v>
      </c>
      <c r="U112" cm="1">
        <f t="array" ref="U112">PERCENTILE(IF(Table1[Director Name] = $P112,Table1[imdb_score]),0.75)</f>
        <v>6.9</v>
      </c>
      <c r="V112" cm="1">
        <f t="array" ref="V112">PERCENTILE(IF(Table1[Director Name] = $P112,Table1[imdb_score]),1)</f>
        <v>7.3</v>
      </c>
    </row>
    <row r="113" spans="1:22">
      <c r="A113" t="s">
        <v>626</v>
      </c>
      <c r="B113">
        <v>107</v>
      </c>
      <c r="C113">
        <v>88</v>
      </c>
      <c r="D113" t="s">
        <v>627</v>
      </c>
      <c r="E113">
        <v>219613391</v>
      </c>
      <c r="F113" t="s">
        <v>412</v>
      </c>
      <c r="G113" t="s">
        <v>628</v>
      </c>
      <c r="H113">
        <v>144613391</v>
      </c>
      <c r="I113" t="s">
        <v>531</v>
      </c>
      <c r="J113" t="s">
        <v>19</v>
      </c>
      <c r="K113" t="s">
        <v>20</v>
      </c>
      <c r="L113">
        <v>75000000</v>
      </c>
      <c r="M113">
        <v>4.5</v>
      </c>
      <c r="N113" t="s">
        <v>534</v>
      </c>
      <c r="P113" t="s">
        <v>629</v>
      </c>
      <c r="Q113">
        <v>7.2285714289999996</v>
      </c>
      <c r="R113">
        <v>7</v>
      </c>
      <c r="S113" cm="1">
        <f t="array" ref="S113">PERCENTILE(IF(Table1[Director Name] = $P113,Table1[imdb_score]),0.25)</f>
        <v>6.9</v>
      </c>
      <c r="T113" cm="1">
        <f t="array" ref="T113">PERCENTILE(IF(Table1[Director Name] = $P113,Table1[imdb_score]),0.5)</f>
        <v>7.1</v>
      </c>
      <c r="U113" cm="1">
        <f t="array" ref="U113">PERCENTILE(IF(Table1[Director Name] = $P113,Table1[imdb_score]),0.75)</f>
        <v>7.6</v>
      </c>
      <c r="V113" cm="1">
        <f t="array" ref="V113">PERCENTILE(IF(Table1[Director Name] = $P113,Table1[imdb_score]),1)</f>
        <v>7.8</v>
      </c>
    </row>
    <row r="114" spans="1:22">
      <c r="A114" t="s">
        <v>162</v>
      </c>
      <c r="B114">
        <v>221</v>
      </c>
      <c r="C114">
        <v>143</v>
      </c>
      <c r="D114" t="s">
        <v>630</v>
      </c>
      <c r="E114">
        <v>233630478</v>
      </c>
      <c r="F114" t="s">
        <v>164</v>
      </c>
      <c r="G114" t="s">
        <v>631</v>
      </c>
      <c r="H114">
        <v>143630478</v>
      </c>
      <c r="I114" t="s">
        <v>632</v>
      </c>
      <c r="J114" t="s">
        <v>19</v>
      </c>
      <c r="K114" t="s">
        <v>20</v>
      </c>
      <c r="L114">
        <v>90000000</v>
      </c>
      <c r="M114">
        <v>7.7</v>
      </c>
      <c r="N114" t="s">
        <v>633</v>
      </c>
      <c r="P114" t="s">
        <v>634</v>
      </c>
      <c r="Q114">
        <v>6.8428571429999998</v>
      </c>
      <c r="R114">
        <v>7</v>
      </c>
      <c r="S114" cm="1">
        <f t="array" ref="S114">PERCENTILE(IF(Table1[Director Name] = $P114,Table1[imdb_score]),0.25)</f>
        <v>6.4</v>
      </c>
      <c r="T114" cm="1">
        <f t="array" ref="T114">PERCENTILE(IF(Table1[Director Name] = $P114,Table1[imdb_score]),0.5)</f>
        <v>6.6</v>
      </c>
      <c r="U114" cm="1">
        <f t="array" ref="U114">PERCENTILE(IF(Table1[Director Name] = $P114,Table1[imdb_score]),0.75)</f>
        <v>7.35</v>
      </c>
      <c r="V114" cm="1">
        <f t="array" ref="V114">PERCENTILE(IF(Table1[Director Name] = $P114,Table1[imdb_score]),1)</f>
        <v>7.8</v>
      </c>
    </row>
    <row r="115" spans="1:22">
      <c r="A115" t="s">
        <v>635</v>
      </c>
      <c r="B115">
        <v>94</v>
      </c>
      <c r="C115">
        <v>119</v>
      </c>
      <c r="D115" t="s">
        <v>636</v>
      </c>
      <c r="E115">
        <v>156645693</v>
      </c>
      <c r="F115" t="s">
        <v>637</v>
      </c>
      <c r="G115" t="s">
        <v>638</v>
      </c>
      <c r="H115">
        <v>142645693</v>
      </c>
      <c r="I115" t="s">
        <v>639</v>
      </c>
      <c r="J115" t="s">
        <v>19</v>
      </c>
      <c r="K115" t="s">
        <v>20</v>
      </c>
      <c r="L115">
        <v>14000000</v>
      </c>
      <c r="M115">
        <v>6.9</v>
      </c>
      <c r="N115" t="s">
        <v>640</v>
      </c>
      <c r="P115" t="s">
        <v>641</v>
      </c>
      <c r="Q115">
        <v>7.585714286</v>
      </c>
      <c r="R115">
        <v>7</v>
      </c>
      <c r="S115" cm="1">
        <f t="array" ref="S115">PERCENTILE(IF(Table1[Director Name] = $P115,Table1[imdb_score]),0.25)</f>
        <v>7.35</v>
      </c>
      <c r="T115" cm="1">
        <f t="array" ref="T115">PERCENTILE(IF(Table1[Director Name] = $P115,Table1[imdb_score]),0.5)</f>
        <v>7.7</v>
      </c>
      <c r="U115" cm="1">
        <f t="array" ref="U115">PERCENTILE(IF(Table1[Director Name] = $P115,Table1[imdb_score]),0.75)</f>
        <v>7.85</v>
      </c>
      <c r="V115" cm="1">
        <f t="array" ref="V115">PERCENTILE(IF(Table1[Director Name] = $P115,Table1[imdb_score]),1)</f>
        <v>8.1</v>
      </c>
    </row>
    <row r="116" spans="1:22">
      <c r="A116" t="s">
        <v>642</v>
      </c>
      <c r="B116">
        <v>329</v>
      </c>
      <c r="C116">
        <v>138</v>
      </c>
      <c r="D116" t="s">
        <v>376</v>
      </c>
      <c r="E116">
        <v>292000866</v>
      </c>
      <c r="F116" t="s">
        <v>232</v>
      </c>
      <c r="G116" t="s">
        <v>643</v>
      </c>
      <c r="H116">
        <v>142000866</v>
      </c>
      <c r="I116" t="s">
        <v>375</v>
      </c>
      <c r="J116" t="s">
        <v>19</v>
      </c>
      <c r="K116" t="s">
        <v>379</v>
      </c>
      <c r="L116">
        <v>150000000</v>
      </c>
      <c r="M116">
        <v>7.5</v>
      </c>
      <c r="N116" t="s">
        <v>496</v>
      </c>
      <c r="P116" t="s">
        <v>644</v>
      </c>
      <c r="Q116">
        <v>6.8</v>
      </c>
      <c r="R116">
        <v>7</v>
      </c>
      <c r="S116" cm="1">
        <f t="array" ref="S116">PERCENTILE(IF(Table1[Director Name] = $P116,Table1[imdb_score]),0.25)</f>
        <v>6</v>
      </c>
      <c r="T116" cm="1">
        <f t="array" ref="T116">PERCENTILE(IF(Table1[Director Name] = $P116,Table1[imdb_score]),0.5)</f>
        <v>7</v>
      </c>
      <c r="U116" cm="1">
        <f t="array" ref="U116">PERCENTILE(IF(Table1[Director Name] = $P116,Table1[imdb_score]),0.75)</f>
        <v>7.4</v>
      </c>
      <c r="V116" cm="1">
        <f t="array" ref="V116">PERCENTILE(IF(Table1[Director Name] = $P116,Table1[imdb_score]),1)</f>
        <v>7.8</v>
      </c>
    </row>
    <row r="117" spans="1:22">
      <c r="A117" t="s">
        <v>343</v>
      </c>
      <c r="B117">
        <v>330</v>
      </c>
      <c r="C117">
        <v>112</v>
      </c>
      <c r="D117" t="s">
        <v>645</v>
      </c>
      <c r="E117">
        <v>191616238</v>
      </c>
      <c r="F117" t="s">
        <v>646</v>
      </c>
      <c r="G117" t="s">
        <v>647</v>
      </c>
      <c r="H117">
        <v>141616238</v>
      </c>
      <c r="I117" t="s">
        <v>648</v>
      </c>
      <c r="J117" t="s">
        <v>19</v>
      </c>
      <c r="K117" t="s">
        <v>20</v>
      </c>
      <c r="L117">
        <v>50000000</v>
      </c>
      <c r="M117">
        <v>7.1</v>
      </c>
      <c r="N117" t="s">
        <v>291</v>
      </c>
      <c r="P117" t="s">
        <v>649</v>
      </c>
      <c r="Q117">
        <v>6.1857142859999996</v>
      </c>
      <c r="R117">
        <v>7</v>
      </c>
      <c r="S117" cm="1">
        <f t="array" ref="S117">PERCENTILE(IF(Table1[Director Name] = $P117,Table1[imdb_score]),0.25)</f>
        <v>6.4</v>
      </c>
      <c r="T117" cm="1">
        <f t="array" ref="T117">PERCENTILE(IF(Table1[Director Name] = $P117,Table1[imdb_score]),0.5)</f>
        <v>6.4</v>
      </c>
      <c r="U117" cm="1">
        <f t="array" ref="U117">PERCENTILE(IF(Table1[Director Name] = $P117,Table1[imdb_score]),0.75)</f>
        <v>6.5</v>
      </c>
      <c r="V117" cm="1">
        <f t="array" ref="V117">PERCENTILE(IF(Table1[Director Name] = $P117,Table1[imdb_score]),1)</f>
        <v>6.8</v>
      </c>
    </row>
    <row r="118" spans="1:22">
      <c r="A118" t="s">
        <v>583</v>
      </c>
      <c r="B118">
        <v>108</v>
      </c>
      <c r="C118">
        <v>90</v>
      </c>
      <c r="D118" t="s">
        <v>650</v>
      </c>
      <c r="E118">
        <v>161487252</v>
      </c>
      <c r="F118" t="s">
        <v>651</v>
      </c>
      <c r="G118" t="s">
        <v>652</v>
      </c>
      <c r="H118">
        <v>141487252</v>
      </c>
      <c r="I118" t="s">
        <v>653</v>
      </c>
      <c r="J118" t="s">
        <v>19</v>
      </c>
      <c r="K118" t="s">
        <v>20</v>
      </c>
      <c r="L118">
        <v>20000000</v>
      </c>
      <c r="M118">
        <v>6.1</v>
      </c>
      <c r="N118" t="s">
        <v>654</v>
      </c>
      <c r="P118" t="s">
        <v>655</v>
      </c>
      <c r="Q118">
        <v>6.7714285710000004</v>
      </c>
      <c r="R118">
        <v>7</v>
      </c>
      <c r="S118" cm="1">
        <f t="array" ref="S118">PERCENTILE(IF(Table1[Director Name] = $P118,Table1[imdb_score]),0.25)</f>
        <v>6.05</v>
      </c>
      <c r="T118" cm="1">
        <f t="array" ref="T118">PERCENTILE(IF(Table1[Director Name] = $P118,Table1[imdb_score]),0.5)</f>
        <v>7</v>
      </c>
      <c r="U118" cm="1">
        <f t="array" ref="U118">PERCENTILE(IF(Table1[Director Name] = $P118,Table1[imdb_score]),0.75)</f>
        <v>7.3</v>
      </c>
      <c r="V118" cm="1">
        <f t="array" ref="V118">PERCENTILE(IF(Table1[Director Name] = $P118,Table1[imdb_score]),1)</f>
        <v>7.9</v>
      </c>
    </row>
    <row r="119" spans="1:22">
      <c r="A119" t="s">
        <v>355</v>
      </c>
      <c r="B119">
        <v>179</v>
      </c>
      <c r="C119">
        <v>108</v>
      </c>
      <c r="D119" t="s">
        <v>656</v>
      </c>
      <c r="E119">
        <v>250863268</v>
      </c>
      <c r="F119" t="s">
        <v>371</v>
      </c>
      <c r="G119" t="s">
        <v>657</v>
      </c>
      <c r="H119">
        <v>140863268</v>
      </c>
      <c r="I119" t="s">
        <v>122</v>
      </c>
      <c r="J119" t="s">
        <v>19</v>
      </c>
      <c r="K119" t="s">
        <v>20</v>
      </c>
      <c r="L119">
        <v>110000000</v>
      </c>
      <c r="M119">
        <v>6.4</v>
      </c>
      <c r="N119" t="s">
        <v>658</v>
      </c>
      <c r="P119" t="s">
        <v>659</v>
      </c>
      <c r="Q119">
        <v>6.085714286</v>
      </c>
      <c r="R119">
        <v>7</v>
      </c>
      <c r="S119" cm="1">
        <f t="array" ref="S119">PERCENTILE(IF(Table1[Director Name] = $P119,Table1[imdb_score]),0.25)</f>
        <v>5.6</v>
      </c>
      <c r="T119" cm="1">
        <f t="array" ref="T119">PERCENTILE(IF(Table1[Director Name] = $P119,Table1[imdb_score]),0.5)</f>
        <v>6.3</v>
      </c>
      <c r="U119" cm="1">
        <f t="array" ref="U119">PERCENTILE(IF(Table1[Director Name] = $P119,Table1[imdb_score]),0.75)</f>
        <v>6.65</v>
      </c>
      <c r="V119" cm="1">
        <f t="array" ref="V119">PERCENTILE(IF(Table1[Director Name] = $P119,Table1[imdb_score]),1)</f>
        <v>6.8</v>
      </c>
    </row>
    <row r="120" spans="1:22">
      <c r="A120" t="s">
        <v>660</v>
      </c>
      <c r="B120">
        <v>360</v>
      </c>
      <c r="C120">
        <v>81</v>
      </c>
      <c r="D120" t="s">
        <v>661</v>
      </c>
      <c r="E120">
        <v>140530114</v>
      </c>
      <c r="F120" t="s">
        <v>662</v>
      </c>
      <c r="G120" t="s">
        <v>663</v>
      </c>
      <c r="H120">
        <v>140470114</v>
      </c>
      <c r="I120" t="s">
        <v>664</v>
      </c>
      <c r="J120" t="s">
        <v>19</v>
      </c>
      <c r="K120" t="s">
        <v>20</v>
      </c>
      <c r="L120">
        <v>60000</v>
      </c>
      <c r="M120">
        <v>6.4</v>
      </c>
      <c r="N120" t="s">
        <v>116</v>
      </c>
      <c r="P120" t="s">
        <v>665</v>
      </c>
      <c r="Q120">
        <v>6.128571429</v>
      </c>
      <c r="R120">
        <v>7</v>
      </c>
      <c r="S120" cm="1">
        <f t="array" ref="S120">PERCENTILE(IF(Table1[Director Name] = $P120,Table1[imdb_score]),0.25)</f>
        <v>5.6</v>
      </c>
      <c r="T120" cm="1">
        <f t="array" ref="T120">PERCENTILE(IF(Table1[Director Name] = $P120,Table1[imdb_score]),0.5)</f>
        <v>6.2</v>
      </c>
      <c r="U120" cm="1">
        <f t="array" ref="U120">PERCENTILE(IF(Table1[Director Name] = $P120,Table1[imdb_score]),0.75)</f>
        <v>6.65</v>
      </c>
      <c r="V120" cm="1">
        <f t="array" ref="V120">PERCENTILE(IF(Table1[Director Name] = $P120,Table1[imdb_score]),1)</f>
        <v>7.3</v>
      </c>
    </row>
    <row r="121" spans="1:22">
      <c r="A121" t="s">
        <v>310</v>
      </c>
      <c r="B121">
        <v>152</v>
      </c>
      <c r="C121">
        <v>97</v>
      </c>
      <c r="D121" t="s">
        <v>666</v>
      </c>
      <c r="E121">
        <v>173381405</v>
      </c>
      <c r="F121" t="s">
        <v>667</v>
      </c>
      <c r="G121" t="s">
        <v>668</v>
      </c>
      <c r="H121">
        <v>140381405</v>
      </c>
      <c r="I121" t="s">
        <v>344</v>
      </c>
      <c r="J121" t="s">
        <v>19</v>
      </c>
      <c r="K121" t="s">
        <v>20</v>
      </c>
      <c r="L121">
        <v>33000000</v>
      </c>
      <c r="M121">
        <v>6.9</v>
      </c>
      <c r="N121" t="s">
        <v>669</v>
      </c>
      <c r="P121" t="s">
        <v>670</v>
      </c>
      <c r="Q121">
        <v>7.3285714290000001</v>
      </c>
      <c r="R121">
        <v>7</v>
      </c>
      <c r="S121" cm="1">
        <f t="array" ref="S121">PERCENTILE(IF(Table1[Director Name] = $P121,Table1[imdb_score]),0.25)</f>
        <v>6.9</v>
      </c>
      <c r="T121" cm="1">
        <f t="array" ref="T121">PERCENTILE(IF(Table1[Director Name] = $P121,Table1[imdb_score]),0.5)</f>
        <v>7.6</v>
      </c>
      <c r="U121" cm="1">
        <f t="array" ref="U121">PERCENTILE(IF(Table1[Director Name] = $P121,Table1[imdb_score]),0.75)</f>
        <v>7.85</v>
      </c>
      <c r="V121" cm="1">
        <f t="array" ref="V121">PERCENTILE(IF(Table1[Director Name] = $P121,Table1[imdb_score]),1)</f>
        <v>8.3000000000000007</v>
      </c>
    </row>
    <row r="122" spans="1:22">
      <c r="A122" t="s">
        <v>634</v>
      </c>
      <c r="B122">
        <v>295</v>
      </c>
      <c r="C122">
        <v>157</v>
      </c>
      <c r="D122" t="s">
        <v>376</v>
      </c>
      <c r="E122">
        <v>289994397</v>
      </c>
      <c r="F122" t="s">
        <v>232</v>
      </c>
      <c r="G122" t="s">
        <v>671</v>
      </c>
      <c r="H122">
        <v>139994397</v>
      </c>
      <c r="I122" t="s">
        <v>493</v>
      </c>
      <c r="J122" t="s">
        <v>19</v>
      </c>
      <c r="K122" t="s">
        <v>379</v>
      </c>
      <c r="L122">
        <v>150000000</v>
      </c>
      <c r="M122">
        <v>7.6</v>
      </c>
      <c r="N122" t="s">
        <v>496</v>
      </c>
      <c r="P122" t="s">
        <v>239</v>
      </c>
      <c r="Q122">
        <v>6.6571428570000002</v>
      </c>
      <c r="R122">
        <v>7</v>
      </c>
      <c r="S122" cm="1">
        <f t="array" ref="S122">PERCENTILE(IF(Table1[Director Name] = $P122,Table1[imdb_score]),0.25)</f>
        <v>6.3</v>
      </c>
      <c r="T122" cm="1">
        <f t="array" ref="T122">PERCENTILE(IF(Table1[Director Name] = $P122,Table1[imdb_score]),0.5)</f>
        <v>6.5</v>
      </c>
      <c r="U122" cm="1">
        <f t="array" ref="U122">PERCENTILE(IF(Table1[Director Name] = $P122,Table1[imdb_score]),0.75)</f>
        <v>6.9</v>
      </c>
      <c r="V122" cm="1">
        <f t="array" ref="V122">PERCENTILE(IF(Table1[Director Name] = $P122,Table1[imdb_score]),1)</f>
        <v>7.8</v>
      </c>
    </row>
    <row r="123" spans="1:22">
      <c r="A123" t="s">
        <v>672</v>
      </c>
      <c r="B123">
        <v>119</v>
      </c>
      <c r="C123">
        <v>130</v>
      </c>
      <c r="D123" t="s">
        <v>673</v>
      </c>
      <c r="E123">
        <v>183875760</v>
      </c>
      <c r="F123" t="s">
        <v>45</v>
      </c>
      <c r="G123" t="s">
        <v>674</v>
      </c>
      <c r="H123">
        <v>139875760</v>
      </c>
      <c r="I123" t="s">
        <v>675</v>
      </c>
      <c r="J123" t="s">
        <v>19</v>
      </c>
      <c r="K123" t="s">
        <v>20</v>
      </c>
      <c r="L123">
        <v>44000000</v>
      </c>
      <c r="M123">
        <v>7.8</v>
      </c>
      <c r="N123" t="s">
        <v>676</v>
      </c>
      <c r="P123" t="s">
        <v>506</v>
      </c>
      <c r="Q123">
        <v>6.3142857140000004</v>
      </c>
      <c r="R123">
        <v>7</v>
      </c>
      <c r="S123" cm="1">
        <f t="array" ref="S123">PERCENTILE(IF(Table1[Director Name] = $P123,Table1[imdb_score]),0.25)</f>
        <v>5.85</v>
      </c>
      <c r="T123" cm="1">
        <f t="array" ref="T123">PERCENTILE(IF(Table1[Director Name] = $P123,Table1[imdb_score]),0.5)</f>
        <v>6.7</v>
      </c>
      <c r="U123" cm="1">
        <f t="array" ref="U123">PERCENTILE(IF(Table1[Director Name] = $P123,Table1[imdb_score]),0.75)</f>
        <v>6.75</v>
      </c>
      <c r="V123" cm="1">
        <f t="array" ref="V123">PERCENTILE(IF(Table1[Director Name] = $P123,Table1[imdb_score]),1)</f>
        <v>6.9</v>
      </c>
    </row>
    <row r="124" spans="1:22">
      <c r="A124" t="s">
        <v>677</v>
      </c>
      <c r="B124">
        <v>94</v>
      </c>
      <c r="C124">
        <v>109</v>
      </c>
      <c r="D124" t="s">
        <v>276</v>
      </c>
      <c r="E124">
        <v>141600000</v>
      </c>
      <c r="F124" t="s">
        <v>678</v>
      </c>
      <c r="G124" t="s">
        <v>679</v>
      </c>
      <c r="H124">
        <v>138600000</v>
      </c>
      <c r="I124" t="s">
        <v>680</v>
      </c>
      <c r="J124" t="s">
        <v>19</v>
      </c>
      <c r="K124" t="s">
        <v>20</v>
      </c>
      <c r="L124">
        <v>3000000</v>
      </c>
      <c r="M124">
        <v>7.6</v>
      </c>
      <c r="N124" t="s">
        <v>57</v>
      </c>
      <c r="P124" t="s">
        <v>681</v>
      </c>
      <c r="Q124">
        <v>7.628571429</v>
      </c>
      <c r="R124">
        <v>7</v>
      </c>
      <c r="S124" cm="1">
        <f t="array" ref="S124">PERCENTILE(IF(Table1[Director Name] = $P124,Table1[imdb_score]),0.25)</f>
        <v>7.4499999999999993</v>
      </c>
      <c r="T124" cm="1">
        <f t="array" ref="T124">PERCENTILE(IF(Table1[Director Name] = $P124,Table1[imdb_score]),0.5)</f>
        <v>7.7</v>
      </c>
      <c r="U124" cm="1">
        <f t="array" ref="U124">PERCENTILE(IF(Table1[Director Name] = $P124,Table1[imdb_score]),0.75)</f>
        <v>7.8</v>
      </c>
      <c r="V124" cm="1">
        <f t="array" ref="V124">PERCENTILE(IF(Table1[Director Name] = $P124,Table1[imdb_score]),1)</f>
        <v>8.1</v>
      </c>
    </row>
    <row r="125" spans="1:22">
      <c r="A125" t="s">
        <v>682</v>
      </c>
      <c r="B125">
        <v>183</v>
      </c>
      <c r="C125">
        <v>106</v>
      </c>
      <c r="D125" t="s">
        <v>683</v>
      </c>
      <c r="E125">
        <v>148170000</v>
      </c>
      <c r="F125" t="s">
        <v>684</v>
      </c>
      <c r="G125" t="s">
        <v>685</v>
      </c>
      <c r="H125">
        <v>137170000</v>
      </c>
      <c r="I125" t="s">
        <v>686</v>
      </c>
      <c r="J125" t="s">
        <v>19</v>
      </c>
      <c r="K125" t="s">
        <v>20</v>
      </c>
      <c r="L125">
        <v>11000000</v>
      </c>
      <c r="M125">
        <v>7.2</v>
      </c>
      <c r="N125" t="s">
        <v>687</v>
      </c>
      <c r="P125" t="s">
        <v>688</v>
      </c>
      <c r="Q125">
        <v>6.9166666670000003</v>
      </c>
      <c r="R125">
        <v>6</v>
      </c>
      <c r="S125" cm="1">
        <f t="array" ref="S125">PERCENTILE(IF(Table1[Director Name] = $P125,Table1[imdb_score]),0.25)</f>
        <v>6.625</v>
      </c>
      <c r="T125" cm="1">
        <f t="array" ref="T125">PERCENTILE(IF(Table1[Director Name] = $P125,Table1[imdb_score]),0.5)</f>
        <v>6.8000000000000007</v>
      </c>
      <c r="U125" cm="1">
        <f t="array" ref="U125">PERCENTILE(IF(Table1[Director Name] = $P125,Table1[imdb_score]),0.75)</f>
        <v>7.125</v>
      </c>
      <c r="V125" cm="1">
        <f t="array" ref="V125">PERCENTILE(IF(Table1[Director Name] = $P125,Table1[imdb_score]),1)</f>
        <v>7.8</v>
      </c>
    </row>
    <row r="126" spans="1:22">
      <c r="A126" t="s">
        <v>336</v>
      </c>
      <c r="B126">
        <v>175</v>
      </c>
      <c r="C126">
        <v>110</v>
      </c>
      <c r="D126" t="s">
        <v>689</v>
      </c>
      <c r="E126">
        <v>260031035</v>
      </c>
      <c r="F126" t="s">
        <v>650</v>
      </c>
      <c r="G126" t="s">
        <v>690</v>
      </c>
      <c r="H126">
        <v>137031035</v>
      </c>
      <c r="I126" t="s">
        <v>691</v>
      </c>
      <c r="J126" t="s">
        <v>19</v>
      </c>
      <c r="K126" t="s">
        <v>20</v>
      </c>
      <c r="L126">
        <v>123000000</v>
      </c>
      <c r="M126">
        <v>6</v>
      </c>
      <c r="N126" t="s">
        <v>692</v>
      </c>
      <c r="P126" t="s">
        <v>693</v>
      </c>
      <c r="Q126">
        <v>5.766666667</v>
      </c>
      <c r="R126">
        <v>6</v>
      </c>
      <c r="S126" cm="1">
        <f t="array" ref="S126">PERCENTILE(IF(Table1[Director Name] = $P126,Table1[imdb_score]),0.25)</f>
        <v>5.7249999999999996</v>
      </c>
      <c r="T126" cm="1">
        <f t="array" ref="T126">PERCENTILE(IF(Table1[Director Name] = $P126,Table1[imdb_score]),0.5)</f>
        <v>5.9499999999999993</v>
      </c>
      <c r="U126" cm="1">
        <f t="array" ref="U126">PERCENTILE(IF(Table1[Director Name] = $P126,Table1[imdb_score]),0.75)</f>
        <v>6.1749999999999998</v>
      </c>
      <c r="V126" cm="1">
        <f t="array" ref="V126">PERCENTILE(IF(Table1[Director Name] = $P126,Table1[imdb_score]),1)</f>
        <v>6.4</v>
      </c>
    </row>
    <row r="127" spans="1:22">
      <c r="A127" t="s">
        <v>694</v>
      </c>
      <c r="B127">
        <v>371</v>
      </c>
      <c r="C127">
        <v>131</v>
      </c>
      <c r="D127" t="s">
        <v>695</v>
      </c>
      <c r="E127">
        <v>169076745</v>
      </c>
      <c r="F127" t="s">
        <v>696</v>
      </c>
      <c r="G127" t="s">
        <v>697</v>
      </c>
      <c r="H127">
        <v>136576745</v>
      </c>
      <c r="I127" t="s">
        <v>698</v>
      </c>
      <c r="J127" t="s">
        <v>19</v>
      </c>
      <c r="K127" t="s">
        <v>20</v>
      </c>
      <c r="L127">
        <v>32500000</v>
      </c>
      <c r="M127">
        <v>6.8</v>
      </c>
      <c r="N127" t="s">
        <v>331</v>
      </c>
      <c r="P127" t="s">
        <v>699</v>
      </c>
      <c r="Q127">
        <v>6.25</v>
      </c>
      <c r="R127">
        <v>6</v>
      </c>
      <c r="S127" cm="1">
        <f t="array" ref="S127">PERCENTILE(IF(Table1[Director Name] = $P127,Table1[imdb_score]),0.25)</f>
        <v>5.7249999999999996</v>
      </c>
      <c r="T127" cm="1">
        <f t="array" ref="T127">PERCENTILE(IF(Table1[Director Name] = $P127,Table1[imdb_score]),0.5)</f>
        <v>6.35</v>
      </c>
      <c r="U127" cm="1">
        <f t="array" ref="U127">PERCENTILE(IF(Table1[Director Name] = $P127,Table1[imdb_score]),0.75)</f>
        <v>6.6749999999999998</v>
      </c>
      <c r="V127" cm="1">
        <f t="array" ref="V127">PERCENTILE(IF(Table1[Director Name] = $P127,Table1[imdb_score]),1)</f>
        <v>7</v>
      </c>
    </row>
    <row r="128" spans="1:22">
      <c r="A128" t="s">
        <v>506</v>
      </c>
      <c r="B128">
        <v>73</v>
      </c>
      <c r="C128">
        <v>86</v>
      </c>
      <c r="D128" t="s">
        <v>700</v>
      </c>
      <c r="E128">
        <v>181395380</v>
      </c>
      <c r="F128" t="s">
        <v>701</v>
      </c>
      <c r="G128" t="s">
        <v>702</v>
      </c>
      <c r="H128">
        <v>136395380</v>
      </c>
      <c r="I128" t="s">
        <v>703</v>
      </c>
      <c r="J128" t="s">
        <v>19</v>
      </c>
      <c r="K128" t="s">
        <v>20</v>
      </c>
      <c r="L128">
        <v>45000000</v>
      </c>
      <c r="M128">
        <v>6.8</v>
      </c>
      <c r="N128" t="s">
        <v>704</v>
      </c>
      <c r="P128" t="s">
        <v>447</v>
      </c>
      <c r="Q128">
        <v>6.3833333330000004</v>
      </c>
      <c r="R128">
        <v>6</v>
      </c>
      <c r="S128" cm="1">
        <f t="array" ref="S128">PERCENTILE(IF(Table1[Director Name] = $P128,Table1[imdb_score]),0.25)</f>
        <v>5.6749999999999998</v>
      </c>
      <c r="T128" cm="1">
        <f t="array" ref="T128">PERCENTILE(IF(Table1[Director Name] = $P128,Table1[imdb_score]),0.5)</f>
        <v>6.35</v>
      </c>
      <c r="U128" cm="1">
        <f t="array" ref="U128">PERCENTILE(IF(Table1[Director Name] = $P128,Table1[imdb_score]),0.75)</f>
        <v>6.9499999999999993</v>
      </c>
      <c r="V128" cm="1">
        <f t="array" ref="V128">PERCENTILE(IF(Table1[Director Name] = $P128,Table1[imdb_score]),1)</f>
        <v>7.5</v>
      </c>
    </row>
    <row r="129" spans="1:22">
      <c r="A129" t="s">
        <v>398</v>
      </c>
      <c r="B129">
        <v>127</v>
      </c>
      <c r="C129">
        <v>90</v>
      </c>
      <c r="D129" t="s">
        <v>705</v>
      </c>
      <c r="E129">
        <v>226138454</v>
      </c>
      <c r="F129" t="s">
        <v>706</v>
      </c>
      <c r="G129" t="s">
        <v>707</v>
      </c>
      <c r="H129">
        <v>136138454</v>
      </c>
      <c r="I129" t="s">
        <v>708</v>
      </c>
      <c r="J129" t="s">
        <v>19</v>
      </c>
      <c r="K129" t="s">
        <v>20</v>
      </c>
      <c r="L129">
        <v>90000000</v>
      </c>
      <c r="M129">
        <v>6.6</v>
      </c>
      <c r="N129" t="s">
        <v>709</v>
      </c>
      <c r="P129" t="s">
        <v>710</v>
      </c>
      <c r="Q129">
        <v>4.8166666669999998</v>
      </c>
      <c r="R129">
        <v>6</v>
      </c>
      <c r="S129" cm="1">
        <f t="array" ref="S129">PERCENTILE(IF(Table1[Director Name] = $P129,Table1[imdb_score]),0.25)</f>
        <v>4.6499999999999995</v>
      </c>
      <c r="T129" cm="1">
        <f t="array" ref="T129">PERCENTILE(IF(Table1[Director Name] = $P129,Table1[imdb_score]),0.5)</f>
        <v>4.9499999999999993</v>
      </c>
      <c r="U129" cm="1">
        <f t="array" ref="U129">PERCENTILE(IF(Table1[Director Name] = $P129,Table1[imdb_score]),0.75)</f>
        <v>5.3250000000000002</v>
      </c>
      <c r="V129" cm="1">
        <f t="array" ref="V129">PERCENTILE(IF(Table1[Director Name] = $P129,Table1[imdb_score]),1)</f>
        <v>5.4</v>
      </c>
    </row>
    <row r="130" spans="1:22">
      <c r="A130" t="s">
        <v>711</v>
      </c>
      <c r="B130">
        <v>387</v>
      </c>
      <c r="C130">
        <v>96</v>
      </c>
      <c r="D130" t="s">
        <v>712</v>
      </c>
      <c r="E130">
        <v>143492840</v>
      </c>
      <c r="F130" t="s">
        <v>190</v>
      </c>
      <c r="G130" t="s">
        <v>713</v>
      </c>
      <c r="H130">
        <v>135992840</v>
      </c>
      <c r="I130" t="s">
        <v>714</v>
      </c>
      <c r="J130" t="s">
        <v>19</v>
      </c>
      <c r="K130" t="s">
        <v>20</v>
      </c>
      <c r="L130">
        <v>7500000</v>
      </c>
      <c r="M130">
        <v>7.5</v>
      </c>
      <c r="N130" t="s">
        <v>564</v>
      </c>
      <c r="P130" t="s">
        <v>715</v>
      </c>
      <c r="Q130">
        <v>5.5333333329999999</v>
      </c>
      <c r="R130">
        <v>6</v>
      </c>
      <c r="S130" cm="1">
        <f t="array" ref="S130">PERCENTILE(IF(Table1[Director Name] = $P130,Table1[imdb_score]),0.25)</f>
        <v>5</v>
      </c>
      <c r="T130" cm="1">
        <f t="array" ref="T130">PERCENTILE(IF(Table1[Director Name] = $P130,Table1[imdb_score]),0.5)</f>
        <v>5.6</v>
      </c>
      <c r="U130" cm="1">
        <f t="array" ref="U130">PERCENTILE(IF(Table1[Director Name] = $P130,Table1[imdb_score]),0.75)</f>
        <v>6.2</v>
      </c>
      <c r="V130" cm="1">
        <f t="array" ref="V130">PERCENTILE(IF(Table1[Director Name] = $P130,Table1[imdb_score]),1)</f>
        <v>6.4</v>
      </c>
    </row>
    <row r="131" spans="1:22">
      <c r="A131" t="s">
        <v>711</v>
      </c>
      <c r="B131">
        <v>387</v>
      </c>
      <c r="C131">
        <v>96</v>
      </c>
      <c r="D131" t="s">
        <v>712</v>
      </c>
      <c r="E131">
        <v>143492840</v>
      </c>
      <c r="F131" t="s">
        <v>190</v>
      </c>
      <c r="G131" t="s">
        <v>713</v>
      </c>
      <c r="H131">
        <v>135992840</v>
      </c>
      <c r="I131" t="s">
        <v>714</v>
      </c>
      <c r="J131" t="s">
        <v>19</v>
      </c>
      <c r="K131" t="s">
        <v>20</v>
      </c>
      <c r="L131">
        <v>7500000</v>
      </c>
      <c r="M131">
        <v>7.5</v>
      </c>
      <c r="N131" t="s">
        <v>564</v>
      </c>
      <c r="P131" t="s">
        <v>716</v>
      </c>
      <c r="Q131">
        <v>6.55</v>
      </c>
      <c r="R131">
        <v>6</v>
      </c>
      <c r="S131" cm="1">
        <f t="array" ref="S131">PERCENTILE(IF(Table1[Director Name] = $P131,Table1[imdb_score]),0.25)</f>
        <v>5.65</v>
      </c>
      <c r="T131" cm="1">
        <f t="array" ref="T131">PERCENTILE(IF(Table1[Director Name] = $P131,Table1[imdb_score]),0.5)</f>
        <v>6.65</v>
      </c>
      <c r="U131" cm="1">
        <f t="array" ref="U131">PERCENTILE(IF(Table1[Director Name] = $P131,Table1[imdb_score]),0.75)</f>
        <v>7.2</v>
      </c>
      <c r="V131" cm="1">
        <f t="array" ref="V131">PERCENTILE(IF(Table1[Director Name] = $P131,Table1[imdb_score]),1)</f>
        <v>7.9</v>
      </c>
    </row>
    <row r="132" spans="1:22">
      <c r="A132" t="s">
        <v>292</v>
      </c>
      <c r="B132">
        <v>451</v>
      </c>
      <c r="C132">
        <v>108</v>
      </c>
      <c r="D132" t="s">
        <v>717</v>
      </c>
      <c r="E132">
        <v>334185206</v>
      </c>
      <c r="F132" t="s">
        <v>338</v>
      </c>
      <c r="G132" t="s">
        <v>718</v>
      </c>
      <c r="H132">
        <v>134185206</v>
      </c>
      <c r="I132" t="s">
        <v>719</v>
      </c>
      <c r="J132" t="s">
        <v>19</v>
      </c>
      <c r="K132" t="s">
        <v>20</v>
      </c>
      <c r="L132">
        <v>200000000</v>
      </c>
      <c r="M132">
        <v>6.5</v>
      </c>
      <c r="N132" t="s">
        <v>380</v>
      </c>
      <c r="P132" t="s">
        <v>573</v>
      </c>
      <c r="Q132">
        <v>6.0833333329999997</v>
      </c>
      <c r="R132">
        <v>6</v>
      </c>
      <c r="S132" cm="1">
        <f t="array" ref="S132">PERCENTILE(IF(Table1[Director Name] = $P132,Table1[imdb_score]),0.25)</f>
        <v>5.25</v>
      </c>
      <c r="T132" cm="1">
        <f t="array" ref="T132">PERCENTILE(IF(Table1[Director Name] = $P132,Table1[imdb_score]),0.5)</f>
        <v>6.1</v>
      </c>
      <c r="U132" cm="1">
        <f t="array" ref="U132">PERCENTILE(IF(Table1[Director Name] = $P132,Table1[imdb_score]),0.75)</f>
        <v>6.8</v>
      </c>
      <c r="V132" cm="1">
        <f t="array" ref="V132">PERCENTILE(IF(Table1[Director Name] = $P132,Table1[imdb_score]),1)</f>
        <v>7.1</v>
      </c>
    </row>
    <row r="133" spans="1:22">
      <c r="A133" t="s">
        <v>292</v>
      </c>
      <c r="B133">
        <v>451</v>
      </c>
      <c r="C133">
        <v>108</v>
      </c>
      <c r="D133" t="s">
        <v>717</v>
      </c>
      <c r="E133">
        <v>334185206</v>
      </c>
      <c r="F133" t="s">
        <v>338</v>
      </c>
      <c r="G133" t="s">
        <v>718</v>
      </c>
      <c r="H133">
        <v>134185206</v>
      </c>
      <c r="I133" t="s">
        <v>719</v>
      </c>
      <c r="J133" t="s">
        <v>19</v>
      </c>
      <c r="K133" t="s">
        <v>20</v>
      </c>
      <c r="L133">
        <v>200000000</v>
      </c>
      <c r="M133">
        <v>6.5</v>
      </c>
      <c r="N133" t="s">
        <v>380</v>
      </c>
      <c r="P133" t="s">
        <v>720</v>
      </c>
      <c r="Q133">
        <v>7.483333333</v>
      </c>
      <c r="R133">
        <v>6</v>
      </c>
      <c r="S133" cm="1">
        <f t="array" ref="S133">PERCENTILE(IF(Table1[Director Name] = $P133,Table1[imdb_score]),0.25)</f>
        <v>7.35</v>
      </c>
      <c r="T133" cm="1">
        <f t="array" ref="T133">PERCENTILE(IF(Table1[Director Name] = $P133,Table1[imdb_score]),0.5)</f>
        <v>7.7</v>
      </c>
      <c r="U133" cm="1">
        <f t="array" ref="U133">PERCENTILE(IF(Table1[Director Name] = $P133,Table1[imdb_score]),0.75)</f>
        <v>7.9749999999999996</v>
      </c>
      <c r="V133" cm="1">
        <f t="array" ref="V133">PERCENTILE(IF(Table1[Director Name] = $P133,Table1[imdb_score]),1)</f>
        <v>8.4</v>
      </c>
    </row>
    <row r="134" spans="1:22">
      <c r="A134" t="s">
        <v>577</v>
      </c>
      <c r="B134">
        <v>493</v>
      </c>
      <c r="C134">
        <v>110</v>
      </c>
      <c r="D134" t="s">
        <v>417</v>
      </c>
      <c r="E134">
        <v>171031347</v>
      </c>
      <c r="F134" t="s">
        <v>613</v>
      </c>
      <c r="G134" t="s">
        <v>721</v>
      </c>
      <c r="H134">
        <v>133031347</v>
      </c>
      <c r="I134" t="s">
        <v>722</v>
      </c>
      <c r="J134" t="s">
        <v>19</v>
      </c>
      <c r="K134" t="s">
        <v>20</v>
      </c>
      <c r="L134">
        <v>38000000</v>
      </c>
      <c r="M134">
        <v>7.7</v>
      </c>
      <c r="N134" t="s">
        <v>491</v>
      </c>
      <c r="P134" t="s">
        <v>723</v>
      </c>
      <c r="Q134">
        <v>6.6666666670000003</v>
      </c>
      <c r="R134">
        <v>6</v>
      </c>
      <c r="S134" cm="1">
        <f t="array" ref="S134">PERCENTILE(IF(Table1[Director Name] = $P134,Table1[imdb_score]),0.25)</f>
        <v>6.3</v>
      </c>
      <c r="T134" cm="1">
        <f t="array" ref="T134">PERCENTILE(IF(Table1[Director Name] = $P134,Table1[imdb_score]),0.5)</f>
        <v>6.9</v>
      </c>
      <c r="U134" cm="1">
        <f t="array" ref="U134">PERCENTILE(IF(Table1[Director Name] = $P134,Table1[imdb_score]),0.75)</f>
        <v>6.9749999999999996</v>
      </c>
      <c r="V134" cm="1">
        <f t="array" ref="V134">PERCENTILE(IF(Table1[Director Name] = $P134,Table1[imdb_score]),1)</f>
        <v>7.5</v>
      </c>
    </row>
    <row r="135" spans="1:22">
      <c r="A135" t="s">
        <v>497</v>
      </c>
      <c r="B135">
        <v>349</v>
      </c>
      <c r="C135">
        <v>167</v>
      </c>
      <c r="D135" t="s">
        <v>724</v>
      </c>
      <c r="E135">
        <v>161029270</v>
      </c>
      <c r="F135" t="s">
        <v>725</v>
      </c>
      <c r="G135" t="s">
        <v>726</v>
      </c>
      <c r="H135">
        <v>133029270</v>
      </c>
      <c r="I135" t="s">
        <v>727</v>
      </c>
      <c r="J135" t="s">
        <v>19</v>
      </c>
      <c r="K135" t="s">
        <v>20</v>
      </c>
      <c r="L135">
        <v>28000000</v>
      </c>
      <c r="M135">
        <v>7.9</v>
      </c>
      <c r="N135" t="s">
        <v>728</v>
      </c>
      <c r="P135" t="s">
        <v>729</v>
      </c>
      <c r="Q135">
        <v>5.516666667</v>
      </c>
      <c r="R135">
        <v>6</v>
      </c>
      <c r="S135" cm="1">
        <f t="array" ref="S135">PERCENTILE(IF(Table1[Director Name] = $P135,Table1[imdb_score]),0.25)</f>
        <v>5.3</v>
      </c>
      <c r="T135" cm="1">
        <f t="array" ref="T135">PERCENTILE(IF(Table1[Director Name] = $P135,Table1[imdb_score]),0.5)</f>
        <v>5.6</v>
      </c>
      <c r="U135" cm="1">
        <f t="array" ref="U135">PERCENTILE(IF(Table1[Director Name] = $P135,Table1[imdb_score]),0.75)</f>
        <v>6.05</v>
      </c>
      <c r="V135" cm="1">
        <f t="array" ref="V135">PERCENTILE(IF(Table1[Director Name] = $P135,Table1[imdb_score]),1)</f>
        <v>6.5</v>
      </c>
    </row>
    <row r="136" spans="1:22">
      <c r="A136" t="s">
        <v>82</v>
      </c>
      <c r="B136">
        <v>642</v>
      </c>
      <c r="C136">
        <v>148</v>
      </c>
      <c r="D136" t="s">
        <v>332</v>
      </c>
      <c r="E136">
        <v>292568851</v>
      </c>
      <c r="F136" t="s">
        <v>29</v>
      </c>
      <c r="G136" t="s">
        <v>730</v>
      </c>
      <c r="H136">
        <v>132568851</v>
      </c>
      <c r="I136" t="s">
        <v>334</v>
      </c>
      <c r="J136" t="s">
        <v>19</v>
      </c>
      <c r="K136" t="s">
        <v>20</v>
      </c>
      <c r="L136">
        <v>160000000</v>
      </c>
      <c r="M136">
        <v>8.8000000000000007</v>
      </c>
      <c r="N136" t="s">
        <v>27</v>
      </c>
      <c r="P136" t="s">
        <v>731</v>
      </c>
      <c r="Q136">
        <v>6.6166666669999996</v>
      </c>
      <c r="R136">
        <v>6</v>
      </c>
      <c r="S136" cm="1">
        <f t="array" ref="S136">PERCENTILE(IF(Table1[Director Name] = $P136,Table1[imdb_score]),0.25)</f>
        <v>6.35</v>
      </c>
      <c r="T136" cm="1">
        <f t="array" ref="T136">PERCENTILE(IF(Table1[Director Name] = $P136,Table1[imdb_score]),0.5)</f>
        <v>6.55</v>
      </c>
      <c r="U136" cm="1">
        <f t="array" ref="U136">PERCENTILE(IF(Table1[Director Name] = $P136,Table1[imdb_score]),0.75)</f>
        <v>6.75</v>
      </c>
      <c r="V136" cm="1">
        <f t="array" ref="V136">PERCENTILE(IF(Table1[Director Name] = $P136,Table1[imdb_score]),1)</f>
        <v>7.3</v>
      </c>
    </row>
    <row r="137" spans="1:22">
      <c r="A137" t="s">
        <v>732</v>
      </c>
      <c r="B137">
        <v>351</v>
      </c>
      <c r="C137">
        <v>97</v>
      </c>
      <c r="D137" t="s">
        <v>733</v>
      </c>
      <c r="E137">
        <v>150056505</v>
      </c>
      <c r="F137" t="s">
        <v>645</v>
      </c>
      <c r="G137" t="s">
        <v>734</v>
      </c>
      <c r="H137">
        <v>132056505</v>
      </c>
      <c r="I137" t="s">
        <v>735</v>
      </c>
      <c r="J137" t="s">
        <v>19</v>
      </c>
      <c r="K137" t="s">
        <v>20</v>
      </c>
      <c r="L137">
        <v>18000000</v>
      </c>
      <c r="M137">
        <v>6.4</v>
      </c>
      <c r="N137" t="s">
        <v>57</v>
      </c>
      <c r="P137" t="s">
        <v>736</v>
      </c>
      <c r="Q137">
        <v>6.6833333330000002</v>
      </c>
      <c r="R137">
        <v>6</v>
      </c>
      <c r="S137" cm="1">
        <f t="array" ref="S137">PERCENTILE(IF(Table1[Director Name] = $P137,Table1[imdb_score]),0.25)</f>
        <v>5.9750000000000005</v>
      </c>
      <c r="T137" cm="1">
        <f t="array" ref="T137">PERCENTILE(IF(Table1[Director Name] = $P137,Table1[imdb_score]),0.5)</f>
        <v>6.35</v>
      </c>
      <c r="U137" cm="1">
        <f t="array" ref="U137">PERCENTILE(IF(Table1[Director Name] = $P137,Table1[imdb_score]),0.75)</f>
        <v>7.3249999999999993</v>
      </c>
      <c r="V137" cm="1">
        <f t="array" ref="V137">PERCENTILE(IF(Table1[Director Name] = $P137,Table1[imdb_score]),1)</f>
        <v>8.1</v>
      </c>
    </row>
    <row r="138" spans="1:22">
      <c r="A138" t="s">
        <v>51</v>
      </c>
      <c r="B138">
        <v>470</v>
      </c>
      <c r="C138">
        <v>122</v>
      </c>
      <c r="D138" t="s">
        <v>737</v>
      </c>
      <c r="E138">
        <v>317011114</v>
      </c>
      <c r="F138" t="s">
        <v>45</v>
      </c>
      <c r="G138" t="s">
        <v>738</v>
      </c>
      <c r="H138">
        <v>132011114</v>
      </c>
      <c r="I138" t="s">
        <v>739</v>
      </c>
      <c r="J138" t="s">
        <v>19</v>
      </c>
      <c r="K138" t="s">
        <v>20</v>
      </c>
      <c r="L138">
        <v>185000000</v>
      </c>
      <c r="M138">
        <v>6.2</v>
      </c>
      <c r="N138" t="s">
        <v>341</v>
      </c>
      <c r="P138" t="s">
        <v>740</v>
      </c>
      <c r="Q138">
        <v>7.2833333329999999</v>
      </c>
      <c r="R138">
        <v>6</v>
      </c>
      <c r="S138" cm="1">
        <f t="array" ref="S138">PERCENTILE(IF(Table1[Director Name] = $P138,Table1[imdb_score]),0.25)</f>
        <v>6.875</v>
      </c>
      <c r="T138" cm="1">
        <f t="array" ref="T138">PERCENTILE(IF(Table1[Director Name] = $P138,Table1[imdb_score]),0.5)</f>
        <v>7.1999999999999993</v>
      </c>
      <c r="U138" cm="1">
        <f t="array" ref="U138">PERCENTILE(IF(Table1[Director Name] = $P138,Table1[imdb_score]),0.75)</f>
        <v>7.5249999999999995</v>
      </c>
      <c r="V138" cm="1">
        <f t="array" ref="V138">PERCENTILE(IF(Table1[Director Name] = $P138,Table1[imdb_score]),1)</f>
        <v>8.3000000000000007</v>
      </c>
    </row>
    <row r="139" spans="1:22">
      <c r="A139" t="s">
        <v>320</v>
      </c>
      <c r="B139">
        <v>120</v>
      </c>
      <c r="C139">
        <v>120</v>
      </c>
      <c r="D139" t="s">
        <v>741</v>
      </c>
      <c r="E139">
        <v>137963328</v>
      </c>
      <c r="F139" t="s">
        <v>338</v>
      </c>
      <c r="G139" t="s">
        <v>742</v>
      </c>
      <c r="H139">
        <v>131963328</v>
      </c>
      <c r="I139" t="s">
        <v>743</v>
      </c>
      <c r="J139" t="s">
        <v>19</v>
      </c>
      <c r="K139" t="s">
        <v>379</v>
      </c>
      <c r="L139">
        <v>6000000</v>
      </c>
      <c r="M139">
        <v>8.1</v>
      </c>
      <c r="N139" t="s">
        <v>744</v>
      </c>
      <c r="P139" t="s">
        <v>711</v>
      </c>
      <c r="Q139">
        <v>7.2</v>
      </c>
      <c r="R139">
        <v>6</v>
      </c>
      <c r="S139" cm="1">
        <f t="array" ref="S139">PERCENTILE(IF(Table1[Director Name] = $P139,Table1[imdb_score]),0.25)</f>
        <v>7.0250000000000004</v>
      </c>
      <c r="T139" cm="1">
        <f t="array" ref="T139">PERCENTILE(IF(Table1[Director Name] = $P139,Table1[imdb_score]),0.5)</f>
        <v>7.45</v>
      </c>
      <c r="U139" cm="1">
        <f t="array" ref="U139">PERCENTILE(IF(Table1[Director Name] = $P139,Table1[imdb_score]),0.75)</f>
        <v>7.5</v>
      </c>
      <c r="V139" cm="1">
        <f t="array" ref="V139">PERCENTILE(IF(Table1[Director Name] = $P139,Table1[imdb_score]),1)</f>
        <v>7.6</v>
      </c>
    </row>
    <row r="140" spans="1:22">
      <c r="A140" t="s">
        <v>745</v>
      </c>
      <c r="B140">
        <v>275</v>
      </c>
      <c r="C140">
        <v>138</v>
      </c>
      <c r="D140" t="s">
        <v>746</v>
      </c>
      <c r="E140">
        <v>281492479</v>
      </c>
      <c r="F140" t="s">
        <v>747</v>
      </c>
      <c r="G140" t="s">
        <v>748</v>
      </c>
      <c r="H140">
        <v>131492479</v>
      </c>
      <c r="I140" t="s">
        <v>749</v>
      </c>
      <c r="J140" t="s">
        <v>19</v>
      </c>
      <c r="K140" t="s">
        <v>20</v>
      </c>
      <c r="L140">
        <v>150000000</v>
      </c>
      <c r="M140">
        <v>7.2</v>
      </c>
      <c r="N140" t="s">
        <v>750</v>
      </c>
      <c r="P140" t="s">
        <v>682</v>
      </c>
      <c r="Q140">
        <v>6.4</v>
      </c>
      <c r="R140">
        <v>6</v>
      </c>
      <c r="S140" cm="1">
        <f t="array" ref="S140">PERCENTILE(IF(Table1[Director Name] = $P140,Table1[imdb_score]),0.25)</f>
        <v>6.1499999999999995</v>
      </c>
      <c r="T140" cm="1">
        <f t="array" ref="T140">PERCENTILE(IF(Table1[Director Name] = $P140,Table1[imdb_score]),0.5)</f>
        <v>6.4</v>
      </c>
      <c r="U140" cm="1">
        <f t="array" ref="U140">PERCENTILE(IF(Table1[Director Name] = $P140,Table1[imdb_score]),0.75)</f>
        <v>6.5749999999999993</v>
      </c>
      <c r="V140" cm="1">
        <f t="array" ref="V140">PERCENTILE(IF(Table1[Director Name] = $P140,Table1[imdb_score]),1)</f>
        <v>7.2</v>
      </c>
    </row>
    <row r="141" spans="1:22">
      <c r="A141" t="s">
        <v>434</v>
      </c>
      <c r="B141">
        <v>112</v>
      </c>
      <c r="C141">
        <v>93</v>
      </c>
      <c r="D141" t="s">
        <v>651</v>
      </c>
      <c r="E141">
        <v>163479795</v>
      </c>
      <c r="F141" t="s">
        <v>427</v>
      </c>
      <c r="G141" t="s">
        <v>751</v>
      </c>
      <c r="H141">
        <v>129279795</v>
      </c>
      <c r="I141" t="s">
        <v>752</v>
      </c>
      <c r="J141" t="s">
        <v>19</v>
      </c>
      <c r="K141" t="s">
        <v>20</v>
      </c>
      <c r="L141">
        <v>34200000</v>
      </c>
      <c r="M141">
        <v>6.4</v>
      </c>
      <c r="N141" t="s">
        <v>167</v>
      </c>
      <c r="P141" t="s">
        <v>753</v>
      </c>
      <c r="Q141">
        <v>6.516666667</v>
      </c>
      <c r="R141">
        <v>6</v>
      </c>
      <c r="S141" cm="1">
        <f t="array" ref="S141">PERCENTILE(IF(Table1[Director Name] = $P141,Table1[imdb_score]),0.25)</f>
        <v>6.0250000000000004</v>
      </c>
      <c r="T141" cm="1">
        <f t="array" ref="T141">PERCENTILE(IF(Table1[Director Name] = $P141,Table1[imdb_score]),0.5)</f>
        <v>6.1999999999999993</v>
      </c>
      <c r="U141" cm="1">
        <f t="array" ref="U141">PERCENTILE(IF(Table1[Director Name] = $P141,Table1[imdb_score]),0.75)</f>
        <v>7.05</v>
      </c>
      <c r="V141" cm="1">
        <f t="array" ref="V141">PERCENTILE(IF(Table1[Director Name] = $P141,Table1[imdb_score]),1)</f>
        <v>7.4</v>
      </c>
    </row>
    <row r="142" spans="1:22">
      <c r="A142" t="s">
        <v>440</v>
      </c>
      <c r="B142">
        <v>208</v>
      </c>
      <c r="C142">
        <v>175</v>
      </c>
      <c r="D142" t="s">
        <v>754</v>
      </c>
      <c r="E142">
        <v>134821952</v>
      </c>
      <c r="F142" t="s">
        <v>755</v>
      </c>
      <c r="G142" t="s">
        <v>756</v>
      </c>
      <c r="H142">
        <v>128821952</v>
      </c>
      <c r="I142" t="s">
        <v>757</v>
      </c>
      <c r="J142" t="s">
        <v>19</v>
      </c>
      <c r="K142" t="s">
        <v>20</v>
      </c>
      <c r="L142">
        <v>6000000</v>
      </c>
      <c r="M142">
        <v>9.1999999999999993</v>
      </c>
      <c r="N142" t="s">
        <v>758</v>
      </c>
      <c r="P142" t="s">
        <v>759</v>
      </c>
      <c r="Q142">
        <v>5.7</v>
      </c>
      <c r="R142">
        <v>6</v>
      </c>
      <c r="S142" cm="1">
        <f t="array" ref="S142">PERCENTILE(IF(Table1[Director Name] = $P142,Table1[imdb_score]),0.25)</f>
        <v>5.8</v>
      </c>
      <c r="T142" cm="1">
        <f t="array" ref="T142">PERCENTILE(IF(Table1[Director Name] = $P142,Table1[imdb_score]),0.5)</f>
        <v>5.85</v>
      </c>
      <c r="U142" cm="1">
        <f t="array" ref="U142">PERCENTILE(IF(Table1[Director Name] = $P142,Table1[imdb_score]),0.75)</f>
        <v>5.9</v>
      </c>
      <c r="V142" cm="1">
        <f t="array" ref="V142">PERCENTILE(IF(Table1[Director Name] = $P142,Table1[imdb_score]),1)</f>
        <v>5.9</v>
      </c>
    </row>
    <row r="143" spans="1:22">
      <c r="A143" t="s">
        <v>740</v>
      </c>
      <c r="B143">
        <v>161</v>
      </c>
      <c r="C143">
        <v>126</v>
      </c>
      <c r="D143" t="s">
        <v>613</v>
      </c>
      <c r="E143">
        <v>138339411</v>
      </c>
      <c r="F143" t="s">
        <v>371</v>
      </c>
      <c r="G143" t="s">
        <v>760</v>
      </c>
      <c r="H143">
        <v>128339411</v>
      </c>
      <c r="I143" t="s">
        <v>761</v>
      </c>
      <c r="J143" t="s">
        <v>19</v>
      </c>
      <c r="K143" t="s">
        <v>20</v>
      </c>
      <c r="L143">
        <v>10000000</v>
      </c>
      <c r="M143">
        <v>8.3000000000000007</v>
      </c>
      <c r="N143" t="s">
        <v>48</v>
      </c>
      <c r="P143" t="s">
        <v>745</v>
      </c>
      <c r="Q143">
        <v>6.9166666670000003</v>
      </c>
      <c r="R143">
        <v>6</v>
      </c>
      <c r="S143" cm="1">
        <f t="array" ref="S143">PERCENTILE(IF(Table1[Director Name] = $P143,Table1[imdb_score]),0.25)</f>
        <v>6.25</v>
      </c>
      <c r="T143" cm="1">
        <f t="array" ref="T143">PERCENTILE(IF(Table1[Director Name] = $P143,Table1[imdb_score]),0.5)</f>
        <v>6.95</v>
      </c>
      <c r="U143" cm="1">
        <f t="array" ref="U143">PERCENTILE(IF(Table1[Director Name] = $P143,Table1[imdb_score]),0.75)</f>
        <v>7.3500000000000005</v>
      </c>
      <c r="V143" cm="1">
        <f t="array" ref="V143">PERCENTILE(IF(Table1[Director Name] = $P143,Table1[imdb_score]),1)</f>
        <v>8.6999999999999993</v>
      </c>
    </row>
    <row r="144" spans="1:22">
      <c r="A144" t="s">
        <v>430</v>
      </c>
      <c r="B144">
        <v>418</v>
      </c>
      <c r="C144">
        <v>120</v>
      </c>
      <c r="D144" t="s">
        <v>762</v>
      </c>
      <c r="E144">
        <v>141319195</v>
      </c>
      <c r="F144" t="s">
        <v>763</v>
      </c>
      <c r="G144" t="s">
        <v>764</v>
      </c>
      <c r="H144">
        <v>126319195</v>
      </c>
      <c r="I144" t="s">
        <v>765</v>
      </c>
      <c r="J144" t="s">
        <v>19</v>
      </c>
      <c r="K144" t="s">
        <v>379</v>
      </c>
      <c r="L144">
        <v>15000000</v>
      </c>
      <c r="M144">
        <v>8</v>
      </c>
      <c r="N144" t="s">
        <v>32</v>
      </c>
      <c r="P144" t="s">
        <v>766</v>
      </c>
      <c r="Q144">
        <v>6.3</v>
      </c>
      <c r="R144">
        <v>6</v>
      </c>
      <c r="S144" cm="1">
        <f t="array" ref="S144">PERCENTILE(IF(Table1[Director Name] = $P144,Table1[imdb_score]),0.25)</f>
        <v>6.0250000000000004</v>
      </c>
      <c r="T144" cm="1">
        <f t="array" ref="T144">PERCENTILE(IF(Table1[Director Name] = $P144,Table1[imdb_score]),0.5)</f>
        <v>6.35</v>
      </c>
      <c r="U144" cm="1">
        <f t="array" ref="U144">PERCENTILE(IF(Table1[Director Name] = $P144,Table1[imdb_score]),0.75)</f>
        <v>6.6749999999999998</v>
      </c>
      <c r="V144" cm="1">
        <f t="array" ref="V144">PERCENTILE(IF(Table1[Director Name] = $P144,Table1[imdb_score]),1)</f>
        <v>7</v>
      </c>
    </row>
    <row r="145" spans="1:22">
      <c r="A145" t="s">
        <v>767</v>
      </c>
      <c r="B145">
        <v>362</v>
      </c>
      <c r="C145">
        <v>129</v>
      </c>
      <c r="D145" t="s">
        <v>768</v>
      </c>
      <c r="E145">
        <v>166147885</v>
      </c>
      <c r="F145" t="s">
        <v>769</v>
      </c>
      <c r="G145" t="s">
        <v>770</v>
      </c>
      <c r="H145">
        <v>126147885</v>
      </c>
      <c r="I145" t="s">
        <v>771</v>
      </c>
      <c r="J145" t="s">
        <v>19</v>
      </c>
      <c r="K145" t="s">
        <v>20</v>
      </c>
      <c r="L145">
        <v>40000000</v>
      </c>
      <c r="M145">
        <v>4.0999999999999996</v>
      </c>
      <c r="N145" t="s">
        <v>32</v>
      </c>
      <c r="P145" t="s">
        <v>772</v>
      </c>
      <c r="Q145">
        <v>6.0833333329999997</v>
      </c>
      <c r="R145">
        <v>6</v>
      </c>
      <c r="S145" cm="1">
        <f t="array" ref="S145">PERCENTILE(IF(Table1[Director Name] = $P145,Table1[imdb_score]),0.25)</f>
        <v>5.6749999999999998</v>
      </c>
      <c r="T145" cm="1">
        <f t="array" ref="T145">PERCENTILE(IF(Table1[Director Name] = $P145,Table1[imdb_score]),0.5)</f>
        <v>6.25</v>
      </c>
      <c r="U145" cm="1">
        <f t="array" ref="U145">PERCENTILE(IF(Table1[Director Name] = $P145,Table1[imdb_score]),0.75)</f>
        <v>6.5249999999999995</v>
      </c>
      <c r="V145" cm="1">
        <f t="array" ref="V145">PERCENTILE(IF(Table1[Director Name] = $P145,Table1[imdb_score]),1)</f>
        <v>7.1</v>
      </c>
    </row>
    <row r="146" spans="1:22">
      <c r="A146" t="s">
        <v>773</v>
      </c>
      <c r="B146">
        <v>223</v>
      </c>
      <c r="C146">
        <v>113</v>
      </c>
      <c r="D146" t="s">
        <v>774</v>
      </c>
      <c r="E146">
        <v>170684505</v>
      </c>
      <c r="F146" t="s">
        <v>775</v>
      </c>
      <c r="G146" t="s">
        <v>776</v>
      </c>
      <c r="H146">
        <v>125684505</v>
      </c>
      <c r="I146" t="s">
        <v>777</v>
      </c>
      <c r="J146" t="s">
        <v>19</v>
      </c>
      <c r="K146" t="s">
        <v>20</v>
      </c>
      <c r="L146">
        <v>45000000</v>
      </c>
      <c r="M146">
        <v>7.2</v>
      </c>
      <c r="N146" t="s">
        <v>778</v>
      </c>
      <c r="P146" t="s">
        <v>779</v>
      </c>
      <c r="Q146">
        <v>7.0833333329999997</v>
      </c>
      <c r="R146">
        <v>6</v>
      </c>
      <c r="S146" cm="1">
        <f t="array" ref="S146">PERCENTILE(IF(Table1[Director Name] = $P146,Table1[imdb_score]),0.25)</f>
        <v>6.85</v>
      </c>
      <c r="T146" cm="1">
        <f t="array" ref="T146">PERCENTILE(IF(Table1[Director Name] = $P146,Table1[imdb_score]),0.5)</f>
        <v>7.3</v>
      </c>
      <c r="U146" cm="1">
        <f t="array" ref="U146">PERCENTILE(IF(Table1[Director Name] = $P146,Table1[imdb_score]),0.75)</f>
        <v>7.75</v>
      </c>
      <c r="V146" cm="1">
        <f t="array" ref="V146">PERCENTILE(IF(Table1[Director Name] = $P146,Table1[imdb_score]),1)</f>
        <v>7.9</v>
      </c>
    </row>
    <row r="147" spans="1:22">
      <c r="A147" t="s">
        <v>362</v>
      </c>
      <c r="B147">
        <v>50</v>
      </c>
      <c r="C147">
        <v>100</v>
      </c>
      <c r="D147" t="s">
        <v>288</v>
      </c>
      <c r="E147">
        <v>153665036</v>
      </c>
      <c r="F147" t="s">
        <v>780</v>
      </c>
      <c r="G147" t="s">
        <v>781</v>
      </c>
      <c r="H147">
        <v>125665036</v>
      </c>
      <c r="I147" t="s">
        <v>287</v>
      </c>
      <c r="J147" t="s">
        <v>19</v>
      </c>
      <c r="K147" t="s">
        <v>20</v>
      </c>
      <c r="L147">
        <v>28000000</v>
      </c>
      <c r="M147">
        <v>6.4</v>
      </c>
      <c r="N147" t="s">
        <v>709</v>
      </c>
      <c r="P147" t="s">
        <v>782</v>
      </c>
      <c r="Q147">
        <v>6.483333333</v>
      </c>
      <c r="R147">
        <v>6</v>
      </c>
      <c r="S147" cm="1">
        <f t="array" ref="S147">PERCENTILE(IF(Table1[Director Name] = $P147,Table1[imdb_score]),0.25)</f>
        <v>6.35</v>
      </c>
      <c r="T147" cm="1">
        <f t="array" ref="T147">PERCENTILE(IF(Table1[Director Name] = $P147,Table1[imdb_score]),0.5)</f>
        <v>6.5</v>
      </c>
      <c r="U147" cm="1">
        <f t="array" ref="U147">PERCENTILE(IF(Table1[Director Name] = $P147,Table1[imdb_score]),0.75)</f>
        <v>6.65</v>
      </c>
      <c r="V147" cm="1">
        <f t="array" ref="V147">PERCENTILE(IF(Table1[Director Name] = $P147,Table1[imdb_score]),1)</f>
        <v>6.8</v>
      </c>
    </row>
    <row r="148" spans="1:22">
      <c r="A148" t="s">
        <v>498</v>
      </c>
      <c r="B148">
        <v>256</v>
      </c>
      <c r="C148">
        <v>117</v>
      </c>
      <c r="D148" t="s">
        <v>783</v>
      </c>
      <c r="E148">
        <v>244052771</v>
      </c>
      <c r="F148" t="s">
        <v>300</v>
      </c>
      <c r="G148" t="s">
        <v>784</v>
      </c>
      <c r="H148">
        <v>124052771</v>
      </c>
      <c r="I148" t="s">
        <v>785</v>
      </c>
      <c r="J148" t="s">
        <v>19</v>
      </c>
      <c r="K148" t="s">
        <v>20</v>
      </c>
      <c r="L148">
        <v>120000000</v>
      </c>
      <c r="M148">
        <v>7.2</v>
      </c>
      <c r="N148" t="s">
        <v>786</v>
      </c>
      <c r="P148" t="s">
        <v>787</v>
      </c>
      <c r="Q148">
        <v>7.516666667</v>
      </c>
      <c r="R148">
        <v>6</v>
      </c>
      <c r="S148" cm="1">
        <f t="array" ref="S148">PERCENTILE(IF(Table1[Director Name] = $P148,Table1[imdb_score]),0.25)</f>
        <v>7.1499999999999995</v>
      </c>
      <c r="T148" cm="1">
        <f t="array" ref="T148">PERCENTILE(IF(Table1[Director Name] = $P148,Table1[imdb_score]),0.5)</f>
        <v>7.6</v>
      </c>
      <c r="U148" cm="1">
        <f t="array" ref="U148">PERCENTILE(IF(Table1[Director Name] = $P148,Table1[imdb_score]),0.75)</f>
        <v>7.9749999999999996</v>
      </c>
      <c r="V148" cm="1">
        <f t="array" ref="V148">PERCENTILE(IF(Table1[Director Name] = $P148,Table1[imdb_score]),1)</f>
        <v>8.1</v>
      </c>
    </row>
    <row r="149" spans="1:22">
      <c r="A149" t="s">
        <v>788</v>
      </c>
      <c r="B149">
        <v>224</v>
      </c>
      <c r="C149">
        <v>108</v>
      </c>
      <c r="D149" t="s">
        <v>789</v>
      </c>
      <c r="E149">
        <v>163947053</v>
      </c>
      <c r="F149" t="s">
        <v>100</v>
      </c>
      <c r="G149" t="s">
        <v>790</v>
      </c>
      <c r="H149">
        <v>123947053</v>
      </c>
      <c r="I149" t="s">
        <v>452</v>
      </c>
      <c r="J149" t="s">
        <v>19</v>
      </c>
      <c r="K149" t="s">
        <v>20</v>
      </c>
      <c r="L149">
        <v>40000000</v>
      </c>
      <c r="M149">
        <v>6.7</v>
      </c>
      <c r="N149" t="s">
        <v>564</v>
      </c>
      <c r="P149" t="s">
        <v>791</v>
      </c>
      <c r="Q149">
        <v>6.7166666670000001</v>
      </c>
      <c r="R149">
        <v>6</v>
      </c>
      <c r="S149" cm="1">
        <f t="array" ref="S149">PERCENTILE(IF(Table1[Director Name] = $P149,Table1[imdb_score]),0.25)</f>
        <v>6.0750000000000002</v>
      </c>
      <c r="T149" cm="1">
        <f t="array" ref="T149">PERCENTILE(IF(Table1[Director Name] = $P149,Table1[imdb_score]),0.5)</f>
        <v>7.35</v>
      </c>
      <c r="U149" cm="1">
        <f t="array" ref="U149">PERCENTILE(IF(Table1[Director Name] = $P149,Table1[imdb_score]),0.75)</f>
        <v>7.5</v>
      </c>
      <c r="V149" cm="1">
        <f t="array" ref="V149">PERCENTILE(IF(Table1[Director Name] = $P149,Table1[imdb_score]),1)</f>
        <v>7.8</v>
      </c>
    </row>
    <row r="150" spans="1:22">
      <c r="A150" t="s">
        <v>792</v>
      </c>
      <c r="B150">
        <v>479</v>
      </c>
      <c r="C150">
        <v>118</v>
      </c>
      <c r="D150" t="s">
        <v>769</v>
      </c>
      <c r="E150">
        <v>138795342</v>
      </c>
      <c r="F150" t="s">
        <v>793</v>
      </c>
      <c r="G150" t="s">
        <v>794</v>
      </c>
      <c r="H150">
        <v>123795342</v>
      </c>
      <c r="I150" t="s">
        <v>795</v>
      </c>
      <c r="J150" t="s">
        <v>19</v>
      </c>
      <c r="K150" t="s">
        <v>379</v>
      </c>
      <c r="L150">
        <v>15000000</v>
      </c>
      <c r="M150">
        <v>8</v>
      </c>
      <c r="N150" t="s">
        <v>796</v>
      </c>
      <c r="P150" t="s">
        <v>797</v>
      </c>
      <c r="Q150">
        <v>6.016666667</v>
      </c>
      <c r="R150">
        <v>6</v>
      </c>
      <c r="S150" cm="1">
        <f t="array" ref="S150">PERCENTILE(IF(Table1[Director Name] = $P150,Table1[imdb_score]),0.25)</f>
        <v>5.55</v>
      </c>
      <c r="T150" cm="1">
        <f t="array" ref="T150">PERCENTILE(IF(Table1[Director Name] = $P150,Table1[imdb_score]),0.5)</f>
        <v>5.8000000000000007</v>
      </c>
      <c r="U150" cm="1">
        <f t="array" ref="U150">PERCENTILE(IF(Table1[Director Name] = $P150,Table1[imdb_score]),0.75)</f>
        <v>6.35</v>
      </c>
      <c r="V150" cm="1">
        <f t="array" ref="V150">PERCENTILE(IF(Table1[Director Name] = $P150,Table1[imdb_score]),1)</f>
        <v>7</v>
      </c>
    </row>
    <row r="151" spans="1:22">
      <c r="A151" t="s">
        <v>150</v>
      </c>
      <c r="B151">
        <v>645</v>
      </c>
      <c r="C151">
        <v>182</v>
      </c>
      <c r="D151" t="s">
        <v>798</v>
      </c>
      <c r="E151">
        <v>303001229</v>
      </c>
      <c r="F151" t="s">
        <v>799</v>
      </c>
      <c r="G151" t="s">
        <v>800</v>
      </c>
      <c r="H151">
        <v>123001229</v>
      </c>
      <c r="I151" t="s">
        <v>801</v>
      </c>
      <c r="J151" t="s">
        <v>19</v>
      </c>
      <c r="K151" t="s">
        <v>20</v>
      </c>
      <c r="L151">
        <v>180000000</v>
      </c>
      <c r="M151">
        <v>7.9</v>
      </c>
      <c r="N151" t="s">
        <v>802</v>
      </c>
      <c r="P151" t="s">
        <v>803</v>
      </c>
      <c r="Q151">
        <v>6.6666666670000003</v>
      </c>
      <c r="R151">
        <v>6</v>
      </c>
      <c r="S151" cm="1">
        <f t="array" ref="S151">PERCENTILE(IF(Table1[Director Name] = $P151,Table1[imdb_score]),0.25)</f>
        <v>6.3250000000000002</v>
      </c>
      <c r="T151" cm="1">
        <f t="array" ref="T151">PERCENTILE(IF(Table1[Director Name] = $P151,Table1[imdb_score]),0.5)</f>
        <v>6.5500000000000007</v>
      </c>
      <c r="U151" cm="1">
        <f t="array" ref="U151">PERCENTILE(IF(Table1[Director Name] = $P151,Table1[imdb_score]),0.75)</f>
        <v>7</v>
      </c>
      <c r="V151" cm="1">
        <f t="array" ref="V151">PERCENTILE(IF(Table1[Director Name] = $P151,Table1[imdb_score]),1)</f>
        <v>7.6</v>
      </c>
    </row>
    <row r="152" spans="1:22">
      <c r="A152" t="s">
        <v>804</v>
      </c>
      <c r="B152">
        <v>64</v>
      </c>
      <c r="C152">
        <v>97</v>
      </c>
      <c r="D152" t="s">
        <v>805</v>
      </c>
      <c r="E152">
        <v>144833357</v>
      </c>
      <c r="F152" t="s">
        <v>288</v>
      </c>
      <c r="G152" t="s">
        <v>806</v>
      </c>
      <c r="H152">
        <v>122833357</v>
      </c>
      <c r="I152" t="s">
        <v>807</v>
      </c>
      <c r="J152" t="s">
        <v>19</v>
      </c>
      <c r="K152" t="s">
        <v>20</v>
      </c>
      <c r="L152">
        <v>22000000</v>
      </c>
      <c r="M152">
        <v>6.4</v>
      </c>
      <c r="N152" t="s">
        <v>808</v>
      </c>
      <c r="P152" t="s">
        <v>809</v>
      </c>
      <c r="Q152">
        <v>4.9166666670000003</v>
      </c>
      <c r="R152">
        <v>6</v>
      </c>
      <c r="S152" cm="1">
        <f t="array" ref="S152">PERCENTILE(IF(Table1[Director Name] = $P152,Table1[imdb_score]),0.25)</f>
        <v>4.9000000000000004</v>
      </c>
      <c r="T152" cm="1">
        <f t="array" ref="T152">PERCENTILE(IF(Table1[Director Name] = $P152,Table1[imdb_score]),0.5)</f>
        <v>5</v>
      </c>
      <c r="U152" cm="1">
        <f t="array" ref="U152">PERCENTILE(IF(Table1[Director Name] = $P152,Table1[imdb_score]),0.75)</f>
        <v>5.3250000000000002</v>
      </c>
      <c r="V152" cm="1">
        <f t="array" ref="V152">PERCENTILE(IF(Table1[Director Name] = $P152,Table1[imdb_score]),1)</f>
        <v>5.5</v>
      </c>
    </row>
    <row r="153" spans="1:22">
      <c r="A153" t="s">
        <v>106</v>
      </c>
      <c r="B153">
        <v>389</v>
      </c>
      <c r="C153">
        <v>137</v>
      </c>
      <c r="D153" t="s">
        <v>306</v>
      </c>
      <c r="E153">
        <v>281666058</v>
      </c>
      <c r="F153" t="s">
        <v>92</v>
      </c>
      <c r="G153" t="s">
        <v>810</v>
      </c>
      <c r="H153">
        <v>121666058</v>
      </c>
      <c r="I153" t="s">
        <v>91</v>
      </c>
      <c r="J153" t="s">
        <v>19</v>
      </c>
      <c r="K153" t="s">
        <v>20</v>
      </c>
      <c r="L153">
        <v>160000000</v>
      </c>
      <c r="M153">
        <v>6.6</v>
      </c>
      <c r="N153" t="s">
        <v>811</v>
      </c>
      <c r="P153" t="s">
        <v>812</v>
      </c>
      <c r="Q153">
        <v>6</v>
      </c>
      <c r="R153">
        <v>6</v>
      </c>
      <c r="S153" cm="1">
        <f t="array" ref="S153">PERCENTILE(IF(Table1[Director Name] = $P153,Table1[imdb_score]),0.25)</f>
        <v>5.5250000000000004</v>
      </c>
      <c r="T153" cm="1">
        <f t="array" ref="T153">PERCENTILE(IF(Table1[Director Name] = $P153,Table1[imdb_score]),0.5)</f>
        <v>5.9</v>
      </c>
      <c r="U153" cm="1">
        <f t="array" ref="U153">PERCENTILE(IF(Table1[Director Name] = $P153,Table1[imdb_score]),0.75)</f>
        <v>6.4249999999999998</v>
      </c>
      <c r="V153" cm="1">
        <f t="array" ref="V153">PERCENTILE(IF(Table1[Director Name] = $P153,Table1[imdb_score]),1)</f>
        <v>6.8</v>
      </c>
    </row>
    <row r="154" spans="1:22">
      <c r="A154" t="s">
        <v>274</v>
      </c>
      <c r="B154">
        <v>568</v>
      </c>
      <c r="C154">
        <v>151</v>
      </c>
      <c r="D154" t="s">
        <v>813</v>
      </c>
      <c r="E154">
        <v>228430993</v>
      </c>
      <c r="F154" t="s">
        <v>613</v>
      </c>
      <c r="G154" t="s">
        <v>814</v>
      </c>
      <c r="H154">
        <v>120430993</v>
      </c>
      <c r="I154" t="s">
        <v>815</v>
      </c>
      <c r="J154" t="s">
        <v>19</v>
      </c>
      <c r="K154" t="s">
        <v>20</v>
      </c>
      <c r="L154">
        <v>108000000</v>
      </c>
      <c r="M154">
        <v>8.1</v>
      </c>
      <c r="N154" t="s">
        <v>816</v>
      </c>
      <c r="P154" t="s">
        <v>817</v>
      </c>
      <c r="Q154">
        <v>6.35</v>
      </c>
      <c r="R154">
        <v>6</v>
      </c>
      <c r="S154" cm="1">
        <f t="array" ref="S154">PERCENTILE(IF(Table1[Director Name] = $P154,Table1[imdb_score]),0.25)</f>
        <v>5.9</v>
      </c>
      <c r="T154" cm="1">
        <f t="array" ref="T154">PERCENTILE(IF(Table1[Director Name] = $P154,Table1[imdb_score]),0.5)</f>
        <v>6.25</v>
      </c>
      <c r="U154" cm="1">
        <f t="array" ref="U154">PERCENTILE(IF(Table1[Director Name] = $P154,Table1[imdb_score]),0.75)</f>
        <v>6.8999999999999995</v>
      </c>
      <c r="V154" cm="1">
        <f t="array" ref="V154">PERCENTILE(IF(Table1[Director Name] = $P154,Table1[imdb_score]),1)</f>
        <v>7.1</v>
      </c>
    </row>
    <row r="155" spans="1:22">
      <c r="A155" t="s">
        <v>818</v>
      </c>
      <c r="B155">
        <v>309</v>
      </c>
      <c r="C155">
        <v>93</v>
      </c>
      <c r="D155" t="s">
        <v>819</v>
      </c>
      <c r="E155">
        <v>145000989</v>
      </c>
      <c r="F155" t="s">
        <v>76</v>
      </c>
      <c r="G155" t="s">
        <v>820</v>
      </c>
      <c r="H155">
        <v>120000989</v>
      </c>
      <c r="I155" t="s">
        <v>821</v>
      </c>
      <c r="J155" t="s">
        <v>19</v>
      </c>
      <c r="K155" t="s">
        <v>822</v>
      </c>
      <c r="L155">
        <v>25000000</v>
      </c>
      <c r="M155">
        <v>7.9</v>
      </c>
      <c r="N155" t="s">
        <v>335</v>
      </c>
      <c r="P155" t="s">
        <v>823</v>
      </c>
      <c r="Q155">
        <v>6.8833333330000004</v>
      </c>
      <c r="R155">
        <v>6</v>
      </c>
      <c r="S155" cm="1">
        <f t="array" ref="S155">PERCENTILE(IF(Table1[Director Name] = $P155,Table1[imdb_score]),0.25)</f>
        <v>6.2</v>
      </c>
      <c r="T155" cm="1">
        <f t="array" ref="T155">PERCENTILE(IF(Table1[Director Name] = $P155,Table1[imdb_score]),0.5)</f>
        <v>6.85</v>
      </c>
      <c r="U155" cm="1">
        <f t="array" ref="U155">PERCENTILE(IF(Table1[Director Name] = $P155,Table1[imdb_score]),0.75)</f>
        <v>7.65</v>
      </c>
      <c r="V155" cm="1">
        <f t="array" ref="V155">PERCENTILE(IF(Table1[Director Name] = $P155,Table1[imdb_score]),1)</f>
        <v>8</v>
      </c>
    </row>
    <row r="156" spans="1:22">
      <c r="A156" t="s">
        <v>435</v>
      </c>
      <c r="B156">
        <v>274</v>
      </c>
      <c r="C156">
        <v>142</v>
      </c>
      <c r="D156" t="s">
        <v>824</v>
      </c>
      <c r="E156">
        <v>249358727</v>
      </c>
      <c r="F156" t="s">
        <v>376</v>
      </c>
      <c r="G156" t="s">
        <v>825</v>
      </c>
      <c r="H156">
        <v>119358727</v>
      </c>
      <c r="I156" t="s">
        <v>493</v>
      </c>
      <c r="J156" t="s">
        <v>19</v>
      </c>
      <c r="K156" t="s">
        <v>379</v>
      </c>
      <c r="L156">
        <v>130000000</v>
      </c>
      <c r="M156">
        <v>7.8</v>
      </c>
      <c r="N156" t="s">
        <v>496</v>
      </c>
      <c r="P156" t="s">
        <v>826</v>
      </c>
      <c r="Q156">
        <v>6.05</v>
      </c>
      <c r="R156">
        <v>6</v>
      </c>
      <c r="S156" cm="1">
        <f t="array" ref="S156">PERCENTILE(IF(Table1[Director Name] = $P156,Table1[imdb_score]),0.25)</f>
        <v>5.75</v>
      </c>
      <c r="T156" cm="1">
        <f t="array" ref="T156">PERCENTILE(IF(Table1[Director Name] = $P156,Table1[imdb_score]),0.5)</f>
        <v>6.0500000000000007</v>
      </c>
      <c r="U156" cm="1">
        <f t="array" ref="U156">PERCENTILE(IF(Table1[Director Name] = $P156,Table1[imdb_score]),0.75)</f>
        <v>6.2750000000000004</v>
      </c>
      <c r="V156" cm="1">
        <f t="array" ref="V156">PERCENTILE(IF(Table1[Director Name] = $P156,Table1[imdb_score]),1)</f>
        <v>6.6</v>
      </c>
    </row>
    <row r="157" spans="1:22">
      <c r="A157" t="s">
        <v>509</v>
      </c>
      <c r="B157">
        <v>415</v>
      </c>
      <c r="C157">
        <v>128</v>
      </c>
      <c r="D157" t="s">
        <v>827</v>
      </c>
      <c r="E157">
        <v>209019489</v>
      </c>
      <c r="F157" t="s">
        <v>59</v>
      </c>
      <c r="G157" t="s">
        <v>828</v>
      </c>
      <c r="H157">
        <v>119019489</v>
      </c>
      <c r="I157" t="s">
        <v>829</v>
      </c>
      <c r="J157" t="s">
        <v>19</v>
      </c>
      <c r="K157" t="s">
        <v>20</v>
      </c>
      <c r="L157">
        <v>90000000</v>
      </c>
      <c r="M157">
        <v>7.6</v>
      </c>
      <c r="N157" t="s">
        <v>830</v>
      </c>
      <c r="P157" t="s">
        <v>831</v>
      </c>
      <c r="Q157">
        <v>6.8</v>
      </c>
      <c r="R157">
        <v>6</v>
      </c>
      <c r="S157" cm="1">
        <f t="array" ref="S157">PERCENTILE(IF(Table1[Director Name] = $P157,Table1[imdb_score]),0.25)</f>
        <v>5.9749999999999996</v>
      </c>
      <c r="T157" cm="1">
        <f t="array" ref="T157">PERCENTILE(IF(Table1[Director Name] = $P157,Table1[imdb_score]),0.5)</f>
        <v>7.4</v>
      </c>
      <c r="U157" cm="1">
        <f t="array" ref="U157">PERCENTILE(IF(Table1[Director Name] = $P157,Table1[imdb_score]),0.75)</f>
        <v>7.4749999999999996</v>
      </c>
      <c r="V157" cm="1">
        <f t="array" ref="V157">PERCENTILE(IF(Table1[Director Name] = $P157,Table1[imdb_score]),1)</f>
        <v>7.5</v>
      </c>
    </row>
    <row r="158" spans="1:22">
      <c r="A158" t="s">
        <v>832</v>
      </c>
      <c r="B158">
        <v>251</v>
      </c>
      <c r="C158">
        <v>133</v>
      </c>
      <c r="D158" t="s">
        <v>833</v>
      </c>
      <c r="E158">
        <v>148734225</v>
      </c>
      <c r="F158" t="s">
        <v>513</v>
      </c>
      <c r="G158" t="s">
        <v>834</v>
      </c>
      <c r="H158">
        <v>118734225</v>
      </c>
      <c r="I158" t="s">
        <v>835</v>
      </c>
      <c r="J158" t="s">
        <v>19</v>
      </c>
      <c r="K158" t="s">
        <v>20</v>
      </c>
      <c r="L158">
        <v>30000000</v>
      </c>
      <c r="M158">
        <v>7</v>
      </c>
      <c r="N158" t="s">
        <v>331</v>
      </c>
      <c r="P158" t="s">
        <v>836</v>
      </c>
      <c r="Q158">
        <v>4.766666667</v>
      </c>
      <c r="R158">
        <v>6</v>
      </c>
      <c r="S158" cm="1">
        <f t="array" ref="S158">PERCENTILE(IF(Table1[Director Name] = $P158,Table1[imdb_score]),0.25)</f>
        <v>4.4750000000000005</v>
      </c>
      <c r="T158" cm="1">
        <f t="array" ref="T158">PERCENTILE(IF(Table1[Director Name] = $P158,Table1[imdb_score]),0.5)</f>
        <v>4.75</v>
      </c>
      <c r="U158" cm="1">
        <f t="array" ref="U158">PERCENTILE(IF(Table1[Director Name] = $P158,Table1[imdb_score]),0.75)</f>
        <v>4.95</v>
      </c>
      <c r="V158" cm="1">
        <f t="array" ref="V158">PERCENTILE(IF(Table1[Director Name] = $P158,Table1[imdb_score]),1)</f>
        <v>5.6</v>
      </c>
    </row>
    <row r="159" spans="1:22">
      <c r="A159" t="s">
        <v>837</v>
      </c>
      <c r="B159">
        <v>181</v>
      </c>
      <c r="C159">
        <v>86</v>
      </c>
      <c r="D159" t="s">
        <v>838</v>
      </c>
      <c r="E159">
        <v>193136719</v>
      </c>
      <c r="F159" t="s">
        <v>839</v>
      </c>
      <c r="G159" t="s">
        <v>840</v>
      </c>
      <c r="H159">
        <v>118136719</v>
      </c>
      <c r="I159" t="s">
        <v>841</v>
      </c>
      <c r="J159" t="s">
        <v>19</v>
      </c>
      <c r="K159" t="s">
        <v>20</v>
      </c>
      <c r="L159">
        <v>75000000</v>
      </c>
      <c r="M159">
        <v>6.9</v>
      </c>
      <c r="N159" t="s">
        <v>139</v>
      </c>
      <c r="P159" t="s">
        <v>842</v>
      </c>
      <c r="Q159">
        <v>6.766666667</v>
      </c>
      <c r="R159">
        <v>6</v>
      </c>
      <c r="S159" cm="1">
        <f t="array" ref="S159">PERCENTILE(IF(Table1[Director Name] = $P159,Table1[imdb_score]),0.25)</f>
        <v>6.4</v>
      </c>
      <c r="T159" cm="1">
        <f t="array" ref="T159">PERCENTILE(IF(Table1[Director Name] = $P159,Table1[imdb_score]),0.5)</f>
        <v>6.5</v>
      </c>
      <c r="U159" cm="1">
        <f t="array" ref="U159">PERCENTILE(IF(Table1[Director Name] = $P159,Table1[imdb_score]),0.75)</f>
        <v>7.05</v>
      </c>
      <c r="V159" cm="1">
        <f t="array" ref="V159">PERCENTILE(IF(Table1[Director Name] = $P159,Table1[imdb_score]),1)</f>
        <v>8.4</v>
      </c>
    </row>
    <row r="160" spans="1:22">
      <c r="A160" t="s">
        <v>410</v>
      </c>
      <c r="B160">
        <v>408</v>
      </c>
      <c r="C160">
        <v>96</v>
      </c>
      <c r="D160" t="s">
        <v>843</v>
      </c>
      <c r="E160">
        <v>292979556</v>
      </c>
      <c r="F160" t="s">
        <v>300</v>
      </c>
      <c r="G160" t="s">
        <v>844</v>
      </c>
      <c r="H160">
        <v>117979556</v>
      </c>
      <c r="I160" t="s">
        <v>845</v>
      </c>
      <c r="J160" t="s">
        <v>19</v>
      </c>
      <c r="K160" t="s">
        <v>20</v>
      </c>
      <c r="L160">
        <v>175000000</v>
      </c>
      <c r="M160">
        <v>8.3000000000000007</v>
      </c>
      <c r="N160" t="s">
        <v>139</v>
      </c>
      <c r="P160" t="s">
        <v>846</v>
      </c>
      <c r="Q160">
        <v>7.84</v>
      </c>
      <c r="R160">
        <v>5</v>
      </c>
      <c r="S160" cm="1">
        <f t="array" ref="S160">PERCENTILE(IF(Table1[Director Name] = $P160,Table1[imdb_score]),0.25)</f>
        <v>7.7</v>
      </c>
      <c r="T160" cm="1">
        <f t="array" ref="T160">PERCENTILE(IF(Table1[Director Name] = $P160,Table1[imdb_score]),0.5)</f>
        <v>7.8</v>
      </c>
      <c r="U160" cm="1">
        <f t="array" ref="U160">PERCENTILE(IF(Table1[Director Name] = $P160,Table1[imdb_score]),0.75)</f>
        <v>8.1</v>
      </c>
      <c r="V160" cm="1">
        <f t="array" ref="V160">PERCENTILE(IF(Table1[Director Name] = $P160,Table1[imdb_score]),1)</f>
        <v>8.1</v>
      </c>
    </row>
    <row r="161" spans="1:22">
      <c r="A161" t="s">
        <v>847</v>
      </c>
      <c r="B161">
        <v>67</v>
      </c>
      <c r="C161">
        <v>155</v>
      </c>
      <c r="D161" t="s">
        <v>86</v>
      </c>
      <c r="E161">
        <v>165500000</v>
      </c>
      <c r="F161" t="s">
        <v>717</v>
      </c>
      <c r="G161" t="s">
        <v>848</v>
      </c>
      <c r="H161">
        <v>117500000</v>
      </c>
      <c r="I161" t="s">
        <v>849</v>
      </c>
      <c r="J161" t="s">
        <v>19</v>
      </c>
      <c r="K161" t="s">
        <v>20</v>
      </c>
      <c r="L161">
        <v>48000000</v>
      </c>
      <c r="M161">
        <v>6.9</v>
      </c>
      <c r="N161" t="s">
        <v>850</v>
      </c>
      <c r="P161" t="s">
        <v>851</v>
      </c>
      <c r="Q161">
        <v>6.82</v>
      </c>
      <c r="R161">
        <v>5</v>
      </c>
      <c r="S161" cm="1">
        <f t="array" ref="S161">PERCENTILE(IF(Table1[Director Name] = $P161,Table1[imdb_score]),0.25)</f>
        <v>6.2</v>
      </c>
      <c r="T161" cm="1">
        <f t="array" ref="T161">PERCENTILE(IF(Table1[Director Name] = $P161,Table1[imdb_score]),0.5)</f>
        <v>7.1</v>
      </c>
      <c r="U161" cm="1">
        <f t="array" ref="U161">PERCENTILE(IF(Table1[Director Name] = $P161,Table1[imdb_score]),0.75)</f>
        <v>7.6</v>
      </c>
      <c r="V161" cm="1">
        <f t="array" ref="V161">PERCENTILE(IF(Table1[Director Name] = $P161,Table1[imdb_score]),1)</f>
        <v>7.7</v>
      </c>
    </row>
    <row r="162" spans="1:22">
      <c r="A162" t="s">
        <v>852</v>
      </c>
      <c r="B162">
        <v>193</v>
      </c>
      <c r="C162">
        <v>103</v>
      </c>
      <c r="D162" t="s">
        <v>135</v>
      </c>
      <c r="E162">
        <v>176387405</v>
      </c>
      <c r="F162" t="s">
        <v>853</v>
      </c>
      <c r="G162" t="s">
        <v>854</v>
      </c>
      <c r="H162">
        <v>117387405</v>
      </c>
      <c r="I162" t="s">
        <v>855</v>
      </c>
      <c r="J162" t="s">
        <v>19</v>
      </c>
      <c r="K162" t="s">
        <v>20</v>
      </c>
      <c r="L162">
        <v>59000000</v>
      </c>
      <c r="M162">
        <v>7.6</v>
      </c>
      <c r="N162" t="s">
        <v>139</v>
      </c>
      <c r="P162" t="s">
        <v>856</v>
      </c>
      <c r="Q162">
        <v>7.42</v>
      </c>
      <c r="R162">
        <v>5</v>
      </c>
      <c r="S162" cm="1">
        <f t="array" ref="S162">PERCENTILE(IF(Table1[Director Name] = $P162,Table1[imdb_score]),0.25)</f>
        <v>7.3</v>
      </c>
      <c r="T162" cm="1">
        <f t="array" ref="T162">PERCENTILE(IF(Table1[Director Name] = $P162,Table1[imdb_score]),0.5)</f>
        <v>7.3</v>
      </c>
      <c r="U162" cm="1">
        <f t="array" ref="U162">PERCENTILE(IF(Table1[Director Name] = $P162,Table1[imdb_score]),0.75)</f>
        <v>7.5</v>
      </c>
      <c r="V162" cm="1">
        <f t="array" ref="V162">PERCENTILE(IF(Table1[Director Name] = $P162,Table1[imdb_score]),1)</f>
        <v>7.8</v>
      </c>
    </row>
    <row r="163" spans="1:22">
      <c r="A163" t="s">
        <v>520</v>
      </c>
      <c r="B163">
        <v>511</v>
      </c>
      <c r="C163">
        <v>112</v>
      </c>
      <c r="D163" t="s">
        <v>857</v>
      </c>
      <c r="E163">
        <v>137387272</v>
      </c>
      <c r="F163" t="s">
        <v>858</v>
      </c>
      <c r="G163" t="s">
        <v>859</v>
      </c>
      <c r="H163">
        <v>117387272</v>
      </c>
      <c r="I163" t="s">
        <v>860</v>
      </c>
      <c r="J163" t="s">
        <v>19</v>
      </c>
      <c r="K163" t="s">
        <v>20</v>
      </c>
      <c r="L163">
        <v>20000000</v>
      </c>
      <c r="M163">
        <v>7.5</v>
      </c>
      <c r="N163" t="s">
        <v>861</v>
      </c>
      <c r="P163" t="s">
        <v>862</v>
      </c>
      <c r="Q163">
        <v>5.26</v>
      </c>
      <c r="R163">
        <v>5</v>
      </c>
      <c r="S163" cm="1">
        <f t="array" ref="S163">PERCENTILE(IF(Table1[Director Name] = $P163,Table1[imdb_score]),0.25)</f>
        <v>5.2</v>
      </c>
      <c r="T163" cm="1">
        <f t="array" ref="T163">PERCENTILE(IF(Table1[Director Name] = $P163,Table1[imdb_score]),0.5)</f>
        <v>5.5</v>
      </c>
      <c r="U163" cm="1">
        <f t="array" ref="U163">PERCENTILE(IF(Table1[Director Name] = $P163,Table1[imdb_score]),0.75)</f>
        <v>5.8</v>
      </c>
      <c r="V163" cm="1">
        <f t="array" ref="V163">PERCENTILE(IF(Table1[Director Name] = $P163,Table1[imdb_score]),1)</f>
        <v>6.1</v>
      </c>
    </row>
    <row r="164" spans="1:22">
      <c r="A164" t="s">
        <v>51</v>
      </c>
      <c r="B164">
        <v>538</v>
      </c>
      <c r="C164">
        <v>150</v>
      </c>
      <c r="D164" t="s">
        <v>863</v>
      </c>
      <c r="E164">
        <v>182204440</v>
      </c>
      <c r="F164" t="s">
        <v>334</v>
      </c>
      <c r="G164" t="s">
        <v>864</v>
      </c>
      <c r="H164">
        <v>117204440</v>
      </c>
      <c r="I164" t="s">
        <v>865</v>
      </c>
      <c r="J164" t="s">
        <v>19</v>
      </c>
      <c r="K164" t="s">
        <v>20</v>
      </c>
      <c r="L164">
        <v>65000000</v>
      </c>
      <c r="M164">
        <v>7.4</v>
      </c>
      <c r="N164" t="s">
        <v>866</v>
      </c>
      <c r="P164" t="s">
        <v>788</v>
      </c>
      <c r="Q164">
        <v>6.04</v>
      </c>
      <c r="R164">
        <v>5</v>
      </c>
      <c r="S164" cm="1">
        <f t="array" ref="S164">PERCENTILE(IF(Table1[Director Name] = $P164,Table1[imdb_score]),0.25)</f>
        <v>5.8</v>
      </c>
      <c r="T164" cm="1">
        <f t="array" ref="T164">PERCENTILE(IF(Table1[Director Name] = $P164,Table1[imdb_score]),0.5)</f>
        <v>6.1</v>
      </c>
      <c r="U164" cm="1">
        <f t="array" ref="U164">PERCENTILE(IF(Table1[Director Name] = $P164,Table1[imdb_score]),0.75)</f>
        <v>6.5</v>
      </c>
      <c r="V164" cm="1">
        <f t="array" ref="V164">PERCENTILE(IF(Table1[Director Name] = $P164,Table1[imdb_score]),1)</f>
        <v>6.7</v>
      </c>
    </row>
    <row r="165" spans="1:22">
      <c r="A165" t="s">
        <v>641</v>
      </c>
      <c r="B165">
        <v>329</v>
      </c>
      <c r="C165">
        <v>115</v>
      </c>
      <c r="D165" t="s">
        <v>867</v>
      </c>
      <c r="E165">
        <v>227137090</v>
      </c>
      <c r="F165" t="s">
        <v>613</v>
      </c>
      <c r="G165" t="s">
        <v>868</v>
      </c>
      <c r="H165">
        <v>117137090</v>
      </c>
      <c r="I165" t="s">
        <v>869</v>
      </c>
      <c r="J165" t="s">
        <v>19</v>
      </c>
      <c r="K165" t="s">
        <v>20</v>
      </c>
      <c r="L165">
        <v>110000000</v>
      </c>
      <c r="M165">
        <v>8.1</v>
      </c>
      <c r="N165" t="s">
        <v>870</v>
      </c>
      <c r="P165" t="s">
        <v>871</v>
      </c>
      <c r="Q165">
        <v>7.12</v>
      </c>
      <c r="R165">
        <v>5</v>
      </c>
      <c r="S165" cm="1">
        <f t="array" ref="S165">PERCENTILE(IF(Table1[Director Name] = $P165,Table1[imdb_score]),0.25)</f>
        <v>6.8</v>
      </c>
      <c r="T165" cm="1">
        <f t="array" ref="T165">PERCENTILE(IF(Table1[Director Name] = $P165,Table1[imdb_score]),0.5)</f>
        <v>7.3</v>
      </c>
      <c r="U165" cm="1">
        <f t="array" ref="U165">PERCENTILE(IF(Table1[Director Name] = $P165,Table1[imdb_score]),0.75)</f>
        <v>7.3</v>
      </c>
      <c r="V165" cm="1">
        <f t="array" ref="V165">PERCENTILE(IF(Table1[Director Name] = $P165,Table1[imdb_score]),1)</f>
        <v>7.6</v>
      </c>
    </row>
    <row r="166" spans="1:22">
      <c r="A166" t="s">
        <v>872</v>
      </c>
      <c r="B166">
        <v>121</v>
      </c>
      <c r="C166">
        <v>93</v>
      </c>
      <c r="D166" t="s">
        <v>873</v>
      </c>
      <c r="E166">
        <v>119500000</v>
      </c>
      <c r="F166" t="s">
        <v>874</v>
      </c>
      <c r="G166" t="s">
        <v>875</v>
      </c>
      <c r="H166">
        <v>116900000</v>
      </c>
      <c r="I166" t="s">
        <v>876</v>
      </c>
      <c r="J166" t="s">
        <v>19</v>
      </c>
      <c r="K166" t="s">
        <v>20</v>
      </c>
      <c r="L166">
        <v>2600000</v>
      </c>
      <c r="M166">
        <v>7.8</v>
      </c>
      <c r="N166" t="s">
        <v>877</v>
      </c>
      <c r="P166" t="s">
        <v>878</v>
      </c>
      <c r="Q166">
        <v>6.34</v>
      </c>
      <c r="R166">
        <v>5</v>
      </c>
      <c r="S166" cm="1">
        <f t="array" ref="S166">PERCENTILE(IF(Table1[Director Name] = $P166,Table1[imdb_score]),0.25)</f>
        <v>6</v>
      </c>
      <c r="T166" cm="1">
        <f t="array" ref="T166">PERCENTILE(IF(Table1[Director Name] = $P166,Table1[imdb_score]),0.5)</f>
        <v>6.6</v>
      </c>
      <c r="U166" cm="1">
        <f t="array" ref="U166">PERCENTILE(IF(Table1[Director Name] = $P166,Table1[imdb_score]),0.75)</f>
        <v>7</v>
      </c>
      <c r="V166" cm="1">
        <f t="array" ref="V166">PERCENTILE(IF(Table1[Director Name] = $P166,Table1[imdb_score]),1)</f>
        <v>7.3</v>
      </c>
    </row>
    <row r="167" spans="1:22">
      <c r="A167" t="s">
        <v>694</v>
      </c>
      <c r="B167">
        <v>270</v>
      </c>
      <c r="C167">
        <v>123</v>
      </c>
      <c r="D167" t="s">
        <v>879</v>
      </c>
      <c r="E167">
        <v>159578352</v>
      </c>
      <c r="F167" t="s">
        <v>880</v>
      </c>
      <c r="G167" t="s">
        <v>881</v>
      </c>
      <c r="H167">
        <v>116578352</v>
      </c>
      <c r="I167" t="s">
        <v>882</v>
      </c>
      <c r="J167" t="s">
        <v>19</v>
      </c>
      <c r="K167" t="s">
        <v>20</v>
      </c>
      <c r="L167">
        <v>43000000</v>
      </c>
      <c r="M167">
        <v>6.6</v>
      </c>
      <c r="N167" t="s">
        <v>291</v>
      </c>
      <c r="P167" t="s">
        <v>883</v>
      </c>
      <c r="Q167">
        <v>6.86</v>
      </c>
      <c r="R167">
        <v>5</v>
      </c>
      <c r="S167" cm="1">
        <f t="array" ref="S167">PERCENTILE(IF(Table1[Director Name] = $P167,Table1[imdb_score]),0.25)</f>
        <v>6.7</v>
      </c>
      <c r="T167" cm="1">
        <f t="array" ref="T167">PERCENTILE(IF(Table1[Director Name] = $P167,Table1[imdb_score]),0.5)</f>
        <v>6.7</v>
      </c>
      <c r="U167" cm="1">
        <f t="array" ref="U167">PERCENTILE(IF(Table1[Director Name] = $P167,Table1[imdb_score]),0.75)</f>
        <v>6.7</v>
      </c>
      <c r="V167" cm="1">
        <f t="array" ref="V167">PERCENTILE(IF(Table1[Director Name] = $P167,Table1[imdb_score]),1)</f>
        <v>7.7</v>
      </c>
    </row>
    <row r="168" spans="1:22">
      <c r="A168" t="s">
        <v>561</v>
      </c>
      <c r="B168">
        <v>56</v>
      </c>
      <c r="C168">
        <v>154</v>
      </c>
      <c r="D168" t="s">
        <v>453</v>
      </c>
      <c r="E168">
        <v>158348400</v>
      </c>
      <c r="F168" t="s">
        <v>502</v>
      </c>
      <c r="G168" t="s">
        <v>884</v>
      </c>
      <c r="H168">
        <v>116348400</v>
      </c>
      <c r="I168" t="s">
        <v>885</v>
      </c>
      <c r="J168" t="s">
        <v>19</v>
      </c>
      <c r="K168" t="s">
        <v>20</v>
      </c>
      <c r="L168">
        <v>42000000</v>
      </c>
      <c r="M168">
        <v>6.8</v>
      </c>
      <c r="N168" t="s">
        <v>205</v>
      </c>
      <c r="P168" t="s">
        <v>451</v>
      </c>
      <c r="Q168">
        <v>7.58</v>
      </c>
      <c r="R168">
        <v>5</v>
      </c>
      <c r="S168" cm="1">
        <f t="array" ref="S168">PERCENTILE(IF(Table1[Director Name] = $P168,Table1[imdb_score]),0.25)</f>
        <v>7.4</v>
      </c>
      <c r="T168" cm="1">
        <f t="array" ref="T168">PERCENTILE(IF(Table1[Director Name] = $P168,Table1[imdb_score]),0.5)</f>
        <v>8</v>
      </c>
      <c r="U168" cm="1">
        <f t="array" ref="U168">PERCENTILE(IF(Table1[Director Name] = $P168,Table1[imdb_score]),0.75)</f>
        <v>8</v>
      </c>
      <c r="V168" cm="1">
        <f t="array" ref="V168">PERCENTILE(IF(Table1[Director Name] = $P168,Table1[imdb_score]),1)</f>
        <v>8</v>
      </c>
    </row>
    <row r="169" spans="1:22">
      <c r="A169" t="s">
        <v>886</v>
      </c>
      <c r="B169">
        <v>141</v>
      </c>
      <c r="C169">
        <v>145</v>
      </c>
      <c r="D169" t="s">
        <v>887</v>
      </c>
      <c r="E169">
        <v>117235247</v>
      </c>
      <c r="F169" t="s">
        <v>888</v>
      </c>
      <c r="G169" t="s">
        <v>889</v>
      </c>
      <c r="H169">
        <v>116275247</v>
      </c>
      <c r="I169" t="s">
        <v>890</v>
      </c>
      <c r="J169" t="s">
        <v>19</v>
      </c>
      <c r="K169" t="s">
        <v>20</v>
      </c>
      <c r="L169">
        <v>960000</v>
      </c>
      <c r="M169">
        <v>8.1</v>
      </c>
      <c r="N169" t="s">
        <v>891</v>
      </c>
      <c r="P169" t="s">
        <v>892</v>
      </c>
      <c r="Q169">
        <v>6.72</v>
      </c>
      <c r="R169">
        <v>5</v>
      </c>
      <c r="S169" cm="1">
        <f t="array" ref="S169">PERCENTILE(IF(Table1[Director Name] = $P169,Table1[imdb_score]),0.25)</f>
        <v>6.9</v>
      </c>
      <c r="T169" cm="1">
        <f t="array" ref="T169">PERCENTILE(IF(Table1[Director Name] = $P169,Table1[imdb_score]),0.5)</f>
        <v>7</v>
      </c>
      <c r="U169" cm="1">
        <f t="array" ref="U169">PERCENTILE(IF(Table1[Director Name] = $P169,Table1[imdb_score]),0.75)</f>
        <v>7.1</v>
      </c>
      <c r="V169" cm="1">
        <f t="array" ref="V169">PERCENTILE(IF(Table1[Director Name] = $P169,Table1[imdb_score]),1)</f>
        <v>7.5</v>
      </c>
    </row>
    <row r="170" spans="1:22">
      <c r="A170" t="s">
        <v>893</v>
      </c>
      <c r="B170">
        <v>164</v>
      </c>
      <c r="C170">
        <v>115</v>
      </c>
      <c r="D170" t="s">
        <v>894</v>
      </c>
      <c r="E170">
        <v>195329763</v>
      </c>
      <c r="F170" t="s">
        <v>855</v>
      </c>
      <c r="G170" t="s">
        <v>895</v>
      </c>
      <c r="H170">
        <v>115329763</v>
      </c>
      <c r="I170" t="s">
        <v>896</v>
      </c>
      <c r="J170" t="s">
        <v>19</v>
      </c>
      <c r="K170" t="s">
        <v>20</v>
      </c>
      <c r="L170">
        <v>80000000</v>
      </c>
      <c r="M170">
        <v>6.9</v>
      </c>
      <c r="N170" t="s">
        <v>348</v>
      </c>
      <c r="P170" t="s">
        <v>230</v>
      </c>
      <c r="Q170">
        <v>6.08</v>
      </c>
      <c r="R170">
        <v>5</v>
      </c>
      <c r="S170" cm="1">
        <f t="array" ref="S170">PERCENTILE(IF(Table1[Director Name] = $P170,Table1[imdb_score]),0.25)</f>
        <v>5.4</v>
      </c>
      <c r="T170" cm="1">
        <f t="array" ref="T170">PERCENTILE(IF(Table1[Director Name] = $P170,Table1[imdb_score]),0.5)</f>
        <v>6.1</v>
      </c>
      <c r="U170" cm="1">
        <f t="array" ref="U170">PERCENTILE(IF(Table1[Director Name] = $P170,Table1[imdb_score]),0.75)</f>
        <v>7.1</v>
      </c>
      <c r="V170" cm="1">
        <f t="array" ref="V170">PERCENTILE(IF(Table1[Director Name] = $P170,Table1[imdb_score]),1)</f>
        <v>7.2</v>
      </c>
    </row>
    <row r="171" spans="1:22">
      <c r="A171" t="s">
        <v>897</v>
      </c>
      <c r="B171">
        <v>142</v>
      </c>
      <c r="C171">
        <v>108</v>
      </c>
      <c r="D171" t="s">
        <v>898</v>
      </c>
      <c r="E171">
        <v>145096820</v>
      </c>
      <c r="F171" t="s">
        <v>899</v>
      </c>
      <c r="G171" t="s">
        <v>900</v>
      </c>
      <c r="H171">
        <v>115096820</v>
      </c>
      <c r="I171" t="s">
        <v>901</v>
      </c>
      <c r="J171" t="s">
        <v>19</v>
      </c>
      <c r="K171" t="s">
        <v>20</v>
      </c>
      <c r="L171">
        <v>30000000</v>
      </c>
      <c r="M171">
        <v>6.4</v>
      </c>
      <c r="N171" t="s">
        <v>57</v>
      </c>
      <c r="P171" t="s">
        <v>902</v>
      </c>
      <c r="Q171">
        <v>6.04</v>
      </c>
      <c r="R171">
        <v>5</v>
      </c>
      <c r="S171" cm="1">
        <f t="array" ref="S171">PERCENTILE(IF(Table1[Director Name] = $P171,Table1[imdb_score]),0.25)</f>
        <v>5.5</v>
      </c>
      <c r="T171" cm="1">
        <f t="array" ref="T171">PERCENTILE(IF(Table1[Director Name] = $P171,Table1[imdb_score]),0.5)</f>
        <v>6.1</v>
      </c>
      <c r="U171" cm="1">
        <f t="array" ref="U171">PERCENTILE(IF(Table1[Director Name] = $P171,Table1[imdb_score]),0.75)</f>
        <v>6.6</v>
      </c>
      <c r="V171" cm="1">
        <f t="array" ref="V171">PERCENTILE(IF(Table1[Director Name] = $P171,Table1[imdb_score]),1)</f>
        <v>6.9</v>
      </c>
    </row>
    <row r="172" spans="1:22">
      <c r="A172" t="s">
        <v>126</v>
      </c>
      <c r="B172">
        <v>366</v>
      </c>
      <c r="C172">
        <v>116</v>
      </c>
      <c r="D172" t="s">
        <v>903</v>
      </c>
      <c r="E172">
        <v>148085755</v>
      </c>
      <c r="F172" t="s">
        <v>126</v>
      </c>
      <c r="G172" t="s">
        <v>904</v>
      </c>
      <c r="H172">
        <v>115085755</v>
      </c>
      <c r="I172" t="s">
        <v>905</v>
      </c>
      <c r="J172" t="s">
        <v>19</v>
      </c>
      <c r="K172" t="s">
        <v>20</v>
      </c>
      <c r="L172">
        <v>33000000</v>
      </c>
      <c r="M172">
        <v>8.1999999999999993</v>
      </c>
      <c r="N172" t="s">
        <v>48</v>
      </c>
      <c r="P172" t="s">
        <v>906</v>
      </c>
      <c r="Q172">
        <v>6.98</v>
      </c>
      <c r="R172">
        <v>5</v>
      </c>
      <c r="S172" cm="1">
        <f t="array" ref="S172">PERCENTILE(IF(Table1[Director Name] = $P172,Table1[imdb_score]),0.25)</f>
        <v>6.3</v>
      </c>
      <c r="T172" cm="1">
        <f t="array" ref="T172">PERCENTILE(IF(Table1[Director Name] = $P172,Table1[imdb_score]),0.5)</f>
        <v>7</v>
      </c>
      <c r="U172" cm="1">
        <f t="array" ref="U172">PERCENTILE(IF(Table1[Director Name] = $P172,Table1[imdb_score]),0.75)</f>
        <v>7.4</v>
      </c>
      <c r="V172" cm="1">
        <f t="array" ref="V172">PERCENTILE(IF(Table1[Director Name] = $P172,Table1[imdb_score]),1)</f>
        <v>8.3000000000000007</v>
      </c>
    </row>
    <row r="173" spans="1:22">
      <c r="A173" t="s">
        <v>555</v>
      </c>
      <c r="B173">
        <v>176</v>
      </c>
      <c r="C173">
        <v>122</v>
      </c>
      <c r="D173" t="s">
        <v>907</v>
      </c>
      <c r="E173">
        <v>130058047</v>
      </c>
      <c r="F173" t="s">
        <v>908</v>
      </c>
      <c r="G173" t="s">
        <v>909</v>
      </c>
      <c r="H173">
        <v>115058047</v>
      </c>
      <c r="I173" t="s">
        <v>910</v>
      </c>
      <c r="J173" t="s">
        <v>19</v>
      </c>
      <c r="K173" t="s">
        <v>20</v>
      </c>
      <c r="L173">
        <v>15000000</v>
      </c>
      <c r="M173">
        <v>8.4</v>
      </c>
      <c r="N173" t="s">
        <v>48</v>
      </c>
      <c r="P173" t="s">
        <v>911</v>
      </c>
      <c r="Q173">
        <v>6.74</v>
      </c>
      <c r="R173">
        <v>5</v>
      </c>
      <c r="S173" cm="1">
        <f t="array" ref="S173">PERCENTILE(IF(Table1[Director Name] = $P173,Table1[imdb_score]),0.25)</f>
        <v>6.6</v>
      </c>
      <c r="T173" cm="1">
        <f t="array" ref="T173">PERCENTILE(IF(Table1[Director Name] = $P173,Table1[imdb_score]),0.5)</f>
        <v>6.9</v>
      </c>
      <c r="U173" cm="1">
        <f t="array" ref="U173">PERCENTILE(IF(Table1[Director Name] = $P173,Table1[imdb_score]),0.75)</f>
        <v>6.9</v>
      </c>
      <c r="V173" cm="1">
        <f t="array" ref="V173">PERCENTILE(IF(Table1[Director Name] = $P173,Table1[imdb_score]),1)</f>
        <v>7.2</v>
      </c>
    </row>
    <row r="174" spans="1:22">
      <c r="A174" t="s">
        <v>43</v>
      </c>
      <c r="B174">
        <v>100</v>
      </c>
      <c r="C174">
        <v>112</v>
      </c>
      <c r="D174" t="s">
        <v>336</v>
      </c>
      <c r="E174">
        <v>115000000</v>
      </c>
      <c r="F174" t="s">
        <v>45</v>
      </c>
      <c r="G174" t="s">
        <v>912</v>
      </c>
      <c r="H174">
        <v>114223000</v>
      </c>
      <c r="I174" t="s">
        <v>913</v>
      </c>
      <c r="J174" t="s">
        <v>19</v>
      </c>
      <c r="K174" t="s">
        <v>20</v>
      </c>
      <c r="L174">
        <v>777000</v>
      </c>
      <c r="M174">
        <v>7.5</v>
      </c>
      <c r="N174" t="s">
        <v>914</v>
      </c>
      <c r="P174" t="s">
        <v>915</v>
      </c>
      <c r="Q174">
        <v>7.06</v>
      </c>
      <c r="R174">
        <v>5</v>
      </c>
      <c r="S174" cm="1">
        <f t="array" ref="S174">PERCENTILE(IF(Table1[Director Name] = $P174,Table1[imdb_score]),0.25)</f>
        <v>6.8</v>
      </c>
      <c r="T174" cm="1">
        <f t="array" ref="T174">PERCENTILE(IF(Table1[Director Name] = $P174,Table1[imdb_score]),0.5)</f>
        <v>6.8</v>
      </c>
      <c r="U174" cm="1">
        <f t="array" ref="U174">PERCENTILE(IF(Table1[Director Name] = $P174,Table1[imdb_score]),0.75)</f>
        <v>7.5</v>
      </c>
      <c r="V174" cm="1">
        <f t="array" ref="V174">PERCENTILE(IF(Table1[Director Name] = $P174,Table1[imdb_score]),1)</f>
        <v>7.7</v>
      </c>
    </row>
    <row r="175" spans="1:22">
      <c r="A175" t="s">
        <v>916</v>
      </c>
      <c r="B175">
        <v>289</v>
      </c>
      <c r="C175">
        <v>118</v>
      </c>
      <c r="D175" t="s">
        <v>917</v>
      </c>
      <c r="E175">
        <v>150368971</v>
      </c>
      <c r="F175" t="s">
        <v>918</v>
      </c>
      <c r="G175" t="s">
        <v>919</v>
      </c>
      <c r="H175">
        <v>113368971</v>
      </c>
      <c r="I175" t="s">
        <v>920</v>
      </c>
      <c r="J175" t="s">
        <v>19</v>
      </c>
      <c r="K175" t="s">
        <v>20</v>
      </c>
      <c r="L175">
        <v>37000000</v>
      </c>
      <c r="M175">
        <v>7</v>
      </c>
      <c r="N175" t="s">
        <v>921</v>
      </c>
      <c r="P175" t="s">
        <v>922</v>
      </c>
      <c r="Q175">
        <v>6.46</v>
      </c>
      <c r="R175">
        <v>5</v>
      </c>
      <c r="S175" cm="1">
        <f t="array" ref="S175">PERCENTILE(IF(Table1[Director Name] = $P175,Table1[imdb_score]),0.25)</f>
        <v>6.5</v>
      </c>
      <c r="T175" cm="1">
        <f t="array" ref="T175">PERCENTILE(IF(Table1[Director Name] = $P175,Table1[imdb_score]),0.5)</f>
        <v>6.6</v>
      </c>
      <c r="U175" cm="1">
        <f t="array" ref="U175">PERCENTILE(IF(Table1[Director Name] = $P175,Table1[imdb_score]),0.75)</f>
        <v>6.7</v>
      </c>
      <c r="V175" cm="1">
        <f t="array" ref="V175">PERCENTILE(IF(Table1[Director Name] = $P175,Table1[imdb_score]),1)</f>
        <v>7</v>
      </c>
    </row>
    <row r="176" spans="1:22">
      <c r="A176" t="s">
        <v>923</v>
      </c>
      <c r="B176">
        <v>288</v>
      </c>
      <c r="C176">
        <v>122</v>
      </c>
      <c r="D176" t="s">
        <v>924</v>
      </c>
      <c r="E176">
        <v>119078393</v>
      </c>
      <c r="F176" t="s">
        <v>925</v>
      </c>
      <c r="G176" t="s">
        <v>926</v>
      </c>
      <c r="H176">
        <v>113078393</v>
      </c>
      <c r="I176" t="s">
        <v>927</v>
      </c>
      <c r="J176" t="s">
        <v>19</v>
      </c>
      <c r="K176" t="s">
        <v>20</v>
      </c>
      <c r="L176">
        <v>6000000</v>
      </c>
      <c r="M176">
        <v>7.5</v>
      </c>
      <c r="N176" t="s">
        <v>928</v>
      </c>
      <c r="P176" t="s">
        <v>929</v>
      </c>
      <c r="Q176">
        <v>5.26</v>
      </c>
      <c r="R176">
        <v>5</v>
      </c>
      <c r="S176" cm="1">
        <f t="array" ref="S176">PERCENTILE(IF(Table1[Director Name] = $P176,Table1[imdb_score]),0.25)</f>
        <v>4.5999999999999996</v>
      </c>
      <c r="T176" cm="1">
        <f t="array" ref="T176">PERCENTILE(IF(Table1[Director Name] = $P176,Table1[imdb_score]),0.5)</f>
        <v>5.0999999999999996</v>
      </c>
      <c r="U176" cm="1">
        <f t="array" ref="U176">PERCENTILE(IF(Table1[Director Name] = $P176,Table1[imdb_score]),0.75)</f>
        <v>5.5</v>
      </c>
      <c r="V176" cm="1">
        <f t="array" ref="V176">PERCENTILE(IF(Table1[Director Name] = $P176,Table1[imdb_score]),1)</f>
        <v>6.8</v>
      </c>
    </row>
    <row r="177" spans="1:22">
      <c r="A177" t="s">
        <v>467</v>
      </c>
      <c r="B177">
        <v>287</v>
      </c>
      <c r="C177">
        <v>120</v>
      </c>
      <c r="D177" t="s">
        <v>930</v>
      </c>
      <c r="E177">
        <v>128067808</v>
      </c>
      <c r="F177" t="s">
        <v>931</v>
      </c>
      <c r="G177" t="s">
        <v>932</v>
      </c>
      <c r="H177">
        <v>113067808</v>
      </c>
      <c r="I177" t="s">
        <v>933</v>
      </c>
      <c r="J177" t="s">
        <v>75</v>
      </c>
      <c r="K177" t="s">
        <v>934</v>
      </c>
      <c r="L177">
        <v>15000000</v>
      </c>
      <c r="M177">
        <v>7.9</v>
      </c>
      <c r="N177" t="s">
        <v>505</v>
      </c>
      <c r="P177" t="s">
        <v>837</v>
      </c>
      <c r="Q177">
        <v>6.76</v>
      </c>
      <c r="R177">
        <v>5</v>
      </c>
      <c r="S177" cm="1">
        <f t="array" ref="S177">PERCENTILE(IF(Table1[Director Name] = $P177,Table1[imdb_score]),0.25)</f>
        <v>6.7</v>
      </c>
      <c r="T177" cm="1">
        <f t="array" ref="T177">PERCENTILE(IF(Table1[Director Name] = $P177,Table1[imdb_score]),0.5)</f>
        <v>6.7</v>
      </c>
      <c r="U177" cm="1">
        <f t="array" ref="U177">PERCENTILE(IF(Table1[Director Name] = $P177,Table1[imdb_score]),0.75)</f>
        <v>6.9</v>
      </c>
      <c r="V177" cm="1">
        <f t="array" ref="V177">PERCENTILE(IF(Table1[Director Name] = $P177,Table1[imdb_score]),1)</f>
        <v>6.9</v>
      </c>
    </row>
    <row r="178" spans="1:22">
      <c r="A178" t="s">
        <v>935</v>
      </c>
      <c r="B178">
        <v>326</v>
      </c>
      <c r="C178">
        <v>133</v>
      </c>
      <c r="D178" t="s">
        <v>936</v>
      </c>
      <c r="E178">
        <v>124868837</v>
      </c>
      <c r="F178" t="s">
        <v>937</v>
      </c>
      <c r="G178" t="s">
        <v>938</v>
      </c>
      <c r="H178">
        <v>112868837</v>
      </c>
      <c r="I178" t="s">
        <v>939</v>
      </c>
      <c r="J178" t="s">
        <v>19</v>
      </c>
      <c r="K178" t="s">
        <v>20</v>
      </c>
      <c r="L178">
        <v>12000000</v>
      </c>
      <c r="M178">
        <v>7.8</v>
      </c>
      <c r="N178" t="s">
        <v>32</v>
      </c>
      <c r="P178" t="s">
        <v>106</v>
      </c>
      <c r="Q178">
        <v>7</v>
      </c>
      <c r="R178">
        <v>5</v>
      </c>
      <c r="S178" cm="1">
        <f t="array" ref="S178">PERCENTILE(IF(Table1[Director Name] = $P178,Table1[imdb_score]),0.25)</f>
        <v>6.7</v>
      </c>
      <c r="T178" cm="1">
        <f t="array" ref="T178">PERCENTILE(IF(Table1[Director Name] = $P178,Table1[imdb_score]),0.5)</f>
        <v>6.9</v>
      </c>
      <c r="U178" cm="1">
        <f t="array" ref="U178">PERCENTILE(IF(Table1[Director Name] = $P178,Table1[imdb_score]),0.75)</f>
        <v>7.2</v>
      </c>
      <c r="V178" cm="1">
        <f t="array" ref="V178">PERCENTILE(IF(Table1[Director Name] = $P178,Table1[imdb_score]),1)</f>
        <v>7.6</v>
      </c>
    </row>
    <row r="179" spans="1:22">
      <c r="A179" t="s">
        <v>940</v>
      </c>
      <c r="B179">
        <v>149</v>
      </c>
      <c r="C179">
        <v>127</v>
      </c>
      <c r="D179" t="s">
        <v>941</v>
      </c>
      <c r="E179">
        <v>182805123</v>
      </c>
      <c r="F179" t="s">
        <v>23</v>
      </c>
      <c r="G179" t="s">
        <v>942</v>
      </c>
      <c r="H179">
        <v>112805123</v>
      </c>
      <c r="I179" t="s">
        <v>943</v>
      </c>
      <c r="J179" t="s">
        <v>19</v>
      </c>
      <c r="K179" t="s">
        <v>20</v>
      </c>
      <c r="L179">
        <v>70000000</v>
      </c>
      <c r="M179">
        <v>6.4</v>
      </c>
      <c r="N179" t="s">
        <v>704</v>
      </c>
      <c r="P179" t="s">
        <v>944</v>
      </c>
      <c r="Q179">
        <v>6.98</v>
      </c>
      <c r="R179">
        <v>5</v>
      </c>
      <c r="S179" cm="1">
        <f t="array" ref="S179">PERCENTILE(IF(Table1[Director Name] = $P179,Table1[imdb_score]),0.25)</f>
        <v>6.7</v>
      </c>
      <c r="T179" cm="1">
        <f t="array" ref="T179">PERCENTILE(IF(Table1[Director Name] = $P179,Table1[imdb_score]),0.5)</f>
        <v>6.7</v>
      </c>
      <c r="U179" cm="1">
        <f t="array" ref="U179">PERCENTILE(IF(Table1[Director Name] = $P179,Table1[imdb_score]),0.75)</f>
        <v>7.5</v>
      </c>
      <c r="V179" cm="1">
        <f t="array" ref="V179">PERCENTILE(IF(Table1[Director Name] = $P179,Table1[imdb_score]),1)</f>
        <v>8.1999999999999993</v>
      </c>
    </row>
    <row r="180" spans="1:22">
      <c r="A180" t="s">
        <v>336</v>
      </c>
      <c r="B180">
        <v>205</v>
      </c>
      <c r="C180">
        <v>135</v>
      </c>
      <c r="D180" t="s">
        <v>945</v>
      </c>
      <c r="E180">
        <v>170708996</v>
      </c>
      <c r="F180" t="s">
        <v>946</v>
      </c>
      <c r="G180" t="s">
        <v>947</v>
      </c>
      <c r="H180">
        <v>112708996</v>
      </c>
      <c r="I180" t="s">
        <v>948</v>
      </c>
      <c r="J180" t="s">
        <v>19</v>
      </c>
      <c r="K180" t="s">
        <v>20</v>
      </c>
      <c r="L180">
        <v>58000000</v>
      </c>
      <c r="M180">
        <v>8.1999999999999993</v>
      </c>
      <c r="N180" t="s">
        <v>949</v>
      </c>
      <c r="P180" t="s">
        <v>43</v>
      </c>
      <c r="Q180">
        <v>7.4</v>
      </c>
      <c r="R180">
        <v>5</v>
      </c>
      <c r="S180" cm="1">
        <f t="array" ref="S180">PERCENTILE(IF(Table1[Director Name] = $P180,Table1[imdb_score]),0.25)</f>
        <v>6.7</v>
      </c>
      <c r="T180" cm="1">
        <f t="array" ref="T180">PERCENTILE(IF(Table1[Director Name] = $P180,Table1[imdb_score]),0.5)</f>
        <v>7.5</v>
      </c>
      <c r="U180" cm="1">
        <f t="array" ref="U180">PERCENTILE(IF(Table1[Director Name] = $P180,Table1[imdb_score]),0.75)</f>
        <v>7.6</v>
      </c>
      <c r="V180" cm="1">
        <f t="array" ref="V180">PERCENTILE(IF(Table1[Director Name] = $P180,Table1[imdb_score]),1)</f>
        <v>8.6999999999999993</v>
      </c>
    </row>
    <row r="181" spans="1:22">
      <c r="A181" t="s">
        <v>51</v>
      </c>
      <c r="B181">
        <v>194</v>
      </c>
      <c r="C181">
        <v>141</v>
      </c>
      <c r="D181" t="s">
        <v>164</v>
      </c>
      <c r="E181">
        <v>164435221</v>
      </c>
      <c r="F181" t="s">
        <v>29</v>
      </c>
      <c r="G181" t="s">
        <v>950</v>
      </c>
      <c r="H181">
        <v>112435221</v>
      </c>
      <c r="I181" t="s">
        <v>712</v>
      </c>
      <c r="J181" t="s">
        <v>19</v>
      </c>
      <c r="K181" t="s">
        <v>20</v>
      </c>
      <c r="L181">
        <v>52000000</v>
      </c>
      <c r="M181">
        <v>8</v>
      </c>
      <c r="N181" t="s">
        <v>951</v>
      </c>
      <c r="P181" t="s">
        <v>952</v>
      </c>
      <c r="Q181">
        <v>7.14</v>
      </c>
      <c r="R181">
        <v>5</v>
      </c>
      <c r="S181" cm="1">
        <f t="array" ref="S181">PERCENTILE(IF(Table1[Director Name] = $P181,Table1[imdb_score]),0.25)</f>
        <v>6.8</v>
      </c>
      <c r="T181" cm="1">
        <f t="array" ref="T181">PERCENTILE(IF(Table1[Director Name] = $P181,Table1[imdb_score]),0.5)</f>
        <v>7</v>
      </c>
      <c r="U181" cm="1">
        <f t="array" ref="U181">PERCENTILE(IF(Table1[Director Name] = $P181,Table1[imdb_score]),0.75)</f>
        <v>7</v>
      </c>
      <c r="V181" cm="1">
        <f t="array" ref="V181">PERCENTILE(IF(Table1[Director Name] = $P181,Table1[imdb_score]),1)</f>
        <v>8.1999999999999993</v>
      </c>
    </row>
    <row r="182" spans="1:22">
      <c r="A182" t="s">
        <v>310</v>
      </c>
      <c r="B182">
        <v>453</v>
      </c>
      <c r="C182">
        <v>124</v>
      </c>
      <c r="D182" t="s">
        <v>62</v>
      </c>
      <c r="E182">
        <v>312057433</v>
      </c>
      <c r="F182" t="s">
        <v>59</v>
      </c>
      <c r="G182" t="s">
        <v>953</v>
      </c>
      <c r="H182">
        <v>112057433</v>
      </c>
      <c r="I182" t="s">
        <v>310</v>
      </c>
      <c r="J182" t="s">
        <v>19</v>
      </c>
      <c r="K182" t="s">
        <v>20</v>
      </c>
      <c r="L182">
        <v>200000000</v>
      </c>
      <c r="M182">
        <v>7</v>
      </c>
      <c r="N182" t="s">
        <v>63</v>
      </c>
      <c r="P182" t="s">
        <v>954</v>
      </c>
      <c r="Q182">
        <v>6.14</v>
      </c>
      <c r="R182">
        <v>5</v>
      </c>
      <c r="S182" cm="1">
        <f t="array" ref="S182">PERCENTILE(IF(Table1[Director Name] = $P182,Table1[imdb_score]),0.25)</f>
        <v>6.1</v>
      </c>
      <c r="T182" cm="1">
        <f t="array" ref="T182">PERCENTILE(IF(Table1[Director Name] = $P182,Table1[imdb_score]),0.5)</f>
        <v>6.1</v>
      </c>
      <c r="U182" cm="1">
        <f t="array" ref="U182">PERCENTILE(IF(Table1[Director Name] = $P182,Table1[imdb_score]),0.75)</f>
        <v>6.2</v>
      </c>
      <c r="V182" cm="1">
        <f t="array" ref="V182">PERCENTILE(IF(Table1[Director Name] = $P182,Table1[imdb_score]),1)</f>
        <v>6.8</v>
      </c>
    </row>
    <row r="183" spans="1:22">
      <c r="A183" t="s">
        <v>955</v>
      </c>
      <c r="B183">
        <v>185</v>
      </c>
      <c r="C183">
        <v>138</v>
      </c>
      <c r="D183" t="s">
        <v>956</v>
      </c>
      <c r="E183">
        <v>130727000</v>
      </c>
      <c r="F183" t="s">
        <v>957</v>
      </c>
      <c r="G183" t="s">
        <v>958</v>
      </c>
      <c r="H183">
        <v>111727000</v>
      </c>
      <c r="I183" t="s">
        <v>959</v>
      </c>
      <c r="J183" t="s">
        <v>19</v>
      </c>
      <c r="K183" t="s">
        <v>20</v>
      </c>
      <c r="L183">
        <v>19000000</v>
      </c>
      <c r="M183">
        <v>8.6</v>
      </c>
      <c r="N183" t="s">
        <v>960</v>
      </c>
      <c r="P183" t="s">
        <v>961</v>
      </c>
      <c r="Q183">
        <v>7.1</v>
      </c>
      <c r="R183">
        <v>5</v>
      </c>
      <c r="S183" cm="1">
        <f t="array" ref="S183">PERCENTILE(IF(Table1[Director Name] = $P183,Table1[imdb_score]),0.25)</f>
        <v>6.7</v>
      </c>
      <c r="T183" cm="1">
        <f t="array" ref="T183">PERCENTILE(IF(Table1[Director Name] = $P183,Table1[imdb_score]),0.5)</f>
        <v>7.4</v>
      </c>
      <c r="U183" cm="1">
        <f t="array" ref="U183">PERCENTILE(IF(Table1[Director Name] = $P183,Table1[imdb_score]),0.75)</f>
        <v>7.8</v>
      </c>
      <c r="V183" cm="1">
        <f t="array" ref="V183">PERCENTILE(IF(Table1[Director Name] = $P183,Table1[imdb_score]),1)</f>
        <v>7.9</v>
      </c>
    </row>
    <row r="184" spans="1:22">
      <c r="A184" t="s">
        <v>142</v>
      </c>
      <c r="B184">
        <v>284</v>
      </c>
      <c r="C184">
        <v>150</v>
      </c>
      <c r="D184" t="s">
        <v>962</v>
      </c>
      <c r="E184">
        <v>291709845</v>
      </c>
      <c r="F184" t="s">
        <v>739</v>
      </c>
      <c r="G184" t="s">
        <v>963</v>
      </c>
      <c r="H184">
        <v>111709845</v>
      </c>
      <c r="I184" t="s">
        <v>964</v>
      </c>
      <c r="J184" t="s">
        <v>19</v>
      </c>
      <c r="K184" t="s">
        <v>20</v>
      </c>
      <c r="L184">
        <v>180000000</v>
      </c>
      <c r="M184">
        <v>6.9</v>
      </c>
      <c r="N184" t="s">
        <v>380</v>
      </c>
      <c r="P184" t="s">
        <v>599</v>
      </c>
      <c r="Q184">
        <v>5.52</v>
      </c>
      <c r="R184">
        <v>5</v>
      </c>
      <c r="S184" cm="1">
        <f t="array" ref="S184">PERCENTILE(IF(Table1[Director Name] = $P184,Table1[imdb_score]),0.25)</f>
        <v>4.9000000000000004</v>
      </c>
      <c r="T184" cm="1">
        <f t="array" ref="T184">PERCENTILE(IF(Table1[Director Name] = $P184,Table1[imdb_score]),0.5)</f>
        <v>5.5</v>
      </c>
      <c r="U184" cm="1">
        <f t="array" ref="U184">PERCENTILE(IF(Table1[Director Name] = $P184,Table1[imdb_score]),0.75)</f>
        <v>6.3</v>
      </c>
      <c r="V184" cm="1">
        <f t="array" ref="V184">PERCENTILE(IF(Table1[Director Name] = $P184,Table1[imdb_score]),1)</f>
        <v>7.2</v>
      </c>
    </row>
    <row r="185" spans="1:22">
      <c r="A185" t="s">
        <v>326</v>
      </c>
      <c r="B185">
        <v>150</v>
      </c>
      <c r="C185">
        <v>108</v>
      </c>
      <c r="D185" t="s">
        <v>327</v>
      </c>
      <c r="E185">
        <v>166225040</v>
      </c>
      <c r="F185" t="s">
        <v>328</v>
      </c>
      <c r="G185" t="s">
        <v>965</v>
      </c>
      <c r="H185">
        <v>111225040</v>
      </c>
      <c r="I185" t="s">
        <v>330</v>
      </c>
      <c r="J185" t="s">
        <v>19</v>
      </c>
      <c r="K185" t="s">
        <v>20</v>
      </c>
      <c r="L185">
        <v>55000000</v>
      </c>
      <c r="M185">
        <v>7</v>
      </c>
      <c r="N185" t="s">
        <v>57</v>
      </c>
      <c r="P185" t="s">
        <v>966</v>
      </c>
      <c r="Q185">
        <v>7.34</v>
      </c>
      <c r="R185">
        <v>5</v>
      </c>
      <c r="S185" cm="1">
        <f t="array" ref="S185">PERCENTILE(IF(Table1[Director Name] = $P185,Table1[imdb_score]),0.25)</f>
        <v>7.1</v>
      </c>
      <c r="T185" cm="1">
        <f t="array" ref="T185">PERCENTILE(IF(Table1[Director Name] = $P185,Table1[imdb_score]),0.5)</f>
        <v>7.2</v>
      </c>
      <c r="U185" cm="1">
        <f t="array" ref="U185">PERCENTILE(IF(Table1[Director Name] = $P185,Table1[imdb_score]),0.75)</f>
        <v>7.7</v>
      </c>
      <c r="V185" cm="1">
        <f t="array" ref="V185">PERCENTILE(IF(Table1[Director Name] = $P185,Table1[imdb_score]),1)</f>
        <v>8.4</v>
      </c>
    </row>
    <row r="186" spans="1:22">
      <c r="A186" t="s">
        <v>967</v>
      </c>
      <c r="B186">
        <v>84</v>
      </c>
      <c r="C186">
        <v>113</v>
      </c>
      <c r="D186" t="s">
        <v>968</v>
      </c>
      <c r="E186">
        <v>127175354</v>
      </c>
      <c r="F186" t="s">
        <v>969</v>
      </c>
      <c r="G186" t="s">
        <v>970</v>
      </c>
      <c r="H186">
        <v>111175354</v>
      </c>
      <c r="I186" t="s">
        <v>563</v>
      </c>
      <c r="J186" t="s">
        <v>19</v>
      </c>
      <c r="K186" t="s">
        <v>20</v>
      </c>
      <c r="L186">
        <v>16000000</v>
      </c>
      <c r="M186">
        <v>7.3</v>
      </c>
      <c r="N186" t="s">
        <v>57</v>
      </c>
      <c r="P186" t="s">
        <v>971</v>
      </c>
      <c r="Q186">
        <v>6.6</v>
      </c>
      <c r="R186">
        <v>5</v>
      </c>
      <c r="S186" cm="1">
        <f t="array" ref="S186">PERCENTILE(IF(Table1[Director Name] = $P186,Table1[imdb_score]),0.25)</f>
        <v>6.6</v>
      </c>
      <c r="T186" cm="1">
        <f t="array" ref="T186">PERCENTILE(IF(Table1[Director Name] = $P186,Table1[imdb_score]),0.5)</f>
        <v>6.6</v>
      </c>
      <c r="U186" cm="1">
        <f t="array" ref="U186">PERCENTILE(IF(Table1[Director Name] = $P186,Table1[imdb_score]),0.75)</f>
        <v>6.7</v>
      </c>
      <c r="V186" cm="1">
        <f t="array" ref="V186">PERCENTILE(IF(Table1[Director Name] = $P186,Table1[imdb_score]),1)</f>
        <v>6.8</v>
      </c>
    </row>
    <row r="187" spans="1:22">
      <c r="A187" t="s">
        <v>572</v>
      </c>
      <c r="B187">
        <v>539</v>
      </c>
      <c r="C187">
        <v>122</v>
      </c>
      <c r="D187" t="s">
        <v>328</v>
      </c>
      <c r="E187">
        <v>132088910</v>
      </c>
      <c r="F187" t="s">
        <v>92</v>
      </c>
      <c r="G187" t="s">
        <v>972</v>
      </c>
      <c r="H187">
        <v>111088910</v>
      </c>
      <c r="I187" t="s">
        <v>128</v>
      </c>
      <c r="J187" t="s">
        <v>19</v>
      </c>
      <c r="K187" t="s">
        <v>20</v>
      </c>
      <c r="L187">
        <v>21000000</v>
      </c>
      <c r="M187">
        <v>7.8</v>
      </c>
      <c r="N187" t="s">
        <v>564</v>
      </c>
      <c r="P187" t="s">
        <v>498</v>
      </c>
      <c r="Q187">
        <v>7.38</v>
      </c>
      <c r="R187">
        <v>5</v>
      </c>
      <c r="S187" cm="1">
        <f t="array" ref="S187">PERCENTILE(IF(Table1[Director Name] = $P187,Table1[imdb_score]),0.25)</f>
        <v>7.2</v>
      </c>
      <c r="T187" cm="1">
        <f t="array" ref="T187">PERCENTILE(IF(Table1[Director Name] = $P187,Table1[imdb_score]),0.5)</f>
        <v>7.2</v>
      </c>
      <c r="U187" cm="1">
        <f t="array" ref="U187">PERCENTILE(IF(Table1[Director Name] = $P187,Table1[imdb_score]),0.75)</f>
        <v>7.9</v>
      </c>
      <c r="V187" cm="1">
        <f t="array" ref="V187">PERCENTILE(IF(Table1[Director Name] = $P187,Table1[imdb_score]),1)</f>
        <v>8.3000000000000007</v>
      </c>
    </row>
    <row r="188" spans="1:22">
      <c r="A188" t="s">
        <v>308</v>
      </c>
      <c r="B188">
        <v>62</v>
      </c>
      <c r="C188">
        <v>121</v>
      </c>
      <c r="D188" t="s">
        <v>973</v>
      </c>
      <c r="E188">
        <v>123922370</v>
      </c>
      <c r="F188" t="s">
        <v>371</v>
      </c>
      <c r="G188" t="s">
        <v>974</v>
      </c>
      <c r="H188">
        <v>110922370</v>
      </c>
      <c r="I188" t="s">
        <v>975</v>
      </c>
      <c r="J188" t="s">
        <v>19</v>
      </c>
      <c r="K188" t="s">
        <v>20</v>
      </c>
      <c r="L188">
        <v>13000000</v>
      </c>
      <c r="M188">
        <v>7.3</v>
      </c>
      <c r="N188" t="s">
        <v>976</v>
      </c>
      <c r="P188" t="s">
        <v>268</v>
      </c>
      <c r="Q188">
        <v>6.84</v>
      </c>
      <c r="R188">
        <v>5</v>
      </c>
      <c r="S188" cm="1">
        <f t="array" ref="S188">PERCENTILE(IF(Table1[Director Name] = $P188,Table1[imdb_score]),0.25)</f>
        <v>6</v>
      </c>
      <c r="T188" cm="1">
        <f t="array" ref="T188">PERCENTILE(IF(Table1[Director Name] = $P188,Table1[imdb_score]),0.5)</f>
        <v>7</v>
      </c>
      <c r="U188" cm="1">
        <f t="array" ref="U188">PERCENTILE(IF(Table1[Director Name] = $P188,Table1[imdb_score]),0.75)</f>
        <v>7.5</v>
      </c>
      <c r="V188" cm="1">
        <f t="array" ref="V188">PERCENTILE(IF(Table1[Director Name] = $P188,Table1[imdb_score]),1)</f>
        <v>7.7</v>
      </c>
    </row>
    <row r="189" spans="1:22">
      <c r="A189" t="s">
        <v>977</v>
      </c>
      <c r="B189">
        <v>343</v>
      </c>
      <c r="C189">
        <v>82</v>
      </c>
      <c r="D189" t="s">
        <v>978</v>
      </c>
      <c r="E189">
        <v>128505958</v>
      </c>
      <c r="F189" t="s">
        <v>979</v>
      </c>
      <c r="G189" t="s">
        <v>980</v>
      </c>
      <c r="H189">
        <v>110505958</v>
      </c>
      <c r="I189" t="s">
        <v>981</v>
      </c>
      <c r="J189" t="s">
        <v>19</v>
      </c>
      <c r="K189" t="s">
        <v>20</v>
      </c>
      <c r="L189">
        <v>18000000</v>
      </c>
      <c r="M189">
        <v>7.3</v>
      </c>
      <c r="N189" t="s">
        <v>57</v>
      </c>
      <c r="P189" t="s">
        <v>982</v>
      </c>
      <c r="Q189">
        <v>6.78</v>
      </c>
      <c r="R189">
        <v>5</v>
      </c>
      <c r="S189" cm="1">
        <f t="array" ref="S189">PERCENTILE(IF(Table1[Director Name] = $P189,Table1[imdb_score]),0.25)</f>
        <v>6.6</v>
      </c>
      <c r="T189" cm="1">
        <f t="array" ref="T189">PERCENTILE(IF(Table1[Director Name] = $P189,Table1[imdb_score]),0.5)</f>
        <v>6.9</v>
      </c>
      <c r="U189" cm="1">
        <f t="array" ref="U189">PERCENTILE(IF(Table1[Director Name] = $P189,Table1[imdb_score]),0.75)</f>
        <v>7.2</v>
      </c>
      <c r="V189" cm="1">
        <f t="array" ref="V189">PERCENTILE(IF(Table1[Director Name] = $P189,Table1[imdb_score]),1)</f>
        <v>7.3</v>
      </c>
    </row>
    <row r="190" spans="1:22">
      <c r="A190" t="s">
        <v>572</v>
      </c>
      <c r="B190">
        <v>538</v>
      </c>
      <c r="C190">
        <v>138</v>
      </c>
      <c r="D190" t="s">
        <v>84</v>
      </c>
      <c r="E190">
        <v>150117807</v>
      </c>
      <c r="F190" t="s">
        <v>92</v>
      </c>
      <c r="G190" t="s">
        <v>983</v>
      </c>
      <c r="H190">
        <v>110117807</v>
      </c>
      <c r="I190" t="s">
        <v>128</v>
      </c>
      <c r="J190" t="s">
        <v>19</v>
      </c>
      <c r="K190" t="s">
        <v>20</v>
      </c>
      <c r="L190">
        <v>40000000</v>
      </c>
      <c r="M190">
        <v>7.3</v>
      </c>
      <c r="N190" t="s">
        <v>758</v>
      </c>
      <c r="P190" t="s">
        <v>984</v>
      </c>
      <c r="Q190">
        <v>5.34</v>
      </c>
      <c r="R190">
        <v>5</v>
      </c>
      <c r="S190" cm="1">
        <f t="array" ref="S190">PERCENTILE(IF(Table1[Director Name] = $P190,Table1[imdb_score]),0.25)</f>
        <v>5.8</v>
      </c>
      <c r="T190" cm="1">
        <f t="array" ref="T190">PERCENTILE(IF(Table1[Director Name] = $P190,Table1[imdb_score]),0.5)</f>
        <v>6.2</v>
      </c>
      <c r="U190" cm="1">
        <f t="array" ref="U190">PERCENTILE(IF(Table1[Director Name] = $P190,Table1[imdb_score]),0.75)</f>
        <v>6.2</v>
      </c>
      <c r="V190" cm="1">
        <f t="array" ref="V190">PERCENTILE(IF(Table1[Director Name] = $P190,Table1[imdb_score]),1)</f>
        <v>6.9</v>
      </c>
    </row>
    <row r="191" spans="1:22">
      <c r="A191" t="s">
        <v>336</v>
      </c>
      <c r="B191">
        <v>159</v>
      </c>
      <c r="C191">
        <v>140</v>
      </c>
      <c r="D191" t="s">
        <v>985</v>
      </c>
      <c r="E191">
        <v>172071312</v>
      </c>
      <c r="F191" t="s">
        <v>164</v>
      </c>
      <c r="G191" t="s">
        <v>986</v>
      </c>
      <c r="H191">
        <v>110071312</v>
      </c>
      <c r="I191" t="s">
        <v>987</v>
      </c>
      <c r="J191" t="s">
        <v>19</v>
      </c>
      <c r="K191" t="s">
        <v>20</v>
      </c>
      <c r="L191">
        <v>62000000</v>
      </c>
      <c r="M191">
        <v>7.6</v>
      </c>
      <c r="N191" t="s">
        <v>988</v>
      </c>
      <c r="P191" t="s">
        <v>832</v>
      </c>
      <c r="Q191">
        <v>6.6</v>
      </c>
      <c r="R191">
        <v>5</v>
      </c>
      <c r="S191" cm="1">
        <f t="array" ref="S191">PERCENTILE(IF(Table1[Director Name] = $P191,Table1[imdb_score]),0.25)</f>
        <v>6.3</v>
      </c>
      <c r="T191" cm="1">
        <f t="array" ref="T191">PERCENTILE(IF(Table1[Director Name] = $P191,Table1[imdb_score]),0.5)</f>
        <v>6.4</v>
      </c>
      <c r="U191" cm="1">
        <f t="array" ref="U191">PERCENTILE(IF(Table1[Director Name] = $P191,Table1[imdb_score]),0.75)</f>
        <v>7</v>
      </c>
      <c r="V191" cm="1">
        <f t="array" ref="V191">PERCENTILE(IF(Table1[Director Name] = $P191,Table1[imdb_score]),1)</f>
        <v>7.1</v>
      </c>
    </row>
    <row r="192" spans="1:22">
      <c r="A192" t="s">
        <v>450</v>
      </c>
      <c r="B192">
        <v>68</v>
      </c>
      <c r="C192">
        <v>121</v>
      </c>
      <c r="D192" t="s">
        <v>989</v>
      </c>
      <c r="E192">
        <v>144731527</v>
      </c>
      <c r="F192" t="s">
        <v>990</v>
      </c>
      <c r="G192" t="s">
        <v>991</v>
      </c>
      <c r="H192">
        <v>109731527</v>
      </c>
      <c r="I192" t="s">
        <v>992</v>
      </c>
      <c r="J192" t="s">
        <v>19</v>
      </c>
      <c r="K192" t="s">
        <v>20</v>
      </c>
      <c r="L192">
        <v>35000000</v>
      </c>
      <c r="M192">
        <v>6.7</v>
      </c>
      <c r="N192" t="s">
        <v>524</v>
      </c>
      <c r="P192" t="s">
        <v>993</v>
      </c>
      <c r="Q192">
        <v>6.84</v>
      </c>
      <c r="R192">
        <v>5</v>
      </c>
      <c r="S192" cm="1">
        <f t="array" ref="S192">PERCENTILE(IF(Table1[Director Name] = $P192,Table1[imdb_score]),0.25)</f>
        <v>6.2</v>
      </c>
      <c r="T192" cm="1">
        <f t="array" ref="T192">PERCENTILE(IF(Table1[Director Name] = $P192,Table1[imdb_score]),0.5)</f>
        <v>7.2</v>
      </c>
      <c r="U192" cm="1">
        <f t="array" ref="U192">PERCENTILE(IF(Table1[Director Name] = $P192,Table1[imdb_score]),0.75)</f>
        <v>7.3</v>
      </c>
      <c r="V192" cm="1">
        <f t="array" ref="V192">PERCENTILE(IF(Table1[Director Name] = $P192,Table1[imdb_score]),1)</f>
        <v>7.5</v>
      </c>
    </row>
    <row r="193" spans="1:22">
      <c r="A193" t="s">
        <v>826</v>
      </c>
      <c r="B193">
        <v>146</v>
      </c>
      <c r="C193">
        <v>99</v>
      </c>
      <c r="D193" t="s">
        <v>994</v>
      </c>
      <c r="E193">
        <v>134141530</v>
      </c>
      <c r="F193" t="s">
        <v>865</v>
      </c>
      <c r="G193" t="s">
        <v>995</v>
      </c>
      <c r="H193">
        <v>109141530</v>
      </c>
      <c r="I193" t="s">
        <v>996</v>
      </c>
      <c r="J193" t="s">
        <v>19</v>
      </c>
      <c r="K193" t="s">
        <v>20</v>
      </c>
      <c r="L193">
        <v>25000000</v>
      </c>
      <c r="M193">
        <v>6.2</v>
      </c>
      <c r="N193" t="s">
        <v>997</v>
      </c>
      <c r="P193" t="s">
        <v>847</v>
      </c>
      <c r="Q193">
        <v>6.68</v>
      </c>
      <c r="R193">
        <v>5</v>
      </c>
      <c r="S193" cm="1">
        <f t="array" ref="S193">PERCENTILE(IF(Table1[Director Name] = $P193,Table1[imdb_score]),0.25)</f>
        <v>6.3</v>
      </c>
      <c r="T193" cm="1">
        <f t="array" ref="T193">PERCENTILE(IF(Table1[Director Name] = $P193,Table1[imdb_score]),0.5)</f>
        <v>6.4</v>
      </c>
      <c r="U193" cm="1">
        <f t="array" ref="U193">PERCENTILE(IF(Table1[Director Name] = $P193,Table1[imdb_score]),0.75)</f>
        <v>6.9</v>
      </c>
      <c r="V193" cm="1">
        <f t="array" ref="V193">PERCENTILE(IF(Table1[Director Name] = $P193,Table1[imdb_score]),1)</f>
        <v>7.7</v>
      </c>
    </row>
    <row r="194" spans="1:22">
      <c r="A194" t="s">
        <v>51</v>
      </c>
      <c r="B194">
        <v>171</v>
      </c>
      <c r="C194">
        <v>135</v>
      </c>
      <c r="D194" t="s">
        <v>563</v>
      </c>
      <c r="E194">
        <v>128300000</v>
      </c>
      <c r="F194" t="s">
        <v>998</v>
      </c>
      <c r="G194" t="s">
        <v>999</v>
      </c>
      <c r="H194">
        <v>108899130</v>
      </c>
      <c r="I194" t="s">
        <v>1000</v>
      </c>
      <c r="J194" t="s">
        <v>19</v>
      </c>
      <c r="K194" t="s">
        <v>20</v>
      </c>
      <c r="L194">
        <v>19400870</v>
      </c>
      <c r="M194">
        <v>7.7</v>
      </c>
      <c r="N194" t="s">
        <v>1001</v>
      </c>
      <c r="P194" t="s">
        <v>1002</v>
      </c>
      <c r="Q194">
        <v>6.6</v>
      </c>
      <c r="R194">
        <v>5</v>
      </c>
      <c r="S194" cm="1">
        <f t="array" ref="S194">PERCENTILE(IF(Table1[Director Name] = $P194,Table1[imdb_score]),0.25)</f>
        <v>6.1</v>
      </c>
      <c r="T194" cm="1">
        <f t="array" ref="T194">PERCENTILE(IF(Table1[Director Name] = $P194,Table1[imdb_score]),0.5)</f>
        <v>6.6</v>
      </c>
      <c r="U194" cm="1">
        <f t="array" ref="U194">PERCENTILE(IF(Table1[Director Name] = $P194,Table1[imdb_score]),0.75)</f>
        <v>7.2</v>
      </c>
      <c r="V194" cm="1">
        <f t="array" ref="V194">PERCENTILE(IF(Table1[Director Name] = $P194,Table1[imdb_score]),1)</f>
        <v>7.4</v>
      </c>
    </row>
    <row r="195" spans="1:22">
      <c r="A195" t="s">
        <v>745</v>
      </c>
      <c r="B195">
        <v>313</v>
      </c>
      <c r="C195">
        <v>136</v>
      </c>
      <c r="D195" t="s">
        <v>1003</v>
      </c>
      <c r="E195">
        <v>171383253</v>
      </c>
      <c r="F195" t="s">
        <v>1004</v>
      </c>
      <c r="G195" t="s">
        <v>1005</v>
      </c>
      <c r="H195">
        <v>108383253</v>
      </c>
      <c r="I195" t="s">
        <v>1006</v>
      </c>
      <c r="J195" t="s">
        <v>19</v>
      </c>
      <c r="K195" t="s">
        <v>20</v>
      </c>
      <c r="L195">
        <v>63000000</v>
      </c>
      <c r="M195">
        <v>8.6999999999999993</v>
      </c>
      <c r="N195" t="s">
        <v>750</v>
      </c>
      <c r="P195" t="s">
        <v>1007</v>
      </c>
      <c r="Q195">
        <v>5.5</v>
      </c>
      <c r="R195">
        <v>5</v>
      </c>
      <c r="S195" cm="1">
        <f t="array" ref="S195">PERCENTILE(IF(Table1[Director Name] = $P195,Table1[imdb_score]),0.25)</f>
        <v>5.2</v>
      </c>
      <c r="T195" cm="1">
        <f t="array" ref="T195">PERCENTILE(IF(Table1[Director Name] = $P195,Table1[imdb_score]),0.5)</f>
        <v>5.5</v>
      </c>
      <c r="U195" cm="1">
        <f t="array" ref="U195">PERCENTILE(IF(Table1[Director Name] = $P195,Table1[imdb_score]),0.75)</f>
        <v>6</v>
      </c>
      <c r="V195" cm="1">
        <f t="array" ref="V195">PERCENTILE(IF(Table1[Director Name] = $P195,Table1[imdb_score]),1)</f>
        <v>6.3</v>
      </c>
    </row>
    <row r="196" spans="1:22">
      <c r="A196" t="s">
        <v>1008</v>
      </c>
      <c r="B196">
        <v>299</v>
      </c>
      <c r="C196">
        <v>87</v>
      </c>
      <c r="D196" t="s">
        <v>1009</v>
      </c>
      <c r="E196">
        <v>183132370</v>
      </c>
      <c r="F196" t="s">
        <v>226</v>
      </c>
      <c r="G196" t="s">
        <v>1010</v>
      </c>
      <c r="H196">
        <v>108132370</v>
      </c>
      <c r="I196" t="s">
        <v>1011</v>
      </c>
      <c r="J196" t="s">
        <v>19</v>
      </c>
      <c r="K196" t="s">
        <v>20</v>
      </c>
      <c r="L196">
        <v>75000000</v>
      </c>
      <c r="M196">
        <v>7.4</v>
      </c>
      <c r="N196" t="s">
        <v>1012</v>
      </c>
      <c r="P196" t="s">
        <v>1013</v>
      </c>
      <c r="Q196">
        <v>5.6</v>
      </c>
      <c r="R196">
        <v>5</v>
      </c>
      <c r="S196" cm="1">
        <f t="array" ref="S196">PERCENTILE(IF(Table1[Director Name] = $P196,Table1[imdb_score]),0.25)</f>
        <v>5.3</v>
      </c>
      <c r="T196" cm="1">
        <f t="array" ref="T196">PERCENTILE(IF(Table1[Director Name] = $P196,Table1[imdb_score]),0.5)</f>
        <v>5.8</v>
      </c>
      <c r="U196" cm="1">
        <f t="array" ref="U196">PERCENTILE(IF(Table1[Director Name] = $P196,Table1[imdb_score]),0.75)</f>
        <v>6.7</v>
      </c>
      <c r="V196" cm="1">
        <f t="array" ref="V196">PERCENTILE(IF(Table1[Director Name] = $P196,Table1[imdb_score]),1)</f>
        <v>6.7</v>
      </c>
    </row>
    <row r="197" spans="1:22">
      <c r="A197" t="s">
        <v>1014</v>
      </c>
      <c r="B197">
        <v>409</v>
      </c>
      <c r="C197">
        <v>84</v>
      </c>
      <c r="D197" t="s">
        <v>1015</v>
      </c>
      <c r="E197">
        <v>107917283</v>
      </c>
      <c r="F197" t="s">
        <v>1016</v>
      </c>
      <c r="G197" t="s">
        <v>1017</v>
      </c>
      <c r="H197">
        <v>107902283</v>
      </c>
      <c r="I197" t="s">
        <v>1018</v>
      </c>
      <c r="J197" t="s">
        <v>19</v>
      </c>
      <c r="K197" t="s">
        <v>20</v>
      </c>
      <c r="L197">
        <v>15000</v>
      </c>
      <c r="M197">
        <v>6.3</v>
      </c>
      <c r="N197" t="s">
        <v>116</v>
      </c>
      <c r="P197" t="s">
        <v>1019</v>
      </c>
      <c r="Q197">
        <v>5.56</v>
      </c>
      <c r="R197">
        <v>5</v>
      </c>
      <c r="S197" cm="1">
        <f t="array" ref="S197">PERCENTILE(IF(Table1[Director Name] = $P197,Table1[imdb_score]),0.25)</f>
        <v>4.5</v>
      </c>
      <c r="T197" cm="1">
        <f t="array" ref="T197">PERCENTILE(IF(Table1[Director Name] = $P197,Table1[imdb_score]),0.5)</f>
        <v>5.8</v>
      </c>
      <c r="U197" cm="1">
        <f t="array" ref="U197">PERCENTILE(IF(Table1[Director Name] = $P197,Table1[imdb_score]),0.75)</f>
        <v>6.2</v>
      </c>
      <c r="V197" cm="1">
        <f t="array" ref="V197">PERCENTILE(IF(Table1[Director Name] = $P197,Table1[imdb_score]),1)</f>
        <v>7</v>
      </c>
    </row>
    <row r="198" spans="1:22">
      <c r="A198" t="s">
        <v>1020</v>
      </c>
      <c r="B198">
        <v>518</v>
      </c>
      <c r="C198">
        <v>127</v>
      </c>
      <c r="D198" t="s">
        <v>540</v>
      </c>
      <c r="E198">
        <v>257704099</v>
      </c>
      <c r="F198" t="s">
        <v>60</v>
      </c>
      <c r="G198" t="s">
        <v>1021</v>
      </c>
      <c r="H198">
        <v>107704099</v>
      </c>
      <c r="I198" t="s">
        <v>1022</v>
      </c>
      <c r="J198" t="s">
        <v>19</v>
      </c>
      <c r="K198" t="s">
        <v>20</v>
      </c>
      <c r="L198">
        <v>150000000</v>
      </c>
      <c r="M198">
        <v>8</v>
      </c>
      <c r="N198" t="s">
        <v>63</v>
      </c>
      <c r="P198" t="s">
        <v>1023</v>
      </c>
      <c r="Q198">
        <v>6.32</v>
      </c>
      <c r="R198">
        <v>5</v>
      </c>
      <c r="S198" cm="1">
        <f t="array" ref="S198">PERCENTILE(IF(Table1[Director Name] = $P198,Table1[imdb_score]),0.25)</f>
        <v>6.1</v>
      </c>
      <c r="T198" cm="1">
        <f t="array" ref="T198">PERCENTILE(IF(Table1[Director Name] = $P198,Table1[imdb_score]),0.5)</f>
        <v>6.3</v>
      </c>
      <c r="U198" cm="1">
        <f t="array" ref="U198">PERCENTILE(IF(Table1[Director Name] = $P198,Table1[imdb_score]),0.75)</f>
        <v>6.4</v>
      </c>
      <c r="V198" cm="1">
        <f t="array" ref="V198">PERCENTILE(IF(Table1[Director Name] = $P198,Table1[imdb_score]),1)</f>
        <v>7.2</v>
      </c>
    </row>
    <row r="199" spans="1:22">
      <c r="A199" t="s">
        <v>1024</v>
      </c>
      <c r="B199">
        <v>149</v>
      </c>
      <c r="C199">
        <v>133</v>
      </c>
      <c r="D199" t="s">
        <v>1025</v>
      </c>
      <c r="E199">
        <v>112000000</v>
      </c>
      <c r="F199" t="s">
        <v>1026</v>
      </c>
      <c r="G199" t="s">
        <v>1027</v>
      </c>
      <c r="H199">
        <v>107600000</v>
      </c>
      <c r="I199" t="s">
        <v>1028</v>
      </c>
      <c r="J199" t="s">
        <v>19</v>
      </c>
      <c r="K199" t="s">
        <v>20</v>
      </c>
      <c r="L199">
        <v>4400000</v>
      </c>
      <c r="M199">
        <v>8.6999999999999993</v>
      </c>
      <c r="N199" t="s">
        <v>48</v>
      </c>
      <c r="P199" t="s">
        <v>1029</v>
      </c>
      <c r="Q199">
        <v>7.36</v>
      </c>
      <c r="R199">
        <v>5</v>
      </c>
      <c r="S199" cm="1">
        <f t="array" ref="S199">PERCENTILE(IF(Table1[Director Name] = $P199,Table1[imdb_score]),0.25)</f>
        <v>7.3</v>
      </c>
      <c r="T199" cm="1">
        <f t="array" ref="T199">PERCENTILE(IF(Table1[Director Name] = $P199,Table1[imdb_score]),0.5)</f>
        <v>7.4</v>
      </c>
      <c r="U199" cm="1">
        <f t="array" ref="U199">PERCENTILE(IF(Table1[Director Name] = $P199,Table1[imdb_score]),0.75)</f>
        <v>7.6</v>
      </c>
      <c r="V199" cm="1">
        <f t="array" ref="V199">PERCENTILE(IF(Table1[Director Name] = $P199,Table1[imdb_score]),1)</f>
        <v>7.7</v>
      </c>
    </row>
    <row r="200" spans="1:22">
      <c r="A200" t="s">
        <v>1030</v>
      </c>
      <c r="B200">
        <v>201</v>
      </c>
      <c r="C200">
        <v>117</v>
      </c>
      <c r="D200" t="s">
        <v>1031</v>
      </c>
      <c r="E200">
        <v>162586036</v>
      </c>
      <c r="F200" t="s">
        <v>263</v>
      </c>
      <c r="G200" t="s">
        <v>1032</v>
      </c>
      <c r="H200">
        <v>107586036</v>
      </c>
      <c r="I200" t="s">
        <v>1033</v>
      </c>
      <c r="J200" t="s">
        <v>19</v>
      </c>
      <c r="K200" t="s">
        <v>20</v>
      </c>
      <c r="L200">
        <v>55000000</v>
      </c>
      <c r="M200">
        <v>8</v>
      </c>
      <c r="N200" t="s">
        <v>949</v>
      </c>
      <c r="P200" t="s">
        <v>1034</v>
      </c>
      <c r="Q200">
        <v>6.58</v>
      </c>
      <c r="R200">
        <v>5</v>
      </c>
      <c r="S200" cm="1">
        <f t="array" ref="S200">PERCENTILE(IF(Table1[Director Name] = $P200,Table1[imdb_score]),0.25)</f>
        <v>6.2</v>
      </c>
      <c r="T200" cm="1">
        <f t="array" ref="T200">PERCENTILE(IF(Table1[Director Name] = $P200,Table1[imdb_score]),0.5)</f>
        <v>6.7</v>
      </c>
      <c r="U200" cm="1">
        <f t="array" ref="U200">PERCENTILE(IF(Table1[Director Name] = $P200,Table1[imdb_score]),0.75)</f>
        <v>7.1</v>
      </c>
      <c r="V200" cm="1">
        <f t="array" ref="V200">PERCENTILE(IF(Table1[Director Name] = $P200,Table1[imdb_score]),1)</f>
        <v>7.3</v>
      </c>
    </row>
    <row r="201" spans="1:22">
      <c r="A201" t="s">
        <v>699</v>
      </c>
      <c r="B201">
        <v>171</v>
      </c>
      <c r="C201">
        <v>118</v>
      </c>
      <c r="D201" t="s">
        <v>880</v>
      </c>
      <c r="E201">
        <v>177575142</v>
      </c>
      <c r="F201" t="s">
        <v>263</v>
      </c>
      <c r="G201" t="s">
        <v>1035</v>
      </c>
      <c r="H201">
        <v>107575142</v>
      </c>
      <c r="I201" t="s">
        <v>1036</v>
      </c>
      <c r="J201" t="s">
        <v>19</v>
      </c>
      <c r="K201" t="s">
        <v>20</v>
      </c>
      <c r="L201">
        <v>70000000</v>
      </c>
      <c r="M201">
        <v>6.6</v>
      </c>
      <c r="N201" t="s">
        <v>331</v>
      </c>
      <c r="P201" t="s">
        <v>940</v>
      </c>
      <c r="Q201">
        <v>6.76</v>
      </c>
      <c r="R201">
        <v>5</v>
      </c>
      <c r="S201" cm="1">
        <f t="array" ref="S201">PERCENTILE(IF(Table1[Director Name] = $P201,Table1[imdb_score]),0.25)</f>
        <v>6.6</v>
      </c>
      <c r="T201" cm="1">
        <f t="array" ref="T201">PERCENTILE(IF(Table1[Director Name] = $P201,Table1[imdb_score]),0.5)</f>
        <v>6.7</v>
      </c>
      <c r="U201" cm="1">
        <f t="array" ref="U201">PERCENTILE(IF(Table1[Director Name] = $P201,Table1[imdb_score]),0.75)</f>
        <v>6.9</v>
      </c>
      <c r="V201" cm="1">
        <f t="array" ref="V201">PERCENTILE(IF(Table1[Director Name] = $P201,Table1[imdb_score]),1)</f>
        <v>7.2</v>
      </c>
    </row>
    <row r="202" spans="1:22">
      <c r="A202" t="s">
        <v>406</v>
      </c>
      <c r="B202">
        <v>568</v>
      </c>
      <c r="C202">
        <v>149</v>
      </c>
      <c r="D202" t="s">
        <v>675</v>
      </c>
      <c r="E202">
        <v>167735396</v>
      </c>
      <c r="F202" t="s">
        <v>1037</v>
      </c>
      <c r="G202" t="s">
        <v>1038</v>
      </c>
      <c r="H202">
        <v>106735396</v>
      </c>
      <c r="I202" t="s">
        <v>1039</v>
      </c>
      <c r="J202" t="s">
        <v>19</v>
      </c>
      <c r="K202" t="s">
        <v>20</v>
      </c>
      <c r="L202">
        <v>61000000</v>
      </c>
      <c r="M202">
        <v>8.1</v>
      </c>
      <c r="N202" t="s">
        <v>1040</v>
      </c>
      <c r="P202" t="s">
        <v>1041</v>
      </c>
      <c r="Q202">
        <v>7.1</v>
      </c>
      <c r="R202">
        <v>5</v>
      </c>
      <c r="S202" cm="1">
        <f t="array" ref="S202">PERCENTILE(IF(Table1[Director Name] = $P202,Table1[imdb_score]),0.25)</f>
        <v>6.7</v>
      </c>
      <c r="T202" cm="1">
        <f t="array" ref="T202">PERCENTILE(IF(Table1[Director Name] = $P202,Table1[imdb_score]),0.5)</f>
        <v>7</v>
      </c>
      <c r="U202" cm="1">
        <f t="array" ref="U202">PERCENTILE(IF(Table1[Director Name] = $P202,Table1[imdb_score]),0.75)</f>
        <v>7.6</v>
      </c>
      <c r="V202" cm="1">
        <f t="array" ref="V202">PERCENTILE(IF(Table1[Director Name] = $P202,Table1[imdb_score]),1)</f>
        <v>7.6</v>
      </c>
    </row>
    <row r="203" spans="1:22">
      <c r="A203" t="s">
        <v>284</v>
      </c>
      <c r="B203">
        <v>324</v>
      </c>
      <c r="C203">
        <v>110</v>
      </c>
      <c r="D203" t="s">
        <v>1042</v>
      </c>
      <c r="E203">
        <v>113709992</v>
      </c>
      <c r="F203" t="s">
        <v>646</v>
      </c>
      <c r="G203" t="s">
        <v>1043</v>
      </c>
      <c r="H203">
        <v>106709992</v>
      </c>
      <c r="I203" t="s">
        <v>1044</v>
      </c>
      <c r="J203" t="s">
        <v>19</v>
      </c>
      <c r="K203" t="s">
        <v>20</v>
      </c>
      <c r="L203">
        <v>7000000</v>
      </c>
      <c r="M203">
        <v>6.1</v>
      </c>
      <c r="N203" t="s">
        <v>167</v>
      </c>
      <c r="P203" t="s">
        <v>694</v>
      </c>
      <c r="Q203">
        <v>5.9</v>
      </c>
      <c r="R203">
        <v>5</v>
      </c>
      <c r="S203" cm="1">
        <f t="array" ref="S203">PERCENTILE(IF(Table1[Director Name] = $P203,Table1[imdb_score]),0.25)</f>
        <v>5.5</v>
      </c>
      <c r="T203" cm="1">
        <f t="array" ref="T203">PERCENTILE(IF(Table1[Director Name] = $P203,Table1[imdb_score]),0.5)</f>
        <v>5.5</v>
      </c>
      <c r="U203" cm="1">
        <f t="array" ref="U203">PERCENTILE(IF(Table1[Director Name] = $P203,Table1[imdb_score]),0.75)</f>
        <v>6.6</v>
      </c>
      <c r="V203" cm="1">
        <f t="array" ref="V203">PERCENTILE(IF(Table1[Director Name] = $P203,Table1[imdb_score]),1)</f>
        <v>6.8</v>
      </c>
    </row>
    <row r="204" spans="1:22">
      <c r="A204" t="s">
        <v>893</v>
      </c>
      <c r="B204">
        <v>188</v>
      </c>
      <c r="C204">
        <v>94</v>
      </c>
      <c r="D204" t="s">
        <v>1045</v>
      </c>
      <c r="E204">
        <v>196573705</v>
      </c>
      <c r="F204" t="s">
        <v>855</v>
      </c>
      <c r="G204" t="s">
        <v>1046</v>
      </c>
      <c r="H204">
        <v>106573705</v>
      </c>
      <c r="I204" t="s">
        <v>1047</v>
      </c>
      <c r="J204" t="s">
        <v>19</v>
      </c>
      <c r="K204" t="s">
        <v>20</v>
      </c>
      <c r="L204">
        <v>90000000</v>
      </c>
      <c r="M204">
        <v>7</v>
      </c>
      <c r="N204" t="s">
        <v>1048</v>
      </c>
      <c r="P204" t="s">
        <v>1049</v>
      </c>
      <c r="Q204">
        <v>6.68</v>
      </c>
      <c r="R204">
        <v>5</v>
      </c>
      <c r="S204" cm="1">
        <f t="array" ref="S204">PERCENTILE(IF(Table1[Director Name] = $P204,Table1[imdb_score]),0.25)</f>
        <v>6.2</v>
      </c>
      <c r="T204" cm="1">
        <f t="array" ref="T204">PERCENTILE(IF(Table1[Director Name] = $P204,Table1[imdb_score]),0.5)</f>
        <v>6.6</v>
      </c>
      <c r="U204" cm="1">
        <f t="array" ref="U204">PERCENTILE(IF(Table1[Director Name] = $P204,Table1[imdb_score]),0.75)</f>
        <v>7.2</v>
      </c>
      <c r="V204" cm="1">
        <f t="array" ref="V204">PERCENTILE(IF(Table1[Director Name] = $P204,Table1[imdb_score]),1)</f>
        <v>7.2</v>
      </c>
    </row>
    <row r="205" spans="1:22">
      <c r="A205" t="s">
        <v>387</v>
      </c>
      <c r="B205">
        <v>187</v>
      </c>
      <c r="C205">
        <v>106</v>
      </c>
      <c r="D205" t="s">
        <v>483</v>
      </c>
      <c r="E205">
        <v>144512310</v>
      </c>
      <c r="F205" t="s">
        <v>521</v>
      </c>
      <c r="G205" t="s">
        <v>1050</v>
      </c>
      <c r="H205">
        <v>106512310</v>
      </c>
      <c r="I205" t="s">
        <v>1051</v>
      </c>
      <c r="J205" t="s">
        <v>19</v>
      </c>
      <c r="K205" t="s">
        <v>20</v>
      </c>
      <c r="L205">
        <v>38000000</v>
      </c>
      <c r="M205">
        <v>6.7</v>
      </c>
      <c r="N205" t="s">
        <v>524</v>
      </c>
      <c r="P205" t="s">
        <v>1052</v>
      </c>
      <c r="Q205">
        <v>5.22</v>
      </c>
      <c r="R205">
        <v>5</v>
      </c>
      <c r="S205" cm="1">
        <f t="array" ref="S205">PERCENTILE(IF(Table1[Director Name] = $P205,Table1[imdb_score]),0.25)</f>
        <v>4.7</v>
      </c>
      <c r="T205" cm="1">
        <f t="array" ref="T205">PERCENTILE(IF(Table1[Director Name] = $P205,Table1[imdb_score]),0.5)</f>
        <v>5.7</v>
      </c>
      <c r="U205" cm="1">
        <f t="array" ref="U205">PERCENTILE(IF(Table1[Director Name] = $P205,Table1[imdb_score]),0.75)</f>
        <v>5.7</v>
      </c>
      <c r="V205" cm="1">
        <f t="array" ref="V205">PERCENTILE(IF(Table1[Director Name] = $P205,Table1[imdb_score]),1)</f>
        <v>5.8</v>
      </c>
    </row>
    <row r="206" spans="1:22">
      <c r="A206" t="s">
        <v>387</v>
      </c>
      <c r="B206">
        <v>187</v>
      </c>
      <c r="C206">
        <v>106</v>
      </c>
      <c r="D206" t="s">
        <v>483</v>
      </c>
      <c r="E206">
        <v>144512310</v>
      </c>
      <c r="F206" t="s">
        <v>521</v>
      </c>
      <c r="G206" t="s">
        <v>1050</v>
      </c>
      <c r="H206">
        <v>106512310</v>
      </c>
      <c r="I206" t="s">
        <v>1051</v>
      </c>
      <c r="J206" t="s">
        <v>19</v>
      </c>
      <c r="K206" t="s">
        <v>20</v>
      </c>
      <c r="L206">
        <v>38000000</v>
      </c>
      <c r="M206">
        <v>6.7</v>
      </c>
      <c r="N206" t="s">
        <v>524</v>
      </c>
      <c r="P206" t="s">
        <v>773</v>
      </c>
      <c r="Q206">
        <v>6.6</v>
      </c>
      <c r="R206">
        <v>5</v>
      </c>
      <c r="S206" cm="1">
        <f t="array" ref="S206">PERCENTILE(IF(Table1[Director Name] = $P206,Table1[imdb_score]),0.25)</f>
        <v>6</v>
      </c>
      <c r="T206" cm="1">
        <f t="array" ref="T206">PERCENTILE(IF(Table1[Director Name] = $P206,Table1[imdb_score]),0.5)</f>
        <v>6.7</v>
      </c>
      <c r="U206" cm="1">
        <f t="array" ref="U206">PERCENTILE(IF(Table1[Director Name] = $P206,Table1[imdb_score]),0.75)</f>
        <v>7.2</v>
      </c>
      <c r="V206" cm="1">
        <f t="array" ref="V206">PERCENTILE(IF(Table1[Director Name] = $P206,Table1[imdb_score]),1)</f>
        <v>7.3</v>
      </c>
    </row>
    <row r="207" spans="1:22">
      <c r="A207" t="s">
        <v>387</v>
      </c>
      <c r="B207">
        <v>187</v>
      </c>
      <c r="C207">
        <v>106</v>
      </c>
      <c r="D207" t="s">
        <v>483</v>
      </c>
      <c r="E207">
        <v>144512310</v>
      </c>
      <c r="F207" t="s">
        <v>521</v>
      </c>
      <c r="G207" t="s">
        <v>1050</v>
      </c>
      <c r="H207">
        <v>106512310</v>
      </c>
      <c r="I207" t="s">
        <v>1051</v>
      </c>
      <c r="J207" t="s">
        <v>19</v>
      </c>
      <c r="K207" t="s">
        <v>20</v>
      </c>
      <c r="L207">
        <v>38000000</v>
      </c>
      <c r="M207">
        <v>6.7</v>
      </c>
      <c r="N207" t="s">
        <v>524</v>
      </c>
      <c r="P207" t="s">
        <v>1053</v>
      </c>
      <c r="Q207">
        <v>5.94</v>
      </c>
      <c r="R207">
        <v>5</v>
      </c>
      <c r="S207" cm="1">
        <f t="array" ref="S207">PERCENTILE(IF(Table1[Director Name] = $P207,Table1[imdb_score]),0.25)</f>
        <v>5.4</v>
      </c>
      <c r="T207" cm="1">
        <f t="array" ref="T207">PERCENTILE(IF(Table1[Director Name] = $P207,Table1[imdb_score]),0.5)</f>
        <v>5.9</v>
      </c>
      <c r="U207" cm="1">
        <f t="array" ref="U207">PERCENTILE(IF(Table1[Director Name] = $P207,Table1[imdb_score]),0.75)</f>
        <v>6.6</v>
      </c>
      <c r="V207" cm="1">
        <f t="array" ref="V207">PERCENTILE(IF(Table1[Director Name] = $P207,Table1[imdb_score]),1)</f>
        <v>6.9</v>
      </c>
    </row>
    <row r="208" spans="1:22">
      <c r="A208" t="s">
        <v>1054</v>
      </c>
      <c r="B208">
        <v>96</v>
      </c>
      <c r="C208">
        <v>96</v>
      </c>
      <c r="D208" t="s">
        <v>1055</v>
      </c>
      <c r="E208">
        <v>150415432</v>
      </c>
      <c r="F208" t="s">
        <v>888</v>
      </c>
      <c r="G208" t="s">
        <v>1056</v>
      </c>
      <c r="H208">
        <v>106415432</v>
      </c>
      <c r="I208" t="s">
        <v>1057</v>
      </c>
      <c r="J208" t="s">
        <v>19</v>
      </c>
      <c r="K208" t="s">
        <v>20</v>
      </c>
      <c r="L208">
        <v>44000000</v>
      </c>
      <c r="M208">
        <v>6.4</v>
      </c>
      <c r="N208" t="s">
        <v>1058</v>
      </c>
      <c r="P208" t="s">
        <v>1059</v>
      </c>
      <c r="Q208">
        <v>5.56</v>
      </c>
      <c r="R208">
        <v>5</v>
      </c>
      <c r="S208" cm="1">
        <f t="array" ref="S208">PERCENTILE(IF(Table1[Director Name] = $P208,Table1[imdb_score]),0.25)</f>
        <v>4.9000000000000004</v>
      </c>
      <c r="T208" cm="1">
        <f t="array" ref="T208">PERCENTILE(IF(Table1[Director Name] = $P208,Table1[imdb_score]),0.5)</f>
        <v>5.0999999999999996</v>
      </c>
      <c r="U208" cm="1">
        <f t="array" ref="U208">PERCENTILE(IF(Table1[Director Name] = $P208,Table1[imdb_score]),0.75)</f>
        <v>6</v>
      </c>
      <c r="V208" cm="1">
        <f t="array" ref="V208">PERCENTILE(IF(Table1[Director Name] = $P208,Table1[imdb_score]),1)</f>
        <v>6.9</v>
      </c>
    </row>
    <row r="209" spans="1:22">
      <c r="A209" t="s">
        <v>106</v>
      </c>
      <c r="B209">
        <v>323</v>
      </c>
      <c r="C209">
        <v>104</v>
      </c>
      <c r="D209" t="s">
        <v>1060</v>
      </c>
      <c r="E209">
        <v>256386216</v>
      </c>
      <c r="F209" t="s">
        <v>263</v>
      </c>
      <c r="G209" t="s">
        <v>1061</v>
      </c>
      <c r="H209">
        <v>106386216</v>
      </c>
      <c r="I209" t="s">
        <v>1062</v>
      </c>
      <c r="J209" t="s">
        <v>19</v>
      </c>
      <c r="K209" t="s">
        <v>20</v>
      </c>
      <c r="L209">
        <v>150000000</v>
      </c>
      <c r="M209">
        <v>7.2</v>
      </c>
      <c r="N209" t="s">
        <v>1063</v>
      </c>
      <c r="P209" t="s">
        <v>1064</v>
      </c>
      <c r="Q209">
        <v>6.84</v>
      </c>
      <c r="R209">
        <v>5</v>
      </c>
      <c r="S209" cm="1">
        <f t="array" ref="S209">PERCENTILE(IF(Table1[Director Name] = $P209,Table1[imdb_score]),0.25)</f>
        <v>6.5</v>
      </c>
      <c r="T209" cm="1">
        <f t="array" ref="T209">PERCENTILE(IF(Table1[Director Name] = $P209,Table1[imdb_score]),0.5)</f>
        <v>6.7</v>
      </c>
      <c r="U209" cm="1">
        <f t="array" ref="U209">PERCENTILE(IF(Table1[Director Name] = $P209,Table1[imdb_score]),0.75)</f>
        <v>7</v>
      </c>
      <c r="V209" cm="1">
        <f t="array" ref="V209">PERCENTILE(IF(Table1[Director Name] = $P209,Table1[imdb_score]),1)</f>
        <v>7.8</v>
      </c>
    </row>
    <row r="210" spans="1:22">
      <c r="A210" t="s">
        <v>528</v>
      </c>
      <c r="B210">
        <v>343</v>
      </c>
      <c r="C210">
        <v>105</v>
      </c>
      <c r="D210" t="s">
        <v>795</v>
      </c>
      <c r="E210">
        <v>201148159</v>
      </c>
      <c r="F210" t="s">
        <v>1065</v>
      </c>
      <c r="G210" t="s">
        <v>1066</v>
      </c>
      <c r="H210">
        <v>106148159</v>
      </c>
      <c r="I210" t="s">
        <v>1067</v>
      </c>
      <c r="J210" t="s">
        <v>19</v>
      </c>
      <c r="K210" t="s">
        <v>20</v>
      </c>
      <c r="L210">
        <v>95000000</v>
      </c>
      <c r="M210">
        <v>7</v>
      </c>
      <c r="N210" t="s">
        <v>1068</v>
      </c>
      <c r="P210" t="s">
        <v>1069</v>
      </c>
      <c r="Q210">
        <v>6.6</v>
      </c>
      <c r="R210">
        <v>5</v>
      </c>
      <c r="S210" cm="1">
        <f t="array" ref="S210">PERCENTILE(IF(Table1[Director Name] = $P210,Table1[imdb_score]),0.25)</f>
        <v>6.5</v>
      </c>
      <c r="T210" cm="1">
        <f t="array" ref="T210">PERCENTILE(IF(Table1[Director Name] = $P210,Table1[imdb_score]),0.5)</f>
        <v>6.8</v>
      </c>
      <c r="U210" cm="1">
        <f t="array" ref="U210">PERCENTILE(IF(Table1[Director Name] = $P210,Table1[imdb_score]),0.75)</f>
        <v>6.9</v>
      </c>
      <c r="V210" cm="1">
        <f t="array" ref="V210">PERCENTILE(IF(Table1[Director Name] = $P210,Table1[imdb_score]),1)</f>
        <v>7</v>
      </c>
    </row>
    <row r="211" spans="1:22">
      <c r="A211" t="s">
        <v>528</v>
      </c>
      <c r="B211">
        <v>343</v>
      </c>
      <c r="C211">
        <v>105</v>
      </c>
      <c r="D211" t="s">
        <v>795</v>
      </c>
      <c r="E211">
        <v>201148159</v>
      </c>
      <c r="F211" t="s">
        <v>1065</v>
      </c>
      <c r="G211" t="s">
        <v>1066</v>
      </c>
      <c r="H211">
        <v>106148159</v>
      </c>
      <c r="I211" t="s">
        <v>1067</v>
      </c>
      <c r="J211" t="s">
        <v>19</v>
      </c>
      <c r="K211" t="s">
        <v>20</v>
      </c>
      <c r="L211">
        <v>95000000</v>
      </c>
      <c r="M211">
        <v>7</v>
      </c>
      <c r="N211" t="s">
        <v>1068</v>
      </c>
      <c r="P211" t="s">
        <v>1070</v>
      </c>
      <c r="Q211">
        <v>6.14</v>
      </c>
      <c r="R211">
        <v>5</v>
      </c>
      <c r="S211" cm="1">
        <f t="array" ref="S211">PERCENTILE(IF(Table1[Director Name] = $P211,Table1[imdb_score]),0.25)</f>
        <v>5.5</v>
      </c>
      <c r="T211" cm="1">
        <f t="array" ref="T211">PERCENTILE(IF(Table1[Director Name] = $P211,Table1[imdb_score]),0.5)</f>
        <v>6.2</v>
      </c>
      <c r="U211" cm="1">
        <f t="array" ref="U211">PERCENTILE(IF(Table1[Director Name] = $P211,Table1[imdb_score]),0.75)</f>
        <v>6.7</v>
      </c>
      <c r="V211" cm="1">
        <f t="array" ref="V211">PERCENTILE(IF(Table1[Director Name] = $P211,Table1[imdb_score]),1)</f>
        <v>6.8</v>
      </c>
    </row>
    <row r="212" spans="1:22">
      <c r="A212" t="s">
        <v>476</v>
      </c>
      <c r="B212">
        <v>289</v>
      </c>
      <c r="C212">
        <v>134</v>
      </c>
      <c r="D212" t="s">
        <v>1071</v>
      </c>
      <c r="E212">
        <v>214948780</v>
      </c>
      <c r="F212" t="s">
        <v>1072</v>
      </c>
      <c r="G212" t="s">
        <v>1073</v>
      </c>
      <c r="H212">
        <v>104948780</v>
      </c>
      <c r="I212" t="s">
        <v>1074</v>
      </c>
      <c r="J212" t="s">
        <v>19</v>
      </c>
      <c r="K212" t="s">
        <v>1075</v>
      </c>
      <c r="L212">
        <v>110000000</v>
      </c>
      <c r="M212">
        <v>7.5</v>
      </c>
      <c r="N212" t="s">
        <v>1076</v>
      </c>
      <c r="P212" t="s">
        <v>1077</v>
      </c>
      <c r="Q212">
        <v>6.84</v>
      </c>
      <c r="R212">
        <v>5</v>
      </c>
      <c r="S212" cm="1">
        <f t="array" ref="S212">PERCENTILE(IF(Table1[Director Name] = $P212,Table1[imdb_score]),0.25)</f>
        <v>6.5</v>
      </c>
      <c r="T212" cm="1">
        <f t="array" ref="T212">PERCENTILE(IF(Table1[Director Name] = $P212,Table1[imdb_score]),0.5)</f>
        <v>6.8</v>
      </c>
      <c r="U212" cm="1">
        <f t="array" ref="U212">PERCENTILE(IF(Table1[Director Name] = $P212,Table1[imdb_score]),0.75)</f>
        <v>6.9</v>
      </c>
      <c r="V212" cm="1">
        <f t="array" ref="V212">PERCENTILE(IF(Table1[Director Name] = $P212,Table1[imdb_score]),1)</f>
        <v>7.7</v>
      </c>
    </row>
    <row r="213" spans="1:22">
      <c r="A213" t="s">
        <v>555</v>
      </c>
      <c r="B213">
        <v>750</v>
      </c>
      <c r="C213">
        <v>143</v>
      </c>
      <c r="D213" t="s">
        <v>1078</v>
      </c>
      <c r="E213">
        <v>304360277</v>
      </c>
      <c r="F213" t="s">
        <v>869</v>
      </c>
      <c r="G213" t="s">
        <v>1079</v>
      </c>
      <c r="H213">
        <v>104360277</v>
      </c>
      <c r="I213" t="s">
        <v>1080</v>
      </c>
      <c r="J213" t="s">
        <v>19</v>
      </c>
      <c r="K213" t="s">
        <v>379</v>
      </c>
      <c r="L213">
        <v>200000000</v>
      </c>
      <c r="M213">
        <v>7.8</v>
      </c>
      <c r="N213" t="s">
        <v>1081</v>
      </c>
      <c r="P213" t="s">
        <v>1082</v>
      </c>
      <c r="Q213">
        <v>5.78</v>
      </c>
      <c r="R213">
        <v>5</v>
      </c>
      <c r="S213" cm="1">
        <f t="array" ref="S213">PERCENTILE(IF(Table1[Director Name] = $P213,Table1[imdb_score]),0.25)</f>
        <v>5.0999999999999996</v>
      </c>
      <c r="T213" cm="1">
        <f t="array" ref="T213">PERCENTILE(IF(Table1[Director Name] = $P213,Table1[imdb_score]),0.5)</f>
        <v>5.7</v>
      </c>
      <c r="U213" cm="1">
        <f t="array" ref="U213">PERCENTILE(IF(Table1[Director Name] = $P213,Table1[imdb_score]),0.75)</f>
        <v>6.2</v>
      </c>
      <c r="V213" cm="1">
        <f t="array" ref="V213">PERCENTILE(IF(Table1[Director Name] = $P213,Table1[imdb_score]),1)</f>
        <v>6.8</v>
      </c>
    </row>
    <row r="214" spans="1:22">
      <c r="A214" t="s">
        <v>555</v>
      </c>
      <c r="B214">
        <v>750</v>
      </c>
      <c r="C214">
        <v>143</v>
      </c>
      <c r="D214" t="s">
        <v>1078</v>
      </c>
      <c r="E214">
        <v>304360277</v>
      </c>
      <c r="F214" t="s">
        <v>869</v>
      </c>
      <c r="G214" t="s">
        <v>1079</v>
      </c>
      <c r="H214">
        <v>104360277</v>
      </c>
      <c r="I214" t="s">
        <v>1080</v>
      </c>
      <c r="J214" t="s">
        <v>19</v>
      </c>
      <c r="K214" t="s">
        <v>379</v>
      </c>
      <c r="L214">
        <v>200000000</v>
      </c>
      <c r="M214">
        <v>7.8</v>
      </c>
      <c r="N214" t="s">
        <v>1081</v>
      </c>
      <c r="P214" t="s">
        <v>1083</v>
      </c>
      <c r="Q214">
        <v>5.76</v>
      </c>
      <c r="R214">
        <v>5</v>
      </c>
      <c r="S214" cm="1">
        <f t="array" ref="S214">PERCENTILE(IF(Table1[Director Name] = $P214,Table1[imdb_score]),0.25)</f>
        <v>5.6</v>
      </c>
      <c r="T214" cm="1">
        <f t="array" ref="T214">PERCENTILE(IF(Table1[Director Name] = $P214,Table1[imdb_score]),0.5)</f>
        <v>5.7</v>
      </c>
      <c r="U214" cm="1">
        <f t="array" ref="U214">PERCENTILE(IF(Table1[Director Name] = $P214,Table1[imdb_score]),0.75)</f>
        <v>6.1</v>
      </c>
      <c r="V214" cm="1">
        <f t="array" ref="V214">PERCENTILE(IF(Table1[Director Name] = $P214,Table1[imdb_score]),1)</f>
        <v>6.2</v>
      </c>
    </row>
    <row r="215" spans="1:22">
      <c r="A215" t="s">
        <v>1084</v>
      </c>
      <c r="B215">
        <v>202</v>
      </c>
      <c r="C215">
        <v>130</v>
      </c>
      <c r="D215" t="s">
        <v>1085</v>
      </c>
      <c r="E215">
        <v>202007640</v>
      </c>
      <c r="F215" t="s">
        <v>1086</v>
      </c>
      <c r="G215" t="s">
        <v>1087</v>
      </c>
      <c r="H215">
        <v>104007640</v>
      </c>
      <c r="I215" t="s">
        <v>1088</v>
      </c>
      <c r="J215" t="s">
        <v>19</v>
      </c>
      <c r="K215" t="s">
        <v>20</v>
      </c>
      <c r="L215">
        <v>98000000</v>
      </c>
      <c r="M215">
        <v>6.3</v>
      </c>
      <c r="N215" t="s">
        <v>1089</v>
      </c>
      <c r="P215" t="s">
        <v>561</v>
      </c>
      <c r="Q215">
        <v>6.58</v>
      </c>
      <c r="R215">
        <v>5</v>
      </c>
      <c r="S215" cm="1">
        <f t="array" ref="S215">PERCENTILE(IF(Table1[Director Name] = $P215,Table1[imdb_score]),0.25)</f>
        <v>6.4</v>
      </c>
      <c r="T215" cm="1">
        <f t="array" ref="T215">PERCENTILE(IF(Table1[Director Name] = $P215,Table1[imdb_score]),0.5)</f>
        <v>6.8</v>
      </c>
      <c r="U215" cm="1">
        <f t="array" ref="U215">PERCENTILE(IF(Table1[Director Name] = $P215,Table1[imdb_score]),0.75)</f>
        <v>7.2</v>
      </c>
      <c r="V215" cm="1">
        <f t="array" ref="V215">PERCENTILE(IF(Table1[Director Name] = $P215,Table1[imdb_score]),1)</f>
        <v>7.4</v>
      </c>
    </row>
    <row r="216" spans="1:22">
      <c r="A216" t="s">
        <v>716</v>
      </c>
      <c r="B216">
        <v>109</v>
      </c>
      <c r="C216">
        <v>139</v>
      </c>
      <c r="D216" t="s">
        <v>1090</v>
      </c>
      <c r="E216">
        <v>153620822</v>
      </c>
      <c r="F216" t="s">
        <v>502</v>
      </c>
      <c r="G216" t="s">
        <v>1091</v>
      </c>
      <c r="H216">
        <v>103620822</v>
      </c>
      <c r="I216" t="s">
        <v>1092</v>
      </c>
      <c r="J216" t="s">
        <v>19</v>
      </c>
      <c r="K216" t="s">
        <v>20</v>
      </c>
      <c r="L216">
        <v>50000000</v>
      </c>
      <c r="M216">
        <v>7.3</v>
      </c>
      <c r="N216" t="s">
        <v>1093</v>
      </c>
      <c r="P216" t="s">
        <v>1094</v>
      </c>
      <c r="Q216">
        <v>6.02</v>
      </c>
      <c r="R216">
        <v>5</v>
      </c>
      <c r="S216" cm="1">
        <f t="array" ref="S216">PERCENTILE(IF(Table1[Director Name] = $P216,Table1[imdb_score]),0.25)</f>
        <v>6.1</v>
      </c>
      <c r="T216" cm="1">
        <f t="array" ref="T216">PERCENTILE(IF(Table1[Director Name] = $P216,Table1[imdb_score]),0.5)</f>
        <v>6.1</v>
      </c>
      <c r="U216" cm="1">
        <f t="array" ref="U216">PERCENTILE(IF(Table1[Director Name] = $P216,Table1[imdb_score]),0.75)</f>
        <v>6.4</v>
      </c>
      <c r="V216" cm="1">
        <f t="array" ref="V216">PERCENTILE(IF(Table1[Director Name] = $P216,Table1[imdb_score]),1)</f>
        <v>6.4</v>
      </c>
    </row>
    <row r="217" spans="1:22">
      <c r="A217" t="s">
        <v>14</v>
      </c>
      <c r="B217">
        <v>210</v>
      </c>
      <c r="C217">
        <v>153</v>
      </c>
      <c r="D217" t="s">
        <v>1095</v>
      </c>
      <c r="E217">
        <v>204843350</v>
      </c>
      <c r="F217" t="s">
        <v>1096</v>
      </c>
      <c r="G217" t="s">
        <v>1097</v>
      </c>
      <c r="H217">
        <v>102843350</v>
      </c>
      <c r="I217" t="s">
        <v>1098</v>
      </c>
      <c r="J217" t="s">
        <v>19</v>
      </c>
      <c r="K217" t="s">
        <v>20</v>
      </c>
      <c r="L217">
        <v>102000000</v>
      </c>
      <c r="M217">
        <v>8.5</v>
      </c>
      <c r="N217" t="s">
        <v>750</v>
      </c>
      <c r="P217" t="s">
        <v>1099</v>
      </c>
      <c r="Q217">
        <v>7.6</v>
      </c>
      <c r="R217">
        <v>5</v>
      </c>
      <c r="S217" cm="1">
        <f t="array" ref="S217">PERCENTILE(IF(Table1[Director Name] = $P217,Table1[imdb_score]),0.25)</f>
        <v>7.6</v>
      </c>
      <c r="T217" cm="1">
        <f t="array" ref="T217">PERCENTILE(IF(Table1[Director Name] = $P217,Table1[imdb_score]),0.5)</f>
        <v>7.6</v>
      </c>
      <c r="U217" cm="1">
        <f t="array" ref="U217">PERCENTILE(IF(Table1[Director Name] = $P217,Table1[imdb_score]),0.75)</f>
        <v>7.9</v>
      </c>
      <c r="V217" cm="1">
        <f t="array" ref="V217">PERCENTILE(IF(Table1[Director Name] = $P217,Table1[imdb_score]),1)</f>
        <v>7.9</v>
      </c>
    </row>
    <row r="218" spans="1:22">
      <c r="A218" t="s">
        <v>51</v>
      </c>
      <c r="B218">
        <v>401</v>
      </c>
      <c r="C218">
        <v>116</v>
      </c>
      <c r="D218" t="s">
        <v>508</v>
      </c>
      <c r="E218">
        <v>234277056</v>
      </c>
      <c r="F218" t="s">
        <v>502</v>
      </c>
      <c r="G218" t="s">
        <v>1100</v>
      </c>
      <c r="H218">
        <v>102277056</v>
      </c>
      <c r="I218" t="s">
        <v>1101</v>
      </c>
      <c r="J218" t="s">
        <v>19</v>
      </c>
      <c r="K218" t="s">
        <v>20</v>
      </c>
      <c r="L218">
        <v>132000000</v>
      </c>
      <c r="M218">
        <v>6.5</v>
      </c>
      <c r="N218" t="s">
        <v>109</v>
      </c>
      <c r="P218" t="s">
        <v>635</v>
      </c>
      <c r="Q218">
        <v>6.4</v>
      </c>
      <c r="R218">
        <v>4</v>
      </c>
      <c r="S218" cm="1">
        <f t="array" ref="S218">PERCENTILE(IF(Table1[Director Name] = $P218,Table1[imdb_score]),0.25)</f>
        <v>6.05</v>
      </c>
      <c r="T218" cm="1">
        <f t="array" ref="T218">PERCENTILE(IF(Table1[Director Name] = $P218,Table1[imdb_score]),0.5)</f>
        <v>6.4</v>
      </c>
      <c r="U218" cm="1">
        <f t="array" ref="U218">PERCENTILE(IF(Table1[Director Name] = $P218,Table1[imdb_score]),0.75)</f>
        <v>6.75</v>
      </c>
      <c r="V218" cm="1">
        <f t="array" ref="V218">PERCENTILE(IF(Table1[Director Name] = $P218,Table1[imdb_score]),1)</f>
        <v>6.9</v>
      </c>
    </row>
    <row r="219" spans="1:22">
      <c r="A219" t="s">
        <v>902</v>
      </c>
      <c r="B219">
        <v>57</v>
      </c>
      <c r="C219">
        <v>114</v>
      </c>
      <c r="D219" t="s">
        <v>1102</v>
      </c>
      <c r="E219">
        <v>119938730</v>
      </c>
      <c r="F219" t="s">
        <v>1103</v>
      </c>
      <c r="G219" t="s">
        <v>1104</v>
      </c>
      <c r="H219">
        <v>101938730</v>
      </c>
      <c r="I219" t="s">
        <v>1105</v>
      </c>
      <c r="J219" t="s">
        <v>19</v>
      </c>
      <c r="K219" t="s">
        <v>20</v>
      </c>
      <c r="L219">
        <v>18000000</v>
      </c>
      <c r="M219">
        <v>6.9</v>
      </c>
      <c r="N219" t="s">
        <v>1106</v>
      </c>
      <c r="P219" t="s">
        <v>1107</v>
      </c>
      <c r="Q219">
        <v>7</v>
      </c>
      <c r="R219">
        <v>4</v>
      </c>
      <c r="S219" cm="1">
        <f t="array" ref="S219">PERCENTILE(IF(Table1[Director Name] = $P219,Table1[imdb_score]),0.25)</f>
        <v>6.8</v>
      </c>
      <c r="T219" cm="1">
        <f t="array" ref="T219">PERCENTILE(IF(Table1[Director Name] = $P219,Table1[imdb_score]),0.5)</f>
        <v>6.85</v>
      </c>
      <c r="U219" cm="1">
        <f t="array" ref="U219">PERCENTILE(IF(Table1[Director Name] = $P219,Table1[imdb_score]),0.75)</f>
        <v>7.0500000000000007</v>
      </c>
      <c r="V219" cm="1">
        <f t="array" ref="V219">PERCENTILE(IF(Table1[Director Name] = $P219,Table1[imdb_score]),1)</f>
        <v>7.5</v>
      </c>
    </row>
    <row r="220" spans="1:22">
      <c r="A220" t="s">
        <v>1108</v>
      </c>
      <c r="B220">
        <v>61</v>
      </c>
      <c r="C220">
        <v>94</v>
      </c>
      <c r="D220" t="s">
        <v>1109</v>
      </c>
      <c r="E220">
        <v>121697350</v>
      </c>
      <c r="F220" t="s">
        <v>1110</v>
      </c>
      <c r="G220" t="s">
        <v>1111</v>
      </c>
      <c r="H220">
        <v>101697350</v>
      </c>
      <c r="I220" t="s">
        <v>1031</v>
      </c>
      <c r="J220" t="s">
        <v>19</v>
      </c>
      <c r="K220" t="s">
        <v>20</v>
      </c>
      <c r="L220">
        <v>20000000</v>
      </c>
      <c r="M220">
        <v>7</v>
      </c>
      <c r="N220" t="s">
        <v>582</v>
      </c>
      <c r="P220" t="s">
        <v>1112</v>
      </c>
      <c r="Q220">
        <v>6.2249999999999996</v>
      </c>
      <c r="R220">
        <v>4</v>
      </c>
      <c r="S220" cm="1">
        <f t="array" ref="S220">PERCENTILE(IF(Table1[Director Name] = $P220,Table1[imdb_score]),0.25)</f>
        <v>6.0250000000000004</v>
      </c>
      <c r="T220" cm="1">
        <f t="array" ref="T220">PERCENTILE(IF(Table1[Director Name] = $P220,Table1[imdb_score]),0.5)</f>
        <v>6.3000000000000007</v>
      </c>
      <c r="U220" cm="1">
        <f t="array" ref="U220">PERCENTILE(IF(Table1[Director Name] = $P220,Table1[imdb_score]),0.75)</f>
        <v>6.5</v>
      </c>
      <c r="V220" cm="1">
        <f t="array" ref="V220">PERCENTILE(IF(Table1[Director Name] = $P220,Table1[imdb_score]),1)</f>
        <v>6.8</v>
      </c>
    </row>
    <row r="221" spans="1:22">
      <c r="A221" t="s">
        <v>1113</v>
      </c>
      <c r="B221">
        <v>75</v>
      </c>
      <c r="C221">
        <v>94</v>
      </c>
      <c r="D221" t="s">
        <v>1114</v>
      </c>
      <c r="E221">
        <v>105500000</v>
      </c>
      <c r="F221" t="s">
        <v>1115</v>
      </c>
      <c r="G221" t="s">
        <v>1116</v>
      </c>
      <c r="H221">
        <v>101500000</v>
      </c>
      <c r="I221" t="s">
        <v>1117</v>
      </c>
      <c r="J221" t="s">
        <v>19</v>
      </c>
      <c r="K221" t="s">
        <v>1075</v>
      </c>
      <c r="L221">
        <v>4000000</v>
      </c>
      <c r="M221">
        <v>6.2</v>
      </c>
      <c r="N221" t="s">
        <v>57</v>
      </c>
      <c r="P221" t="s">
        <v>435</v>
      </c>
      <c r="Q221">
        <v>7.8</v>
      </c>
      <c r="R221">
        <v>4</v>
      </c>
      <c r="S221" cm="1">
        <f t="array" ref="S221">PERCENTILE(IF(Table1[Director Name] = $P221,Table1[imdb_score]),0.25)</f>
        <v>7.7750000000000004</v>
      </c>
      <c r="T221" cm="1">
        <f t="array" ref="T221">PERCENTILE(IF(Table1[Director Name] = $P221,Table1[imdb_score]),0.5)</f>
        <v>7.8</v>
      </c>
      <c r="U221" cm="1">
        <f t="array" ref="U221">PERCENTILE(IF(Table1[Director Name] = $P221,Table1[imdb_score]),0.75)</f>
        <v>7.8250000000000002</v>
      </c>
      <c r="V221" cm="1">
        <f t="array" ref="V221">PERCENTILE(IF(Table1[Director Name] = $P221,Table1[imdb_score]),1)</f>
        <v>7.9</v>
      </c>
    </row>
    <row r="222" spans="1:22">
      <c r="A222" t="s">
        <v>1118</v>
      </c>
      <c r="B222">
        <v>256</v>
      </c>
      <c r="C222">
        <v>119</v>
      </c>
      <c r="D222" t="s">
        <v>1119</v>
      </c>
      <c r="E222">
        <v>121463226</v>
      </c>
      <c r="F222" t="s">
        <v>622</v>
      </c>
      <c r="G222" t="s">
        <v>1120</v>
      </c>
      <c r="H222">
        <v>101463226</v>
      </c>
      <c r="I222" t="s">
        <v>1121</v>
      </c>
      <c r="J222" t="s">
        <v>19</v>
      </c>
      <c r="K222" t="s">
        <v>20</v>
      </c>
      <c r="L222">
        <v>20000000</v>
      </c>
      <c r="M222">
        <v>7.6</v>
      </c>
      <c r="N222" t="s">
        <v>57</v>
      </c>
      <c r="P222" t="s">
        <v>142</v>
      </c>
      <c r="Q222">
        <v>7.15</v>
      </c>
      <c r="R222">
        <v>4</v>
      </c>
      <c r="S222" cm="1">
        <f t="array" ref="S222">PERCENTILE(IF(Table1[Director Name] = $P222,Table1[imdb_score]),0.25)</f>
        <v>6.8250000000000002</v>
      </c>
      <c r="T222" cm="1">
        <f t="array" ref="T222">PERCENTILE(IF(Table1[Director Name] = $P222,Table1[imdb_score]),0.5)</f>
        <v>7.0500000000000007</v>
      </c>
      <c r="U222" cm="1">
        <f t="array" ref="U222">PERCENTILE(IF(Table1[Director Name] = $P222,Table1[imdb_score]),0.75)</f>
        <v>7.375</v>
      </c>
      <c r="V222" cm="1">
        <f t="array" ref="V222">PERCENTILE(IF(Table1[Director Name] = $P222,Table1[imdb_score]),1)</f>
        <v>7.9</v>
      </c>
    </row>
    <row r="223" spans="1:22">
      <c r="A223" t="s">
        <v>393</v>
      </c>
      <c r="B223">
        <v>81</v>
      </c>
      <c r="C223">
        <v>138</v>
      </c>
      <c r="D223" t="s">
        <v>358</v>
      </c>
      <c r="E223">
        <v>141340178</v>
      </c>
      <c r="F223" t="s">
        <v>502</v>
      </c>
      <c r="G223" t="s">
        <v>1122</v>
      </c>
      <c r="H223">
        <v>101340178</v>
      </c>
      <c r="I223" t="s">
        <v>1123</v>
      </c>
      <c r="J223" t="s">
        <v>19</v>
      </c>
      <c r="K223" t="s">
        <v>20</v>
      </c>
      <c r="L223">
        <v>40000000</v>
      </c>
      <c r="M223">
        <v>7.6</v>
      </c>
      <c r="N223" t="s">
        <v>1124</v>
      </c>
      <c r="P223" t="s">
        <v>672</v>
      </c>
      <c r="Q223">
        <v>6.5</v>
      </c>
      <c r="R223">
        <v>4</v>
      </c>
      <c r="S223" cm="1">
        <f t="array" ref="S223">PERCENTILE(IF(Table1[Director Name] = $P223,Table1[imdb_score]),0.25)</f>
        <v>5.5749999999999993</v>
      </c>
      <c r="T223" cm="1">
        <f t="array" ref="T223">PERCENTILE(IF(Table1[Director Name] = $P223,Table1[imdb_score]),0.5)</f>
        <v>6.35</v>
      </c>
      <c r="U223" cm="1">
        <f t="array" ref="U223">PERCENTILE(IF(Table1[Director Name] = $P223,Table1[imdb_score]),0.75)</f>
        <v>7.2749999999999995</v>
      </c>
      <c r="V223" cm="1">
        <f t="array" ref="V223">PERCENTILE(IF(Table1[Director Name] = $P223,Table1[imdb_score]),1)</f>
        <v>7.8</v>
      </c>
    </row>
    <row r="224" spans="1:22">
      <c r="A224" t="s">
        <v>641</v>
      </c>
      <c r="B224">
        <v>239</v>
      </c>
      <c r="C224">
        <v>108</v>
      </c>
      <c r="D224" t="s">
        <v>1125</v>
      </c>
      <c r="E224">
        <v>176049130</v>
      </c>
      <c r="F224" t="s">
        <v>613</v>
      </c>
      <c r="G224" t="s">
        <v>1126</v>
      </c>
      <c r="H224">
        <v>101049130</v>
      </c>
      <c r="I224" t="s">
        <v>1127</v>
      </c>
      <c r="J224" t="s">
        <v>19</v>
      </c>
      <c r="K224" t="s">
        <v>20</v>
      </c>
      <c r="L224">
        <v>75000000</v>
      </c>
      <c r="M224">
        <v>7.8</v>
      </c>
      <c r="N224" t="s">
        <v>870</v>
      </c>
      <c r="P224" t="s">
        <v>1128</v>
      </c>
      <c r="Q224">
        <v>6.15</v>
      </c>
      <c r="R224">
        <v>4</v>
      </c>
      <c r="S224" cm="1">
        <f t="array" ref="S224">PERCENTILE(IF(Table1[Director Name] = $P224,Table1[imdb_score]),0.25)</f>
        <v>6.05</v>
      </c>
      <c r="T224" cm="1">
        <f t="array" ref="T224">PERCENTILE(IF(Table1[Director Name] = $P224,Table1[imdb_score]),0.5)</f>
        <v>6.15</v>
      </c>
      <c r="U224" cm="1">
        <f t="array" ref="U224">PERCENTILE(IF(Table1[Director Name] = $P224,Table1[imdb_score]),0.75)</f>
        <v>6.25</v>
      </c>
      <c r="V224" cm="1">
        <f t="array" ref="V224">PERCENTILE(IF(Table1[Director Name] = $P224,Table1[imdb_score]),1)</f>
        <v>6.4</v>
      </c>
    </row>
    <row r="225" spans="1:22">
      <c r="A225" t="s">
        <v>399</v>
      </c>
      <c r="B225">
        <v>154</v>
      </c>
      <c r="C225">
        <v>110</v>
      </c>
      <c r="D225" t="s">
        <v>1129</v>
      </c>
      <c r="E225">
        <v>180965237</v>
      </c>
      <c r="F225" t="s">
        <v>502</v>
      </c>
      <c r="G225" t="s">
        <v>1130</v>
      </c>
      <c r="H225">
        <v>100965237</v>
      </c>
      <c r="I225" t="s">
        <v>1131</v>
      </c>
      <c r="J225" t="s">
        <v>19</v>
      </c>
      <c r="K225" t="s">
        <v>20</v>
      </c>
      <c r="L225">
        <v>80000000</v>
      </c>
      <c r="M225">
        <v>7.1</v>
      </c>
      <c r="N225" t="s">
        <v>1081</v>
      </c>
      <c r="P225" t="s">
        <v>1132</v>
      </c>
      <c r="Q225">
        <v>7</v>
      </c>
      <c r="R225">
        <v>4</v>
      </c>
      <c r="S225" cm="1">
        <f t="array" ref="S225">PERCENTILE(IF(Table1[Director Name] = $P225,Table1[imdb_score]),0.25)</f>
        <v>6.5</v>
      </c>
      <c r="T225" cm="1">
        <f t="array" ref="T225">PERCENTILE(IF(Table1[Director Name] = $P225,Table1[imdb_score]),0.5)</f>
        <v>7.15</v>
      </c>
      <c r="U225" cm="1">
        <f t="array" ref="U225">PERCENTILE(IF(Table1[Director Name] = $P225,Table1[imdb_score]),0.75)</f>
        <v>7.6499999999999995</v>
      </c>
      <c r="V225" cm="1">
        <f t="array" ref="V225">PERCENTILE(IF(Table1[Director Name] = $P225,Table1[imdb_score]),1)</f>
        <v>7.8</v>
      </c>
    </row>
    <row r="226" spans="1:22">
      <c r="A226" t="s">
        <v>1133</v>
      </c>
      <c r="B226">
        <v>89</v>
      </c>
      <c r="C226">
        <v>200</v>
      </c>
      <c r="D226" t="s">
        <v>1134</v>
      </c>
      <c r="E226">
        <v>111722000</v>
      </c>
      <c r="F226" t="s">
        <v>1135</v>
      </c>
      <c r="G226" t="s">
        <v>1136</v>
      </c>
      <c r="H226">
        <v>100722000</v>
      </c>
      <c r="I226" t="s">
        <v>1137</v>
      </c>
      <c r="J226" t="s">
        <v>19</v>
      </c>
      <c r="K226" t="s">
        <v>20</v>
      </c>
      <c r="L226">
        <v>11000000</v>
      </c>
      <c r="M226">
        <v>8</v>
      </c>
      <c r="N226" t="s">
        <v>1138</v>
      </c>
      <c r="P226" t="s">
        <v>1139</v>
      </c>
      <c r="Q226">
        <v>6</v>
      </c>
      <c r="R226">
        <v>4</v>
      </c>
      <c r="S226" cm="1">
        <f t="array" ref="S226">PERCENTILE(IF(Table1[Director Name] = $P226,Table1[imdb_score]),0.25)</f>
        <v>5.05</v>
      </c>
      <c r="T226" cm="1">
        <f t="array" ref="T226">PERCENTILE(IF(Table1[Director Name] = $P226,Table1[imdb_score]),0.5)</f>
        <v>6.25</v>
      </c>
      <c r="U226" cm="1">
        <f t="array" ref="U226">PERCENTILE(IF(Table1[Director Name] = $P226,Table1[imdb_score]),0.75)</f>
        <v>7.2</v>
      </c>
      <c r="V226" cm="1">
        <f t="array" ref="V226">PERCENTILE(IF(Table1[Director Name] = $P226,Table1[imdb_score]),1)</f>
        <v>7.2</v>
      </c>
    </row>
    <row r="227" spans="1:22">
      <c r="A227" t="s">
        <v>1140</v>
      </c>
      <c r="B227">
        <v>145</v>
      </c>
      <c r="C227">
        <v>96</v>
      </c>
      <c r="D227" t="s">
        <v>1141</v>
      </c>
      <c r="E227">
        <v>150315155</v>
      </c>
      <c r="F227" t="s">
        <v>344</v>
      </c>
      <c r="G227" t="s">
        <v>1142</v>
      </c>
      <c r="H227">
        <v>100315155</v>
      </c>
      <c r="I227" t="s">
        <v>1143</v>
      </c>
      <c r="J227" t="s">
        <v>19</v>
      </c>
      <c r="K227" t="s">
        <v>20</v>
      </c>
      <c r="L227">
        <v>50000000</v>
      </c>
      <c r="M227">
        <v>6.1</v>
      </c>
      <c r="N227" t="s">
        <v>180</v>
      </c>
      <c r="P227" t="s">
        <v>536</v>
      </c>
      <c r="Q227">
        <v>7</v>
      </c>
      <c r="R227">
        <v>4</v>
      </c>
      <c r="S227" cm="1">
        <f t="array" ref="S227">PERCENTILE(IF(Table1[Director Name] = $P227,Table1[imdb_score]),0.25)</f>
        <v>6.2</v>
      </c>
      <c r="T227" cm="1">
        <f t="array" ref="T227">PERCENTILE(IF(Table1[Director Name] = $P227,Table1[imdb_score]),0.5)</f>
        <v>7.1</v>
      </c>
      <c r="U227" cm="1">
        <f t="array" ref="U227">PERCENTILE(IF(Table1[Director Name] = $P227,Table1[imdb_score]),0.75)</f>
        <v>7.8999999999999995</v>
      </c>
      <c r="V227" cm="1">
        <f t="array" ref="V227">PERCENTILE(IF(Table1[Director Name] = $P227,Table1[imdb_score]),1)</f>
        <v>8.1999999999999993</v>
      </c>
    </row>
    <row r="228" spans="1:22">
      <c r="A228" t="s">
        <v>1144</v>
      </c>
      <c r="B228">
        <v>203</v>
      </c>
      <c r="C228">
        <v>98</v>
      </c>
      <c r="D228" t="s">
        <v>1145</v>
      </c>
      <c r="E228">
        <v>110175871</v>
      </c>
      <c r="F228" t="s">
        <v>1146</v>
      </c>
      <c r="G228" t="s">
        <v>1147</v>
      </c>
      <c r="H228">
        <v>100175871</v>
      </c>
      <c r="I228" t="s">
        <v>1148</v>
      </c>
      <c r="J228" t="s">
        <v>19</v>
      </c>
      <c r="K228" t="s">
        <v>20</v>
      </c>
      <c r="L228">
        <v>10000000</v>
      </c>
      <c r="M228">
        <v>5.9</v>
      </c>
      <c r="N228" t="s">
        <v>861</v>
      </c>
      <c r="P228" t="s">
        <v>1149</v>
      </c>
      <c r="Q228">
        <v>6.9249999999999998</v>
      </c>
      <c r="R228">
        <v>4</v>
      </c>
      <c r="S228" cm="1">
        <f t="array" ref="S228">PERCENTILE(IF(Table1[Director Name] = $P228,Table1[imdb_score]),0.25)</f>
        <v>6.45</v>
      </c>
      <c r="T228" cm="1">
        <f t="array" ref="T228">PERCENTILE(IF(Table1[Director Name] = $P228,Table1[imdb_score]),0.5)</f>
        <v>6.85</v>
      </c>
      <c r="U228" cm="1">
        <f t="array" ref="U228">PERCENTILE(IF(Table1[Director Name] = $P228,Table1[imdb_score]),0.75)</f>
        <v>7.3250000000000002</v>
      </c>
      <c r="V228" cm="1">
        <f t="array" ref="V228">PERCENTILE(IF(Table1[Director Name] = $P228,Table1[imdb_score]),1)</f>
        <v>7.7</v>
      </c>
    </row>
    <row r="229" spans="1:22">
      <c r="A229" t="s">
        <v>546</v>
      </c>
      <c r="B229">
        <v>215</v>
      </c>
      <c r="C229">
        <v>178</v>
      </c>
      <c r="D229" t="s">
        <v>1150</v>
      </c>
      <c r="E229">
        <v>107930000</v>
      </c>
      <c r="F229" t="s">
        <v>202</v>
      </c>
      <c r="G229" t="s">
        <v>1151</v>
      </c>
      <c r="H229">
        <v>99930000</v>
      </c>
      <c r="I229" t="s">
        <v>1152</v>
      </c>
      <c r="J229" t="s">
        <v>19</v>
      </c>
      <c r="K229" t="s">
        <v>20</v>
      </c>
      <c r="L229">
        <v>8000000</v>
      </c>
      <c r="M229">
        <v>8.9</v>
      </c>
      <c r="N229" t="s">
        <v>758</v>
      </c>
      <c r="P229" t="s">
        <v>626</v>
      </c>
      <c r="Q229">
        <v>5.3</v>
      </c>
      <c r="R229">
        <v>4</v>
      </c>
      <c r="S229" cm="1">
        <f t="array" ref="S229">PERCENTILE(IF(Table1[Director Name] = $P229,Table1[imdb_score]),0.25)</f>
        <v>5.0999999999999996</v>
      </c>
      <c r="T229" cm="1">
        <f t="array" ref="T229">PERCENTILE(IF(Table1[Director Name] = $P229,Table1[imdb_score]),0.5)</f>
        <v>5.35</v>
      </c>
      <c r="U229" cm="1">
        <f t="array" ref="U229">PERCENTILE(IF(Table1[Director Name] = $P229,Table1[imdb_score]),0.75)</f>
        <v>5.5500000000000007</v>
      </c>
      <c r="V229" cm="1">
        <f t="array" ref="V229">PERCENTILE(IF(Table1[Director Name] = $P229,Table1[imdb_score]),1)</f>
        <v>6</v>
      </c>
    </row>
    <row r="230" spans="1:22">
      <c r="A230" t="s">
        <v>461</v>
      </c>
      <c r="B230">
        <v>121</v>
      </c>
      <c r="C230">
        <v>105</v>
      </c>
      <c r="D230" t="s">
        <v>1153</v>
      </c>
      <c r="E230">
        <v>132541238</v>
      </c>
      <c r="F230" t="s">
        <v>1154</v>
      </c>
      <c r="G230" t="s">
        <v>1155</v>
      </c>
      <c r="H230">
        <v>99541238</v>
      </c>
      <c r="I230" t="s">
        <v>1156</v>
      </c>
      <c r="J230" t="s">
        <v>19</v>
      </c>
      <c r="K230" t="s">
        <v>20</v>
      </c>
      <c r="L230">
        <v>33000000</v>
      </c>
      <c r="M230">
        <v>5.5</v>
      </c>
      <c r="N230" t="s">
        <v>57</v>
      </c>
      <c r="P230" t="s">
        <v>1157</v>
      </c>
      <c r="Q230">
        <v>6.2</v>
      </c>
      <c r="R230">
        <v>4</v>
      </c>
      <c r="S230" cm="1">
        <f t="array" ref="S230">PERCENTILE(IF(Table1[Director Name] = $P230,Table1[imdb_score]),0.25)</f>
        <v>5.85</v>
      </c>
      <c r="T230" cm="1">
        <f t="array" ref="T230">PERCENTILE(IF(Table1[Director Name] = $P230,Table1[imdb_score]),0.5)</f>
        <v>6.35</v>
      </c>
      <c r="U230" cm="1">
        <f t="array" ref="U230">PERCENTILE(IF(Table1[Director Name] = $P230,Table1[imdb_score]),0.75)</f>
        <v>6.7</v>
      </c>
      <c r="V230" cm="1">
        <f t="array" ref="V230">PERCENTILE(IF(Table1[Director Name] = $P230,Table1[imdb_score]),1)</f>
        <v>6.7</v>
      </c>
    </row>
    <row r="231" spans="1:22">
      <c r="A231" t="s">
        <v>1158</v>
      </c>
      <c r="B231">
        <v>275</v>
      </c>
      <c r="C231">
        <v>120</v>
      </c>
      <c r="D231" t="s">
        <v>224</v>
      </c>
      <c r="E231">
        <v>134455175</v>
      </c>
      <c r="F231" t="s">
        <v>310</v>
      </c>
      <c r="G231" t="s">
        <v>1159</v>
      </c>
      <c r="H231">
        <v>99455175</v>
      </c>
      <c r="I231" t="s">
        <v>1160</v>
      </c>
      <c r="J231" t="s">
        <v>19</v>
      </c>
      <c r="K231" t="s">
        <v>20</v>
      </c>
      <c r="L231">
        <v>35000000</v>
      </c>
      <c r="M231">
        <v>5.7</v>
      </c>
      <c r="N231" t="s">
        <v>921</v>
      </c>
      <c r="P231" t="s">
        <v>1161</v>
      </c>
      <c r="Q231">
        <v>6.4249999999999998</v>
      </c>
      <c r="R231">
        <v>4</v>
      </c>
      <c r="S231" cm="1">
        <f t="array" ref="S231">PERCENTILE(IF(Table1[Director Name] = $P231,Table1[imdb_score]),0.25)</f>
        <v>6.25</v>
      </c>
      <c r="T231" cm="1">
        <f t="array" ref="T231">PERCENTILE(IF(Table1[Director Name] = $P231,Table1[imdb_score]),0.5)</f>
        <v>6.45</v>
      </c>
      <c r="U231" cm="1">
        <f t="array" ref="U231">PERCENTILE(IF(Table1[Director Name] = $P231,Table1[imdb_score]),0.75)</f>
        <v>6.625</v>
      </c>
      <c r="V231" cm="1">
        <f t="array" ref="V231">PERCENTILE(IF(Table1[Director Name] = $P231,Table1[imdb_score]),1)</f>
        <v>7</v>
      </c>
    </row>
    <row r="232" spans="1:22">
      <c r="A232" t="s">
        <v>1162</v>
      </c>
      <c r="B232">
        <v>61</v>
      </c>
      <c r="C232">
        <v>99</v>
      </c>
      <c r="D232" t="s">
        <v>1163</v>
      </c>
      <c r="E232">
        <v>106593296</v>
      </c>
      <c r="F232" t="s">
        <v>86</v>
      </c>
      <c r="G232" t="s">
        <v>1164</v>
      </c>
      <c r="H232">
        <v>99093296</v>
      </c>
      <c r="I232" t="s">
        <v>1165</v>
      </c>
      <c r="J232" t="s">
        <v>19</v>
      </c>
      <c r="K232" t="s">
        <v>20</v>
      </c>
      <c r="L232">
        <v>7500000</v>
      </c>
      <c r="M232">
        <v>7.4</v>
      </c>
      <c r="N232" t="s">
        <v>545</v>
      </c>
      <c r="P232" t="s">
        <v>893</v>
      </c>
      <c r="Q232">
        <v>6.8250000000000002</v>
      </c>
      <c r="R232">
        <v>4</v>
      </c>
      <c r="S232" cm="1">
        <f t="array" ref="S232">PERCENTILE(IF(Table1[Director Name] = $P232,Table1[imdb_score]),0.25)</f>
        <v>6.7750000000000004</v>
      </c>
      <c r="T232" cm="1">
        <f t="array" ref="T232">PERCENTILE(IF(Table1[Director Name] = $P232,Table1[imdb_score]),0.5)</f>
        <v>6.95</v>
      </c>
      <c r="U232" cm="1">
        <f t="array" ref="U232">PERCENTILE(IF(Table1[Director Name] = $P232,Table1[imdb_score]),0.75)</f>
        <v>7</v>
      </c>
      <c r="V232" cm="1">
        <f t="array" ref="V232">PERCENTILE(IF(Table1[Director Name] = $P232,Table1[imdb_score]),1)</f>
        <v>7</v>
      </c>
    </row>
    <row r="233" spans="1:22">
      <c r="A233" t="s">
        <v>1166</v>
      </c>
      <c r="B233">
        <v>251</v>
      </c>
      <c r="C233">
        <v>94</v>
      </c>
      <c r="D233" t="s">
        <v>1167</v>
      </c>
      <c r="E233">
        <v>104007828</v>
      </c>
      <c r="F233" t="s">
        <v>1168</v>
      </c>
      <c r="G233" t="s">
        <v>1169</v>
      </c>
      <c r="H233">
        <v>99007828</v>
      </c>
      <c r="I233" t="s">
        <v>1170</v>
      </c>
      <c r="J233" t="s">
        <v>19</v>
      </c>
      <c r="K233" t="s">
        <v>20</v>
      </c>
      <c r="L233">
        <v>5000000</v>
      </c>
      <c r="M233">
        <v>5.8</v>
      </c>
      <c r="N233" t="s">
        <v>116</v>
      </c>
      <c r="P233" t="s">
        <v>1171</v>
      </c>
      <c r="Q233">
        <v>7.0250000000000004</v>
      </c>
      <c r="R233">
        <v>4</v>
      </c>
      <c r="S233" cm="1">
        <f t="array" ref="S233">PERCENTILE(IF(Table1[Director Name] = $P233,Table1[imdb_score]),0.25)</f>
        <v>6.9249999999999998</v>
      </c>
      <c r="T233" cm="1">
        <f t="array" ref="T233">PERCENTILE(IF(Table1[Director Name] = $P233,Table1[imdb_score]),0.5)</f>
        <v>7</v>
      </c>
      <c r="U233" cm="1">
        <f t="array" ref="U233">PERCENTILE(IF(Table1[Director Name] = $P233,Table1[imdb_score]),0.75)</f>
        <v>7.1</v>
      </c>
      <c r="V233" cm="1">
        <f t="array" ref="V233">PERCENTILE(IF(Table1[Director Name] = $P233,Table1[imdb_score]),1)</f>
        <v>7.4</v>
      </c>
    </row>
    <row r="234" spans="1:22">
      <c r="A234" t="s">
        <v>355</v>
      </c>
      <c r="B234">
        <v>104</v>
      </c>
      <c r="C234">
        <v>94</v>
      </c>
      <c r="D234" t="s">
        <v>1172</v>
      </c>
      <c r="E234">
        <v>138614544</v>
      </c>
      <c r="F234" t="s">
        <v>1173</v>
      </c>
      <c r="G234" t="s">
        <v>1174</v>
      </c>
      <c r="H234">
        <v>98614544</v>
      </c>
      <c r="I234" t="s">
        <v>1092</v>
      </c>
      <c r="J234" t="s">
        <v>19</v>
      </c>
      <c r="K234" t="s">
        <v>20</v>
      </c>
      <c r="L234">
        <v>40000000</v>
      </c>
      <c r="M234">
        <v>5.8</v>
      </c>
      <c r="N234" t="s">
        <v>180</v>
      </c>
      <c r="P234" t="s">
        <v>1175</v>
      </c>
      <c r="Q234">
        <v>6.35</v>
      </c>
      <c r="R234">
        <v>4</v>
      </c>
      <c r="S234" cm="1">
        <f t="array" ref="S234">PERCENTILE(IF(Table1[Director Name] = $P234,Table1[imdb_score]),0.25)</f>
        <v>6.125</v>
      </c>
      <c r="T234" cm="1">
        <f t="array" ref="T234">PERCENTILE(IF(Table1[Director Name] = $P234,Table1[imdb_score]),0.5)</f>
        <v>6.4</v>
      </c>
      <c r="U234" cm="1">
        <f t="array" ref="U234">PERCENTILE(IF(Table1[Director Name] = $P234,Table1[imdb_score]),0.75)</f>
        <v>6.625</v>
      </c>
      <c r="V234" cm="1">
        <f t="array" ref="V234">PERCENTILE(IF(Table1[Director Name] = $P234,Table1[imdb_score]),1)</f>
        <v>6.7</v>
      </c>
    </row>
    <row r="235" spans="1:22">
      <c r="A235" t="s">
        <v>284</v>
      </c>
      <c r="B235">
        <v>186</v>
      </c>
      <c r="C235">
        <v>116</v>
      </c>
      <c r="D235" t="s">
        <v>1176</v>
      </c>
      <c r="E235">
        <v>183405771</v>
      </c>
      <c r="F235" t="s">
        <v>1177</v>
      </c>
      <c r="G235" t="s">
        <v>1178</v>
      </c>
      <c r="H235">
        <v>98405771</v>
      </c>
      <c r="I235" t="s">
        <v>1179</v>
      </c>
      <c r="J235" t="s">
        <v>19</v>
      </c>
      <c r="K235" t="s">
        <v>20</v>
      </c>
      <c r="L235">
        <v>85000000</v>
      </c>
      <c r="M235">
        <v>7.8</v>
      </c>
      <c r="N235" t="s">
        <v>1180</v>
      </c>
      <c r="P235" t="s">
        <v>1181</v>
      </c>
      <c r="Q235">
        <v>6.5</v>
      </c>
      <c r="R235">
        <v>4</v>
      </c>
      <c r="S235" cm="1">
        <f t="array" ref="S235">PERCENTILE(IF(Table1[Director Name] = $P235,Table1[imdb_score]),0.25)</f>
        <v>6.375</v>
      </c>
      <c r="T235" cm="1">
        <f t="array" ref="T235">PERCENTILE(IF(Table1[Director Name] = $P235,Table1[imdb_score]),0.5)</f>
        <v>6.5</v>
      </c>
      <c r="U235" cm="1">
        <f t="array" ref="U235">PERCENTILE(IF(Table1[Director Name] = $P235,Table1[imdb_score]),0.75)</f>
        <v>6.625</v>
      </c>
      <c r="V235" cm="1">
        <f t="array" ref="V235">PERCENTILE(IF(Table1[Director Name] = $P235,Table1[imdb_score]),1)</f>
        <v>6.7</v>
      </c>
    </row>
    <row r="236" spans="1:22">
      <c r="A236" t="s">
        <v>736</v>
      </c>
      <c r="B236">
        <v>206</v>
      </c>
      <c r="C236">
        <v>108</v>
      </c>
      <c r="D236" t="s">
        <v>1072</v>
      </c>
      <c r="E236">
        <v>197992827</v>
      </c>
      <c r="F236" t="s">
        <v>371</v>
      </c>
      <c r="G236" t="s">
        <v>1182</v>
      </c>
      <c r="H236">
        <v>97992827</v>
      </c>
      <c r="I236" t="s">
        <v>1183</v>
      </c>
      <c r="J236" t="s">
        <v>19</v>
      </c>
      <c r="K236" t="s">
        <v>20</v>
      </c>
      <c r="L236">
        <v>100000000</v>
      </c>
      <c r="M236">
        <v>6.5</v>
      </c>
      <c r="N236" t="s">
        <v>1184</v>
      </c>
      <c r="P236" t="s">
        <v>1185</v>
      </c>
      <c r="Q236">
        <v>6.65</v>
      </c>
      <c r="R236">
        <v>4</v>
      </c>
      <c r="S236" cm="1">
        <f t="array" ref="S236">PERCENTILE(IF(Table1[Director Name] = $P236,Table1[imdb_score]),0.25)</f>
        <v>6.3500000000000005</v>
      </c>
      <c r="T236" cm="1">
        <f t="array" ref="T236">PERCENTILE(IF(Table1[Director Name] = $P236,Table1[imdb_score]),0.5)</f>
        <v>6.5</v>
      </c>
      <c r="U236" cm="1">
        <f t="array" ref="U236">PERCENTILE(IF(Table1[Director Name] = $P236,Table1[imdb_score]),0.75)</f>
        <v>6.8</v>
      </c>
      <c r="V236" cm="1">
        <f t="array" ref="V236">PERCENTILE(IF(Table1[Director Name] = $P236,Table1[imdb_score]),1)</f>
        <v>7.4</v>
      </c>
    </row>
    <row r="237" spans="1:22">
      <c r="A237" t="s">
        <v>1186</v>
      </c>
      <c r="B237">
        <v>156</v>
      </c>
      <c r="C237">
        <v>139</v>
      </c>
      <c r="D237" t="s">
        <v>1009</v>
      </c>
      <c r="E237">
        <v>147637474</v>
      </c>
      <c r="F237" t="s">
        <v>1187</v>
      </c>
      <c r="G237" t="s">
        <v>1188</v>
      </c>
      <c r="H237">
        <v>97637474</v>
      </c>
      <c r="I237" t="s">
        <v>1189</v>
      </c>
      <c r="J237" t="s">
        <v>19</v>
      </c>
      <c r="K237" t="s">
        <v>20</v>
      </c>
      <c r="L237">
        <v>50000000</v>
      </c>
      <c r="M237">
        <v>7.7</v>
      </c>
      <c r="N237" t="s">
        <v>564</v>
      </c>
      <c r="P237" t="s">
        <v>1190</v>
      </c>
      <c r="Q237">
        <v>6.6</v>
      </c>
      <c r="R237">
        <v>4</v>
      </c>
      <c r="S237" cm="1">
        <f t="array" ref="S237">PERCENTILE(IF(Table1[Director Name] = $P237,Table1[imdb_score]),0.25)</f>
        <v>6.2750000000000004</v>
      </c>
      <c r="T237" cm="1">
        <f t="array" ref="T237">PERCENTILE(IF(Table1[Director Name] = $P237,Table1[imdb_score]),0.5)</f>
        <v>6.55</v>
      </c>
      <c r="U237" cm="1">
        <f t="array" ref="U237">PERCENTILE(IF(Table1[Director Name] = $P237,Table1[imdb_score]),0.75)</f>
        <v>6.875</v>
      </c>
      <c r="V237" cm="1">
        <f t="array" ref="V237">PERCENTILE(IF(Table1[Director Name] = $P237,Table1[imdb_score]),1)</f>
        <v>7.1</v>
      </c>
    </row>
    <row r="238" spans="1:22">
      <c r="A238" t="s">
        <v>1191</v>
      </c>
      <c r="B238">
        <v>156</v>
      </c>
      <c r="C238">
        <v>101</v>
      </c>
      <c r="D238" t="s">
        <v>1192</v>
      </c>
      <c r="E238">
        <v>117224271</v>
      </c>
      <c r="F238" t="s">
        <v>1193</v>
      </c>
      <c r="G238" t="s">
        <v>1194</v>
      </c>
      <c r="H238">
        <v>97224271</v>
      </c>
      <c r="I238" t="s">
        <v>1195</v>
      </c>
      <c r="J238" t="s">
        <v>19</v>
      </c>
      <c r="K238" t="s">
        <v>20</v>
      </c>
      <c r="L238">
        <v>20000000</v>
      </c>
      <c r="M238">
        <v>7.1</v>
      </c>
      <c r="N238" t="s">
        <v>1196</v>
      </c>
      <c r="P238" t="s">
        <v>1133</v>
      </c>
      <c r="Q238">
        <v>8</v>
      </c>
      <c r="R238">
        <v>4</v>
      </c>
      <c r="S238" cm="1">
        <f t="array" ref="S238">PERCENTILE(IF(Table1[Director Name] = $P238,Table1[imdb_score]),0.25)</f>
        <v>7.85</v>
      </c>
      <c r="T238" cm="1">
        <f t="array" ref="T238">PERCENTILE(IF(Table1[Director Name] = $P238,Table1[imdb_score]),0.5)</f>
        <v>8.1</v>
      </c>
      <c r="U238" cm="1">
        <f t="array" ref="U238">PERCENTILE(IF(Table1[Director Name] = $P238,Table1[imdb_score]),0.75)</f>
        <v>8.25</v>
      </c>
      <c r="V238" cm="1">
        <f t="array" ref="V238">PERCENTILE(IF(Table1[Director Name] = $P238,Table1[imdb_score]),1)</f>
        <v>8.4</v>
      </c>
    </row>
    <row r="239" spans="1:22">
      <c r="A239" t="s">
        <v>1197</v>
      </c>
      <c r="B239">
        <v>99</v>
      </c>
      <c r="C239">
        <v>130</v>
      </c>
      <c r="D239" t="s">
        <v>1198</v>
      </c>
      <c r="E239">
        <v>114968774</v>
      </c>
      <c r="F239" t="s">
        <v>164</v>
      </c>
      <c r="G239" t="s">
        <v>1199</v>
      </c>
      <c r="H239">
        <v>96968774</v>
      </c>
      <c r="I239" t="s">
        <v>1200</v>
      </c>
      <c r="J239" t="s">
        <v>19</v>
      </c>
      <c r="K239" t="s">
        <v>20</v>
      </c>
      <c r="L239">
        <v>18000000</v>
      </c>
      <c r="M239">
        <v>7.3</v>
      </c>
      <c r="N239" t="s">
        <v>1201</v>
      </c>
      <c r="P239" t="s">
        <v>1202</v>
      </c>
      <c r="Q239">
        <v>6.6749999999999998</v>
      </c>
      <c r="R239">
        <v>4</v>
      </c>
      <c r="S239" cm="1">
        <f t="array" ref="S239">PERCENTILE(IF(Table1[Director Name] = $P239,Table1[imdb_score]),0.25)</f>
        <v>6.4749999999999996</v>
      </c>
      <c r="T239" cm="1">
        <f t="array" ref="T239">PERCENTILE(IF(Table1[Director Name] = $P239,Table1[imdb_score]),0.5)</f>
        <v>6.6</v>
      </c>
      <c r="U239" cm="1">
        <f t="array" ref="U239">PERCENTILE(IF(Table1[Director Name] = $P239,Table1[imdb_score]),0.75)</f>
        <v>6.8</v>
      </c>
      <c r="V239" cm="1">
        <f t="array" ref="V239">PERCENTILE(IF(Table1[Director Name] = $P239,Table1[imdb_score]),1)</f>
        <v>7.1</v>
      </c>
    </row>
    <row r="240" spans="1:22">
      <c r="A240" t="s">
        <v>1203</v>
      </c>
      <c r="B240">
        <v>48</v>
      </c>
      <c r="C240">
        <v>129</v>
      </c>
      <c r="D240" t="s">
        <v>968</v>
      </c>
      <c r="E240">
        <v>121945720</v>
      </c>
      <c r="F240" t="s">
        <v>1204</v>
      </c>
      <c r="G240" t="s">
        <v>1205</v>
      </c>
      <c r="H240">
        <v>96945720</v>
      </c>
      <c r="I240" t="s">
        <v>1206</v>
      </c>
      <c r="J240" t="s">
        <v>19</v>
      </c>
      <c r="K240" t="s">
        <v>20</v>
      </c>
      <c r="L240">
        <v>25000000</v>
      </c>
      <c r="M240">
        <v>6.1</v>
      </c>
      <c r="N240" t="s">
        <v>1207</v>
      </c>
      <c r="P240" t="s">
        <v>642</v>
      </c>
      <c r="Q240">
        <v>7.05</v>
      </c>
      <c r="R240">
        <v>4</v>
      </c>
      <c r="S240" cm="1">
        <f t="array" ref="S240">PERCENTILE(IF(Table1[Director Name] = $P240,Table1[imdb_score]),0.25)</f>
        <v>6.6</v>
      </c>
      <c r="T240" cm="1">
        <f t="array" ref="T240">PERCENTILE(IF(Table1[Director Name] = $P240,Table1[imdb_score]),0.5)</f>
        <v>7.05</v>
      </c>
      <c r="U240" cm="1">
        <f t="array" ref="U240">PERCENTILE(IF(Table1[Director Name] = $P240,Table1[imdb_score]),0.75)</f>
        <v>7.5</v>
      </c>
      <c r="V240" cm="1">
        <f t="array" ref="V240">PERCENTILE(IF(Table1[Director Name] = $P240,Table1[imdb_score]),1)</f>
        <v>7.5</v>
      </c>
    </row>
    <row r="241" spans="1:22">
      <c r="A241" t="s">
        <v>519</v>
      </c>
      <c r="B241">
        <v>27</v>
      </c>
      <c r="C241">
        <v>107</v>
      </c>
      <c r="D241" t="s">
        <v>1208</v>
      </c>
      <c r="E241">
        <v>111936400</v>
      </c>
      <c r="F241" t="s">
        <v>1090</v>
      </c>
      <c r="G241" t="s">
        <v>1209</v>
      </c>
      <c r="H241">
        <v>96936400</v>
      </c>
      <c r="I241" t="s">
        <v>1210</v>
      </c>
      <c r="J241" t="s">
        <v>19</v>
      </c>
      <c r="K241" t="s">
        <v>20</v>
      </c>
      <c r="L241">
        <v>15000000</v>
      </c>
      <c r="M241">
        <v>6</v>
      </c>
      <c r="N241" t="s">
        <v>921</v>
      </c>
      <c r="P241" t="s">
        <v>1211</v>
      </c>
      <c r="Q241">
        <v>6.2750000000000004</v>
      </c>
      <c r="R241">
        <v>4</v>
      </c>
      <c r="S241" cm="1">
        <f t="array" ref="S241">PERCENTILE(IF(Table1[Director Name] = $P241,Table1[imdb_score]),0.25)</f>
        <v>5.8249999999999993</v>
      </c>
      <c r="T241" cm="1">
        <f t="array" ref="T241">PERCENTILE(IF(Table1[Director Name] = $P241,Table1[imdb_score]),0.5)</f>
        <v>6.4</v>
      </c>
      <c r="U241" cm="1">
        <f t="array" ref="U241">PERCENTILE(IF(Table1[Director Name] = $P241,Table1[imdb_score]),0.75)</f>
        <v>6.85</v>
      </c>
      <c r="V241" cm="1">
        <f t="array" ref="V241">PERCENTILE(IF(Table1[Director Name] = $P241,Table1[imdb_score]),1)</f>
        <v>7.3</v>
      </c>
    </row>
    <row r="242" spans="1:22">
      <c r="A242" t="s">
        <v>343</v>
      </c>
      <c r="B242">
        <v>375</v>
      </c>
      <c r="C242">
        <v>109</v>
      </c>
      <c r="D242" t="s">
        <v>1212</v>
      </c>
      <c r="E242">
        <v>138447667</v>
      </c>
      <c r="F242" t="s">
        <v>646</v>
      </c>
      <c r="G242" t="s">
        <v>1213</v>
      </c>
      <c r="H242">
        <v>96447667</v>
      </c>
      <c r="I242" t="s">
        <v>240</v>
      </c>
      <c r="J242" t="s">
        <v>19</v>
      </c>
      <c r="K242" t="s">
        <v>20</v>
      </c>
      <c r="L242">
        <v>42000000</v>
      </c>
      <c r="M242">
        <v>7.2</v>
      </c>
      <c r="N242" t="s">
        <v>291</v>
      </c>
      <c r="P242" t="s">
        <v>1214</v>
      </c>
      <c r="Q242">
        <v>7.6</v>
      </c>
      <c r="R242">
        <v>4</v>
      </c>
      <c r="S242" cm="1">
        <f t="array" ref="S242">PERCENTILE(IF(Table1[Director Name] = $P242,Table1[imdb_score]),0.25)</f>
        <v>7.375</v>
      </c>
      <c r="T242" cm="1">
        <f t="array" ref="T242">PERCENTILE(IF(Table1[Director Name] = $P242,Table1[imdb_score]),0.5)</f>
        <v>7.7</v>
      </c>
      <c r="U242" cm="1">
        <f t="array" ref="U242">PERCENTILE(IF(Table1[Director Name] = $P242,Table1[imdb_score]),0.75)</f>
        <v>7.9250000000000007</v>
      </c>
      <c r="V242" cm="1">
        <f t="array" ref="V242">PERCENTILE(IF(Table1[Director Name] = $P242,Table1[imdb_score]),1)</f>
        <v>8</v>
      </c>
    </row>
    <row r="243" spans="1:22">
      <c r="A243" t="s">
        <v>584</v>
      </c>
      <c r="B243">
        <v>130</v>
      </c>
      <c r="C243">
        <v>110</v>
      </c>
      <c r="D243" t="s">
        <v>1215</v>
      </c>
      <c r="E243">
        <v>102308900</v>
      </c>
      <c r="F243" t="s">
        <v>1216</v>
      </c>
      <c r="G243" t="s">
        <v>1217</v>
      </c>
      <c r="H243">
        <v>96308900</v>
      </c>
      <c r="I243" t="s">
        <v>1218</v>
      </c>
      <c r="J243" t="s">
        <v>19</v>
      </c>
      <c r="K243" t="s">
        <v>20</v>
      </c>
      <c r="L243">
        <v>6000000</v>
      </c>
      <c r="M243">
        <v>8.1</v>
      </c>
      <c r="N243" t="s">
        <v>1219</v>
      </c>
      <c r="P243" t="s">
        <v>1220</v>
      </c>
      <c r="Q243">
        <v>7.9749999999999996</v>
      </c>
      <c r="R243">
        <v>4</v>
      </c>
      <c r="S243" cm="1">
        <f t="array" ref="S243">PERCENTILE(IF(Table1[Director Name] = $P243,Table1[imdb_score]),0.25)</f>
        <v>7.125</v>
      </c>
      <c r="T243" cm="1">
        <f t="array" ref="T243">PERCENTILE(IF(Table1[Director Name] = $P243,Table1[imdb_score]),0.5)</f>
        <v>7.85</v>
      </c>
      <c r="U243" cm="1">
        <f t="array" ref="U243">PERCENTILE(IF(Table1[Director Name] = $P243,Table1[imdb_score]),0.75)</f>
        <v>8.6999999999999993</v>
      </c>
      <c r="V243" cm="1">
        <f t="array" ref="V243">PERCENTILE(IF(Table1[Director Name] = $P243,Table1[imdb_score]),1)</f>
        <v>9.3000000000000007</v>
      </c>
    </row>
    <row r="244" spans="1:22">
      <c r="A244" t="s">
        <v>1221</v>
      </c>
      <c r="B244">
        <v>145</v>
      </c>
      <c r="C244">
        <v>139</v>
      </c>
      <c r="D244" t="s">
        <v>1222</v>
      </c>
      <c r="E244">
        <v>102300000</v>
      </c>
      <c r="F244" t="s">
        <v>1223</v>
      </c>
      <c r="G244" t="s">
        <v>1224</v>
      </c>
      <c r="H244">
        <v>96300000</v>
      </c>
      <c r="I244" t="s">
        <v>1225</v>
      </c>
      <c r="J244" t="s">
        <v>19</v>
      </c>
      <c r="K244" t="s">
        <v>20</v>
      </c>
      <c r="L244">
        <v>6000000</v>
      </c>
      <c r="M244">
        <v>7.8</v>
      </c>
      <c r="N244" t="s">
        <v>1226</v>
      </c>
      <c r="P244" t="s">
        <v>1227</v>
      </c>
      <c r="Q244">
        <v>6.4249999999999998</v>
      </c>
      <c r="R244">
        <v>4</v>
      </c>
      <c r="S244" cm="1">
        <f t="array" ref="S244">PERCENTILE(IF(Table1[Director Name] = $P244,Table1[imdb_score]),0.25)</f>
        <v>5.9749999999999996</v>
      </c>
      <c r="T244" cm="1">
        <f t="array" ref="T244">PERCENTILE(IF(Table1[Director Name] = $P244,Table1[imdb_score]),0.5)</f>
        <v>6.6999999999999993</v>
      </c>
      <c r="U244" cm="1">
        <f t="array" ref="U244">PERCENTILE(IF(Table1[Director Name] = $P244,Table1[imdb_score]),0.75)</f>
        <v>7.1499999999999995</v>
      </c>
      <c r="V244" cm="1">
        <f t="array" ref="V244">PERCENTILE(IF(Table1[Director Name] = $P244,Table1[imdb_score]),1)</f>
        <v>7.3</v>
      </c>
    </row>
    <row r="245" spans="1:22">
      <c r="A245" t="s">
        <v>599</v>
      </c>
      <c r="B245">
        <v>114</v>
      </c>
      <c r="C245">
        <v>116</v>
      </c>
      <c r="D245" t="s">
        <v>600</v>
      </c>
      <c r="E245">
        <v>121248145</v>
      </c>
      <c r="F245" t="s">
        <v>1004</v>
      </c>
      <c r="G245" t="s">
        <v>1228</v>
      </c>
      <c r="H245">
        <v>96248145</v>
      </c>
      <c r="I245" t="s">
        <v>1096</v>
      </c>
      <c r="J245" t="s">
        <v>19</v>
      </c>
      <c r="K245" t="s">
        <v>20</v>
      </c>
      <c r="L245">
        <v>25000000</v>
      </c>
      <c r="M245">
        <v>7.2</v>
      </c>
      <c r="N245" t="s">
        <v>1229</v>
      </c>
      <c r="P245" t="s">
        <v>1030</v>
      </c>
      <c r="Q245">
        <v>6.9749999999999996</v>
      </c>
      <c r="R245">
        <v>4</v>
      </c>
      <c r="S245" cm="1">
        <f t="array" ref="S245">PERCENTILE(IF(Table1[Director Name] = $P245,Table1[imdb_score]),0.25)</f>
        <v>6.3</v>
      </c>
      <c r="T245" cm="1">
        <f t="array" ref="T245">PERCENTILE(IF(Table1[Director Name] = $P245,Table1[imdb_score]),0.5)</f>
        <v>7.1</v>
      </c>
      <c r="U245" cm="1">
        <f t="array" ref="U245">PERCENTILE(IF(Table1[Director Name] = $P245,Table1[imdb_score]),0.75)</f>
        <v>7.7750000000000004</v>
      </c>
      <c r="V245" cm="1">
        <f t="array" ref="V245">PERCENTILE(IF(Table1[Director Name] = $P245,Table1[imdb_score]),1)</f>
        <v>8</v>
      </c>
    </row>
    <row r="246" spans="1:22">
      <c r="A246" t="s">
        <v>1230</v>
      </c>
      <c r="B246">
        <v>214</v>
      </c>
      <c r="C246">
        <v>104</v>
      </c>
      <c r="D246" t="s">
        <v>1231</v>
      </c>
      <c r="E246">
        <v>125014030</v>
      </c>
      <c r="F246" t="s">
        <v>646</v>
      </c>
      <c r="G246" t="s">
        <v>1232</v>
      </c>
      <c r="H246">
        <v>95014030</v>
      </c>
      <c r="I246" t="s">
        <v>1233</v>
      </c>
      <c r="J246" t="s">
        <v>19</v>
      </c>
      <c r="K246" t="s">
        <v>20</v>
      </c>
      <c r="L246">
        <v>30000000</v>
      </c>
      <c r="M246">
        <v>6.8</v>
      </c>
      <c r="N246" t="s">
        <v>32</v>
      </c>
      <c r="P246" t="s">
        <v>1234</v>
      </c>
      <c r="Q246">
        <v>6.0750000000000002</v>
      </c>
      <c r="R246">
        <v>4</v>
      </c>
      <c r="S246" cm="1">
        <f t="array" ref="S246">PERCENTILE(IF(Table1[Director Name] = $P246,Table1[imdb_score]),0.25)</f>
        <v>5.9249999999999998</v>
      </c>
      <c r="T246" cm="1">
        <f t="array" ref="T246">PERCENTILE(IF(Table1[Director Name] = $P246,Table1[imdb_score]),0.5)</f>
        <v>6.1999999999999993</v>
      </c>
      <c r="U246" cm="1">
        <f t="array" ref="U246">PERCENTILE(IF(Table1[Director Name] = $P246,Table1[imdb_score]),0.75)</f>
        <v>6.35</v>
      </c>
      <c r="V246" cm="1">
        <f t="array" ref="V246">PERCENTILE(IF(Table1[Director Name] = $P246,Table1[imdb_score]),1)</f>
        <v>6.5</v>
      </c>
    </row>
    <row r="247" spans="1:22">
      <c r="A247" t="s">
        <v>1235</v>
      </c>
      <c r="B247">
        <v>358</v>
      </c>
      <c r="C247">
        <v>98</v>
      </c>
      <c r="D247" t="s">
        <v>768</v>
      </c>
      <c r="E247">
        <v>139852971</v>
      </c>
      <c r="F247" t="s">
        <v>76</v>
      </c>
      <c r="G247" t="s">
        <v>1236</v>
      </c>
      <c r="H247">
        <v>94852971</v>
      </c>
      <c r="I247" t="s">
        <v>1237</v>
      </c>
      <c r="J247" t="s">
        <v>19</v>
      </c>
      <c r="K247" t="s">
        <v>822</v>
      </c>
      <c r="L247">
        <v>45000000</v>
      </c>
      <c r="M247">
        <v>6.3</v>
      </c>
      <c r="N247" t="s">
        <v>524</v>
      </c>
      <c r="P247" t="s">
        <v>1238</v>
      </c>
      <c r="Q247">
        <v>6.875</v>
      </c>
      <c r="R247">
        <v>4</v>
      </c>
      <c r="S247" cm="1">
        <f t="array" ref="S247">PERCENTILE(IF(Table1[Director Name] = $P247,Table1[imdb_score]),0.25)</f>
        <v>6.7</v>
      </c>
      <c r="T247" cm="1">
        <f t="array" ref="T247">PERCENTILE(IF(Table1[Director Name] = $P247,Table1[imdb_score]),0.5)</f>
        <v>6.75</v>
      </c>
      <c r="U247" cm="1">
        <f t="array" ref="U247">PERCENTILE(IF(Table1[Director Name] = $P247,Table1[imdb_score]),0.75)</f>
        <v>6.9249999999999998</v>
      </c>
      <c r="V247" cm="1">
        <f t="array" ref="V247">PERCENTILE(IF(Table1[Director Name] = $P247,Table1[imdb_score]),1)</f>
        <v>7.3</v>
      </c>
    </row>
    <row r="248" spans="1:22">
      <c r="A248" t="s">
        <v>916</v>
      </c>
      <c r="B248">
        <v>191</v>
      </c>
      <c r="C248">
        <v>92</v>
      </c>
      <c r="D248" t="s">
        <v>135</v>
      </c>
      <c r="E248">
        <v>114324072</v>
      </c>
      <c r="F248" t="s">
        <v>1239</v>
      </c>
      <c r="G248" t="s">
        <v>1240</v>
      </c>
      <c r="H248">
        <v>94324072</v>
      </c>
      <c r="I248" t="s">
        <v>15</v>
      </c>
      <c r="J248" t="s">
        <v>19</v>
      </c>
      <c r="K248" t="s">
        <v>20</v>
      </c>
      <c r="L248">
        <v>20000000</v>
      </c>
      <c r="M248">
        <v>6.7</v>
      </c>
      <c r="N248" t="s">
        <v>654</v>
      </c>
      <c r="P248" t="s">
        <v>1241</v>
      </c>
      <c r="Q248">
        <v>6.6749999999999998</v>
      </c>
      <c r="R248">
        <v>4</v>
      </c>
      <c r="S248" cm="1">
        <f t="array" ref="S248">PERCENTILE(IF(Table1[Director Name] = $P248,Table1[imdb_score]),0.25)</f>
        <v>6.0749999999999993</v>
      </c>
      <c r="T248" cm="1">
        <f t="array" ref="T248">PERCENTILE(IF(Table1[Director Name] = $P248,Table1[imdb_score]),0.5)</f>
        <v>6.6</v>
      </c>
      <c r="U248" cm="1">
        <f t="array" ref="U248">PERCENTILE(IF(Table1[Director Name] = $P248,Table1[imdb_score]),0.75)</f>
        <v>7.1999999999999993</v>
      </c>
      <c r="V248" cm="1">
        <f t="array" ref="V248">PERCENTILE(IF(Table1[Director Name] = $P248,Table1[imdb_score]),1)</f>
        <v>7.5</v>
      </c>
    </row>
    <row r="249" spans="1:22">
      <c r="A249" t="s">
        <v>916</v>
      </c>
      <c r="B249">
        <v>191</v>
      </c>
      <c r="C249">
        <v>92</v>
      </c>
      <c r="D249" t="s">
        <v>135</v>
      </c>
      <c r="E249">
        <v>114324072</v>
      </c>
      <c r="F249" t="s">
        <v>1239</v>
      </c>
      <c r="G249" t="s">
        <v>1240</v>
      </c>
      <c r="H249">
        <v>94324072</v>
      </c>
      <c r="I249" t="s">
        <v>15</v>
      </c>
      <c r="J249" t="s">
        <v>19</v>
      </c>
      <c r="K249" t="s">
        <v>20</v>
      </c>
      <c r="L249">
        <v>20000000</v>
      </c>
      <c r="M249">
        <v>6.7</v>
      </c>
      <c r="N249" t="s">
        <v>654</v>
      </c>
      <c r="P249" t="s">
        <v>1242</v>
      </c>
      <c r="Q249">
        <v>6.9249999999999998</v>
      </c>
      <c r="R249">
        <v>4</v>
      </c>
      <c r="S249" cm="1">
        <f t="array" ref="S249">PERCENTILE(IF(Table1[Director Name] = $P249,Table1[imdb_score]),0.25)</f>
        <v>6.8000000000000007</v>
      </c>
      <c r="T249" cm="1">
        <f t="array" ref="T249">PERCENTILE(IF(Table1[Director Name] = $P249,Table1[imdb_score]),0.5)</f>
        <v>7</v>
      </c>
      <c r="U249" cm="1">
        <f t="array" ref="U249">PERCENTILE(IF(Table1[Director Name] = $P249,Table1[imdb_score]),0.75)</f>
        <v>7.125</v>
      </c>
      <c r="V249" cm="1">
        <f t="array" ref="V249">PERCENTILE(IF(Table1[Director Name] = $P249,Table1[imdb_score]),1)</f>
        <v>7.2</v>
      </c>
    </row>
    <row r="250" spans="1:22">
      <c r="A250" t="s">
        <v>720</v>
      </c>
      <c r="B250">
        <v>669</v>
      </c>
      <c r="C250">
        <v>108</v>
      </c>
      <c r="D250" t="s">
        <v>463</v>
      </c>
      <c r="E250">
        <v>106952327</v>
      </c>
      <c r="F250" t="s">
        <v>77</v>
      </c>
      <c r="G250" t="s">
        <v>1243</v>
      </c>
      <c r="H250">
        <v>93952327</v>
      </c>
      <c r="I250" t="s">
        <v>1244</v>
      </c>
      <c r="J250" t="s">
        <v>19</v>
      </c>
      <c r="K250" t="s">
        <v>20</v>
      </c>
      <c r="L250">
        <v>13000000</v>
      </c>
      <c r="M250">
        <v>8</v>
      </c>
      <c r="N250" t="s">
        <v>1124</v>
      </c>
      <c r="P250" t="s">
        <v>1245</v>
      </c>
      <c r="Q250">
        <v>7.0250000000000004</v>
      </c>
      <c r="R250">
        <v>4</v>
      </c>
      <c r="S250" cm="1">
        <f t="array" ref="S250">PERCENTILE(IF(Table1[Director Name] = $P250,Table1[imdb_score]),0.25)</f>
        <v>6.7750000000000004</v>
      </c>
      <c r="T250" cm="1">
        <f t="array" ref="T250">PERCENTILE(IF(Table1[Director Name] = $P250,Table1[imdb_score]),0.5)</f>
        <v>6.8</v>
      </c>
      <c r="U250" cm="1">
        <f t="array" ref="U250">PERCENTILE(IF(Table1[Director Name] = $P250,Table1[imdb_score]),0.75)</f>
        <v>7.05</v>
      </c>
      <c r="V250" cm="1">
        <f t="array" ref="V250">PERCENTILE(IF(Table1[Director Name] = $P250,Table1[imdb_score]),1)</f>
        <v>7.8</v>
      </c>
    </row>
    <row r="251" spans="1:22">
      <c r="A251" t="s">
        <v>1246</v>
      </c>
      <c r="B251">
        <v>32</v>
      </c>
      <c r="C251">
        <v>108</v>
      </c>
      <c r="D251" t="s">
        <v>469</v>
      </c>
      <c r="E251">
        <v>109306210</v>
      </c>
      <c r="F251" t="s">
        <v>470</v>
      </c>
      <c r="G251" t="s">
        <v>1247</v>
      </c>
      <c r="H251">
        <v>93506210</v>
      </c>
      <c r="I251" t="s">
        <v>1248</v>
      </c>
      <c r="J251" t="s">
        <v>19</v>
      </c>
      <c r="K251" t="s">
        <v>347</v>
      </c>
      <c r="L251">
        <v>15800000</v>
      </c>
      <c r="M251">
        <v>5.5</v>
      </c>
      <c r="N251" t="s">
        <v>1249</v>
      </c>
      <c r="P251" t="s">
        <v>1250</v>
      </c>
      <c r="Q251">
        <v>8.2249999999999996</v>
      </c>
      <c r="R251">
        <v>4</v>
      </c>
      <c r="S251" cm="1">
        <f t="array" ref="S251">PERCENTILE(IF(Table1[Director Name] = $P251,Table1[imdb_score]),0.25)</f>
        <v>8.0749999999999993</v>
      </c>
      <c r="T251" cm="1">
        <f t="array" ref="T251">PERCENTILE(IF(Table1[Director Name] = $P251,Table1[imdb_score]),0.5)</f>
        <v>8.3000000000000007</v>
      </c>
      <c r="U251" cm="1">
        <f t="array" ref="U251">PERCENTILE(IF(Table1[Director Name] = $P251,Table1[imdb_score]),0.75)</f>
        <v>8.4499999999999993</v>
      </c>
      <c r="V251" cm="1">
        <f t="array" ref="V251">PERCENTILE(IF(Table1[Director Name] = $P251,Table1[imdb_score]),1)</f>
        <v>8.6</v>
      </c>
    </row>
    <row r="252" spans="1:22">
      <c r="A252" t="s">
        <v>336</v>
      </c>
      <c r="B252">
        <v>294</v>
      </c>
      <c r="C252">
        <v>174</v>
      </c>
      <c r="D252" t="s">
        <v>1251</v>
      </c>
      <c r="E252">
        <v>217536138</v>
      </c>
      <c r="F252" t="s">
        <v>164</v>
      </c>
      <c r="G252" t="s">
        <v>1252</v>
      </c>
      <c r="H252">
        <v>92536138</v>
      </c>
      <c r="I252" t="s">
        <v>1253</v>
      </c>
      <c r="J252" t="s">
        <v>19</v>
      </c>
      <c r="K252" t="s">
        <v>20</v>
      </c>
      <c r="L252">
        <v>125000000</v>
      </c>
      <c r="M252">
        <v>6.6</v>
      </c>
      <c r="N252" t="s">
        <v>1254</v>
      </c>
      <c r="P252" t="s">
        <v>1255</v>
      </c>
      <c r="Q252">
        <v>5.8250000000000002</v>
      </c>
      <c r="R252">
        <v>4</v>
      </c>
      <c r="S252" cm="1">
        <f t="array" ref="S252">PERCENTILE(IF(Table1[Director Name] = $P252,Table1[imdb_score]),0.25)</f>
        <v>5.6</v>
      </c>
      <c r="T252" cm="1">
        <f t="array" ref="T252">PERCENTILE(IF(Table1[Director Name] = $P252,Table1[imdb_score]),0.5)</f>
        <v>6.4</v>
      </c>
      <c r="U252" cm="1">
        <f t="array" ref="U252">PERCENTILE(IF(Table1[Director Name] = $P252,Table1[imdb_score]),0.75)</f>
        <v>6.625</v>
      </c>
      <c r="V252" cm="1">
        <f t="array" ref="V252">PERCENTILE(IF(Table1[Director Name] = $P252,Table1[imdb_score]),1)</f>
        <v>6.7</v>
      </c>
    </row>
    <row r="253" spans="1:22">
      <c r="A253" t="s">
        <v>409</v>
      </c>
      <c r="B253">
        <v>104</v>
      </c>
      <c r="C253">
        <v>135</v>
      </c>
      <c r="D253" t="s">
        <v>1256</v>
      </c>
      <c r="E253">
        <v>122012643</v>
      </c>
      <c r="F253" t="s">
        <v>956</v>
      </c>
      <c r="G253" t="s">
        <v>1257</v>
      </c>
      <c r="H253">
        <v>92012643</v>
      </c>
      <c r="I253" t="s">
        <v>1258</v>
      </c>
      <c r="J253" t="s">
        <v>19</v>
      </c>
      <c r="K253" t="s">
        <v>20</v>
      </c>
      <c r="L253">
        <v>30000000</v>
      </c>
      <c r="M253">
        <v>7.6</v>
      </c>
      <c r="N253" t="s">
        <v>1081</v>
      </c>
      <c r="P253" t="s">
        <v>1259</v>
      </c>
      <c r="Q253">
        <v>6.55</v>
      </c>
      <c r="R253">
        <v>4</v>
      </c>
      <c r="S253" cm="1">
        <f t="array" ref="S253">PERCENTILE(IF(Table1[Director Name] = $P253,Table1[imdb_score]),0.25)</f>
        <v>6.1749999999999998</v>
      </c>
      <c r="T253" cm="1">
        <f t="array" ref="T253">PERCENTILE(IF(Table1[Director Name] = $P253,Table1[imdb_score]),0.5)</f>
        <v>6.35</v>
      </c>
      <c r="U253" cm="1">
        <f t="array" ref="U253">PERCENTILE(IF(Table1[Director Name] = $P253,Table1[imdb_score]),0.75)</f>
        <v>6.7249999999999996</v>
      </c>
      <c r="V253" cm="1">
        <f t="array" ref="V253">PERCENTILE(IF(Table1[Director Name] = $P253,Table1[imdb_score]),1)</f>
        <v>7.4</v>
      </c>
    </row>
    <row r="254" spans="1:22">
      <c r="A254" t="s">
        <v>1260</v>
      </c>
      <c r="B254">
        <v>238</v>
      </c>
      <c r="C254">
        <v>108</v>
      </c>
      <c r="D254" t="s">
        <v>1261</v>
      </c>
      <c r="E254">
        <v>143704210</v>
      </c>
      <c r="F254" t="s">
        <v>793</v>
      </c>
      <c r="G254" t="s">
        <v>1262</v>
      </c>
      <c r="H254">
        <v>91704210</v>
      </c>
      <c r="I254" t="s">
        <v>1263</v>
      </c>
      <c r="J254" t="s">
        <v>19</v>
      </c>
      <c r="K254" t="s">
        <v>20</v>
      </c>
      <c r="L254">
        <v>52000000</v>
      </c>
      <c r="M254">
        <v>6.3</v>
      </c>
      <c r="N254" t="s">
        <v>1264</v>
      </c>
      <c r="P254" t="s">
        <v>1265</v>
      </c>
      <c r="Q254">
        <v>6.45</v>
      </c>
      <c r="R254">
        <v>4</v>
      </c>
      <c r="S254" cm="1">
        <f t="array" ref="S254">PERCENTILE(IF(Table1[Director Name] = $P254,Table1[imdb_score]),0.25)</f>
        <v>5.875</v>
      </c>
      <c r="T254" cm="1">
        <f t="array" ref="T254">PERCENTILE(IF(Table1[Director Name] = $P254,Table1[imdb_score]),0.5)</f>
        <v>6.25</v>
      </c>
      <c r="U254" cm="1">
        <f t="array" ref="U254">PERCENTILE(IF(Table1[Director Name] = $P254,Table1[imdb_score]),0.75)</f>
        <v>6.8249999999999993</v>
      </c>
      <c r="V254" cm="1">
        <f t="array" ref="V254">PERCENTILE(IF(Table1[Director Name] = $P254,Table1[imdb_score]),1)</f>
        <v>7.5</v>
      </c>
    </row>
    <row r="255" spans="1:22">
      <c r="A255" t="s">
        <v>1266</v>
      </c>
      <c r="B255">
        <v>656</v>
      </c>
      <c r="C255">
        <v>130</v>
      </c>
      <c r="D255" t="s">
        <v>1267</v>
      </c>
      <c r="E255">
        <v>136019448</v>
      </c>
      <c r="F255" t="s">
        <v>1145</v>
      </c>
      <c r="G255" t="s">
        <v>1268</v>
      </c>
      <c r="H255">
        <v>91519448</v>
      </c>
      <c r="I255" t="s">
        <v>1269</v>
      </c>
      <c r="J255" t="s">
        <v>19</v>
      </c>
      <c r="K255" t="s">
        <v>20</v>
      </c>
      <c r="L255">
        <v>44500000</v>
      </c>
      <c r="M255">
        <v>7.7</v>
      </c>
      <c r="N255" t="s">
        <v>1270</v>
      </c>
      <c r="P255" t="s">
        <v>1020</v>
      </c>
      <c r="Q255">
        <v>7.45</v>
      </c>
      <c r="R255">
        <v>4</v>
      </c>
      <c r="S255" cm="1">
        <f t="array" ref="S255">PERCENTILE(IF(Table1[Director Name] = $P255,Table1[imdb_score]),0.25)</f>
        <v>7.05</v>
      </c>
      <c r="T255" cm="1">
        <f t="array" ref="T255">PERCENTILE(IF(Table1[Director Name] = $P255,Table1[imdb_score]),0.5)</f>
        <v>7.4499999999999993</v>
      </c>
      <c r="U255" cm="1">
        <f t="array" ref="U255">PERCENTILE(IF(Table1[Director Name] = $P255,Table1[imdb_score]),0.75)</f>
        <v>7.85</v>
      </c>
      <c r="V255" cm="1">
        <f t="array" ref="V255">PERCENTILE(IF(Table1[Director Name] = $P255,Table1[imdb_score]),1)</f>
        <v>8</v>
      </c>
    </row>
    <row r="256" spans="1:22">
      <c r="A256" t="s">
        <v>525</v>
      </c>
      <c r="B256">
        <v>291</v>
      </c>
      <c r="C256">
        <v>153</v>
      </c>
      <c r="D256" t="s">
        <v>1271</v>
      </c>
      <c r="E256">
        <v>119518352</v>
      </c>
      <c r="F256" t="s">
        <v>108</v>
      </c>
      <c r="G256" t="s">
        <v>1272</v>
      </c>
      <c r="H256">
        <v>91518352</v>
      </c>
      <c r="I256" t="s">
        <v>1273</v>
      </c>
      <c r="J256" t="s">
        <v>19</v>
      </c>
      <c r="K256" t="s">
        <v>20</v>
      </c>
      <c r="L256">
        <v>28000000</v>
      </c>
      <c r="M256">
        <v>7.9</v>
      </c>
      <c r="N256" t="s">
        <v>1274</v>
      </c>
      <c r="P256" t="s">
        <v>1275</v>
      </c>
      <c r="Q256">
        <v>6.125</v>
      </c>
      <c r="R256">
        <v>4</v>
      </c>
      <c r="S256" cm="1">
        <f t="array" ref="S256">PERCENTILE(IF(Table1[Director Name] = $P256,Table1[imdb_score]),0.25)</f>
        <v>5.55</v>
      </c>
      <c r="T256" cm="1">
        <f t="array" ref="T256">PERCENTILE(IF(Table1[Director Name] = $P256,Table1[imdb_score]),0.5)</f>
        <v>6.2</v>
      </c>
      <c r="U256" cm="1">
        <f t="array" ref="U256">PERCENTILE(IF(Table1[Director Name] = $P256,Table1[imdb_score]),0.75)</f>
        <v>6.7750000000000004</v>
      </c>
      <c r="V256" cm="1">
        <f t="array" ref="V256">PERCENTILE(IF(Table1[Director Name] = $P256,Table1[imdb_score]),1)</f>
        <v>7</v>
      </c>
    </row>
    <row r="257" spans="1:22">
      <c r="A257" t="s">
        <v>635</v>
      </c>
      <c r="B257">
        <v>51</v>
      </c>
      <c r="C257">
        <v>95</v>
      </c>
      <c r="D257" t="s">
        <v>1276</v>
      </c>
      <c r="E257">
        <v>94900000</v>
      </c>
      <c r="F257" t="s">
        <v>1277</v>
      </c>
      <c r="G257" t="s">
        <v>1278</v>
      </c>
      <c r="H257">
        <v>90900000</v>
      </c>
      <c r="I257" t="s">
        <v>1279</v>
      </c>
      <c r="J257" t="s">
        <v>19</v>
      </c>
      <c r="K257" t="s">
        <v>20</v>
      </c>
      <c r="L257">
        <v>4000000</v>
      </c>
      <c r="M257">
        <v>6.1</v>
      </c>
      <c r="N257" t="s">
        <v>1280</v>
      </c>
      <c r="P257" t="s">
        <v>1281</v>
      </c>
      <c r="Q257">
        <v>6.75</v>
      </c>
      <c r="R257">
        <v>4</v>
      </c>
      <c r="S257" cm="1">
        <f t="array" ref="S257">PERCENTILE(IF(Table1[Director Name] = $P257,Table1[imdb_score]),0.25)</f>
        <v>6.55</v>
      </c>
      <c r="T257" cm="1">
        <f t="array" ref="T257">PERCENTILE(IF(Table1[Director Name] = $P257,Table1[imdb_score]),0.5)</f>
        <v>6.75</v>
      </c>
      <c r="U257" cm="1">
        <f t="array" ref="U257">PERCENTILE(IF(Table1[Director Name] = $P257,Table1[imdb_score]),0.75)</f>
        <v>6.95</v>
      </c>
      <c r="V257" cm="1">
        <f t="array" ref="V257">PERCENTILE(IF(Table1[Director Name] = $P257,Table1[imdb_score]),1)</f>
        <v>7.1</v>
      </c>
    </row>
    <row r="258" spans="1:22">
      <c r="A258" t="s">
        <v>797</v>
      </c>
      <c r="B258">
        <v>145</v>
      </c>
      <c r="C258">
        <v>95</v>
      </c>
      <c r="D258" t="s">
        <v>898</v>
      </c>
      <c r="E258">
        <v>101736215</v>
      </c>
      <c r="F258" t="s">
        <v>899</v>
      </c>
      <c r="G258" t="s">
        <v>1282</v>
      </c>
      <c r="H258">
        <v>90736215</v>
      </c>
      <c r="I258" t="s">
        <v>901</v>
      </c>
      <c r="J258" t="s">
        <v>19</v>
      </c>
      <c r="K258" t="s">
        <v>20</v>
      </c>
      <c r="L258">
        <v>11000000</v>
      </c>
      <c r="M258">
        <v>7</v>
      </c>
      <c r="N258" t="s">
        <v>57</v>
      </c>
      <c r="P258" t="s">
        <v>1283</v>
      </c>
      <c r="Q258">
        <v>5.2750000000000004</v>
      </c>
      <c r="R258">
        <v>4</v>
      </c>
      <c r="S258" cm="1">
        <f t="array" ref="S258">PERCENTILE(IF(Table1[Director Name] = $P258,Table1[imdb_score]),0.25)</f>
        <v>5.0250000000000004</v>
      </c>
      <c r="T258" cm="1">
        <f t="array" ref="T258">PERCENTILE(IF(Table1[Director Name] = $P258,Table1[imdb_score]),0.5)</f>
        <v>5.85</v>
      </c>
      <c r="U258" cm="1">
        <f t="array" ref="U258">PERCENTILE(IF(Table1[Director Name] = $P258,Table1[imdb_score]),0.75)</f>
        <v>6.1000000000000005</v>
      </c>
      <c r="V258" cm="1">
        <f t="array" ref="V258">PERCENTILE(IF(Table1[Director Name] = $P258,Table1[imdb_score]),1)</f>
        <v>6.7</v>
      </c>
    </row>
    <row r="259" spans="1:22">
      <c r="A259" t="s">
        <v>753</v>
      </c>
      <c r="B259">
        <v>237</v>
      </c>
      <c r="C259">
        <v>123</v>
      </c>
      <c r="D259" t="s">
        <v>1284</v>
      </c>
      <c r="E259">
        <v>215397307</v>
      </c>
      <c r="F259" t="s">
        <v>502</v>
      </c>
      <c r="G259" t="s">
        <v>1285</v>
      </c>
      <c r="H259">
        <v>90397307</v>
      </c>
      <c r="I259" t="s">
        <v>1286</v>
      </c>
      <c r="J259" t="s">
        <v>19</v>
      </c>
      <c r="K259" t="s">
        <v>20</v>
      </c>
      <c r="L259">
        <v>125000000</v>
      </c>
      <c r="M259">
        <v>6.1</v>
      </c>
      <c r="N259" t="s">
        <v>1081</v>
      </c>
      <c r="P259" t="s">
        <v>1287</v>
      </c>
      <c r="Q259">
        <v>2.6</v>
      </c>
      <c r="R259">
        <v>4</v>
      </c>
      <c r="S259" cm="1">
        <f t="array" ref="S259">PERCENTILE(IF(Table1[Director Name] = $P259,Table1[imdb_score]),0.25)</f>
        <v>2.1999999999999997</v>
      </c>
      <c r="T259" cm="1">
        <f t="array" ref="T259">PERCENTILE(IF(Table1[Director Name] = $P259,Table1[imdb_score]),0.5)</f>
        <v>2.5</v>
      </c>
      <c r="U259" cm="1">
        <f t="array" ref="U259">PERCENTILE(IF(Table1[Director Name] = $P259,Table1[imdb_score]),0.75)</f>
        <v>2.9000000000000004</v>
      </c>
      <c r="V259" cm="1">
        <f t="array" ref="V259">PERCENTILE(IF(Table1[Director Name] = $P259,Table1[imdb_score]),1)</f>
        <v>3.5</v>
      </c>
    </row>
    <row r="260" spans="1:22">
      <c r="A260" t="s">
        <v>536</v>
      </c>
      <c r="B260">
        <v>576</v>
      </c>
      <c r="C260">
        <v>136</v>
      </c>
      <c r="D260" t="s">
        <v>538</v>
      </c>
      <c r="E260">
        <v>259746958</v>
      </c>
      <c r="F260" t="s">
        <v>62</v>
      </c>
      <c r="G260" t="s">
        <v>1288</v>
      </c>
      <c r="H260">
        <v>89746958</v>
      </c>
      <c r="I260" t="s">
        <v>1065</v>
      </c>
      <c r="J260" t="s">
        <v>19</v>
      </c>
      <c r="K260" t="s">
        <v>20</v>
      </c>
      <c r="L260">
        <v>170000000</v>
      </c>
      <c r="M260">
        <v>7.8</v>
      </c>
      <c r="N260" t="s">
        <v>63</v>
      </c>
      <c r="P260" t="s">
        <v>1289</v>
      </c>
      <c r="Q260">
        <v>6.0250000000000004</v>
      </c>
      <c r="R260">
        <v>4</v>
      </c>
      <c r="S260" cm="1">
        <f t="array" ref="S260">PERCENTILE(IF(Table1[Director Name] = $P260,Table1[imdb_score]),0.25)</f>
        <v>5.4749999999999996</v>
      </c>
      <c r="T260" cm="1">
        <f t="array" ref="T260">PERCENTILE(IF(Table1[Director Name] = $P260,Table1[imdb_score]),0.5)</f>
        <v>5.9499999999999993</v>
      </c>
      <c r="U260" cm="1">
        <f t="array" ref="U260">PERCENTILE(IF(Table1[Director Name] = $P260,Table1[imdb_score]),0.75)</f>
        <v>6.5</v>
      </c>
      <c r="V260" cm="1">
        <f t="array" ref="V260">PERCENTILE(IF(Table1[Director Name] = $P260,Table1[imdb_score]),1)</f>
        <v>7.1</v>
      </c>
    </row>
    <row r="261" spans="1:22">
      <c r="A261" t="s">
        <v>1190</v>
      </c>
      <c r="B261">
        <v>208</v>
      </c>
      <c r="C261">
        <v>109</v>
      </c>
      <c r="D261" t="s">
        <v>719</v>
      </c>
      <c r="E261">
        <v>124732962</v>
      </c>
      <c r="F261" t="s">
        <v>1261</v>
      </c>
      <c r="G261" t="s">
        <v>1290</v>
      </c>
      <c r="H261">
        <v>89732962</v>
      </c>
      <c r="I261" t="s">
        <v>1291</v>
      </c>
      <c r="J261" t="s">
        <v>19</v>
      </c>
      <c r="K261" t="s">
        <v>20</v>
      </c>
      <c r="L261">
        <v>35000000</v>
      </c>
      <c r="M261">
        <v>6.8</v>
      </c>
      <c r="N261" t="s">
        <v>564</v>
      </c>
      <c r="P261" t="s">
        <v>1292</v>
      </c>
      <c r="Q261">
        <v>6.3</v>
      </c>
      <c r="R261">
        <v>4</v>
      </c>
      <c r="S261" cm="1">
        <f t="array" ref="S261">PERCENTILE(IF(Table1[Director Name] = $P261,Table1[imdb_score]),0.25)</f>
        <v>5.75</v>
      </c>
      <c r="T261" cm="1">
        <f t="array" ref="T261">PERCENTILE(IF(Table1[Director Name] = $P261,Table1[imdb_score]),0.5)</f>
        <v>6.55</v>
      </c>
      <c r="U261" cm="1">
        <f t="array" ref="U261">PERCENTILE(IF(Table1[Director Name] = $P261,Table1[imdb_score]),0.75)</f>
        <v>7.1</v>
      </c>
      <c r="V261" cm="1">
        <f t="array" ref="V261">PERCENTILE(IF(Table1[Director Name] = $P261,Table1[imdb_score]),1)</f>
        <v>7.1</v>
      </c>
    </row>
    <row r="262" spans="1:22">
      <c r="A262" t="s">
        <v>1293</v>
      </c>
      <c r="B262">
        <v>152</v>
      </c>
      <c r="C262">
        <v>89</v>
      </c>
      <c r="D262" t="s">
        <v>651</v>
      </c>
      <c r="E262">
        <v>169692572</v>
      </c>
      <c r="F262" t="s">
        <v>427</v>
      </c>
      <c r="G262" t="s">
        <v>1294</v>
      </c>
      <c r="H262">
        <v>89692572</v>
      </c>
      <c r="I262" t="s">
        <v>1295</v>
      </c>
      <c r="J262" t="s">
        <v>19</v>
      </c>
      <c r="K262" t="s">
        <v>20</v>
      </c>
      <c r="L262">
        <v>80000000</v>
      </c>
      <c r="M262">
        <v>6.7</v>
      </c>
      <c r="N262" t="s">
        <v>1296</v>
      </c>
      <c r="P262" t="s">
        <v>1297</v>
      </c>
      <c r="Q262">
        <v>6.3250000000000002</v>
      </c>
      <c r="R262">
        <v>4</v>
      </c>
      <c r="S262" cm="1">
        <f t="array" ref="S262">PERCENTILE(IF(Table1[Director Name] = $P262,Table1[imdb_score]),0.25)</f>
        <v>5.875</v>
      </c>
      <c r="T262" cm="1">
        <f t="array" ref="T262">PERCENTILE(IF(Table1[Director Name] = $P262,Table1[imdb_score]),0.5)</f>
        <v>6.3000000000000007</v>
      </c>
      <c r="U262" cm="1">
        <f t="array" ref="U262">PERCENTILE(IF(Table1[Director Name] = $P262,Table1[imdb_score]),0.75)</f>
        <v>6.75</v>
      </c>
      <c r="V262" cm="1">
        <f t="array" ref="V262">PERCENTILE(IF(Table1[Director Name] = $P262,Table1[imdb_score]),1)</f>
        <v>6.9</v>
      </c>
    </row>
    <row r="263" spans="1:22">
      <c r="A263" t="s">
        <v>699</v>
      </c>
      <c r="B263">
        <v>97</v>
      </c>
      <c r="C263">
        <v>108</v>
      </c>
      <c r="D263" t="s">
        <v>1298</v>
      </c>
      <c r="E263">
        <v>127214072</v>
      </c>
      <c r="F263" t="s">
        <v>1299</v>
      </c>
      <c r="G263" t="s">
        <v>1300</v>
      </c>
      <c r="H263">
        <v>89214072</v>
      </c>
      <c r="I263" t="s">
        <v>1301</v>
      </c>
      <c r="J263" t="s">
        <v>19</v>
      </c>
      <c r="K263" t="s">
        <v>20</v>
      </c>
      <c r="L263">
        <v>38000000</v>
      </c>
      <c r="M263">
        <v>6.1</v>
      </c>
      <c r="N263" t="s">
        <v>331</v>
      </c>
      <c r="P263" t="s">
        <v>1302</v>
      </c>
      <c r="Q263">
        <v>7.4</v>
      </c>
      <c r="R263">
        <v>4</v>
      </c>
      <c r="S263" cm="1">
        <f t="array" ref="S263">PERCENTILE(IF(Table1[Director Name] = $P263,Table1[imdb_score]),0.25)</f>
        <v>7.05</v>
      </c>
      <c r="T263" cm="1">
        <f t="array" ref="T263">PERCENTILE(IF(Table1[Director Name] = $P263,Table1[imdb_score]),0.5)</f>
        <v>7.55</v>
      </c>
      <c r="U263" cm="1">
        <f t="array" ref="U263">PERCENTILE(IF(Table1[Director Name] = $P263,Table1[imdb_score]),0.75)</f>
        <v>7.8999999999999995</v>
      </c>
      <c r="V263" cm="1">
        <f t="array" ref="V263">PERCENTILE(IF(Table1[Director Name] = $P263,Table1[imdb_score]),1)</f>
        <v>8.1999999999999993</v>
      </c>
    </row>
    <row r="264" spans="1:22">
      <c r="A264" t="s">
        <v>1303</v>
      </c>
      <c r="B264">
        <v>147</v>
      </c>
      <c r="C264">
        <v>92</v>
      </c>
      <c r="D264" t="s">
        <v>1304</v>
      </c>
      <c r="E264">
        <v>162495848</v>
      </c>
      <c r="F264" t="s">
        <v>1305</v>
      </c>
      <c r="G264" t="s">
        <v>1306</v>
      </c>
      <c r="H264">
        <v>88495848</v>
      </c>
      <c r="I264" t="s">
        <v>1307</v>
      </c>
      <c r="J264" t="s">
        <v>19</v>
      </c>
      <c r="K264" t="s">
        <v>20</v>
      </c>
      <c r="L264">
        <v>74000000</v>
      </c>
      <c r="M264">
        <v>6</v>
      </c>
      <c r="N264" t="s">
        <v>303</v>
      </c>
      <c r="P264" t="s">
        <v>1308</v>
      </c>
      <c r="Q264">
        <v>6.8</v>
      </c>
      <c r="R264">
        <v>4</v>
      </c>
      <c r="S264" cm="1">
        <f t="array" ref="S264">PERCENTILE(IF(Table1[Director Name] = $P264,Table1[imdb_score]),0.25)</f>
        <v>6.5749999999999993</v>
      </c>
      <c r="T264" cm="1">
        <f t="array" ref="T264">PERCENTILE(IF(Table1[Director Name] = $P264,Table1[imdb_score]),0.5)</f>
        <v>6.65</v>
      </c>
      <c r="U264" cm="1">
        <f t="array" ref="U264">PERCENTILE(IF(Table1[Director Name] = $P264,Table1[imdb_score]),0.75)</f>
        <v>6.875</v>
      </c>
      <c r="V264" cm="1">
        <f t="array" ref="V264">PERCENTILE(IF(Table1[Director Name] = $P264,Table1[imdb_score]),1)</f>
        <v>7.4</v>
      </c>
    </row>
    <row r="265" spans="1:22">
      <c r="A265" t="s">
        <v>1297</v>
      </c>
      <c r="B265">
        <v>198</v>
      </c>
      <c r="C265">
        <v>92</v>
      </c>
      <c r="D265" t="s">
        <v>1309</v>
      </c>
      <c r="E265">
        <v>181166115</v>
      </c>
      <c r="F265" t="s">
        <v>1310</v>
      </c>
      <c r="G265" t="s">
        <v>1311</v>
      </c>
      <c r="H265">
        <v>88166115</v>
      </c>
      <c r="I265" t="s">
        <v>1312</v>
      </c>
      <c r="J265" t="s">
        <v>19</v>
      </c>
      <c r="K265" t="s">
        <v>20</v>
      </c>
      <c r="L265">
        <v>93000000</v>
      </c>
      <c r="M265">
        <v>5.9</v>
      </c>
      <c r="N265" t="s">
        <v>27</v>
      </c>
      <c r="P265" t="s">
        <v>1313</v>
      </c>
      <c r="Q265">
        <v>6.3</v>
      </c>
      <c r="R265">
        <v>4</v>
      </c>
      <c r="S265" cm="1">
        <f t="array" ref="S265">PERCENTILE(IF(Table1[Director Name] = $P265,Table1[imdb_score]),0.25)</f>
        <v>6.0749999999999993</v>
      </c>
      <c r="T265" cm="1">
        <f t="array" ref="T265">PERCENTILE(IF(Table1[Director Name] = $P265,Table1[imdb_score]),0.5)</f>
        <v>6.1999999999999993</v>
      </c>
      <c r="U265" cm="1">
        <f t="array" ref="U265">PERCENTILE(IF(Table1[Director Name] = $P265,Table1[imdb_score]),0.75)</f>
        <v>6.4249999999999998</v>
      </c>
      <c r="V265" cm="1">
        <f t="array" ref="V265">PERCENTILE(IF(Table1[Director Name] = $P265,Table1[imdb_score]),1)</f>
        <v>6.8</v>
      </c>
    </row>
    <row r="266" spans="1:22">
      <c r="A266" t="s">
        <v>369</v>
      </c>
      <c r="B266">
        <v>242</v>
      </c>
      <c r="C266">
        <v>103</v>
      </c>
      <c r="D266" t="s">
        <v>1314</v>
      </c>
      <c r="E266">
        <v>103001286</v>
      </c>
      <c r="F266" t="s">
        <v>1315</v>
      </c>
      <c r="G266" t="s">
        <v>1316</v>
      </c>
      <c r="H266">
        <v>88001286</v>
      </c>
      <c r="I266" t="s">
        <v>1317</v>
      </c>
      <c r="J266" t="s">
        <v>19</v>
      </c>
      <c r="K266" t="s">
        <v>20</v>
      </c>
      <c r="L266">
        <v>15000000</v>
      </c>
      <c r="M266">
        <v>7.2</v>
      </c>
      <c r="N266" t="s">
        <v>1318</v>
      </c>
      <c r="P266" t="s">
        <v>1319</v>
      </c>
      <c r="Q266">
        <v>5.8</v>
      </c>
      <c r="R266">
        <v>4</v>
      </c>
      <c r="S266" cm="1">
        <f t="array" ref="S266">PERCENTILE(IF(Table1[Director Name] = $P266,Table1[imdb_score]),0.25)</f>
        <v>5.375</v>
      </c>
      <c r="T266" cm="1">
        <f t="array" ref="T266">PERCENTILE(IF(Table1[Director Name] = $P266,Table1[imdb_score]),0.5)</f>
        <v>5.75</v>
      </c>
      <c r="U266" cm="1">
        <f t="array" ref="U266">PERCENTILE(IF(Table1[Director Name] = $P266,Table1[imdb_score]),0.75)</f>
        <v>6.1749999999999998</v>
      </c>
      <c r="V266" cm="1">
        <f t="array" ref="V266">PERCENTILE(IF(Table1[Director Name] = $P266,Table1[imdb_score]),1)</f>
        <v>6.4</v>
      </c>
    </row>
    <row r="267" spans="1:22">
      <c r="A267" t="s">
        <v>792</v>
      </c>
      <c r="B267">
        <v>488</v>
      </c>
      <c r="C267">
        <v>158</v>
      </c>
      <c r="D267" t="s">
        <v>1320</v>
      </c>
      <c r="E267">
        <v>148775460</v>
      </c>
      <c r="F267" t="s">
        <v>1072</v>
      </c>
      <c r="G267" t="s">
        <v>1321</v>
      </c>
      <c r="H267">
        <v>87775460</v>
      </c>
      <c r="I267" t="s">
        <v>719</v>
      </c>
      <c r="J267" t="s">
        <v>19</v>
      </c>
      <c r="K267" t="s">
        <v>20</v>
      </c>
      <c r="L267">
        <v>61000000</v>
      </c>
      <c r="M267">
        <v>7.6</v>
      </c>
      <c r="N267" t="s">
        <v>1322</v>
      </c>
      <c r="P267" t="s">
        <v>1323</v>
      </c>
      <c r="Q267">
        <v>6.85</v>
      </c>
      <c r="R267">
        <v>4</v>
      </c>
      <c r="S267" cm="1">
        <f t="array" ref="S267">PERCENTILE(IF(Table1[Director Name] = $P267,Table1[imdb_score]),0.25)</f>
        <v>6.625</v>
      </c>
      <c r="T267" cm="1">
        <f t="array" ref="T267">PERCENTILE(IF(Table1[Director Name] = $P267,Table1[imdb_score]),0.5)</f>
        <v>7</v>
      </c>
      <c r="U267" cm="1">
        <f t="array" ref="U267">PERCENTILE(IF(Table1[Director Name] = $P267,Table1[imdb_score]),0.75)</f>
        <v>7.2249999999999996</v>
      </c>
      <c r="V267" cm="1">
        <f t="array" ref="V267">PERCENTILE(IF(Table1[Director Name] = $P267,Table1[imdb_score]),1)</f>
        <v>7.6</v>
      </c>
    </row>
    <row r="268" spans="1:22">
      <c r="A268" t="s">
        <v>842</v>
      </c>
      <c r="B268">
        <v>142</v>
      </c>
      <c r="C268">
        <v>124</v>
      </c>
      <c r="D268" t="s">
        <v>824</v>
      </c>
      <c r="E268">
        <v>172620724</v>
      </c>
      <c r="F268" t="s">
        <v>45</v>
      </c>
      <c r="G268" t="s">
        <v>1324</v>
      </c>
      <c r="H268">
        <v>87620724</v>
      </c>
      <c r="I268" t="s">
        <v>780</v>
      </c>
      <c r="J268" t="s">
        <v>19</v>
      </c>
      <c r="K268" t="s">
        <v>20</v>
      </c>
      <c r="L268">
        <v>85000000</v>
      </c>
      <c r="M268">
        <v>6.4</v>
      </c>
      <c r="N268" t="s">
        <v>603</v>
      </c>
      <c r="P268" t="s">
        <v>1325</v>
      </c>
      <c r="Q268">
        <v>4.875</v>
      </c>
      <c r="R268">
        <v>4</v>
      </c>
      <c r="S268" cm="1">
        <f t="array" ref="S268">PERCENTILE(IF(Table1[Director Name] = $P268,Table1[imdb_score]),0.25)</f>
        <v>4.55</v>
      </c>
      <c r="T268" cm="1">
        <f t="array" ref="T268">PERCENTILE(IF(Table1[Director Name] = $P268,Table1[imdb_score]),0.5)</f>
        <v>4.8499999999999996</v>
      </c>
      <c r="U268" cm="1">
        <f t="array" ref="U268">PERCENTILE(IF(Table1[Director Name] = $P268,Table1[imdb_score]),0.75)</f>
        <v>5.1749999999999998</v>
      </c>
      <c r="V268" cm="1">
        <f t="array" ref="V268">PERCENTILE(IF(Table1[Director Name] = $P268,Table1[imdb_score]),1)</f>
        <v>5.4</v>
      </c>
    </row>
    <row r="269" spans="1:22">
      <c r="A269" t="s">
        <v>809</v>
      </c>
      <c r="B269">
        <v>100</v>
      </c>
      <c r="C269">
        <v>99</v>
      </c>
      <c r="D269" t="s">
        <v>838</v>
      </c>
      <c r="E269">
        <v>117559438</v>
      </c>
      <c r="F269" t="s">
        <v>1326</v>
      </c>
      <c r="G269" t="s">
        <v>1327</v>
      </c>
      <c r="H269">
        <v>87559438</v>
      </c>
      <c r="I269" t="s">
        <v>1328</v>
      </c>
      <c r="J269" t="s">
        <v>19</v>
      </c>
      <c r="K269" t="s">
        <v>20</v>
      </c>
      <c r="L269">
        <v>30000000</v>
      </c>
      <c r="M269">
        <v>5.0999999999999996</v>
      </c>
      <c r="N269" t="s">
        <v>291</v>
      </c>
      <c r="P269" t="s">
        <v>1329</v>
      </c>
      <c r="Q269">
        <v>6.2</v>
      </c>
      <c r="R269">
        <v>4</v>
      </c>
      <c r="S269" cm="1">
        <f t="array" ref="S269">PERCENTILE(IF(Table1[Director Name] = $P269,Table1[imdb_score]),0.25)</f>
        <v>6</v>
      </c>
      <c r="T269" cm="1">
        <f t="array" ref="T269">PERCENTILE(IF(Table1[Director Name] = $P269,Table1[imdb_score]),0.5)</f>
        <v>6.4</v>
      </c>
      <c r="U269" cm="1">
        <f t="array" ref="U269">PERCENTILE(IF(Table1[Director Name] = $P269,Table1[imdb_score]),0.75)</f>
        <v>6.6</v>
      </c>
      <c r="V269" cm="1">
        <f t="array" ref="V269">PERCENTILE(IF(Table1[Director Name] = $P269,Table1[imdb_score]),1)</f>
        <v>6.6</v>
      </c>
    </row>
    <row r="270" spans="1:22">
      <c r="A270" t="s">
        <v>1191</v>
      </c>
      <c r="B270">
        <v>157</v>
      </c>
      <c r="C270">
        <v>102</v>
      </c>
      <c r="D270" t="s">
        <v>1330</v>
      </c>
      <c r="E270">
        <v>101978840</v>
      </c>
      <c r="F270" t="s">
        <v>1331</v>
      </c>
      <c r="G270" t="s">
        <v>1332</v>
      </c>
      <c r="H270">
        <v>86978840</v>
      </c>
      <c r="I270" t="s">
        <v>1333</v>
      </c>
      <c r="J270" t="s">
        <v>19</v>
      </c>
      <c r="K270" t="s">
        <v>20</v>
      </c>
      <c r="L270">
        <v>15000000</v>
      </c>
      <c r="M270">
        <v>6.6</v>
      </c>
      <c r="N270" t="s">
        <v>57</v>
      </c>
      <c r="P270" t="s">
        <v>955</v>
      </c>
      <c r="Q270">
        <v>7.2</v>
      </c>
      <c r="R270">
        <v>4</v>
      </c>
      <c r="S270" cm="1">
        <f t="array" ref="S270">PERCENTILE(IF(Table1[Director Name] = $P270,Table1[imdb_score]),0.25)</f>
        <v>6.4249999999999998</v>
      </c>
      <c r="T270" cm="1">
        <f t="array" ref="T270">PERCENTILE(IF(Table1[Director Name] = $P270,Table1[imdb_score]),0.5)</f>
        <v>7.15</v>
      </c>
      <c r="U270" cm="1">
        <f t="array" ref="U270">PERCENTILE(IF(Table1[Director Name] = $P270,Table1[imdb_score]),0.75)</f>
        <v>7.9249999999999998</v>
      </c>
      <c r="V270" cm="1">
        <f t="array" ref="V270">PERCENTILE(IF(Table1[Director Name] = $P270,Table1[imdb_score]),1)</f>
        <v>8.6</v>
      </c>
    </row>
    <row r="271" spans="1:22">
      <c r="A271" t="s">
        <v>126</v>
      </c>
      <c r="B271">
        <v>131</v>
      </c>
      <c r="C271">
        <v>131</v>
      </c>
      <c r="D271" t="s">
        <v>86</v>
      </c>
      <c r="E271">
        <v>101157447</v>
      </c>
      <c r="F271" t="s">
        <v>126</v>
      </c>
      <c r="G271" t="s">
        <v>1334</v>
      </c>
      <c r="H271">
        <v>86757447</v>
      </c>
      <c r="I271" t="s">
        <v>1335</v>
      </c>
      <c r="J271" t="s">
        <v>19</v>
      </c>
      <c r="K271" t="s">
        <v>20</v>
      </c>
      <c r="L271">
        <v>14400000</v>
      </c>
      <c r="M271">
        <v>8.3000000000000007</v>
      </c>
      <c r="N271" t="s">
        <v>1336</v>
      </c>
      <c r="P271" t="s">
        <v>1337</v>
      </c>
      <c r="Q271">
        <v>5.85</v>
      </c>
      <c r="R271">
        <v>4</v>
      </c>
      <c r="S271" cm="1">
        <f t="array" ref="S271">PERCENTILE(IF(Table1[Director Name] = $P271,Table1[imdb_score]),0.25)</f>
        <v>4.95</v>
      </c>
      <c r="T271" cm="1">
        <f t="array" ref="T271">PERCENTILE(IF(Table1[Director Name] = $P271,Table1[imdb_score]),0.5)</f>
        <v>5.8000000000000007</v>
      </c>
      <c r="U271" cm="1">
        <f t="array" ref="U271">PERCENTILE(IF(Table1[Director Name] = $P271,Table1[imdb_score]),0.75)</f>
        <v>6.7</v>
      </c>
      <c r="V271" cm="1">
        <f t="array" ref="V271">PERCENTILE(IF(Table1[Director Name] = $P271,Table1[imdb_score]),1)</f>
        <v>7.6</v>
      </c>
    </row>
    <row r="272" spans="1:22">
      <c r="A272" t="s">
        <v>1338</v>
      </c>
      <c r="B272">
        <v>304</v>
      </c>
      <c r="C272">
        <v>132</v>
      </c>
      <c r="D272" t="s">
        <v>1339</v>
      </c>
      <c r="E272">
        <v>116631310</v>
      </c>
      <c r="F272" t="s">
        <v>1042</v>
      </c>
      <c r="G272" t="s">
        <v>1340</v>
      </c>
      <c r="H272">
        <v>86631310</v>
      </c>
      <c r="I272" t="s">
        <v>1131</v>
      </c>
      <c r="J272" t="s">
        <v>19</v>
      </c>
      <c r="K272" t="s">
        <v>20</v>
      </c>
      <c r="L272">
        <v>30000000</v>
      </c>
      <c r="M272">
        <v>7.2</v>
      </c>
      <c r="N272" t="s">
        <v>949</v>
      </c>
      <c r="P272" t="s">
        <v>1341</v>
      </c>
      <c r="Q272">
        <v>6.7</v>
      </c>
      <c r="R272">
        <v>4</v>
      </c>
      <c r="S272" cm="1">
        <f t="array" ref="S272">PERCENTILE(IF(Table1[Director Name] = $P272,Table1[imdb_score]),0.25)</f>
        <v>6.45</v>
      </c>
      <c r="T272" cm="1">
        <f t="array" ref="T272">PERCENTILE(IF(Table1[Director Name] = $P272,Table1[imdb_score]),0.5)</f>
        <v>6.8000000000000007</v>
      </c>
      <c r="U272" cm="1">
        <f t="array" ref="U272">PERCENTILE(IF(Table1[Director Name] = $P272,Table1[imdb_score]),0.75)</f>
        <v>7.0500000000000007</v>
      </c>
      <c r="V272" cm="1">
        <f t="array" ref="V272">PERCENTILE(IF(Table1[Director Name] = $P272,Table1[imdb_score]),1)</f>
        <v>7.5</v>
      </c>
    </row>
    <row r="273" spans="1:22">
      <c r="A273" t="s">
        <v>1342</v>
      </c>
      <c r="B273">
        <v>92</v>
      </c>
      <c r="C273">
        <v>84</v>
      </c>
      <c r="D273" t="s">
        <v>389</v>
      </c>
      <c r="E273">
        <v>141600000</v>
      </c>
      <c r="F273" t="s">
        <v>84</v>
      </c>
      <c r="G273" t="s">
        <v>1343</v>
      </c>
      <c r="H273">
        <v>86600000</v>
      </c>
      <c r="I273" t="s">
        <v>1344</v>
      </c>
      <c r="J273" t="s">
        <v>19</v>
      </c>
      <c r="K273" t="s">
        <v>20</v>
      </c>
      <c r="L273">
        <v>55000000</v>
      </c>
      <c r="M273">
        <v>6.6</v>
      </c>
      <c r="N273" t="s">
        <v>1345</v>
      </c>
      <c r="P273" t="s">
        <v>1346</v>
      </c>
      <c r="Q273">
        <v>6.55</v>
      </c>
      <c r="R273">
        <v>4</v>
      </c>
      <c r="S273" cm="1">
        <f t="array" ref="S273">PERCENTILE(IF(Table1[Director Name] = $P273,Table1[imdb_score]),0.25)</f>
        <v>6.375</v>
      </c>
      <c r="T273" cm="1">
        <f t="array" ref="T273">PERCENTILE(IF(Table1[Director Name] = $P273,Table1[imdb_score]),0.5)</f>
        <v>6.5</v>
      </c>
      <c r="U273" cm="1">
        <f t="array" ref="U273">PERCENTILE(IF(Table1[Director Name] = $P273,Table1[imdb_score]),0.75)</f>
        <v>6.6749999999999998</v>
      </c>
      <c r="V273" cm="1">
        <f t="array" ref="V273">PERCENTILE(IF(Table1[Director Name] = $P273,Table1[imdb_score]),1)</f>
        <v>6.9</v>
      </c>
    </row>
    <row r="274" spans="1:22">
      <c r="A274" t="s">
        <v>1347</v>
      </c>
      <c r="B274">
        <v>433</v>
      </c>
      <c r="C274">
        <v>89</v>
      </c>
      <c r="D274" t="s">
        <v>86</v>
      </c>
      <c r="E274">
        <v>126546825</v>
      </c>
      <c r="F274" t="s">
        <v>62</v>
      </c>
      <c r="G274" t="s">
        <v>1348</v>
      </c>
      <c r="H274">
        <v>86546825</v>
      </c>
      <c r="I274" t="s">
        <v>1349</v>
      </c>
      <c r="J274" t="s">
        <v>19</v>
      </c>
      <c r="K274" t="s">
        <v>822</v>
      </c>
      <c r="L274">
        <v>40000000</v>
      </c>
      <c r="M274">
        <v>6.4</v>
      </c>
      <c r="N274" t="s">
        <v>1350</v>
      </c>
      <c r="P274" t="s">
        <v>58</v>
      </c>
      <c r="Q274">
        <v>7.9249999999999998</v>
      </c>
      <c r="R274">
        <v>4</v>
      </c>
      <c r="S274" cm="1">
        <f t="array" ref="S274">PERCENTILE(IF(Table1[Director Name] = $P274,Table1[imdb_score]),0.25)</f>
        <v>7.875</v>
      </c>
      <c r="T274" cm="1">
        <f t="array" ref="T274">PERCENTILE(IF(Table1[Director Name] = $P274,Table1[imdb_score]),0.5)</f>
        <v>8.0500000000000007</v>
      </c>
      <c r="U274" cm="1">
        <f t="array" ref="U274">PERCENTILE(IF(Table1[Director Name] = $P274,Table1[imdb_score]),0.75)</f>
        <v>8.1</v>
      </c>
      <c r="V274" cm="1">
        <f t="array" ref="V274">PERCENTILE(IF(Table1[Director Name] = $P274,Table1[imdb_score]),1)</f>
        <v>8.1</v>
      </c>
    </row>
    <row r="275" spans="1:22">
      <c r="A275" t="s">
        <v>1351</v>
      </c>
      <c r="B275">
        <v>143</v>
      </c>
      <c r="C275">
        <v>90</v>
      </c>
      <c r="D275" t="s">
        <v>280</v>
      </c>
      <c r="E275">
        <v>160762022</v>
      </c>
      <c r="F275" t="s">
        <v>328</v>
      </c>
      <c r="G275" t="s">
        <v>1352</v>
      </c>
      <c r="H275">
        <v>85762022</v>
      </c>
      <c r="I275" t="s">
        <v>1139</v>
      </c>
      <c r="J275" t="s">
        <v>19</v>
      </c>
      <c r="K275" t="s">
        <v>20</v>
      </c>
      <c r="L275">
        <v>75000000</v>
      </c>
      <c r="M275">
        <v>6</v>
      </c>
      <c r="N275" t="s">
        <v>139</v>
      </c>
      <c r="P275" t="s">
        <v>1353</v>
      </c>
      <c r="Q275">
        <v>6.9</v>
      </c>
      <c r="R275">
        <v>4</v>
      </c>
      <c r="S275" cm="1">
        <f t="array" ref="S275">PERCENTILE(IF(Table1[Director Name] = $P275,Table1[imdb_score]),0.25)</f>
        <v>6.9</v>
      </c>
      <c r="T275" cm="1">
        <f t="array" ref="T275">PERCENTILE(IF(Table1[Director Name] = $P275,Table1[imdb_score]),0.5)</f>
        <v>7.4</v>
      </c>
      <c r="U275" cm="1">
        <f t="array" ref="U275">PERCENTILE(IF(Table1[Director Name] = $P275,Table1[imdb_score]),0.75)</f>
        <v>7.4</v>
      </c>
      <c r="V275" cm="1">
        <f t="array" ref="V275">PERCENTILE(IF(Table1[Director Name] = $P275,Table1[imdb_score]),1)</f>
        <v>7.4</v>
      </c>
    </row>
    <row r="276" spans="1:22">
      <c r="A276" t="s">
        <v>1354</v>
      </c>
      <c r="B276">
        <v>157</v>
      </c>
      <c r="C276">
        <v>120</v>
      </c>
      <c r="D276" t="s">
        <v>1355</v>
      </c>
      <c r="E276">
        <v>115648585</v>
      </c>
      <c r="F276" t="s">
        <v>1356</v>
      </c>
      <c r="G276" t="s">
        <v>1357</v>
      </c>
      <c r="H276">
        <v>85648585</v>
      </c>
      <c r="I276" t="s">
        <v>1358</v>
      </c>
      <c r="J276" t="s">
        <v>19</v>
      </c>
      <c r="K276" t="s">
        <v>20</v>
      </c>
      <c r="L276">
        <v>30000000</v>
      </c>
      <c r="M276">
        <v>7.8</v>
      </c>
      <c r="N276" t="s">
        <v>273</v>
      </c>
      <c r="P276" t="s">
        <v>1359</v>
      </c>
      <c r="Q276">
        <v>5.1749999999999998</v>
      </c>
      <c r="R276">
        <v>4</v>
      </c>
      <c r="S276" cm="1">
        <f t="array" ref="S276">PERCENTILE(IF(Table1[Director Name] = $P276,Table1[imdb_score]),0.25)</f>
        <v>4.9749999999999996</v>
      </c>
      <c r="T276" cm="1">
        <f t="array" ref="T276">PERCENTILE(IF(Table1[Director Name] = $P276,Table1[imdb_score]),0.5)</f>
        <v>5.3000000000000007</v>
      </c>
      <c r="U276" cm="1">
        <f t="array" ref="U276">PERCENTILE(IF(Table1[Director Name] = $P276,Table1[imdb_score]),0.75)</f>
        <v>5.5</v>
      </c>
      <c r="V276" cm="1">
        <f t="array" ref="V276">PERCENTILE(IF(Table1[Director Name] = $P276,Table1[imdb_score]),1)</f>
        <v>5.8</v>
      </c>
    </row>
    <row r="277" spans="1:22">
      <c r="A277" t="s">
        <v>1360</v>
      </c>
      <c r="B277">
        <v>472</v>
      </c>
      <c r="C277">
        <v>112</v>
      </c>
      <c r="D277" t="s">
        <v>1361</v>
      </c>
      <c r="E277">
        <v>115646235</v>
      </c>
      <c r="F277" t="s">
        <v>1362</v>
      </c>
      <c r="G277" t="s">
        <v>1363</v>
      </c>
      <c r="H277">
        <v>85646235</v>
      </c>
      <c r="I277" t="s">
        <v>1364</v>
      </c>
      <c r="J277" t="s">
        <v>19</v>
      </c>
      <c r="K277" t="s">
        <v>1365</v>
      </c>
      <c r="L277">
        <v>30000000</v>
      </c>
      <c r="M277">
        <v>8</v>
      </c>
      <c r="N277" t="s">
        <v>1350</v>
      </c>
      <c r="P277" t="s">
        <v>1366</v>
      </c>
      <c r="Q277">
        <v>6.2</v>
      </c>
      <c r="R277">
        <v>4</v>
      </c>
      <c r="S277" cm="1">
        <f t="array" ref="S277">PERCENTILE(IF(Table1[Director Name] = $P277,Table1[imdb_score]),0.25)</f>
        <v>6.125</v>
      </c>
      <c r="T277" cm="1">
        <f t="array" ref="T277">PERCENTILE(IF(Table1[Director Name] = $P277,Table1[imdb_score]),0.5)</f>
        <v>6.45</v>
      </c>
      <c r="U277" cm="1">
        <f t="array" ref="U277">PERCENTILE(IF(Table1[Director Name] = $P277,Table1[imdb_score]),0.75)</f>
        <v>6.5250000000000004</v>
      </c>
      <c r="V277" cm="1">
        <f t="array" ref="V277">PERCENTILE(IF(Table1[Director Name] = $P277,Table1[imdb_score]),1)</f>
        <v>6.6</v>
      </c>
    </row>
    <row r="278" spans="1:22">
      <c r="A278" t="s">
        <v>710</v>
      </c>
      <c r="B278">
        <v>35</v>
      </c>
      <c r="C278">
        <v>91</v>
      </c>
      <c r="D278" t="s">
        <v>1367</v>
      </c>
      <c r="E278">
        <v>130512915</v>
      </c>
      <c r="F278" t="s">
        <v>1368</v>
      </c>
      <c r="G278" t="s">
        <v>1369</v>
      </c>
      <c r="H278">
        <v>85512915</v>
      </c>
      <c r="I278" t="s">
        <v>876</v>
      </c>
      <c r="J278" t="s">
        <v>19</v>
      </c>
      <c r="K278" t="s">
        <v>20</v>
      </c>
      <c r="L278">
        <v>45000000</v>
      </c>
      <c r="M278">
        <v>4.8</v>
      </c>
      <c r="N278" t="s">
        <v>692</v>
      </c>
      <c r="P278" t="s">
        <v>1370</v>
      </c>
      <c r="Q278">
        <v>6.4749999999999996</v>
      </c>
      <c r="R278">
        <v>4</v>
      </c>
      <c r="S278" cm="1">
        <f t="array" ref="S278">PERCENTILE(IF(Table1[Director Name] = $P278,Table1[imdb_score]),0.25)</f>
        <v>5.9</v>
      </c>
      <c r="T278" cm="1">
        <f t="array" ref="T278">PERCENTILE(IF(Table1[Director Name] = $P278,Table1[imdb_score]),0.5)</f>
        <v>6.2</v>
      </c>
      <c r="U278" cm="1">
        <f t="array" ref="U278">PERCENTILE(IF(Table1[Director Name] = $P278,Table1[imdb_score]),0.75)</f>
        <v>6.7750000000000004</v>
      </c>
      <c r="V278" cm="1">
        <f t="array" ref="V278">PERCENTILE(IF(Table1[Director Name] = $P278,Table1[imdb_score]),1)</f>
        <v>7.6</v>
      </c>
    </row>
    <row r="279" spans="1:22">
      <c r="A279" t="s">
        <v>1371</v>
      </c>
      <c r="B279">
        <v>266</v>
      </c>
      <c r="C279">
        <v>92</v>
      </c>
      <c r="D279" t="s">
        <v>113</v>
      </c>
      <c r="E279">
        <v>215395021</v>
      </c>
      <c r="F279" t="s">
        <v>1139</v>
      </c>
      <c r="G279" t="s">
        <v>1372</v>
      </c>
      <c r="H279">
        <v>85395021</v>
      </c>
      <c r="I279" t="s">
        <v>1373</v>
      </c>
      <c r="J279" t="s">
        <v>19</v>
      </c>
      <c r="K279" t="s">
        <v>20</v>
      </c>
      <c r="L279">
        <v>130000000</v>
      </c>
      <c r="M279">
        <v>7.6</v>
      </c>
      <c r="N279" t="s">
        <v>1048</v>
      </c>
      <c r="P279" t="s">
        <v>977</v>
      </c>
      <c r="Q279">
        <v>6.8</v>
      </c>
      <c r="R279">
        <v>4</v>
      </c>
      <c r="S279" cm="1">
        <f t="array" ref="S279">PERCENTILE(IF(Table1[Director Name] = $P279,Table1[imdb_score]),0.25)</f>
        <v>6.25</v>
      </c>
      <c r="T279" cm="1">
        <f t="array" ref="T279">PERCENTILE(IF(Table1[Director Name] = $P279,Table1[imdb_score]),0.5)</f>
        <v>6.85</v>
      </c>
      <c r="U279" cm="1">
        <f t="array" ref="U279">PERCENTILE(IF(Table1[Director Name] = $P279,Table1[imdb_score]),0.75)</f>
        <v>7.4</v>
      </c>
      <c r="V279" cm="1">
        <f t="array" ref="V279">PERCENTILE(IF(Table1[Director Name] = $P279,Table1[imdb_score]),1)</f>
        <v>7.7</v>
      </c>
    </row>
    <row r="280" spans="1:22">
      <c r="A280" t="s">
        <v>803</v>
      </c>
      <c r="B280">
        <v>319</v>
      </c>
      <c r="C280">
        <v>121</v>
      </c>
      <c r="D280" t="s">
        <v>1374</v>
      </c>
      <c r="E280">
        <v>125069696</v>
      </c>
      <c r="F280" t="s">
        <v>1375</v>
      </c>
      <c r="G280" t="s">
        <v>1376</v>
      </c>
      <c r="H280">
        <v>85069696</v>
      </c>
      <c r="I280" t="s">
        <v>1377</v>
      </c>
      <c r="J280" t="s">
        <v>19</v>
      </c>
      <c r="K280" t="s">
        <v>20</v>
      </c>
      <c r="L280">
        <v>40000000</v>
      </c>
      <c r="M280">
        <v>7.6</v>
      </c>
      <c r="N280" t="s">
        <v>1378</v>
      </c>
      <c r="P280" t="s">
        <v>1379</v>
      </c>
      <c r="Q280">
        <v>6.55</v>
      </c>
      <c r="R280">
        <v>4</v>
      </c>
      <c r="S280" cm="1">
        <f t="array" ref="S280">PERCENTILE(IF(Table1[Director Name] = $P280,Table1[imdb_score]),0.25)</f>
        <v>6.3249999999999993</v>
      </c>
      <c r="T280" cm="1">
        <f t="array" ref="T280">PERCENTILE(IF(Table1[Director Name] = $P280,Table1[imdb_score]),0.5)</f>
        <v>6.75</v>
      </c>
      <c r="U280" cm="1">
        <f t="array" ref="U280">PERCENTILE(IF(Table1[Director Name] = $P280,Table1[imdb_score]),0.75)</f>
        <v>6.9750000000000005</v>
      </c>
      <c r="V280" cm="1">
        <f t="array" ref="V280">PERCENTILE(IF(Table1[Director Name] = $P280,Table1[imdb_score]),1)</f>
        <v>7.2</v>
      </c>
    </row>
    <row r="281" spans="1:22">
      <c r="A281" t="s">
        <v>506</v>
      </c>
      <c r="B281">
        <v>55</v>
      </c>
      <c r="C281">
        <v>115</v>
      </c>
      <c r="D281" t="s">
        <v>306</v>
      </c>
      <c r="E281">
        <v>135014968</v>
      </c>
      <c r="F281" t="s">
        <v>371</v>
      </c>
      <c r="G281" t="s">
        <v>1380</v>
      </c>
      <c r="H281">
        <v>85014968</v>
      </c>
      <c r="I281" t="s">
        <v>1381</v>
      </c>
      <c r="J281" t="s">
        <v>19</v>
      </c>
      <c r="K281" t="s">
        <v>20</v>
      </c>
      <c r="L281">
        <v>50000000</v>
      </c>
      <c r="M281">
        <v>6.7</v>
      </c>
      <c r="N281" t="s">
        <v>1382</v>
      </c>
      <c r="P281" t="s">
        <v>1383</v>
      </c>
      <c r="Q281">
        <v>5.95</v>
      </c>
      <c r="R281">
        <v>4</v>
      </c>
      <c r="S281" cm="1">
        <f t="array" ref="S281">PERCENTILE(IF(Table1[Director Name] = $P281,Table1[imdb_score]),0.25)</f>
        <v>5.6499999999999995</v>
      </c>
      <c r="T281" cm="1">
        <f t="array" ref="T281">PERCENTILE(IF(Table1[Director Name] = $P281,Table1[imdb_score]),0.5)</f>
        <v>6.1999999999999993</v>
      </c>
      <c r="U281" cm="1">
        <f t="array" ref="U281">PERCENTILE(IF(Table1[Director Name] = $P281,Table1[imdb_score]),0.75)</f>
        <v>6.5</v>
      </c>
      <c r="V281" cm="1">
        <f t="array" ref="V281">PERCENTILE(IF(Table1[Director Name] = $P281,Table1[imdb_score]),1)</f>
        <v>7.1</v>
      </c>
    </row>
    <row r="282" spans="1:22">
      <c r="A282" t="s">
        <v>993</v>
      </c>
      <c r="B282">
        <v>342</v>
      </c>
      <c r="C282">
        <v>132</v>
      </c>
      <c r="D282" t="s">
        <v>483</v>
      </c>
      <c r="E282">
        <v>209805005</v>
      </c>
      <c r="F282" t="s">
        <v>521</v>
      </c>
      <c r="G282" t="s">
        <v>1384</v>
      </c>
      <c r="H282">
        <v>84805005</v>
      </c>
      <c r="I282" t="s">
        <v>1086</v>
      </c>
      <c r="J282" t="s">
        <v>19</v>
      </c>
      <c r="K282" t="s">
        <v>20</v>
      </c>
      <c r="L282">
        <v>125000000</v>
      </c>
      <c r="M282">
        <v>7.3</v>
      </c>
      <c r="N282" t="s">
        <v>524</v>
      </c>
      <c r="P282" t="s">
        <v>1347</v>
      </c>
      <c r="Q282">
        <v>6.625</v>
      </c>
      <c r="R282">
        <v>4</v>
      </c>
      <c r="S282" cm="1">
        <f t="array" ref="S282">PERCENTILE(IF(Table1[Director Name] = $P282,Table1[imdb_score]),0.25)</f>
        <v>6.3000000000000007</v>
      </c>
      <c r="T282" cm="1">
        <f t="array" ref="T282">PERCENTILE(IF(Table1[Director Name] = $P282,Table1[imdb_score]),0.5)</f>
        <v>6.4</v>
      </c>
      <c r="U282" cm="1">
        <f t="array" ref="U282">PERCENTILE(IF(Table1[Director Name] = $P282,Table1[imdb_score]),0.75)</f>
        <v>6.7250000000000005</v>
      </c>
      <c r="V282" cm="1">
        <f t="array" ref="V282">PERCENTILE(IF(Table1[Director Name] = $P282,Table1[imdb_score]),1)</f>
        <v>7.7</v>
      </c>
    </row>
    <row r="283" spans="1:22">
      <c r="A283" t="s">
        <v>540</v>
      </c>
      <c r="B283">
        <v>106</v>
      </c>
      <c r="C283">
        <v>119</v>
      </c>
      <c r="D283" t="s">
        <v>1385</v>
      </c>
      <c r="E283">
        <v>109713132</v>
      </c>
      <c r="F283" t="s">
        <v>540</v>
      </c>
      <c r="G283" t="s">
        <v>1386</v>
      </c>
      <c r="H283">
        <v>84713132</v>
      </c>
      <c r="I283" t="s">
        <v>1387</v>
      </c>
      <c r="J283" t="s">
        <v>19</v>
      </c>
      <c r="K283" t="s">
        <v>20</v>
      </c>
      <c r="L283">
        <v>25000000</v>
      </c>
      <c r="M283">
        <v>7.3</v>
      </c>
      <c r="N283" t="s">
        <v>386</v>
      </c>
      <c r="P283" t="s">
        <v>1388</v>
      </c>
      <c r="Q283">
        <v>6</v>
      </c>
      <c r="R283">
        <v>4</v>
      </c>
      <c r="S283" cm="1">
        <f t="array" ref="S283">PERCENTILE(IF(Table1[Director Name] = $P283,Table1[imdb_score]),0.25)</f>
        <v>5.625</v>
      </c>
      <c r="T283" cm="1">
        <f t="array" ref="T283">PERCENTILE(IF(Table1[Director Name] = $P283,Table1[imdb_score]),0.5)</f>
        <v>6.2</v>
      </c>
      <c r="U283" cm="1">
        <f t="array" ref="U283">PERCENTILE(IF(Table1[Director Name] = $P283,Table1[imdb_score]),0.75)</f>
        <v>6.5750000000000002</v>
      </c>
      <c r="V283" cm="1">
        <f t="array" ref="V283">PERCENTILE(IF(Table1[Director Name] = $P283,Table1[imdb_score]),1)</f>
        <v>6.8</v>
      </c>
    </row>
    <row r="284" spans="1:22">
      <c r="A284" t="s">
        <v>274</v>
      </c>
      <c r="B284">
        <v>265</v>
      </c>
      <c r="C284">
        <v>171</v>
      </c>
      <c r="D284" t="s">
        <v>1389</v>
      </c>
      <c r="E284">
        <v>187670866</v>
      </c>
      <c r="F284" t="s">
        <v>485</v>
      </c>
      <c r="G284" t="s">
        <v>1390</v>
      </c>
      <c r="H284">
        <v>84670866</v>
      </c>
      <c r="I284" t="s">
        <v>1391</v>
      </c>
      <c r="J284" t="s">
        <v>19</v>
      </c>
      <c r="K284" t="s">
        <v>20</v>
      </c>
      <c r="L284">
        <v>103000000</v>
      </c>
      <c r="M284">
        <v>8.5</v>
      </c>
      <c r="N284" t="s">
        <v>505</v>
      </c>
      <c r="P284" t="s">
        <v>286</v>
      </c>
      <c r="Q284">
        <v>6.1</v>
      </c>
      <c r="R284">
        <v>4</v>
      </c>
      <c r="S284" cm="1">
        <f t="array" ref="S284">PERCENTILE(IF(Table1[Director Name] = $P284,Table1[imdb_score]),0.25)</f>
        <v>5.9249999999999989</v>
      </c>
      <c r="T284" cm="1">
        <f t="array" ref="T284">PERCENTILE(IF(Table1[Director Name] = $P284,Table1[imdb_score]),0.5)</f>
        <v>7.1999999999999993</v>
      </c>
      <c r="U284" cm="1">
        <f t="array" ref="U284">PERCENTILE(IF(Table1[Director Name] = $P284,Table1[imdb_score]),0.75)</f>
        <v>7.375</v>
      </c>
      <c r="V284" cm="1">
        <f t="array" ref="V284">PERCENTILE(IF(Table1[Director Name] = $P284,Table1[imdb_score]),1)</f>
        <v>7.6</v>
      </c>
    </row>
    <row r="285" spans="1:22">
      <c r="A285" t="s">
        <v>766</v>
      </c>
      <c r="B285">
        <v>129</v>
      </c>
      <c r="C285">
        <v>97</v>
      </c>
      <c r="D285" t="s">
        <v>1392</v>
      </c>
      <c r="E285">
        <v>110222438</v>
      </c>
      <c r="F285" t="s">
        <v>1393</v>
      </c>
      <c r="G285" t="s">
        <v>1394</v>
      </c>
      <c r="H285">
        <v>84222438</v>
      </c>
      <c r="I285" t="s">
        <v>1395</v>
      </c>
      <c r="J285" t="s">
        <v>19</v>
      </c>
      <c r="K285" t="s">
        <v>20</v>
      </c>
      <c r="L285">
        <v>26000000</v>
      </c>
      <c r="M285">
        <v>6.1</v>
      </c>
      <c r="N285" t="s">
        <v>1396</v>
      </c>
      <c r="P285" t="s">
        <v>1397</v>
      </c>
      <c r="Q285">
        <v>7.65</v>
      </c>
      <c r="R285">
        <v>4</v>
      </c>
      <c r="S285" cm="1">
        <f t="array" ref="S285">PERCENTILE(IF(Table1[Director Name] = $P285,Table1[imdb_score]),0.25)</f>
        <v>7.625</v>
      </c>
      <c r="T285" cm="1">
        <f t="array" ref="T285">PERCENTILE(IF(Table1[Director Name] = $P285,Table1[imdb_score]),0.5)</f>
        <v>7.7</v>
      </c>
      <c r="U285" cm="1">
        <f t="array" ref="U285">PERCENTILE(IF(Table1[Director Name] = $P285,Table1[imdb_score]),0.75)</f>
        <v>7.7249999999999996</v>
      </c>
      <c r="V285" cm="1">
        <f t="array" ref="V285">PERCENTILE(IF(Table1[Director Name] = $P285,Table1[imdb_score]),1)</f>
        <v>7.8</v>
      </c>
    </row>
    <row r="286" spans="1:22">
      <c r="A286" t="s">
        <v>342</v>
      </c>
      <c r="B286">
        <v>144</v>
      </c>
      <c r="C286">
        <v>121</v>
      </c>
      <c r="D286" t="s">
        <v>1398</v>
      </c>
      <c r="E286">
        <v>184031112</v>
      </c>
      <c r="F286" t="s">
        <v>295</v>
      </c>
      <c r="G286" t="s">
        <v>1399</v>
      </c>
      <c r="H286">
        <v>84031112</v>
      </c>
      <c r="I286" t="s">
        <v>1400</v>
      </c>
      <c r="J286" t="s">
        <v>19</v>
      </c>
      <c r="K286" t="s">
        <v>20</v>
      </c>
      <c r="L286">
        <v>100000000</v>
      </c>
      <c r="M286">
        <v>5.4</v>
      </c>
      <c r="N286" t="s">
        <v>341</v>
      </c>
      <c r="P286" t="s">
        <v>1401</v>
      </c>
      <c r="Q286">
        <v>5.9</v>
      </c>
      <c r="R286">
        <v>4</v>
      </c>
      <c r="S286" cm="1">
        <f t="array" ref="S286">PERCENTILE(IF(Table1[Director Name] = $P286,Table1[imdb_score]),0.25)</f>
        <v>5.7</v>
      </c>
      <c r="T286" cm="1">
        <f t="array" ref="T286">PERCENTILE(IF(Table1[Director Name] = $P286,Table1[imdb_score]),0.5)</f>
        <v>6.25</v>
      </c>
      <c r="U286" cm="1">
        <f t="array" ref="U286">PERCENTILE(IF(Table1[Director Name] = $P286,Table1[imdb_score]),0.75)</f>
        <v>6.45</v>
      </c>
      <c r="V286" cm="1">
        <f t="array" ref="V286">PERCENTILE(IF(Table1[Director Name] = $P286,Table1[imdb_score]),1)</f>
        <v>6.9</v>
      </c>
    </row>
    <row r="287" spans="1:22">
      <c r="A287" t="s">
        <v>1402</v>
      </c>
      <c r="B287">
        <v>529</v>
      </c>
      <c r="C287">
        <v>105</v>
      </c>
      <c r="D287" t="s">
        <v>1339</v>
      </c>
      <c r="E287">
        <v>176740650</v>
      </c>
      <c r="F287" t="s">
        <v>189</v>
      </c>
      <c r="G287" t="s">
        <v>1403</v>
      </c>
      <c r="H287">
        <v>83740650</v>
      </c>
      <c r="I287" t="s">
        <v>1404</v>
      </c>
      <c r="J287" t="s">
        <v>19</v>
      </c>
      <c r="K287" t="s">
        <v>20</v>
      </c>
      <c r="L287">
        <v>93000000</v>
      </c>
      <c r="M287">
        <v>7.6</v>
      </c>
      <c r="N287" t="s">
        <v>1405</v>
      </c>
      <c r="P287" t="s">
        <v>923</v>
      </c>
      <c r="Q287">
        <v>7.75</v>
      </c>
      <c r="R287">
        <v>4</v>
      </c>
      <c r="S287" cm="1">
        <f t="array" ref="S287">PERCENTILE(IF(Table1[Director Name] = $P287,Table1[imdb_score]),0.25)</f>
        <v>7.5</v>
      </c>
      <c r="T287" cm="1">
        <f t="array" ref="T287">PERCENTILE(IF(Table1[Director Name] = $P287,Table1[imdb_score]),0.5)</f>
        <v>7.75</v>
      </c>
      <c r="U287" cm="1">
        <f t="array" ref="U287">PERCENTILE(IF(Table1[Director Name] = $P287,Table1[imdb_score]),0.75)</f>
        <v>8</v>
      </c>
      <c r="V287" cm="1">
        <f t="array" ref="V287">PERCENTILE(IF(Table1[Director Name] = $P287,Table1[imdb_score]),1)</f>
        <v>8</v>
      </c>
    </row>
    <row r="288" spans="1:22">
      <c r="A288" t="s">
        <v>872</v>
      </c>
      <c r="B288">
        <v>129</v>
      </c>
      <c r="C288">
        <v>106</v>
      </c>
      <c r="D288" t="s">
        <v>807</v>
      </c>
      <c r="E288">
        <v>86300000</v>
      </c>
      <c r="F288" t="s">
        <v>874</v>
      </c>
      <c r="G288" t="s">
        <v>1406</v>
      </c>
      <c r="H288">
        <v>83500000</v>
      </c>
      <c r="I288" t="s">
        <v>563</v>
      </c>
      <c r="J288" t="s">
        <v>19</v>
      </c>
      <c r="K288" t="s">
        <v>20</v>
      </c>
      <c r="L288">
        <v>2800000</v>
      </c>
      <c r="M288">
        <v>8</v>
      </c>
      <c r="N288" t="s">
        <v>57</v>
      </c>
      <c r="P288" t="s">
        <v>1407</v>
      </c>
      <c r="Q288">
        <v>6.15</v>
      </c>
      <c r="R288">
        <v>4</v>
      </c>
      <c r="S288" cm="1">
        <f t="array" ref="S288">PERCENTILE(IF(Table1[Director Name] = $P288,Table1[imdb_score]),0.25)</f>
        <v>5.875</v>
      </c>
      <c r="T288" cm="1">
        <f t="array" ref="T288">PERCENTILE(IF(Table1[Director Name] = $P288,Table1[imdb_score]),0.5)</f>
        <v>6.35</v>
      </c>
      <c r="U288" cm="1">
        <f t="array" ref="U288">PERCENTILE(IF(Table1[Director Name] = $P288,Table1[imdb_score]),0.75)</f>
        <v>6.625</v>
      </c>
      <c r="V288" cm="1">
        <f t="array" ref="V288">PERCENTILE(IF(Table1[Director Name] = $P288,Table1[imdb_score]),1)</f>
        <v>7.3</v>
      </c>
    </row>
    <row r="289" spans="1:22">
      <c r="A289" t="s">
        <v>832</v>
      </c>
      <c r="B289">
        <v>217</v>
      </c>
      <c r="C289">
        <v>133</v>
      </c>
      <c r="D289" t="s">
        <v>1408</v>
      </c>
      <c r="E289">
        <v>109243478</v>
      </c>
      <c r="F289" t="s">
        <v>120</v>
      </c>
      <c r="G289" t="s">
        <v>1409</v>
      </c>
      <c r="H289">
        <v>83243478</v>
      </c>
      <c r="I289" t="s">
        <v>1410</v>
      </c>
      <c r="J289" t="s">
        <v>19</v>
      </c>
      <c r="K289" t="s">
        <v>20</v>
      </c>
      <c r="L289">
        <v>26000000</v>
      </c>
      <c r="M289">
        <v>7.1</v>
      </c>
      <c r="N289" t="s">
        <v>331</v>
      </c>
      <c r="P289" t="s">
        <v>1411</v>
      </c>
      <c r="Q289">
        <v>6.9249999999999998</v>
      </c>
      <c r="R289">
        <v>4</v>
      </c>
      <c r="S289" cm="1">
        <f t="array" ref="S289">PERCENTILE(IF(Table1[Director Name] = $P289,Table1[imdb_score]),0.25)</f>
        <v>6.25</v>
      </c>
      <c r="T289" cm="1">
        <f t="array" ref="T289">PERCENTILE(IF(Table1[Director Name] = $P289,Table1[imdb_score]),0.5)</f>
        <v>6.8000000000000007</v>
      </c>
      <c r="U289" cm="1">
        <f t="array" ref="U289">PERCENTILE(IF(Table1[Director Name] = $P289,Table1[imdb_score]),0.75)</f>
        <v>7.4750000000000005</v>
      </c>
      <c r="V289" cm="1">
        <f t="array" ref="V289">PERCENTILE(IF(Table1[Director Name] = $P289,Table1[imdb_score]),1)</f>
        <v>8.3000000000000007</v>
      </c>
    </row>
    <row r="290" spans="1:22">
      <c r="A290" t="s">
        <v>1190</v>
      </c>
      <c r="B290">
        <v>180</v>
      </c>
      <c r="C290">
        <v>115</v>
      </c>
      <c r="D290" t="s">
        <v>1412</v>
      </c>
      <c r="E290">
        <v>143151473</v>
      </c>
      <c r="F290" t="s">
        <v>1413</v>
      </c>
      <c r="G290" t="s">
        <v>1414</v>
      </c>
      <c r="H290">
        <v>83151473</v>
      </c>
      <c r="I290" t="s">
        <v>1415</v>
      </c>
      <c r="J290" t="s">
        <v>19</v>
      </c>
      <c r="K290" t="s">
        <v>20</v>
      </c>
      <c r="L290">
        <v>60000000</v>
      </c>
      <c r="M290">
        <v>7.1</v>
      </c>
      <c r="N290" t="s">
        <v>545</v>
      </c>
      <c r="P290" t="s">
        <v>1416</v>
      </c>
      <c r="Q290">
        <v>6.45</v>
      </c>
      <c r="R290">
        <v>4</v>
      </c>
      <c r="S290" cm="1">
        <f t="array" ref="S290">PERCENTILE(IF(Table1[Director Name] = $P290,Table1[imdb_score]),0.25)</f>
        <v>6.4249999999999998</v>
      </c>
      <c r="T290" cm="1">
        <f t="array" ref="T290">PERCENTILE(IF(Table1[Director Name] = $P290,Table1[imdb_score]),0.5)</f>
        <v>6.5</v>
      </c>
      <c r="U290" cm="1">
        <f t="array" ref="U290">PERCENTILE(IF(Table1[Director Name] = $P290,Table1[imdb_score]),0.75)</f>
        <v>6.5250000000000004</v>
      </c>
      <c r="V290" cm="1">
        <f t="array" ref="V290">PERCENTILE(IF(Table1[Director Name] = $P290,Table1[imdb_score]),1)</f>
        <v>6.6</v>
      </c>
    </row>
    <row r="291" spans="1:22">
      <c r="A291" t="s">
        <v>1175</v>
      </c>
      <c r="B291">
        <v>250</v>
      </c>
      <c r="C291">
        <v>95</v>
      </c>
      <c r="D291" t="s">
        <v>1417</v>
      </c>
      <c r="E291">
        <v>87025093</v>
      </c>
      <c r="F291" t="s">
        <v>1418</v>
      </c>
      <c r="G291" t="s">
        <v>1419</v>
      </c>
      <c r="H291">
        <v>83025093</v>
      </c>
      <c r="I291" t="s">
        <v>1420</v>
      </c>
      <c r="J291" t="s">
        <v>19</v>
      </c>
      <c r="K291" t="s">
        <v>20</v>
      </c>
      <c r="L291">
        <v>4000000</v>
      </c>
      <c r="M291">
        <v>6.6</v>
      </c>
      <c r="N291" t="s">
        <v>1318</v>
      </c>
      <c r="P291" t="s">
        <v>1421</v>
      </c>
      <c r="Q291">
        <v>6.5250000000000004</v>
      </c>
      <c r="R291">
        <v>4</v>
      </c>
      <c r="S291" cm="1">
        <f t="array" ref="S291">PERCENTILE(IF(Table1[Director Name] = $P291,Table1[imdb_score]),0.25)</f>
        <v>6.4499999999999993</v>
      </c>
      <c r="T291" cm="1">
        <f t="array" ref="T291">PERCENTILE(IF(Table1[Director Name] = $P291,Table1[imdb_score]),0.5)</f>
        <v>6.65</v>
      </c>
      <c r="U291" cm="1">
        <f t="array" ref="U291">PERCENTILE(IF(Table1[Director Name] = $P291,Table1[imdb_score]),0.75)</f>
        <v>6.7249999999999996</v>
      </c>
      <c r="V291" cm="1">
        <f t="array" ref="V291">PERCENTILE(IF(Table1[Director Name] = $P291,Table1[imdb_score]),1)</f>
        <v>6.8</v>
      </c>
    </row>
    <row r="292" spans="1:22">
      <c r="A292" t="s">
        <v>1422</v>
      </c>
      <c r="B292">
        <v>75</v>
      </c>
      <c r="C292">
        <v>131</v>
      </c>
      <c r="D292" t="s">
        <v>210</v>
      </c>
      <c r="E292">
        <v>102922376</v>
      </c>
      <c r="F292" t="s">
        <v>208</v>
      </c>
      <c r="G292" t="s">
        <v>1423</v>
      </c>
      <c r="H292">
        <v>82922376</v>
      </c>
      <c r="I292" t="s">
        <v>1424</v>
      </c>
      <c r="J292" t="s">
        <v>19</v>
      </c>
      <c r="K292" t="s">
        <v>20</v>
      </c>
      <c r="L292">
        <v>20000000</v>
      </c>
      <c r="M292">
        <v>5.7</v>
      </c>
      <c r="N292" t="s">
        <v>1425</v>
      </c>
      <c r="P292" t="s">
        <v>1426</v>
      </c>
      <c r="Q292">
        <v>5.6749999999999998</v>
      </c>
      <c r="R292">
        <v>4</v>
      </c>
      <c r="S292" cm="1">
        <f t="array" ref="S292">PERCENTILE(IF(Table1[Director Name] = $P292,Table1[imdb_score]),0.25)</f>
        <v>5.375</v>
      </c>
      <c r="T292" cm="1">
        <f t="array" ref="T292">PERCENTILE(IF(Table1[Director Name] = $P292,Table1[imdb_score]),0.5)</f>
        <v>5.95</v>
      </c>
      <c r="U292" cm="1">
        <f t="array" ref="U292">PERCENTILE(IF(Table1[Director Name] = $P292,Table1[imdb_score]),0.75)</f>
        <v>6.25</v>
      </c>
      <c r="V292" cm="1">
        <f t="array" ref="V292">PERCENTILE(IF(Table1[Director Name] = $P292,Table1[imdb_score]),1)</f>
        <v>6.4</v>
      </c>
    </row>
    <row r="293" spans="1:22">
      <c r="A293" t="s">
        <v>292</v>
      </c>
      <c r="B293">
        <v>153</v>
      </c>
      <c r="C293">
        <v>126</v>
      </c>
      <c r="D293" t="s">
        <v>1427</v>
      </c>
      <c r="E293">
        <v>162831698</v>
      </c>
      <c r="F293" t="s">
        <v>295</v>
      </c>
      <c r="G293" t="s">
        <v>1428</v>
      </c>
      <c r="H293">
        <v>82831698</v>
      </c>
      <c r="I293" t="s">
        <v>1429</v>
      </c>
      <c r="J293" t="s">
        <v>19</v>
      </c>
      <c r="K293" t="s">
        <v>20</v>
      </c>
      <c r="L293">
        <v>80000000</v>
      </c>
      <c r="M293">
        <v>7</v>
      </c>
      <c r="N293" t="s">
        <v>66</v>
      </c>
      <c r="P293" t="s">
        <v>1430</v>
      </c>
      <c r="Q293">
        <v>6.45</v>
      </c>
      <c r="R293">
        <v>4</v>
      </c>
      <c r="S293" cm="1">
        <f t="array" ref="S293">PERCENTILE(IF(Table1[Director Name] = $P293,Table1[imdb_score]),0.25)</f>
        <v>6.15</v>
      </c>
      <c r="T293" cm="1">
        <f t="array" ref="T293">PERCENTILE(IF(Table1[Director Name] = $P293,Table1[imdb_score]),0.5)</f>
        <v>6.2</v>
      </c>
      <c r="U293" cm="1">
        <f t="array" ref="U293">PERCENTILE(IF(Table1[Director Name] = $P293,Table1[imdb_score]),0.75)</f>
        <v>6.5</v>
      </c>
      <c r="V293" cm="1">
        <f t="array" ref="V293">PERCENTILE(IF(Table1[Director Name] = $P293,Table1[imdb_score]),1)</f>
        <v>7.4</v>
      </c>
    </row>
    <row r="294" spans="1:22">
      <c r="A294" t="s">
        <v>886</v>
      </c>
      <c r="B294">
        <v>81</v>
      </c>
      <c r="C294">
        <v>126</v>
      </c>
      <c r="D294" t="s">
        <v>1431</v>
      </c>
      <c r="E294">
        <v>90800000</v>
      </c>
      <c r="F294" t="s">
        <v>1057</v>
      </c>
      <c r="G294" t="s">
        <v>1432</v>
      </c>
      <c r="H294">
        <v>82800000</v>
      </c>
      <c r="I294" t="s">
        <v>1433</v>
      </c>
      <c r="J294" t="s">
        <v>19</v>
      </c>
      <c r="K294" t="s">
        <v>20</v>
      </c>
      <c r="L294">
        <v>8000000</v>
      </c>
      <c r="M294">
        <v>7.2</v>
      </c>
      <c r="N294" t="s">
        <v>1434</v>
      </c>
      <c r="P294" t="s">
        <v>732</v>
      </c>
      <c r="Q294">
        <v>6.45</v>
      </c>
      <c r="R294">
        <v>4</v>
      </c>
      <c r="S294" cm="1">
        <f t="array" ref="S294">PERCENTILE(IF(Table1[Director Name] = $P294,Table1[imdb_score]),0.25)</f>
        <v>6.15</v>
      </c>
      <c r="T294" cm="1">
        <f t="array" ref="T294">PERCENTILE(IF(Table1[Director Name] = $P294,Table1[imdb_score]),0.5)</f>
        <v>6.3000000000000007</v>
      </c>
      <c r="U294" cm="1">
        <f t="array" ref="U294">PERCENTILE(IF(Table1[Director Name] = $P294,Table1[imdb_score]),0.75)</f>
        <v>6.6000000000000005</v>
      </c>
      <c r="V294" cm="1">
        <f t="array" ref="V294">PERCENTILE(IF(Table1[Director Name] = $P294,Table1[imdb_score]),1)</f>
        <v>7.2</v>
      </c>
    </row>
    <row r="295" spans="1:22">
      <c r="A295" t="s">
        <v>886</v>
      </c>
      <c r="B295">
        <v>81</v>
      </c>
      <c r="C295">
        <v>126</v>
      </c>
      <c r="D295" t="s">
        <v>1431</v>
      </c>
      <c r="E295">
        <v>90800000</v>
      </c>
      <c r="F295" t="s">
        <v>1057</v>
      </c>
      <c r="G295" t="s">
        <v>1432</v>
      </c>
      <c r="H295">
        <v>82800000</v>
      </c>
      <c r="I295" t="s">
        <v>1433</v>
      </c>
      <c r="J295" t="s">
        <v>19</v>
      </c>
      <c r="K295" t="s">
        <v>20</v>
      </c>
      <c r="L295">
        <v>8000000</v>
      </c>
      <c r="M295">
        <v>7.2</v>
      </c>
      <c r="N295" t="s">
        <v>1434</v>
      </c>
      <c r="P295" t="s">
        <v>1435</v>
      </c>
      <c r="Q295">
        <v>7.0750000000000002</v>
      </c>
      <c r="R295">
        <v>4</v>
      </c>
      <c r="S295" cm="1">
        <f t="array" ref="S295">PERCENTILE(IF(Table1[Director Name] = $P295,Table1[imdb_score]),0.25)</f>
        <v>6.75</v>
      </c>
      <c r="T295" cm="1">
        <f t="array" ref="T295">PERCENTILE(IF(Table1[Director Name] = $P295,Table1[imdb_score]),0.5)</f>
        <v>7.2</v>
      </c>
      <c r="U295" cm="1">
        <f t="array" ref="U295">PERCENTILE(IF(Table1[Director Name] = $P295,Table1[imdb_score]),0.75)</f>
        <v>7.5250000000000004</v>
      </c>
      <c r="V295" cm="1">
        <f t="array" ref="V295">PERCENTILE(IF(Table1[Director Name] = $P295,Table1[imdb_score]),1)</f>
        <v>7.9</v>
      </c>
    </row>
    <row r="296" spans="1:22">
      <c r="A296" t="s">
        <v>1158</v>
      </c>
      <c r="B296">
        <v>340</v>
      </c>
      <c r="C296">
        <v>106</v>
      </c>
      <c r="D296" t="s">
        <v>1436</v>
      </c>
      <c r="E296">
        <v>117528646</v>
      </c>
      <c r="F296" t="s">
        <v>908</v>
      </c>
      <c r="G296" t="s">
        <v>1437</v>
      </c>
      <c r="H296">
        <v>82528646</v>
      </c>
      <c r="I296" t="s">
        <v>1438</v>
      </c>
      <c r="J296" t="s">
        <v>19</v>
      </c>
      <c r="K296" t="s">
        <v>20</v>
      </c>
      <c r="L296">
        <v>35000000</v>
      </c>
      <c r="M296">
        <v>6.9</v>
      </c>
      <c r="N296" t="s">
        <v>921</v>
      </c>
      <c r="P296" t="s">
        <v>1439</v>
      </c>
      <c r="Q296">
        <v>6.6749999999999998</v>
      </c>
      <c r="R296">
        <v>4</v>
      </c>
      <c r="S296" cm="1">
        <f t="array" ref="S296">PERCENTILE(IF(Table1[Director Name] = $P296,Table1[imdb_score]),0.25)</f>
        <v>6.5750000000000002</v>
      </c>
      <c r="T296" cm="1">
        <f t="array" ref="T296">PERCENTILE(IF(Table1[Director Name] = $P296,Table1[imdb_score]),0.5)</f>
        <v>6.85</v>
      </c>
      <c r="U296" cm="1">
        <f t="array" ref="U296">PERCENTILE(IF(Table1[Director Name] = $P296,Table1[imdb_score]),0.75)</f>
        <v>6.95</v>
      </c>
      <c r="V296" cm="1">
        <f t="array" ref="V296">PERCENTILE(IF(Table1[Director Name] = $P296,Table1[imdb_score]),1)</f>
        <v>7.1</v>
      </c>
    </row>
    <row r="297" spans="1:22">
      <c r="A297" t="s">
        <v>476</v>
      </c>
      <c r="B297">
        <v>290</v>
      </c>
      <c r="C297">
        <v>104</v>
      </c>
      <c r="D297" t="s">
        <v>1440</v>
      </c>
      <c r="E297">
        <v>157299717</v>
      </c>
      <c r="F297" t="s">
        <v>1072</v>
      </c>
      <c r="G297" t="s">
        <v>1441</v>
      </c>
      <c r="H297">
        <v>82299717</v>
      </c>
      <c r="I297" t="s">
        <v>1071</v>
      </c>
      <c r="J297" t="s">
        <v>19</v>
      </c>
      <c r="K297" t="s">
        <v>20</v>
      </c>
      <c r="L297">
        <v>75000000</v>
      </c>
      <c r="M297">
        <v>7.4</v>
      </c>
      <c r="N297" t="s">
        <v>63</v>
      </c>
      <c r="P297" t="s">
        <v>1442</v>
      </c>
      <c r="Q297">
        <v>6.7750000000000004</v>
      </c>
      <c r="R297">
        <v>4</v>
      </c>
      <c r="S297" cm="1">
        <f t="array" ref="S297">PERCENTILE(IF(Table1[Director Name] = $P297,Table1[imdb_score]),0.25)</f>
        <v>5.9749999999999996</v>
      </c>
      <c r="T297" cm="1">
        <f t="array" ref="T297">PERCENTILE(IF(Table1[Director Name] = $P297,Table1[imdb_score]),0.5)</f>
        <v>6.9</v>
      </c>
      <c r="U297" cm="1">
        <f t="array" ref="U297">PERCENTILE(IF(Table1[Director Name] = $P297,Table1[imdb_score]),0.75)</f>
        <v>7.6999999999999993</v>
      </c>
      <c r="V297" cm="1">
        <f t="array" ref="V297">PERCENTILE(IF(Table1[Director Name] = $P297,Table1[imdb_score]),1)</f>
        <v>8</v>
      </c>
    </row>
    <row r="298" spans="1:22">
      <c r="A298" t="s">
        <v>477</v>
      </c>
      <c r="B298">
        <v>103</v>
      </c>
      <c r="C298">
        <v>116</v>
      </c>
      <c r="D298" t="s">
        <v>1443</v>
      </c>
      <c r="E298">
        <v>152149590</v>
      </c>
      <c r="F298" t="s">
        <v>479</v>
      </c>
      <c r="G298" t="s">
        <v>1444</v>
      </c>
      <c r="H298">
        <v>82149590</v>
      </c>
      <c r="I298" t="s">
        <v>478</v>
      </c>
      <c r="J298" t="s">
        <v>19</v>
      </c>
      <c r="K298" t="s">
        <v>20</v>
      </c>
      <c r="L298">
        <v>70000000</v>
      </c>
      <c r="M298">
        <v>5.5</v>
      </c>
      <c r="N298" t="s">
        <v>331</v>
      </c>
      <c r="P298" t="s">
        <v>1197</v>
      </c>
      <c r="Q298">
        <v>6.75</v>
      </c>
      <c r="R298">
        <v>4</v>
      </c>
      <c r="S298" cm="1">
        <f t="array" ref="S298">PERCENTILE(IF(Table1[Director Name] = $P298,Table1[imdb_score]),0.25)</f>
        <v>6.3250000000000002</v>
      </c>
      <c r="T298" cm="1">
        <f t="array" ref="T298">PERCENTILE(IF(Table1[Director Name] = $P298,Table1[imdb_score]),0.5)</f>
        <v>6.8000000000000007</v>
      </c>
      <c r="U298" cm="1">
        <f t="array" ref="U298">PERCENTILE(IF(Table1[Director Name] = $P298,Table1[imdb_score]),0.75)</f>
        <v>7.2249999999999996</v>
      </c>
      <c r="V298" cm="1">
        <f t="array" ref="V298">PERCENTILE(IF(Table1[Director Name] = $P298,Table1[imdb_score]),1)</f>
        <v>7.3</v>
      </c>
    </row>
    <row r="299" spans="1:22">
      <c r="A299" t="s">
        <v>434</v>
      </c>
      <c r="B299">
        <v>179</v>
      </c>
      <c r="C299">
        <v>102</v>
      </c>
      <c r="D299" t="s">
        <v>651</v>
      </c>
      <c r="E299">
        <v>162001186</v>
      </c>
      <c r="F299" t="s">
        <v>427</v>
      </c>
      <c r="G299" t="s">
        <v>1445</v>
      </c>
      <c r="H299">
        <v>82001186</v>
      </c>
      <c r="I299" t="s">
        <v>1446</v>
      </c>
      <c r="J299" t="s">
        <v>19</v>
      </c>
      <c r="K299" t="s">
        <v>20</v>
      </c>
      <c r="L299">
        <v>80000000</v>
      </c>
      <c r="M299">
        <v>6</v>
      </c>
      <c r="N299" t="s">
        <v>57</v>
      </c>
      <c r="P299" t="s">
        <v>1447</v>
      </c>
      <c r="Q299">
        <v>5.4</v>
      </c>
      <c r="R299">
        <v>4</v>
      </c>
      <c r="S299" cm="1">
        <f t="array" ref="S299">PERCENTILE(IF(Table1[Director Name] = $P299,Table1[imdb_score]),0.25)</f>
        <v>4.3500000000000005</v>
      </c>
      <c r="T299" cm="1">
        <f t="array" ref="T299">PERCENTILE(IF(Table1[Director Name] = $P299,Table1[imdb_score]),0.5)</f>
        <v>5.25</v>
      </c>
      <c r="U299" cm="1">
        <f t="array" ref="U299">PERCENTILE(IF(Table1[Director Name] = $P299,Table1[imdb_score]),0.75)</f>
        <v>6.3</v>
      </c>
      <c r="V299" cm="1">
        <f t="array" ref="V299">PERCENTILE(IF(Table1[Director Name] = $P299,Table1[imdb_score]),1)</f>
        <v>6.9</v>
      </c>
    </row>
    <row r="300" spans="1:22">
      <c r="A300" t="s">
        <v>1448</v>
      </c>
      <c r="B300">
        <v>264</v>
      </c>
      <c r="C300">
        <v>98</v>
      </c>
      <c r="D300" t="s">
        <v>1449</v>
      </c>
      <c r="E300">
        <v>84749884</v>
      </c>
      <c r="F300" t="s">
        <v>1167</v>
      </c>
      <c r="G300" t="s">
        <v>1450</v>
      </c>
      <c r="H300">
        <v>81749884</v>
      </c>
      <c r="I300" t="s">
        <v>1016</v>
      </c>
      <c r="J300" t="s">
        <v>19</v>
      </c>
      <c r="K300" t="s">
        <v>20</v>
      </c>
      <c r="L300">
        <v>3000000</v>
      </c>
      <c r="M300">
        <v>5.7</v>
      </c>
      <c r="N300" t="s">
        <v>116</v>
      </c>
      <c r="P300" t="s">
        <v>1451</v>
      </c>
      <c r="Q300">
        <v>5.3</v>
      </c>
      <c r="R300">
        <v>4</v>
      </c>
      <c r="S300" cm="1">
        <f t="array" ref="S300">PERCENTILE(IF(Table1[Director Name] = $P300,Table1[imdb_score]),0.25)</f>
        <v>4.8</v>
      </c>
      <c r="T300" cm="1">
        <f t="array" ref="T300">PERCENTILE(IF(Table1[Director Name] = $P300,Table1[imdb_score]),0.5)</f>
        <v>5.4</v>
      </c>
      <c r="U300" cm="1">
        <f t="array" ref="U300">PERCENTILE(IF(Table1[Director Name] = $P300,Table1[imdb_score]),0.75)</f>
        <v>5.9</v>
      </c>
      <c r="V300" cm="1">
        <f t="array" ref="V300">PERCENTILE(IF(Table1[Director Name] = $P300,Table1[imdb_score]),1)</f>
        <v>6.2</v>
      </c>
    </row>
    <row r="301" spans="1:22">
      <c r="A301" t="s">
        <v>1452</v>
      </c>
      <c r="B301">
        <v>105</v>
      </c>
      <c r="C301">
        <v>88</v>
      </c>
      <c r="D301" t="s">
        <v>1453</v>
      </c>
      <c r="E301">
        <v>84300000</v>
      </c>
      <c r="F301" t="s">
        <v>1454</v>
      </c>
      <c r="G301" t="s">
        <v>1455</v>
      </c>
      <c r="H301">
        <v>81700000</v>
      </c>
      <c r="I301" t="s">
        <v>1456</v>
      </c>
      <c r="J301" t="s">
        <v>19</v>
      </c>
      <c r="K301" t="s">
        <v>20</v>
      </c>
      <c r="L301">
        <v>2600000</v>
      </c>
      <c r="M301">
        <v>7.5</v>
      </c>
      <c r="N301" t="s">
        <v>405</v>
      </c>
      <c r="P301" t="s">
        <v>1457</v>
      </c>
      <c r="Q301">
        <v>6.2249999999999996</v>
      </c>
      <c r="R301">
        <v>4</v>
      </c>
      <c r="S301" cm="1">
        <f t="array" ref="S301">PERCENTILE(IF(Table1[Director Name] = $P301,Table1[imdb_score]),0.25)</f>
        <v>6.05</v>
      </c>
      <c r="T301" cm="1">
        <f t="array" ref="T301">PERCENTILE(IF(Table1[Director Name] = $P301,Table1[imdb_score]),0.5)</f>
        <v>6.1</v>
      </c>
      <c r="U301" cm="1">
        <f t="array" ref="U301">PERCENTILE(IF(Table1[Director Name] = $P301,Table1[imdb_score]),0.75)</f>
        <v>6.2749999999999995</v>
      </c>
      <c r="V301" cm="1">
        <f t="array" ref="V301">PERCENTILE(IF(Table1[Director Name] = $P301,Table1[imdb_score]),1)</f>
        <v>6.8</v>
      </c>
    </row>
    <row r="302" spans="1:22">
      <c r="A302" t="s">
        <v>1458</v>
      </c>
      <c r="B302">
        <v>84</v>
      </c>
      <c r="C302">
        <v>105</v>
      </c>
      <c r="D302" t="s">
        <v>1459</v>
      </c>
      <c r="E302">
        <v>126805112</v>
      </c>
      <c r="F302" t="s">
        <v>479</v>
      </c>
      <c r="G302" t="s">
        <v>1460</v>
      </c>
      <c r="H302">
        <v>80805112</v>
      </c>
      <c r="I302" t="s">
        <v>144</v>
      </c>
      <c r="J302" t="s">
        <v>19</v>
      </c>
      <c r="K302" t="s">
        <v>20</v>
      </c>
      <c r="L302">
        <v>46000000</v>
      </c>
      <c r="M302">
        <v>6.3</v>
      </c>
      <c r="N302" t="s">
        <v>331</v>
      </c>
      <c r="P302" t="s">
        <v>1461</v>
      </c>
      <c r="Q302">
        <v>7.7249999999999996</v>
      </c>
      <c r="R302">
        <v>4</v>
      </c>
      <c r="S302" cm="1">
        <f t="array" ref="S302">PERCENTILE(IF(Table1[Director Name] = $P302,Table1[imdb_score]),0.25)</f>
        <v>7.4</v>
      </c>
      <c r="T302" cm="1">
        <f t="array" ref="T302">PERCENTILE(IF(Table1[Director Name] = $P302,Table1[imdb_score]),0.5)</f>
        <v>7.7</v>
      </c>
      <c r="U302" cm="1">
        <f t="array" ref="U302">PERCENTILE(IF(Table1[Director Name] = $P302,Table1[imdb_score]),0.75)</f>
        <v>8.0250000000000004</v>
      </c>
      <c r="V302" cm="1">
        <f t="array" ref="V302">PERCENTILE(IF(Table1[Director Name] = $P302,Table1[imdb_score]),1)</f>
        <v>8.1</v>
      </c>
    </row>
    <row r="303" spans="1:22">
      <c r="A303" t="s">
        <v>1275</v>
      </c>
      <c r="B303">
        <v>286</v>
      </c>
      <c r="C303">
        <v>97</v>
      </c>
      <c r="D303" t="s">
        <v>1462</v>
      </c>
      <c r="E303">
        <v>100292856</v>
      </c>
      <c r="F303" t="s">
        <v>511</v>
      </c>
      <c r="G303" t="s">
        <v>1463</v>
      </c>
      <c r="H303">
        <v>80292856</v>
      </c>
      <c r="I303" t="s">
        <v>414</v>
      </c>
      <c r="J303" t="s">
        <v>19</v>
      </c>
      <c r="K303" t="s">
        <v>20</v>
      </c>
      <c r="L303">
        <v>20000000</v>
      </c>
      <c r="M303">
        <v>5.7</v>
      </c>
      <c r="N303" t="s">
        <v>57</v>
      </c>
      <c r="P303" t="s">
        <v>1464</v>
      </c>
      <c r="Q303">
        <v>6.4749999999999996</v>
      </c>
      <c r="R303">
        <v>4</v>
      </c>
      <c r="S303" cm="1">
        <f t="array" ref="S303">PERCENTILE(IF(Table1[Director Name] = $P303,Table1[imdb_score]),0.25)</f>
        <v>5.875</v>
      </c>
      <c r="T303" cm="1">
        <f t="array" ref="T303">PERCENTILE(IF(Table1[Director Name] = $P303,Table1[imdb_score]),0.5)</f>
        <v>6.35</v>
      </c>
      <c r="U303" cm="1">
        <f t="array" ref="U303">PERCENTILE(IF(Table1[Director Name] = $P303,Table1[imdb_score]),0.75)</f>
        <v>6.95</v>
      </c>
      <c r="V303" cm="1">
        <f t="array" ref="V303">PERCENTILE(IF(Table1[Director Name] = $P303,Table1[imdb_score]),1)</f>
        <v>7.4</v>
      </c>
    </row>
    <row r="304" spans="1:22">
      <c r="A304" t="s">
        <v>557</v>
      </c>
      <c r="B304">
        <v>673</v>
      </c>
      <c r="C304">
        <v>183</v>
      </c>
      <c r="D304" t="s">
        <v>1465</v>
      </c>
      <c r="E304">
        <v>330249062</v>
      </c>
      <c r="F304" t="s">
        <v>1466</v>
      </c>
      <c r="G304" t="s">
        <v>1467</v>
      </c>
      <c r="H304">
        <v>80249062</v>
      </c>
      <c r="I304" t="s">
        <v>1468</v>
      </c>
      <c r="J304" t="s">
        <v>19</v>
      </c>
      <c r="K304" t="s">
        <v>20</v>
      </c>
      <c r="L304">
        <v>250000000</v>
      </c>
      <c r="M304">
        <v>6.9</v>
      </c>
      <c r="N304" t="s">
        <v>63</v>
      </c>
      <c r="P304" t="s">
        <v>343</v>
      </c>
      <c r="Q304">
        <v>7.2750000000000004</v>
      </c>
      <c r="R304">
        <v>4</v>
      </c>
      <c r="S304" cm="1">
        <f t="array" ref="S304">PERCENTILE(IF(Table1[Director Name] = $P304,Table1[imdb_score]),0.25)</f>
        <v>7.0749999999999993</v>
      </c>
      <c r="T304" cm="1">
        <f t="array" ref="T304">PERCENTILE(IF(Table1[Director Name] = $P304,Table1[imdb_score]),0.5)</f>
        <v>7.15</v>
      </c>
      <c r="U304" cm="1">
        <f t="array" ref="U304">PERCENTILE(IF(Table1[Director Name] = $P304,Table1[imdb_score]),0.75)</f>
        <v>7.35</v>
      </c>
      <c r="V304" cm="1">
        <f t="array" ref="V304">PERCENTILE(IF(Table1[Director Name] = $P304,Table1[imdb_score]),1)</f>
        <v>7.8</v>
      </c>
    </row>
    <row r="305" spans="1:22">
      <c r="A305" t="s">
        <v>292</v>
      </c>
      <c r="B305">
        <v>230</v>
      </c>
      <c r="C305">
        <v>119</v>
      </c>
      <c r="D305" t="s">
        <v>1469</v>
      </c>
      <c r="E305">
        <v>180011740</v>
      </c>
      <c r="F305" t="s">
        <v>1470</v>
      </c>
      <c r="G305" t="s">
        <v>1471</v>
      </c>
      <c r="H305">
        <v>80011740</v>
      </c>
      <c r="I305" t="s">
        <v>1472</v>
      </c>
      <c r="J305" t="s">
        <v>19</v>
      </c>
      <c r="K305" t="s">
        <v>20</v>
      </c>
      <c r="L305">
        <v>100000000</v>
      </c>
      <c r="M305">
        <v>5.7</v>
      </c>
      <c r="N305" t="s">
        <v>27</v>
      </c>
      <c r="P305" t="s">
        <v>818</v>
      </c>
      <c r="Q305">
        <v>6.85</v>
      </c>
      <c r="R305">
        <v>4</v>
      </c>
      <c r="S305" cm="1">
        <f t="array" ref="S305">PERCENTILE(IF(Table1[Director Name] = $P305,Table1[imdb_score]),0.25)</f>
        <v>6.3250000000000002</v>
      </c>
      <c r="T305" cm="1">
        <f t="array" ref="T305">PERCENTILE(IF(Table1[Director Name] = $P305,Table1[imdb_score]),0.5)</f>
        <v>6.85</v>
      </c>
      <c r="U305" cm="1">
        <f t="array" ref="U305">PERCENTILE(IF(Table1[Director Name] = $P305,Table1[imdb_score]),0.75)</f>
        <v>7.375</v>
      </c>
      <c r="V305" cm="1">
        <f t="array" ref="V305">PERCENTILE(IF(Table1[Director Name] = $P305,Table1[imdb_score]),1)</f>
        <v>7.9</v>
      </c>
    </row>
    <row r="306" spans="1:22">
      <c r="A306" t="s">
        <v>292</v>
      </c>
      <c r="B306">
        <v>230</v>
      </c>
      <c r="C306">
        <v>119</v>
      </c>
      <c r="D306" t="s">
        <v>1469</v>
      </c>
      <c r="E306">
        <v>180011740</v>
      </c>
      <c r="F306" t="s">
        <v>1470</v>
      </c>
      <c r="G306" t="s">
        <v>1471</v>
      </c>
      <c r="H306">
        <v>80011740</v>
      </c>
      <c r="I306" t="s">
        <v>1472</v>
      </c>
      <c r="J306" t="s">
        <v>19</v>
      </c>
      <c r="K306" t="s">
        <v>20</v>
      </c>
      <c r="L306">
        <v>100000000</v>
      </c>
      <c r="M306">
        <v>5.7</v>
      </c>
      <c r="N306" t="s">
        <v>27</v>
      </c>
      <c r="P306" t="s">
        <v>1473</v>
      </c>
      <c r="Q306">
        <v>6.625</v>
      </c>
      <c r="R306">
        <v>4</v>
      </c>
      <c r="S306" cm="1">
        <f t="array" ref="S306">PERCENTILE(IF(Table1[Director Name] = $P306,Table1[imdb_score]),0.25)</f>
        <v>6.25</v>
      </c>
      <c r="T306" cm="1">
        <f t="array" ref="T306">PERCENTILE(IF(Table1[Director Name] = $P306,Table1[imdb_score]),0.5)</f>
        <v>6.75</v>
      </c>
      <c r="U306" cm="1">
        <f t="array" ref="U306">PERCENTILE(IF(Table1[Director Name] = $P306,Table1[imdb_score]),0.75)</f>
        <v>7.125</v>
      </c>
      <c r="V306" cm="1">
        <f t="array" ref="V306">PERCENTILE(IF(Table1[Director Name] = $P306,Table1[imdb_score]),1)</f>
        <v>7.2</v>
      </c>
    </row>
    <row r="307" spans="1:22">
      <c r="A307" t="s">
        <v>1474</v>
      </c>
      <c r="B307">
        <v>134</v>
      </c>
      <c r="C307">
        <v>88</v>
      </c>
      <c r="D307" t="s">
        <v>1475</v>
      </c>
      <c r="E307">
        <v>83400000</v>
      </c>
      <c r="F307" t="s">
        <v>1476</v>
      </c>
      <c r="G307" t="s">
        <v>1477</v>
      </c>
      <c r="H307">
        <v>79900000</v>
      </c>
      <c r="I307" t="s">
        <v>1478</v>
      </c>
      <c r="J307" t="s">
        <v>19</v>
      </c>
      <c r="K307" t="s">
        <v>20</v>
      </c>
      <c r="L307">
        <v>3500000</v>
      </c>
      <c r="M307">
        <v>7.8</v>
      </c>
      <c r="N307" t="s">
        <v>57</v>
      </c>
      <c r="P307" t="s">
        <v>916</v>
      </c>
      <c r="Q307">
        <v>6.75</v>
      </c>
      <c r="R307">
        <v>4</v>
      </c>
      <c r="S307" cm="1">
        <f t="array" ref="S307">PERCENTILE(IF(Table1[Director Name] = $P307,Table1[imdb_score]),0.25)</f>
        <v>6.6749999999999998</v>
      </c>
      <c r="T307" cm="1">
        <f t="array" ref="T307">PERCENTILE(IF(Table1[Director Name] = $P307,Table1[imdb_score]),0.5)</f>
        <v>6.7</v>
      </c>
      <c r="U307" cm="1">
        <f t="array" ref="U307">PERCENTILE(IF(Table1[Director Name] = $P307,Table1[imdb_score]),0.75)</f>
        <v>6.7750000000000004</v>
      </c>
      <c r="V307" cm="1">
        <f t="array" ref="V307">PERCENTILE(IF(Table1[Director Name] = $P307,Table1[imdb_score]),1)</f>
        <v>7</v>
      </c>
    </row>
    <row r="308" spans="1:22">
      <c r="A308" t="s">
        <v>1479</v>
      </c>
      <c r="B308">
        <v>128</v>
      </c>
      <c r="C308">
        <v>112</v>
      </c>
      <c r="D308" t="s">
        <v>1480</v>
      </c>
      <c r="E308">
        <v>90556401</v>
      </c>
      <c r="F308" t="s">
        <v>1481</v>
      </c>
      <c r="G308" t="s">
        <v>1482</v>
      </c>
      <c r="H308">
        <v>79556401</v>
      </c>
      <c r="I308" t="s">
        <v>1483</v>
      </c>
      <c r="J308" t="s">
        <v>19</v>
      </c>
      <c r="K308" t="s">
        <v>20</v>
      </c>
      <c r="L308">
        <v>11000000</v>
      </c>
      <c r="M308">
        <v>4.5</v>
      </c>
      <c r="N308" t="s">
        <v>1484</v>
      </c>
      <c r="P308" t="s">
        <v>1485</v>
      </c>
      <c r="Q308">
        <v>6.85</v>
      </c>
      <c r="R308">
        <v>4</v>
      </c>
      <c r="S308" cm="1">
        <f t="array" ref="S308">PERCENTILE(IF(Table1[Director Name] = $P308,Table1[imdb_score]),0.25)</f>
        <v>6.5</v>
      </c>
      <c r="T308" cm="1">
        <f t="array" ref="T308">PERCENTILE(IF(Table1[Director Name] = $P308,Table1[imdb_score]),0.5)</f>
        <v>6.85</v>
      </c>
      <c r="U308" cm="1">
        <f t="array" ref="U308">PERCENTILE(IF(Table1[Director Name] = $P308,Table1[imdb_score]),0.75)</f>
        <v>7.1999999999999993</v>
      </c>
      <c r="V308" cm="1">
        <f t="array" ref="V308">PERCENTILE(IF(Table1[Director Name] = $P308,Table1[imdb_score]),1)</f>
        <v>7.5</v>
      </c>
    </row>
    <row r="309" spans="1:22">
      <c r="A309" t="s">
        <v>826</v>
      </c>
      <c r="B309">
        <v>77</v>
      </c>
      <c r="C309">
        <v>122</v>
      </c>
      <c r="D309" t="s">
        <v>1408</v>
      </c>
      <c r="E309">
        <v>91547205</v>
      </c>
      <c r="F309" t="s">
        <v>1486</v>
      </c>
      <c r="G309" t="s">
        <v>1487</v>
      </c>
      <c r="H309">
        <v>79547205</v>
      </c>
      <c r="I309" t="s">
        <v>1488</v>
      </c>
      <c r="J309" t="s">
        <v>19</v>
      </c>
      <c r="K309" t="s">
        <v>20</v>
      </c>
      <c r="L309">
        <v>12000000</v>
      </c>
      <c r="M309">
        <v>6.6</v>
      </c>
      <c r="N309" t="s">
        <v>331</v>
      </c>
      <c r="P309" t="s">
        <v>1489</v>
      </c>
      <c r="Q309">
        <v>6.4</v>
      </c>
      <c r="R309">
        <v>4</v>
      </c>
      <c r="S309" cm="1">
        <f t="array" ref="S309">PERCENTILE(IF(Table1[Director Name] = $P309,Table1[imdb_score]),0.25)</f>
        <v>6.1</v>
      </c>
      <c r="T309" cm="1">
        <f t="array" ref="T309">PERCENTILE(IF(Table1[Director Name] = $P309,Table1[imdb_score]),0.5)</f>
        <v>6.7</v>
      </c>
      <c r="U309" cm="1">
        <f t="array" ref="U309">PERCENTILE(IF(Table1[Director Name] = $P309,Table1[imdb_score]),0.75)</f>
        <v>7</v>
      </c>
      <c r="V309" cm="1">
        <f t="array" ref="V309">PERCENTILE(IF(Table1[Director Name] = $P309,Table1[imdb_score]),1)</f>
        <v>7.3</v>
      </c>
    </row>
    <row r="310" spans="1:22">
      <c r="A310" t="s">
        <v>1490</v>
      </c>
      <c r="B310">
        <v>239</v>
      </c>
      <c r="C310">
        <v>101</v>
      </c>
      <c r="D310" t="s">
        <v>1491</v>
      </c>
      <c r="E310">
        <v>96471845</v>
      </c>
      <c r="F310" t="s">
        <v>1492</v>
      </c>
      <c r="G310" t="s">
        <v>1493</v>
      </c>
      <c r="H310">
        <v>79471845</v>
      </c>
      <c r="I310" t="s">
        <v>1494</v>
      </c>
      <c r="J310" t="s">
        <v>19</v>
      </c>
      <c r="K310" t="s">
        <v>20</v>
      </c>
      <c r="L310">
        <v>17000000</v>
      </c>
      <c r="M310">
        <v>7.6</v>
      </c>
      <c r="N310" t="s">
        <v>1495</v>
      </c>
      <c r="P310" t="s">
        <v>1496</v>
      </c>
      <c r="Q310">
        <v>6.05</v>
      </c>
      <c r="R310">
        <v>4</v>
      </c>
      <c r="S310" cm="1">
        <f t="array" ref="S310">PERCENTILE(IF(Table1[Director Name] = $P310,Table1[imdb_score]),0.25)</f>
        <v>5.85</v>
      </c>
      <c r="T310" cm="1">
        <f t="array" ref="T310">PERCENTILE(IF(Table1[Director Name] = $P310,Table1[imdb_score]),0.5)</f>
        <v>6.2</v>
      </c>
      <c r="U310" cm="1">
        <f t="array" ref="U310">PERCENTILE(IF(Table1[Director Name] = $P310,Table1[imdb_score]),0.75)</f>
        <v>6.4</v>
      </c>
      <c r="V310" cm="1">
        <f t="array" ref="V310">PERCENTILE(IF(Table1[Director Name] = $P310,Table1[imdb_score]),1)</f>
        <v>7</v>
      </c>
    </row>
    <row r="311" spans="1:22">
      <c r="A311" t="s">
        <v>1461</v>
      </c>
      <c r="B311">
        <v>96</v>
      </c>
      <c r="C311">
        <v>128</v>
      </c>
      <c r="D311" t="s">
        <v>1497</v>
      </c>
      <c r="E311">
        <v>95860116</v>
      </c>
      <c r="F311" t="s">
        <v>371</v>
      </c>
      <c r="G311" t="s">
        <v>1498</v>
      </c>
      <c r="H311">
        <v>79460116</v>
      </c>
      <c r="I311" t="s">
        <v>1499</v>
      </c>
      <c r="J311" t="s">
        <v>19</v>
      </c>
      <c r="K311" t="s">
        <v>20</v>
      </c>
      <c r="L311">
        <v>16400000</v>
      </c>
      <c r="M311">
        <v>8</v>
      </c>
      <c r="N311" t="s">
        <v>167</v>
      </c>
      <c r="P311" t="s">
        <v>1500</v>
      </c>
      <c r="Q311">
        <v>6.05</v>
      </c>
      <c r="R311">
        <v>4</v>
      </c>
      <c r="S311" cm="1">
        <f t="array" ref="S311">PERCENTILE(IF(Table1[Director Name] = $P311,Table1[imdb_score]),0.25)</f>
        <v>6.0250000000000004</v>
      </c>
      <c r="T311" cm="1">
        <f t="array" ref="T311">PERCENTILE(IF(Table1[Director Name] = $P311,Table1[imdb_score]),0.5)</f>
        <v>6.4</v>
      </c>
      <c r="U311" cm="1">
        <f t="array" ref="U311">PERCENTILE(IF(Table1[Director Name] = $P311,Table1[imdb_score]),0.75)</f>
        <v>6.4250000000000007</v>
      </c>
      <c r="V311" cm="1">
        <f t="array" ref="V311">PERCENTILE(IF(Table1[Director Name] = $P311,Table1[imdb_score]),1)</f>
        <v>6.5</v>
      </c>
    </row>
    <row r="312" spans="1:22">
      <c r="A312" t="s">
        <v>1255</v>
      </c>
      <c r="B312">
        <v>50</v>
      </c>
      <c r="C312">
        <v>103</v>
      </c>
      <c r="D312" t="s">
        <v>1501</v>
      </c>
      <c r="E312">
        <v>105444419</v>
      </c>
      <c r="F312" t="s">
        <v>421</v>
      </c>
      <c r="G312" t="s">
        <v>1502</v>
      </c>
      <c r="H312">
        <v>79444419</v>
      </c>
      <c r="I312" t="s">
        <v>1503</v>
      </c>
      <c r="J312" t="s">
        <v>19</v>
      </c>
      <c r="K312" t="s">
        <v>20</v>
      </c>
      <c r="L312">
        <v>26000000</v>
      </c>
      <c r="M312">
        <v>6.2</v>
      </c>
      <c r="N312" t="s">
        <v>57</v>
      </c>
      <c r="P312" t="s">
        <v>1504</v>
      </c>
      <c r="Q312">
        <v>7.3250000000000002</v>
      </c>
      <c r="R312">
        <v>4</v>
      </c>
      <c r="S312" cm="1">
        <f t="array" ref="S312">PERCENTILE(IF(Table1[Director Name] = $P312,Table1[imdb_score]),0.25)</f>
        <v>6.8500000000000005</v>
      </c>
      <c r="T312" cm="1">
        <f t="array" ref="T312">PERCENTILE(IF(Table1[Director Name] = $P312,Table1[imdb_score]),0.5)</f>
        <v>7.0500000000000007</v>
      </c>
      <c r="U312" cm="1">
        <f t="array" ref="U312">PERCENTILE(IF(Table1[Director Name] = $P312,Table1[imdb_score]),0.75)</f>
        <v>7.5250000000000004</v>
      </c>
      <c r="V312" cm="1">
        <f t="array" ref="V312">PERCENTILE(IF(Table1[Director Name] = $P312,Table1[imdb_score]),1)</f>
        <v>8.5</v>
      </c>
    </row>
    <row r="313" spans="1:22">
      <c r="A313" t="s">
        <v>1473</v>
      </c>
      <c r="B313">
        <v>82</v>
      </c>
      <c r="C313">
        <v>99</v>
      </c>
      <c r="D313" t="s">
        <v>1505</v>
      </c>
      <c r="E313">
        <v>91443253</v>
      </c>
      <c r="F313" t="s">
        <v>1506</v>
      </c>
      <c r="G313" t="s">
        <v>1507</v>
      </c>
      <c r="H313">
        <v>79443253</v>
      </c>
      <c r="I313" t="s">
        <v>1508</v>
      </c>
      <c r="J313" t="s">
        <v>19</v>
      </c>
      <c r="K313" t="s">
        <v>20</v>
      </c>
      <c r="L313">
        <v>12000000</v>
      </c>
      <c r="M313">
        <v>5.8</v>
      </c>
      <c r="N313" t="s">
        <v>949</v>
      </c>
      <c r="P313" t="s">
        <v>1509</v>
      </c>
      <c r="Q313">
        <v>5.9</v>
      </c>
      <c r="R313">
        <v>4</v>
      </c>
      <c r="S313" cm="1">
        <f t="array" ref="S313">PERCENTILE(IF(Table1[Director Name] = $P313,Table1[imdb_score]),0.25)</f>
        <v>5.375</v>
      </c>
      <c r="T313" cm="1">
        <f t="array" ref="T313">PERCENTILE(IF(Table1[Director Name] = $P313,Table1[imdb_score]),0.5)</f>
        <v>5.85</v>
      </c>
      <c r="U313" cm="1">
        <f t="array" ref="U313">PERCENTILE(IF(Table1[Director Name] = $P313,Table1[imdb_score]),0.75)</f>
        <v>6.375</v>
      </c>
      <c r="V313" cm="1">
        <f t="array" ref="V313">PERCENTILE(IF(Table1[Director Name] = $P313,Table1[imdb_score]),1)</f>
        <v>6.6</v>
      </c>
    </row>
    <row r="314" spans="1:22">
      <c r="A314" t="s">
        <v>1510</v>
      </c>
      <c r="B314">
        <v>80</v>
      </c>
      <c r="C314">
        <v>104</v>
      </c>
      <c r="D314" t="s">
        <v>1511</v>
      </c>
      <c r="E314">
        <v>139225854</v>
      </c>
      <c r="F314" t="s">
        <v>288</v>
      </c>
      <c r="G314" t="s">
        <v>1512</v>
      </c>
      <c r="H314">
        <v>79225854</v>
      </c>
      <c r="I314" t="s">
        <v>805</v>
      </c>
      <c r="J314" t="s">
        <v>19</v>
      </c>
      <c r="K314" t="s">
        <v>20</v>
      </c>
      <c r="L314">
        <v>60000000</v>
      </c>
      <c r="M314">
        <v>5.5</v>
      </c>
      <c r="N314" t="s">
        <v>692</v>
      </c>
      <c r="P314" t="s">
        <v>1513</v>
      </c>
      <c r="Q314">
        <v>5.5</v>
      </c>
      <c r="R314">
        <v>4</v>
      </c>
      <c r="S314" cm="1">
        <f t="array" ref="S314">PERCENTILE(IF(Table1[Director Name] = $P314,Table1[imdb_score]),0.25)</f>
        <v>5.125</v>
      </c>
      <c r="T314" cm="1">
        <f t="array" ref="T314">PERCENTILE(IF(Table1[Director Name] = $P314,Table1[imdb_score]),0.5)</f>
        <v>5.55</v>
      </c>
      <c r="U314" cm="1">
        <f t="array" ref="U314">PERCENTILE(IF(Table1[Director Name] = $P314,Table1[imdb_score]),0.75)</f>
        <v>5.9249999999999998</v>
      </c>
      <c r="V314" cm="1">
        <f t="array" ref="V314">PERCENTILE(IF(Table1[Director Name] = $P314,Table1[imdb_score]),1)</f>
        <v>6.3</v>
      </c>
    </row>
    <row r="315" spans="1:22">
      <c r="A315" t="s">
        <v>450</v>
      </c>
      <c r="B315">
        <v>169</v>
      </c>
      <c r="C315">
        <v>188</v>
      </c>
      <c r="D315" t="s">
        <v>1514</v>
      </c>
      <c r="E315">
        <v>134218018</v>
      </c>
      <c r="F315" t="s">
        <v>754</v>
      </c>
      <c r="G315" t="s">
        <v>1515</v>
      </c>
      <c r="H315">
        <v>79218018</v>
      </c>
      <c r="I315" t="s">
        <v>1516</v>
      </c>
      <c r="J315" t="s">
        <v>19</v>
      </c>
      <c r="K315" t="s">
        <v>20</v>
      </c>
      <c r="L315">
        <v>55000000</v>
      </c>
      <c r="M315">
        <v>7.3</v>
      </c>
      <c r="N315" t="s">
        <v>1517</v>
      </c>
      <c r="P315" t="s">
        <v>1518</v>
      </c>
      <c r="Q315">
        <v>5.45</v>
      </c>
      <c r="R315">
        <v>4</v>
      </c>
      <c r="S315" cm="1">
        <f t="array" ref="S315">PERCENTILE(IF(Table1[Director Name] = $P315,Table1[imdb_score]),0.25)</f>
        <v>5.375</v>
      </c>
      <c r="T315" cm="1">
        <f t="array" ref="T315">PERCENTILE(IF(Table1[Director Name] = $P315,Table1[imdb_score]),0.5)</f>
        <v>5.45</v>
      </c>
      <c r="U315" cm="1">
        <f t="array" ref="U315">PERCENTILE(IF(Table1[Director Name] = $P315,Table1[imdb_score]),0.75)</f>
        <v>5.5250000000000004</v>
      </c>
      <c r="V315" cm="1">
        <f t="array" ref="V315">PERCENTILE(IF(Table1[Director Name] = $P315,Table1[imdb_score]),1)</f>
        <v>5.6</v>
      </c>
    </row>
    <row r="316" spans="1:22">
      <c r="A316" t="s">
        <v>51</v>
      </c>
      <c r="B316">
        <v>70</v>
      </c>
      <c r="C316">
        <v>154</v>
      </c>
      <c r="D316" t="s">
        <v>1519</v>
      </c>
      <c r="E316">
        <v>94175854</v>
      </c>
      <c r="F316" t="s">
        <v>1520</v>
      </c>
      <c r="G316" t="s">
        <v>1521</v>
      </c>
      <c r="H316">
        <v>79175854</v>
      </c>
      <c r="I316" t="s">
        <v>1522</v>
      </c>
      <c r="J316" t="s">
        <v>19</v>
      </c>
      <c r="K316" t="s">
        <v>20</v>
      </c>
      <c r="L316">
        <v>15000000</v>
      </c>
      <c r="M316">
        <v>7.8</v>
      </c>
      <c r="N316" t="s">
        <v>48</v>
      </c>
      <c r="P316" t="s">
        <v>1140</v>
      </c>
      <c r="Q316">
        <v>6.125</v>
      </c>
      <c r="R316">
        <v>4</v>
      </c>
      <c r="S316" cm="1">
        <f t="array" ref="S316">PERCENTILE(IF(Table1[Director Name] = $P316,Table1[imdb_score]),0.25)</f>
        <v>5.9749999999999996</v>
      </c>
      <c r="T316" cm="1">
        <f t="array" ref="T316">PERCENTILE(IF(Table1[Director Name] = $P316,Table1[imdb_score]),0.5)</f>
        <v>6.1999999999999993</v>
      </c>
      <c r="U316" cm="1">
        <f t="array" ref="U316">PERCENTILE(IF(Table1[Director Name] = $P316,Table1[imdb_score]),0.75)</f>
        <v>6.35</v>
      </c>
      <c r="V316" cm="1">
        <f t="array" ref="V316">PERCENTILE(IF(Table1[Director Name] = $P316,Table1[imdb_score]),1)</f>
        <v>6.5</v>
      </c>
    </row>
    <row r="317" spans="1:22">
      <c r="A317" t="s">
        <v>520</v>
      </c>
      <c r="B317">
        <v>318</v>
      </c>
      <c r="C317">
        <v>106</v>
      </c>
      <c r="D317" t="s">
        <v>1523</v>
      </c>
      <c r="E317">
        <v>83574831</v>
      </c>
      <c r="F317" t="s">
        <v>589</v>
      </c>
      <c r="G317" t="s">
        <v>1524</v>
      </c>
      <c r="H317">
        <v>78574831</v>
      </c>
      <c r="I317" t="s">
        <v>1525</v>
      </c>
      <c r="J317" t="s">
        <v>19</v>
      </c>
      <c r="K317" t="s">
        <v>20</v>
      </c>
      <c r="L317">
        <v>5000000</v>
      </c>
      <c r="M317">
        <v>6.6</v>
      </c>
      <c r="N317" t="s">
        <v>1495</v>
      </c>
      <c r="P317" t="s">
        <v>1526</v>
      </c>
      <c r="Q317">
        <v>6.5250000000000004</v>
      </c>
      <c r="R317">
        <v>4</v>
      </c>
      <c r="S317" cm="1">
        <f t="array" ref="S317">PERCENTILE(IF(Table1[Director Name] = $P317,Table1[imdb_score]),0.25)</f>
        <v>5.8</v>
      </c>
      <c r="T317" cm="1">
        <f t="array" ref="T317">PERCENTILE(IF(Table1[Director Name] = $P317,Table1[imdb_score]),0.5)</f>
        <v>6.55</v>
      </c>
      <c r="U317" cm="1">
        <f t="array" ref="U317">PERCENTILE(IF(Table1[Director Name] = $P317,Table1[imdb_score]),0.75)</f>
        <v>7.2749999999999995</v>
      </c>
      <c r="V317" cm="1">
        <f t="array" ref="V317">PERCENTILE(IF(Table1[Director Name] = $P317,Table1[imdb_score]),1)</f>
        <v>7.8</v>
      </c>
    </row>
    <row r="318" spans="1:22">
      <c r="A318" t="s">
        <v>188</v>
      </c>
      <c r="B318">
        <v>392</v>
      </c>
      <c r="C318">
        <v>156</v>
      </c>
      <c r="D318" t="s">
        <v>189</v>
      </c>
      <c r="E318">
        <v>336530303</v>
      </c>
      <c r="F318" t="s">
        <v>190</v>
      </c>
      <c r="G318" t="s">
        <v>1527</v>
      </c>
      <c r="H318">
        <v>78530303</v>
      </c>
      <c r="I318" t="s">
        <v>192</v>
      </c>
      <c r="J318" t="s">
        <v>19</v>
      </c>
      <c r="K318" t="s">
        <v>20</v>
      </c>
      <c r="L318">
        <v>258000000</v>
      </c>
      <c r="M318">
        <v>6.2</v>
      </c>
      <c r="N318" t="s">
        <v>1528</v>
      </c>
      <c r="P318" t="s">
        <v>1529</v>
      </c>
      <c r="Q318">
        <v>5.625</v>
      </c>
      <c r="R318">
        <v>4</v>
      </c>
      <c r="S318" cm="1">
        <f t="array" ref="S318">PERCENTILE(IF(Table1[Director Name] = $P318,Table1[imdb_score]),0.25)</f>
        <v>4.875</v>
      </c>
      <c r="T318" cm="1">
        <f t="array" ref="T318">PERCENTILE(IF(Table1[Director Name] = $P318,Table1[imdb_score]),0.5)</f>
        <v>5.45</v>
      </c>
      <c r="U318" cm="1">
        <f t="array" ref="U318">PERCENTILE(IF(Table1[Director Name] = $P318,Table1[imdb_score]),0.75)</f>
        <v>6.2</v>
      </c>
      <c r="V318" cm="1">
        <f t="array" ref="V318">PERCENTILE(IF(Table1[Director Name] = $P318,Table1[imdb_score]),1)</f>
        <v>6.8</v>
      </c>
    </row>
    <row r="319" spans="1:22">
      <c r="A319" t="s">
        <v>188</v>
      </c>
      <c r="B319">
        <v>392</v>
      </c>
      <c r="C319">
        <v>156</v>
      </c>
      <c r="D319" t="s">
        <v>189</v>
      </c>
      <c r="E319">
        <v>336530303</v>
      </c>
      <c r="F319" t="s">
        <v>190</v>
      </c>
      <c r="G319" t="s">
        <v>1527</v>
      </c>
      <c r="H319">
        <v>78530303</v>
      </c>
      <c r="I319" t="s">
        <v>192</v>
      </c>
      <c r="J319" t="s">
        <v>19</v>
      </c>
      <c r="K319" t="s">
        <v>20</v>
      </c>
      <c r="L319">
        <v>258000000</v>
      </c>
      <c r="M319">
        <v>6.2</v>
      </c>
      <c r="N319" t="s">
        <v>1528</v>
      </c>
      <c r="P319" t="s">
        <v>1530</v>
      </c>
      <c r="Q319">
        <v>6.9249999999999998</v>
      </c>
      <c r="R319">
        <v>4</v>
      </c>
      <c r="S319" cm="1">
        <f t="array" ref="S319">PERCENTILE(IF(Table1[Director Name] = $P319,Table1[imdb_score]),0.25)</f>
        <v>6.375</v>
      </c>
      <c r="T319" cm="1">
        <f t="array" ref="T319">PERCENTILE(IF(Table1[Director Name] = $P319,Table1[imdb_score]),0.5)</f>
        <v>6.8000000000000007</v>
      </c>
      <c r="U319" cm="1">
        <f t="array" ref="U319">PERCENTILE(IF(Table1[Director Name] = $P319,Table1[imdb_score]),0.75)</f>
        <v>7.35</v>
      </c>
      <c r="V319" cm="1">
        <f t="array" ref="V319">PERCENTILE(IF(Table1[Director Name] = $P319,Table1[imdb_score]),1)</f>
        <v>7.8</v>
      </c>
    </row>
    <row r="320" spans="1:22">
      <c r="A320" t="s">
        <v>162</v>
      </c>
      <c r="B320">
        <v>125</v>
      </c>
      <c r="C320">
        <v>108</v>
      </c>
      <c r="D320" t="s">
        <v>1531</v>
      </c>
      <c r="E320">
        <v>118500000</v>
      </c>
      <c r="F320" t="s">
        <v>383</v>
      </c>
      <c r="G320" t="s">
        <v>1532</v>
      </c>
      <c r="H320">
        <v>78500000</v>
      </c>
      <c r="I320" t="s">
        <v>382</v>
      </c>
      <c r="J320" t="s">
        <v>19</v>
      </c>
      <c r="K320" t="s">
        <v>20</v>
      </c>
      <c r="L320">
        <v>40000000</v>
      </c>
      <c r="M320">
        <v>7.8</v>
      </c>
      <c r="N320" t="s">
        <v>386</v>
      </c>
      <c r="P320" t="s">
        <v>1533</v>
      </c>
      <c r="Q320">
        <v>7.5750000000000002</v>
      </c>
      <c r="R320">
        <v>4</v>
      </c>
      <c r="S320" cm="1">
        <f t="array" ref="S320">PERCENTILE(IF(Table1[Director Name] = $P320,Table1[imdb_score]),0.25)</f>
        <v>7.4749999999999996</v>
      </c>
      <c r="T320" cm="1">
        <f t="array" ref="T320">PERCENTILE(IF(Table1[Director Name] = $P320,Table1[imdb_score]),0.5)</f>
        <v>7.75</v>
      </c>
      <c r="U320" cm="1">
        <f t="array" ref="U320">PERCENTILE(IF(Table1[Director Name] = $P320,Table1[imdb_score]),0.75)</f>
        <v>7.85</v>
      </c>
      <c r="V320" cm="1">
        <f t="array" ref="V320">PERCENTILE(IF(Table1[Director Name] = $P320,Table1[imdb_score]),1)</f>
        <v>8</v>
      </c>
    </row>
    <row r="321" spans="1:22">
      <c r="A321" t="s">
        <v>1534</v>
      </c>
      <c r="B321">
        <v>59</v>
      </c>
      <c r="C321">
        <v>90</v>
      </c>
      <c r="D321" t="s">
        <v>1535</v>
      </c>
      <c r="E321">
        <v>108360000</v>
      </c>
      <c r="F321" t="s">
        <v>1536</v>
      </c>
      <c r="G321" t="s">
        <v>1537</v>
      </c>
      <c r="H321">
        <v>78360000</v>
      </c>
      <c r="I321" t="s">
        <v>1538</v>
      </c>
      <c r="J321" t="s">
        <v>19</v>
      </c>
      <c r="K321" t="s">
        <v>20</v>
      </c>
      <c r="L321">
        <v>30000000</v>
      </c>
      <c r="M321">
        <v>6.3</v>
      </c>
      <c r="N321" t="s">
        <v>473</v>
      </c>
      <c r="P321" t="s">
        <v>1539</v>
      </c>
      <c r="Q321">
        <v>7.45</v>
      </c>
      <c r="R321">
        <v>4</v>
      </c>
      <c r="S321" cm="1">
        <f t="array" ref="S321">PERCENTILE(IF(Table1[Director Name] = $P321,Table1[imdb_score]),0.25)</f>
        <v>7.4249999999999998</v>
      </c>
      <c r="T321" cm="1">
        <f t="array" ref="T321">PERCENTILE(IF(Table1[Director Name] = $P321,Table1[imdb_score]),0.5)</f>
        <v>7.6</v>
      </c>
      <c r="U321" cm="1">
        <f t="array" ref="U321">PERCENTILE(IF(Table1[Director Name] = $P321,Table1[imdb_score]),0.75)</f>
        <v>7.625</v>
      </c>
      <c r="V321" cm="1">
        <f t="array" ref="V321">PERCENTILE(IF(Table1[Director Name] = $P321,Table1[imdb_score]),1)</f>
        <v>7.7</v>
      </c>
    </row>
    <row r="322" spans="1:22">
      <c r="A322" t="s">
        <v>1540</v>
      </c>
      <c r="B322">
        <v>101</v>
      </c>
      <c r="C322">
        <v>112</v>
      </c>
      <c r="D322" t="s">
        <v>1541</v>
      </c>
      <c r="E322">
        <v>91038276</v>
      </c>
      <c r="F322" t="s">
        <v>1542</v>
      </c>
      <c r="G322" t="s">
        <v>1543</v>
      </c>
      <c r="H322">
        <v>78038276</v>
      </c>
      <c r="I322" t="s">
        <v>1544</v>
      </c>
      <c r="J322" t="s">
        <v>19</v>
      </c>
      <c r="K322" t="s">
        <v>20</v>
      </c>
      <c r="L322">
        <v>13000000</v>
      </c>
      <c r="M322">
        <v>6.1</v>
      </c>
      <c r="N322" t="s">
        <v>1280</v>
      </c>
      <c r="P322" t="s">
        <v>1084</v>
      </c>
      <c r="Q322">
        <v>6.0750000000000002</v>
      </c>
      <c r="R322">
        <v>4</v>
      </c>
      <c r="S322" cm="1">
        <f t="array" ref="S322">PERCENTILE(IF(Table1[Director Name] = $P322,Table1[imdb_score]),0.25)</f>
        <v>5.95</v>
      </c>
      <c r="T322" cm="1">
        <f t="array" ref="T322">PERCENTILE(IF(Table1[Director Name] = $P322,Table1[imdb_score]),0.5)</f>
        <v>6.1</v>
      </c>
      <c r="U322" cm="1">
        <f t="array" ref="U322">PERCENTILE(IF(Table1[Director Name] = $P322,Table1[imdb_score]),0.75)</f>
        <v>6.2249999999999996</v>
      </c>
      <c r="V322" cm="1">
        <f t="array" ref="V322">PERCENTILE(IF(Table1[Director Name] = $P322,Table1[imdb_score]),1)</f>
        <v>6.3</v>
      </c>
    </row>
    <row r="323" spans="1:22">
      <c r="A323" t="s">
        <v>773</v>
      </c>
      <c r="B323">
        <v>321</v>
      </c>
      <c r="C323">
        <v>125</v>
      </c>
      <c r="D323" t="s">
        <v>1261</v>
      </c>
      <c r="E323">
        <v>127997349</v>
      </c>
      <c r="F323" t="s">
        <v>338</v>
      </c>
      <c r="G323" t="s">
        <v>1545</v>
      </c>
      <c r="H323">
        <v>77997349</v>
      </c>
      <c r="I323" t="s">
        <v>259</v>
      </c>
      <c r="J323" t="s">
        <v>19</v>
      </c>
      <c r="K323" t="s">
        <v>20</v>
      </c>
      <c r="L323">
        <v>50000000</v>
      </c>
      <c r="M323">
        <v>6</v>
      </c>
      <c r="N323" t="s">
        <v>1546</v>
      </c>
      <c r="P323" t="s">
        <v>1547</v>
      </c>
      <c r="Q323">
        <v>5.35</v>
      </c>
      <c r="R323">
        <v>4</v>
      </c>
      <c r="S323" cm="1">
        <f t="array" ref="S323">PERCENTILE(IF(Table1[Director Name] = $P323,Table1[imdb_score]),0.25)</f>
        <v>5.05</v>
      </c>
      <c r="T323" cm="1">
        <f t="array" ref="T323">PERCENTILE(IF(Table1[Director Name] = $P323,Table1[imdb_score]),0.5)</f>
        <v>5.35</v>
      </c>
      <c r="U323" cm="1">
        <f t="array" ref="U323">PERCENTILE(IF(Table1[Director Name] = $P323,Table1[imdb_score]),0.75)</f>
        <v>5.65</v>
      </c>
      <c r="V323" cm="1">
        <f t="array" ref="V323">PERCENTILE(IF(Table1[Director Name] = $P323,Table1[imdb_score]),1)</f>
        <v>6.1</v>
      </c>
    </row>
    <row r="324" spans="1:22">
      <c r="A324" t="s">
        <v>803</v>
      </c>
      <c r="B324">
        <v>318</v>
      </c>
      <c r="C324">
        <v>102</v>
      </c>
      <c r="D324" t="s">
        <v>1548</v>
      </c>
      <c r="E324">
        <v>227946274</v>
      </c>
      <c r="F324" t="s">
        <v>263</v>
      </c>
      <c r="G324" t="s">
        <v>1549</v>
      </c>
      <c r="H324">
        <v>77946274</v>
      </c>
      <c r="I324" t="s">
        <v>827</v>
      </c>
      <c r="J324" t="s">
        <v>19</v>
      </c>
      <c r="K324" t="s">
        <v>20</v>
      </c>
      <c r="L324">
        <v>150000000</v>
      </c>
      <c r="M324">
        <v>6.4</v>
      </c>
      <c r="N324" t="s">
        <v>1550</v>
      </c>
      <c r="P324" t="s">
        <v>1534</v>
      </c>
      <c r="Q324">
        <v>6.2</v>
      </c>
      <c r="R324">
        <v>4</v>
      </c>
      <c r="S324" cm="1">
        <f t="array" ref="S324">PERCENTILE(IF(Table1[Director Name] = $P324,Table1[imdb_score]),0.25)</f>
        <v>6.05</v>
      </c>
      <c r="T324" cm="1">
        <f t="array" ref="T324">PERCENTILE(IF(Table1[Director Name] = $P324,Table1[imdb_score]),0.5)</f>
        <v>6.25</v>
      </c>
      <c r="U324" cm="1">
        <f t="array" ref="U324">PERCENTILE(IF(Table1[Director Name] = $P324,Table1[imdb_score]),0.75)</f>
        <v>6.4</v>
      </c>
      <c r="V324" cm="1">
        <f t="array" ref="V324">PERCENTILE(IF(Table1[Director Name] = $P324,Table1[imdb_score]),1)</f>
        <v>6.7</v>
      </c>
    </row>
    <row r="325" spans="1:22">
      <c r="A325" t="s">
        <v>1551</v>
      </c>
      <c r="B325">
        <v>271</v>
      </c>
      <c r="C325">
        <v>99</v>
      </c>
      <c r="D325" t="s">
        <v>1552</v>
      </c>
      <c r="E325">
        <v>84263837</v>
      </c>
      <c r="F325" t="s">
        <v>1553</v>
      </c>
      <c r="G325" t="s">
        <v>1554</v>
      </c>
      <c r="H325">
        <v>77763837</v>
      </c>
      <c r="I325" t="s">
        <v>1555</v>
      </c>
      <c r="J325" t="s">
        <v>19</v>
      </c>
      <c r="K325" t="s">
        <v>20</v>
      </c>
      <c r="L325">
        <v>6500000</v>
      </c>
      <c r="M325">
        <v>5.4</v>
      </c>
      <c r="N325" t="s">
        <v>1318</v>
      </c>
      <c r="P325" t="s">
        <v>1556</v>
      </c>
      <c r="Q325">
        <v>5.6749999999999998</v>
      </c>
      <c r="R325">
        <v>4</v>
      </c>
      <c r="S325" cm="1">
        <f t="array" ref="S325">PERCENTILE(IF(Table1[Director Name] = $P325,Table1[imdb_score]),0.25)</f>
        <v>5.6</v>
      </c>
      <c r="T325" cm="1">
        <f t="array" ref="T325">PERCENTILE(IF(Table1[Director Name] = $P325,Table1[imdb_score]),0.5)</f>
        <v>5.75</v>
      </c>
      <c r="U325" cm="1">
        <f t="array" ref="U325">PERCENTILE(IF(Table1[Director Name] = $P325,Table1[imdb_score]),0.75)</f>
        <v>5.8250000000000002</v>
      </c>
      <c r="V325" cm="1">
        <f t="array" ref="V325">PERCENTILE(IF(Table1[Director Name] = $P325,Table1[imdb_score]),1)</f>
        <v>5.9</v>
      </c>
    </row>
    <row r="326" spans="1:22">
      <c r="A326" t="s">
        <v>325</v>
      </c>
      <c r="B326">
        <v>122</v>
      </c>
      <c r="C326">
        <v>88</v>
      </c>
      <c r="D326" t="s">
        <v>783</v>
      </c>
      <c r="E326">
        <v>112692062</v>
      </c>
      <c r="F326" t="s">
        <v>1557</v>
      </c>
      <c r="G326" t="s">
        <v>1558</v>
      </c>
      <c r="H326">
        <v>77692062</v>
      </c>
      <c r="I326" t="s">
        <v>1559</v>
      </c>
      <c r="J326" t="s">
        <v>19</v>
      </c>
      <c r="K326" t="s">
        <v>20</v>
      </c>
      <c r="L326">
        <v>35000000</v>
      </c>
      <c r="M326">
        <v>5.4</v>
      </c>
      <c r="N326" t="s">
        <v>1560</v>
      </c>
      <c r="P326" t="s">
        <v>1561</v>
      </c>
      <c r="Q326">
        <v>6.125</v>
      </c>
      <c r="R326">
        <v>4</v>
      </c>
      <c r="S326" cm="1">
        <f t="array" ref="S326">PERCENTILE(IF(Table1[Director Name] = $P326,Table1[imdb_score]),0.25)</f>
        <v>5.9749999999999996</v>
      </c>
      <c r="T326" cm="1">
        <f t="array" ref="T326">PERCENTILE(IF(Table1[Director Name] = $P326,Table1[imdb_score]),0.5)</f>
        <v>6.1999999999999993</v>
      </c>
      <c r="U326" cm="1">
        <f t="array" ref="U326">PERCENTILE(IF(Table1[Director Name] = $P326,Table1[imdb_score]),0.75)</f>
        <v>6.35</v>
      </c>
      <c r="V326" cm="1">
        <f t="array" ref="V326">PERCENTILE(IF(Table1[Director Name] = $P326,Table1[imdb_score]),1)</f>
        <v>6.5</v>
      </c>
    </row>
    <row r="327" spans="1:22">
      <c r="A327" t="s">
        <v>369</v>
      </c>
      <c r="B327">
        <v>195</v>
      </c>
      <c r="C327">
        <v>120</v>
      </c>
      <c r="D327" t="s">
        <v>839</v>
      </c>
      <c r="E327">
        <v>101334374</v>
      </c>
      <c r="F327" t="s">
        <v>1562</v>
      </c>
      <c r="G327" t="s">
        <v>1563</v>
      </c>
      <c r="H327">
        <v>77334374</v>
      </c>
      <c r="I327" t="s">
        <v>1564</v>
      </c>
      <c r="J327" t="s">
        <v>19</v>
      </c>
      <c r="K327" t="s">
        <v>20</v>
      </c>
      <c r="L327">
        <v>24000000</v>
      </c>
      <c r="M327">
        <v>6.1</v>
      </c>
      <c r="N327" t="s">
        <v>1318</v>
      </c>
      <c r="P327" t="s">
        <v>529</v>
      </c>
      <c r="Q327">
        <v>5.55</v>
      </c>
      <c r="R327">
        <v>4</v>
      </c>
      <c r="S327" cm="1">
        <f t="array" ref="S327">PERCENTILE(IF(Table1[Director Name] = $P327,Table1[imdb_score]),0.25)</f>
        <v>5.2750000000000004</v>
      </c>
      <c r="T327" cm="1">
        <f t="array" ref="T327">PERCENTILE(IF(Table1[Director Name] = $P327,Table1[imdb_score]),0.5)</f>
        <v>5.4</v>
      </c>
      <c r="U327" cm="1">
        <f t="array" ref="U327">PERCENTILE(IF(Table1[Director Name] = $P327,Table1[imdb_score]),0.75)</f>
        <v>5.6749999999999998</v>
      </c>
      <c r="V327" cm="1">
        <f t="array" ref="V327">PERCENTILE(IF(Table1[Director Name] = $P327,Table1[imdb_score]),1)</f>
        <v>6.2</v>
      </c>
    </row>
    <row r="328" spans="1:22">
      <c r="A328" t="s">
        <v>1565</v>
      </c>
      <c r="B328">
        <v>454</v>
      </c>
      <c r="C328">
        <v>114</v>
      </c>
      <c r="D328" t="s">
        <v>1080</v>
      </c>
      <c r="E328">
        <v>91121452</v>
      </c>
      <c r="F328" t="s">
        <v>1566</v>
      </c>
      <c r="G328" t="s">
        <v>1567</v>
      </c>
      <c r="H328">
        <v>77121452</v>
      </c>
      <c r="I328" t="s">
        <v>1568</v>
      </c>
      <c r="J328" t="s">
        <v>19</v>
      </c>
      <c r="K328" t="s">
        <v>379</v>
      </c>
      <c r="L328">
        <v>14000000</v>
      </c>
      <c r="M328">
        <v>8.1</v>
      </c>
      <c r="N328" t="s">
        <v>1569</v>
      </c>
      <c r="P328" t="s">
        <v>1570</v>
      </c>
      <c r="Q328">
        <v>6.7249999999999996</v>
      </c>
      <c r="R328">
        <v>4</v>
      </c>
      <c r="S328" cm="1">
        <f t="array" ref="S328">PERCENTILE(IF(Table1[Director Name] = $P328,Table1[imdb_score]),0.25)</f>
        <v>6.7</v>
      </c>
      <c r="T328" cm="1">
        <f t="array" ref="T328">PERCENTILE(IF(Table1[Director Name] = $P328,Table1[imdb_score]),0.5)</f>
        <v>6.7</v>
      </c>
      <c r="U328" cm="1">
        <f t="array" ref="U328">PERCENTILE(IF(Table1[Director Name] = $P328,Table1[imdb_score]),0.75)</f>
        <v>6.7249999999999996</v>
      </c>
      <c r="V328" cm="1">
        <f t="array" ref="V328">PERCENTILE(IF(Table1[Director Name] = $P328,Table1[imdb_score]),1)</f>
        <v>6.8</v>
      </c>
    </row>
    <row r="329" spans="1:22">
      <c r="A329" t="s">
        <v>812</v>
      </c>
      <c r="B329">
        <v>163</v>
      </c>
      <c r="C329">
        <v>96</v>
      </c>
      <c r="D329" t="s">
        <v>1571</v>
      </c>
      <c r="E329">
        <v>95001351</v>
      </c>
      <c r="F329" t="s">
        <v>1141</v>
      </c>
      <c r="G329" t="s">
        <v>1572</v>
      </c>
      <c r="H329">
        <v>77001351</v>
      </c>
      <c r="I329" t="s">
        <v>1573</v>
      </c>
      <c r="J329" t="s">
        <v>19</v>
      </c>
      <c r="K329" t="s">
        <v>20</v>
      </c>
      <c r="L329">
        <v>18000000</v>
      </c>
      <c r="M329">
        <v>6.2</v>
      </c>
      <c r="N329" t="s">
        <v>331</v>
      </c>
      <c r="P329" t="s">
        <v>1574</v>
      </c>
      <c r="Q329">
        <v>7.3250000000000002</v>
      </c>
      <c r="R329">
        <v>4</v>
      </c>
      <c r="S329" cm="1">
        <f t="array" ref="S329">PERCENTILE(IF(Table1[Director Name] = $P329,Table1[imdb_score]),0.25)</f>
        <v>7.25</v>
      </c>
      <c r="T329" cm="1">
        <f t="array" ref="T329">PERCENTILE(IF(Table1[Director Name] = $P329,Table1[imdb_score]),0.5)</f>
        <v>7.5</v>
      </c>
      <c r="U329" cm="1">
        <f t="array" ref="U329">PERCENTILE(IF(Table1[Director Name] = $P329,Table1[imdb_score]),0.75)</f>
        <v>7.5750000000000002</v>
      </c>
      <c r="V329" cm="1">
        <f t="array" ref="V329">PERCENTILE(IF(Table1[Director Name] = $P329,Table1[imdb_score]),1)</f>
        <v>7.8</v>
      </c>
    </row>
    <row r="330" spans="1:22">
      <c r="A330" t="s">
        <v>1020</v>
      </c>
      <c r="B330">
        <v>539</v>
      </c>
      <c r="C330">
        <v>112</v>
      </c>
      <c r="D330" t="s">
        <v>1575</v>
      </c>
      <c r="E330">
        <v>126975169</v>
      </c>
      <c r="F330" t="s">
        <v>1576</v>
      </c>
      <c r="G330" t="s">
        <v>1577</v>
      </c>
      <c r="H330">
        <v>76975169</v>
      </c>
      <c r="I330" t="s">
        <v>1578</v>
      </c>
      <c r="J330" t="s">
        <v>19</v>
      </c>
      <c r="K330" t="s">
        <v>20</v>
      </c>
      <c r="L330">
        <v>50000000</v>
      </c>
      <c r="M330">
        <v>7.1</v>
      </c>
      <c r="N330" t="s">
        <v>1579</v>
      </c>
      <c r="P330" t="s">
        <v>349</v>
      </c>
      <c r="Q330">
        <v>6.45</v>
      </c>
      <c r="R330">
        <v>4</v>
      </c>
      <c r="S330" cm="1">
        <f t="array" ref="S330">PERCENTILE(IF(Table1[Director Name] = $P330,Table1[imdb_score]),0.25)</f>
        <v>5.7750000000000004</v>
      </c>
      <c r="T330" cm="1">
        <f t="array" ref="T330">PERCENTILE(IF(Table1[Director Name] = $P330,Table1[imdb_score]),0.5)</f>
        <v>6.35</v>
      </c>
      <c r="U330" cm="1">
        <f t="array" ref="U330">PERCENTILE(IF(Table1[Director Name] = $P330,Table1[imdb_score]),0.75)</f>
        <v>7.0250000000000004</v>
      </c>
      <c r="V330" cm="1">
        <f t="array" ref="V330">PERCENTILE(IF(Table1[Director Name] = $P330,Table1[imdb_score]),1)</f>
        <v>8</v>
      </c>
    </row>
    <row r="331" spans="1:22">
      <c r="A331" t="s">
        <v>393</v>
      </c>
      <c r="B331">
        <v>114</v>
      </c>
      <c r="C331">
        <v>89</v>
      </c>
      <c r="D331" t="s">
        <v>1580</v>
      </c>
      <c r="E331">
        <v>92823600</v>
      </c>
      <c r="F331" t="s">
        <v>975</v>
      </c>
      <c r="G331" t="s">
        <v>1581</v>
      </c>
      <c r="H331">
        <v>76823600</v>
      </c>
      <c r="I331" t="s">
        <v>1582</v>
      </c>
      <c r="J331" t="s">
        <v>19</v>
      </c>
      <c r="K331" t="s">
        <v>20</v>
      </c>
      <c r="L331">
        <v>16000000</v>
      </c>
      <c r="M331">
        <v>7.6</v>
      </c>
      <c r="N331" t="s">
        <v>564</v>
      </c>
      <c r="P331" t="s">
        <v>1583</v>
      </c>
      <c r="Q331">
        <v>7.0333333329999999</v>
      </c>
      <c r="R331">
        <v>3</v>
      </c>
      <c r="S331" cm="1">
        <f t="array" ref="S331">PERCENTILE(IF(Table1[Director Name] = $P331,Table1[imdb_score]),0.25)</f>
        <v>6.8</v>
      </c>
      <c r="T331" cm="1">
        <f t="array" ref="T331">PERCENTILE(IF(Table1[Director Name] = $P331,Table1[imdb_score]),0.5)</f>
        <v>7.3</v>
      </c>
      <c r="U331" cm="1">
        <f t="array" ref="U331">PERCENTILE(IF(Table1[Director Name] = $P331,Table1[imdb_score]),0.75)</f>
        <v>7.4</v>
      </c>
      <c r="V331" cm="1">
        <f t="array" ref="V331">PERCENTILE(IF(Table1[Director Name] = $P331,Table1[imdb_score]),1)</f>
        <v>7.5</v>
      </c>
    </row>
    <row r="332" spans="1:22">
      <c r="A332" t="s">
        <v>1220</v>
      </c>
      <c r="B332">
        <v>186</v>
      </c>
      <c r="C332">
        <v>189</v>
      </c>
      <c r="D332" t="s">
        <v>1584</v>
      </c>
      <c r="E332">
        <v>136801374</v>
      </c>
      <c r="F332" t="s">
        <v>164</v>
      </c>
      <c r="G332" t="s">
        <v>1585</v>
      </c>
      <c r="H332">
        <v>76801374</v>
      </c>
      <c r="I332" t="s">
        <v>1310</v>
      </c>
      <c r="J332" t="s">
        <v>19</v>
      </c>
      <c r="K332" t="s">
        <v>20</v>
      </c>
      <c r="L332">
        <v>60000000</v>
      </c>
      <c r="M332">
        <v>8.5</v>
      </c>
      <c r="N332" t="s">
        <v>1586</v>
      </c>
      <c r="P332" t="s">
        <v>1490</v>
      </c>
      <c r="Q332">
        <v>7.6333333330000004</v>
      </c>
      <c r="R332">
        <v>3</v>
      </c>
      <c r="S332" cm="1">
        <f t="array" ref="S332">PERCENTILE(IF(Table1[Director Name] = $P332,Table1[imdb_score]),0.25)</f>
        <v>7.4</v>
      </c>
      <c r="T332" cm="1">
        <f t="array" ref="T332">PERCENTILE(IF(Table1[Director Name] = $P332,Table1[imdb_score]),0.5)</f>
        <v>7.6</v>
      </c>
      <c r="U332" cm="1">
        <f t="array" ref="U332">PERCENTILE(IF(Table1[Director Name] = $P332,Table1[imdb_score]),0.75)</f>
        <v>7.85</v>
      </c>
      <c r="V332" cm="1">
        <f t="array" ref="V332">PERCENTILE(IF(Table1[Director Name] = $P332,Table1[imdb_score]),1)</f>
        <v>8.1</v>
      </c>
    </row>
    <row r="333" spans="1:22">
      <c r="A333" t="s">
        <v>1255</v>
      </c>
      <c r="B333">
        <v>45</v>
      </c>
      <c r="C333">
        <v>96</v>
      </c>
      <c r="D333" t="s">
        <v>1587</v>
      </c>
      <c r="E333">
        <v>81200000</v>
      </c>
      <c r="F333" t="s">
        <v>544</v>
      </c>
      <c r="G333" t="s">
        <v>1588</v>
      </c>
      <c r="H333">
        <v>76700000</v>
      </c>
      <c r="I333" t="s">
        <v>1589</v>
      </c>
      <c r="J333" t="s">
        <v>19</v>
      </c>
      <c r="K333" t="s">
        <v>20</v>
      </c>
      <c r="L333">
        <v>4500000</v>
      </c>
      <c r="M333">
        <v>6.7</v>
      </c>
      <c r="N333" t="s">
        <v>57</v>
      </c>
      <c r="P333" t="s">
        <v>1590</v>
      </c>
      <c r="Q333">
        <v>6.733333333</v>
      </c>
      <c r="R333">
        <v>3</v>
      </c>
      <c r="S333" cm="1">
        <f t="array" ref="S333">PERCENTILE(IF(Table1[Director Name] = $P333,Table1[imdb_score]),0.25)</f>
        <v>6.6</v>
      </c>
      <c r="T333" cm="1">
        <f t="array" ref="T333">PERCENTILE(IF(Table1[Director Name] = $P333,Table1[imdb_score]),0.5)</f>
        <v>6.7</v>
      </c>
      <c r="U333" cm="1">
        <f t="array" ref="U333">PERCENTILE(IF(Table1[Director Name] = $P333,Table1[imdb_score]),0.75)</f>
        <v>6.85</v>
      </c>
      <c r="V333" cm="1">
        <f t="array" ref="V333">PERCENTILE(IF(Table1[Director Name] = $P333,Table1[imdb_score]),1)</f>
        <v>7</v>
      </c>
    </row>
    <row r="334" spans="1:22">
      <c r="A334" t="s">
        <v>513</v>
      </c>
      <c r="B334">
        <v>145</v>
      </c>
      <c r="C334">
        <v>103</v>
      </c>
      <c r="D334" t="s">
        <v>1591</v>
      </c>
      <c r="E334">
        <v>106694016</v>
      </c>
      <c r="F334" t="s">
        <v>328</v>
      </c>
      <c r="G334" t="s">
        <v>1592</v>
      </c>
      <c r="H334">
        <v>76694016</v>
      </c>
      <c r="I334" t="s">
        <v>691</v>
      </c>
      <c r="J334" t="s">
        <v>19</v>
      </c>
      <c r="K334" t="s">
        <v>20</v>
      </c>
      <c r="L334">
        <v>30000000</v>
      </c>
      <c r="M334">
        <v>6.7</v>
      </c>
      <c r="N334" t="s">
        <v>921</v>
      </c>
      <c r="P334" t="s">
        <v>1593</v>
      </c>
      <c r="Q334">
        <v>5.733333333</v>
      </c>
      <c r="R334">
        <v>3</v>
      </c>
      <c r="S334" cm="1">
        <f t="array" ref="S334">PERCENTILE(IF(Table1[Director Name] = $P334,Table1[imdb_score]),0.25)</f>
        <v>5.1999999999999993</v>
      </c>
      <c r="T334" cm="1">
        <f t="array" ref="T334">PERCENTILE(IF(Table1[Director Name] = $P334,Table1[imdb_score]),0.5)</f>
        <v>5.3</v>
      </c>
      <c r="U334" cm="1">
        <f t="array" ref="U334">PERCENTILE(IF(Table1[Director Name] = $P334,Table1[imdb_score]),0.75)</f>
        <v>6.05</v>
      </c>
      <c r="V334" cm="1">
        <f t="array" ref="V334">PERCENTILE(IF(Table1[Director Name] = $P334,Table1[imdb_score]),1)</f>
        <v>6.8</v>
      </c>
    </row>
    <row r="335" spans="1:22">
      <c r="A335" t="s">
        <v>1594</v>
      </c>
      <c r="B335">
        <v>45</v>
      </c>
      <c r="C335">
        <v>83</v>
      </c>
      <c r="D335" t="s">
        <v>1595</v>
      </c>
      <c r="E335">
        <v>100491683</v>
      </c>
      <c r="F335" t="s">
        <v>1183</v>
      </c>
      <c r="G335" t="s">
        <v>1596</v>
      </c>
      <c r="H335">
        <v>76491683</v>
      </c>
      <c r="I335" t="s">
        <v>1597</v>
      </c>
      <c r="J335" t="s">
        <v>19</v>
      </c>
      <c r="K335" t="s">
        <v>20</v>
      </c>
      <c r="L335">
        <v>24000000</v>
      </c>
      <c r="M335">
        <v>5.9</v>
      </c>
      <c r="N335" t="s">
        <v>1598</v>
      </c>
      <c r="P335" t="s">
        <v>134</v>
      </c>
      <c r="Q335">
        <v>7.733333333</v>
      </c>
      <c r="R335">
        <v>3</v>
      </c>
      <c r="S335" cm="1">
        <f t="array" ref="S335">PERCENTILE(IF(Table1[Director Name] = $P335,Table1[imdb_score]),0.25)</f>
        <v>7.3999999999999995</v>
      </c>
      <c r="T335" cm="1">
        <f t="array" ref="T335">PERCENTILE(IF(Table1[Director Name] = $P335,Table1[imdb_score]),0.5)</f>
        <v>8.1999999999999993</v>
      </c>
      <c r="U335" cm="1">
        <f t="array" ref="U335">PERCENTILE(IF(Table1[Director Name] = $P335,Table1[imdb_score]),0.75)</f>
        <v>8.3000000000000007</v>
      </c>
      <c r="V335" cm="1">
        <f t="array" ref="V335">PERCENTILE(IF(Table1[Director Name] = $P335,Table1[imdb_score]),1)</f>
        <v>8.4</v>
      </c>
    </row>
    <row r="336" spans="1:22">
      <c r="A336" t="s">
        <v>1556</v>
      </c>
      <c r="B336">
        <v>117</v>
      </c>
      <c r="C336">
        <v>96</v>
      </c>
      <c r="D336" t="s">
        <v>651</v>
      </c>
      <c r="E336">
        <v>126203320</v>
      </c>
      <c r="F336" t="s">
        <v>427</v>
      </c>
      <c r="G336" t="s">
        <v>1599</v>
      </c>
      <c r="H336">
        <v>76203320</v>
      </c>
      <c r="I336" t="s">
        <v>907</v>
      </c>
      <c r="J336" t="s">
        <v>19</v>
      </c>
      <c r="K336" t="s">
        <v>20</v>
      </c>
      <c r="L336">
        <v>50000000</v>
      </c>
      <c r="M336">
        <v>5.8</v>
      </c>
      <c r="N336" t="s">
        <v>331</v>
      </c>
      <c r="P336" t="s">
        <v>1600</v>
      </c>
      <c r="Q336">
        <v>7.3</v>
      </c>
      <c r="R336">
        <v>3</v>
      </c>
      <c r="S336" cm="1">
        <f t="array" ref="S336">PERCENTILE(IF(Table1[Director Name] = $P336,Table1[imdb_score]),0.25)</f>
        <v>7.25</v>
      </c>
      <c r="T336" cm="1">
        <f t="array" ref="T336">PERCENTILE(IF(Table1[Director Name] = $P336,Table1[imdb_score]),0.5)</f>
        <v>7.3</v>
      </c>
      <c r="U336" cm="1">
        <f t="array" ref="U336">PERCENTILE(IF(Table1[Director Name] = $P336,Table1[imdb_score]),0.75)</f>
        <v>7.35</v>
      </c>
      <c r="V336" cm="1">
        <f t="array" ref="V336">PERCENTILE(IF(Table1[Director Name] = $P336,Table1[imdb_score]),1)</f>
        <v>7.4</v>
      </c>
    </row>
    <row r="337" spans="1:22">
      <c r="A337" t="s">
        <v>649</v>
      </c>
      <c r="B337">
        <v>134</v>
      </c>
      <c r="C337">
        <v>113</v>
      </c>
      <c r="D337" t="s">
        <v>1601</v>
      </c>
      <c r="E337">
        <v>158115031</v>
      </c>
      <c r="F337" t="s">
        <v>651</v>
      </c>
      <c r="G337" t="s">
        <v>1602</v>
      </c>
      <c r="H337">
        <v>76115031</v>
      </c>
      <c r="I337" t="s">
        <v>1603</v>
      </c>
      <c r="J337" t="s">
        <v>19</v>
      </c>
      <c r="K337" t="s">
        <v>20</v>
      </c>
      <c r="L337">
        <v>82000000</v>
      </c>
      <c r="M337">
        <v>6.4</v>
      </c>
      <c r="N337" t="s">
        <v>1604</v>
      </c>
      <c r="P337" t="s">
        <v>1605</v>
      </c>
      <c r="Q337">
        <v>6.9333333330000002</v>
      </c>
      <c r="R337">
        <v>3</v>
      </c>
      <c r="S337" cm="1">
        <f t="array" ref="S337">PERCENTILE(IF(Table1[Director Name] = $P337,Table1[imdb_score]),0.25)</f>
        <v>6.55</v>
      </c>
      <c r="T337" cm="1">
        <f t="array" ref="T337">PERCENTILE(IF(Table1[Director Name] = $P337,Table1[imdb_score]),0.5)</f>
        <v>6.8</v>
      </c>
      <c r="U337" cm="1">
        <f t="array" ref="U337">PERCENTILE(IF(Table1[Director Name] = $P337,Table1[imdb_score]),0.75)</f>
        <v>7.25</v>
      </c>
      <c r="V337" cm="1">
        <f t="array" ref="V337">PERCENTILE(IF(Table1[Director Name] = $P337,Table1[imdb_score]),1)</f>
        <v>7.7</v>
      </c>
    </row>
    <row r="338" spans="1:22">
      <c r="A338" t="s">
        <v>284</v>
      </c>
      <c r="B338">
        <v>223</v>
      </c>
      <c r="C338">
        <v>190</v>
      </c>
      <c r="D338" t="s">
        <v>1506</v>
      </c>
      <c r="E338">
        <v>124107476</v>
      </c>
      <c r="F338" t="s">
        <v>458</v>
      </c>
      <c r="G338" t="s">
        <v>1606</v>
      </c>
      <c r="H338">
        <v>76107476</v>
      </c>
      <c r="I338" t="s">
        <v>1607</v>
      </c>
      <c r="J338" t="s">
        <v>19</v>
      </c>
      <c r="K338" t="s">
        <v>20</v>
      </c>
      <c r="L338">
        <v>48000000</v>
      </c>
      <c r="M338">
        <v>7.6</v>
      </c>
      <c r="N338" t="s">
        <v>1608</v>
      </c>
      <c r="P338" t="s">
        <v>1609</v>
      </c>
      <c r="Q338">
        <v>6.766666667</v>
      </c>
      <c r="R338">
        <v>3</v>
      </c>
      <c r="S338" cm="1">
        <f t="array" ref="S338">PERCENTILE(IF(Table1[Director Name] = $P338,Table1[imdb_score]),0.25)</f>
        <v>6.6</v>
      </c>
      <c r="T338" cm="1">
        <f t="array" ref="T338">PERCENTILE(IF(Table1[Director Name] = $P338,Table1[imdb_score]),0.5)</f>
        <v>6.7</v>
      </c>
      <c r="U338" cm="1">
        <f t="array" ref="U338">PERCENTILE(IF(Table1[Director Name] = $P338,Table1[imdb_score]),0.75)</f>
        <v>6.9</v>
      </c>
      <c r="V338" cm="1">
        <f t="array" ref="V338">PERCENTILE(IF(Table1[Director Name] = $P338,Table1[imdb_score]),1)</f>
        <v>7.1</v>
      </c>
    </row>
    <row r="339" spans="1:22">
      <c r="A339" t="s">
        <v>916</v>
      </c>
      <c r="B339">
        <v>177</v>
      </c>
      <c r="C339">
        <v>107</v>
      </c>
      <c r="D339" t="s">
        <v>1610</v>
      </c>
      <c r="E339">
        <v>126088877</v>
      </c>
      <c r="F339" t="s">
        <v>1086</v>
      </c>
      <c r="G339" t="s">
        <v>1611</v>
      </c>
      <c r="H339">
        <v>76088877</v>
      </c>
      <c r="I339" t="s">
        <v>1612</v>
      </c>
      <c r="J339" t="s">
        <v>19</v>
      </c>
      <c r="K339" t="s">
        <v>20</v>
      </c>
      <c r="L339">
        <v>50000000</v>
      </c>
      <c r="M339">
        <v>6.6</v>
      </c>
      <c r="N339" t="s">
        <v>291</v>
      </c>
      <c r="P339" t="s">
        <v>1613</v>
      </c>
      <c r="Q339">
        <v>6.0333333329999999</v>
      </c>
      <c r="R339">
        <v>3</v>
      </c>
      <c r="S339" cm="1">
        <f t="array" ref="S339">PERCENTILE(IF(Table1[Director Name] = $P339,Table1[imdb_score]),0.25)</f>
        <v>6</v>
      </c>
      <c r="T339" cm="1">
        <f t="array" ref="T339">PERCENTILE(IF(Table1[Director Name] = $P339,Table1[imdb_score]),0.5)</f>
        <v>6.1</v>
      </c>
      <c r="U339" cm="1">
        <f t="array" ref="U339">PERCENTILE(IF(Table1[Director Name] = $P339,Table1[imdb_score]),0.75)</f>
        <v>6.1</v>
      </c>
      <c r="V339" cm="1">
        <f t="array" ref="V339">PERCENTILE(IF(Table1[Director Name] = $P339,Table1[imdb_score]),1)</f>
        <v>6.1</v>
      </c>
    </row>
    <row r="340" spans="1:22">
      <c r="A340" t="s">
        <v>665</v>
      </c>
      <c r="B340">
        <v>42</v>
      </c>
      <c r="C340">
        <v>143</v>
      </c>
      <c r="D340" t="s">
        <v>1614</v>
      </c>
      <c r="E340">
        <v>82528097</v>
      </c>
      <c r="F340" t="s">
        <v>1615</v>
      </c>
      <c r="G340" t="s">
        <v>1616</v>
      </c>
      <c r="H340">
        <v>76028097</v>
      </c>
      <c r="I340" t="s">
        <v>1617</v>
      </c>
      <c r="J340" t="s">
        <v>19</v>
      </c>
      <c r="K340" t="s">
        <v>20</v>
      </c>
      <c r="L340">
        <v>6500000</v>
      </c>
      <c r="M340">
        <v>7.3</v>
      </c>
      <c r="N340" t="s">
        <v>1618</v>
      </c>
      <c r="P340" t="s">
        <v>1619</v>
      </c>
      <c r="Q340">
        <v>6.5666666669999998</v>
      </c>
      <c r="R340">
        <v>3</v>
      </c>
      <c r="S340" cm="1">
        <f t="array" ref="S340">PERCENTILE(IF(Table1[Director Name] = $P340,Table1[imdb_score]),0.25)</f>
        <v>6.55</v>
      </c>
      <c r="T340" cm="1">
        <f t="array" ref="T340">PERCENTILE(IF(Table1[Director Name] = $P340,Table1[imdb_score]),0.5)</f>
        <v>6.6</v>
      </c>
      <c r="U340" cm="1">
        <f t="array" ref="U340">PERCENTILE(IF(Table1[Director Name] = $P340,Table1[imdb_score]),0.75)</f>
        <v>6.6</v>
      </c>
      <c r="V340" cm="1">
        <f t="array" ref="V340">PERCENTILE(IF(Table1[Director Name] = $P340,Table1[imdb_score]),1)</f>
        <v>6.6</v>
      </c>
    </row>
    <row r="341" spans="1:22">
      <c r="A341" t="s">
        <v>906</v>
      </c>
      <c r="B341">
        <v>119</v>
      </c>
      <c r="C341">
        <v>110</v>
      </c>
      <c r="D341" t="s">
        <v>1620</v>
      </c>
      <c r="E341">
        <v>116724075</v>
      </c>
      <c r="F341" t="s">
        <v>1621</v>
      </c>
      <c r="G341" t="s">
        <v>1622</v>
      </c>
      <c r="H341">
        <v>75724075</v>
      </c>
      <c r="I341" t="s">
        <v>1623</v>
      </c>
      <c r="J341" t="s">
        <v>19</v>
      </c>
      <c r="K341" t="s">
        <v>20</v>
      </c>
      <c r="L341">
        <v>41000000</v>
      </c>
      <c r="M341">
        <v>7</v>
      </c>
      <c r="N341" t="s">
        <v>1618</v>
      </c>
      <c r="P341" t="s">
        <v>1624</v>
      </c>
      <c r="Q341">
        <v>5</v>
      </c>
      <c r="R341">
        <v>3</v>
      </c>
      <c r="S341" cm="1">
        <f t="array" ref="S341">PERCENTILE(IF(Table1[Director Name] = $P341,Table1[imdb_score]),0.25)</f>
        <v>4.8499999999999996</v>
      </c>
      <c r="T341" cm="1">
        <f t="array" ref="T341">PERCENTILE(IF(Table1[Director Name] = $P341,Table1[imdb_score]),0.5)</f>
        <v>5.2</v>
      </c>
      <c r="U341" cm="1">
        <f t="array" ref="U341">PERCENTILE(IF(Table1[Director Name] = $P341,Table1[imdb_score]),0.75)</f>
        <v>5.25</v>
      </c>
      <c r="V341" cm="1">
        <f t="array" ref="V341">PERCENTILE(IF(Table1[Director Name] = $P341,Table1[imdb_score]),1)</f>
        <v>5.3</v>
      </c>
    </row>
    <row r="342" spans="1:22">
      <c r="A342" t="s">
        <v>514</v>
      </c>
      <c r="B342">
        <v>55</v>
      </c>
      <c r="C342">
        <v>99</v>
      </c>
      <c r="D342" t="s">
        <v>1625</v>
      </c>
      <c r="E342">
        <v>113502246</v>
      </c>
      <c r="F342" t="s">
        <v>1626</v>
      </c>
      <c r="G342" t="s">
        <v>1627</v>
      </c>
      <c r="H342">
        <v>75502246</v>
      </c>
      <c r="I342" t="s">
        <v>1628</v>
      </c>
      <c r="J342" t="s">
        <v>19</v>
      </c>
      <c r="K342" t="s">
        <v>20</v>
      </c>
      <c r="L342">
        <v>38000000</v>
      </c>
      <c r="M342">
        <v>6.8</v>
      </c>
      <c r="N342" t="s">
        <v>466</v>
      </c>
      <c r="P342" t="s">
        <v>1354</v>
      </c>
      <c r="Q342">
        <v>7.0333333329999999</v>
      </c>
      <c r="R342">
        <v>3</v>
      </c>
      <c r="S342" cm="1">
        <f t="array" ref="S342">PERCENTILE(IF(Table1[Director Name] = $P342,Table1[imdb_score]),0.25)</f>
        <v>6.65</v>
      </c>
      <c r="T342" cm="1">
        <f t="array" ref="T342">PERCENTILE(IF(Table1[Director Name] = $P342,Table1[imdb_score]),0.5)</f>
        <v>6.8</v>
      </c>
      <c r="U342" cm="1">
        <f t="array" ref="U342">PERCENTILE(IF(Table1[Director Name] = $P342,Table1[imdb_score]),0.75)</f>
        <v>7.3</v>
      </c>
      <c r="V342" cm="1">
        <f t="array" ref="V342">PERCENTILE(IF(Table1[Director Name] = $P342,Table1[imdb_score]),1)</f>
        <v>7.8</v>
      </c>
    </row>
    <row r="343" spans="1:22">
      <c r="A343" t="s">
        <v>519</v>
      </c>
      <c r="B343">
        <v>52</v>
      </c>
      <c r="C343">
        <v>117</v>
      </c>
      <c r="D343" t="s">
        <v>513</v>
      </c>
      <c r="E343">
        <v>85300000</v>
      </c>
      <c r="F343" t="s">
        <v>394</v>
      </c>
      <c r="G343" t="s">
        <v>1629</v>
      </c>
      <c r="H343">
        <v>75300000</v>
      </c>
      <c r="I343" t="s">
        <v>288</v>
      </c>
      <c r="J343" t="s">
        <v>19</v>
      </c>
      <c r="K343" t="s">
        <v>20</v>
      </c>
      <c r="L343">
        <v>10000000</v>
      </c>
      <c r="M343">
        <v>6.9</v>
      </c>
      <c r="N343" t="s">
        <v>1630</v>
      </c>
      <c r="P343" t="s">
        <v>1113</v>
      </c>
      <c r="Q343">
        <v>3.5333333329999999</v>
      </c>
      <c r="R343">
        <v>3</v>
      </c>
      <c r="S343" cm="1">
        <f t="array" ref="S343">PERCENTILE(IF(Table1[Director Name] = $P343,Table1[imdb_score]),0.25)</f>
        <v>2.2000000000000002</v>
      </c>
      <c r="T343" cm="1">
        <f t="array" ref="T343">PERCENTILE(IF(Table1[Director Name] = $P343,Table1[imdb_score]),0.5)</f>
        <v>2.5</v>
      </c>
      <c r="U343" cm="1">
        <f t="array" ref="U343">PERCENTILE(IF(Table1[Director Name] = $P343,Table1[imdb_score]),0.75)</f>
        <v>4.3499999999999996</v>
      </c>
      <c r="V343" cm="1">
        <f t="array" ref="V343">PERCENTILE(IF(Table1[Director Name] = $P343,Table1[imdb_score]),1)</f>
        <v>6.2</v>
      </c>
    </row>
    <row r="344" spans="1:22">
      <c r="A344" t="s">
        <v>982</v>
      </c>
      <c r="B344">
        <v>134</v>
      </c>
      <c r="C344">
        <v>123</v>
      </c>
      <c r="D344" t="s">
        <v>1631</v>
      </c>
      <c r="E344">
        <v>100241322</v>
      </c>
      <c r="F344" t="s">
        <v>1632</v>
      </c>
      <c r="G344" t="s">
        <v>1633</v>
      </c>
      <c r="H344">
        <v>75241322</v>
      </c>
      <c r="I344" t="s">
        <v>1634</v>
      </c>
      <c r="J344" t="s">
        <v>19</v>
      </c>
      <c r="K344" t="s">
        <v>20</v>
      </c>
      <c r="L344">
        <v>25000000</v>
      </c>
      <c r="M344">
        <v>7.2</v>
      </c>
      <c r="N344" t="s">
        <v>564</v>
      </c>
      <c r="P344" t="s">
        <v>1635</v>
      </c>
      <c r="Q344">
        <v>6.733333333</v>
      </c>
      <c r="R344">
        <v>3</v>
      </c>
      <c r="S344" cm="1">
        <f t="array" ref="S344">PERCENTILE(IF(Table1[Director Name] = $P344,Table1[imdb_score]),0.25)</f>
        <v>6.4499999999999993</v>
      </c>
      <c r="T344" cm="1">
        <f t="array" ref="T344">PERCENTILE(IF(Table1[Director Name] = $P344,Table1[imdb_score]),0.5)</f>
        <v>7.3</v>
      </c>
      <c r="U344" cm="1">
        <f t="array" ref="U344">PERCENTILE(IF(Table1[Director Name] = $P344,Table1[imdb_score]),0.75)</f>
        <v>7.3</v>
      </c>
      <c r="V344" cm="1">
        <f t="array" ref="V344">PERCENTILE(IF(Table1[Director Name] = $P344,Table1[imdb_score]),1)</f>
        <v>7.3</v>
      </c>
    </row>
    <row r="345" spans="1:22">
      <c r="A345" t="s">
        <v>688</v>
      </c>
      <c r="B345">
        <v>164</v>
      </c>
      <c r="C345">
        <v>122</v>
      </c>
      <c r="D345" t="s">
        <v>1636</v>
      </c>
      <c r="E345">
        <v>148213377</v>
      </c>
      <c r="F345" t="s">
        <v>344</v>
      </c>
      <c r="G345" t="s">
        <v>1637</v>
      </c>
      <c r="H345">
        <v>75213377</v>
      </c>
      <c r="I345" t="s">
        <v>1239</v>
      </c>
      <c r="J345" t="s">
        <v>19</v>
      </c>
      <c r="K345" t="s">
        <v>20</v>
      </c>
      <c r="L345">
        <v>73000000</v>
      </c>
      <c r="M345">
        <v>6.6</v>
      </c>
      <c r="N345" t="s">
        <v>1638</v>
      </c>
      <c r="P345" t="s">
        <v>1639</v>
      </c>
      <c r="Q345">
        <v>5.4</v>
      </c>
      <c r="R345">
        <v>3</v>
      </c>
      <c r="S345" cm="1">
        <f t="array" ref="S345">PERCENTILE(IF(Table1[Director Name] = $P345,Table1[imdb_score]),0.25)</f>
        <v>5.05</v>
      </c>
      <c r="T345" cm="1">
        <f t="array" ref="T345">PERCENTILE(IF(Table1[Director Name] = $P345,Table1[imdb_score]),0.5)</f>
        <v>5.8</v>
      </c>
      <c r="U345" cm="1">
        <f t="array" ref="U345">PERCENTILE(IF(Table1[Director Name] = $P345,Table1[imdb_score]),0.75)</f>
        <v>5.9499999999999993</v>
      </c>
      <c r="V345" cm="1">
        <f t="array" ref="V345">PERCENTILE(IF(Table1[Director Name] = $P345,Table1[imdb_score]),1)</f>
        <v>6.1</v>
      </c>
    </row>
    <row r="346" spans="1:22">
      <c r="A346" t="s">
        <v>1570</v>
      </c>
      <c r="B346">
        <v>166</v>
      </c>
      <c r="C346">
        <v>83</v>
      </c>
      <c r="D346" t="s">
        <v>120</v>
      </c>
      <c r="E346">
        <v>155019340</v>
      </c>
      <c r="F346" t="s">
        <v>202</v>
      </c>
      <c r="G346" t="s">
        <v>1640</v>
      </c>
      <c r="H346">
        <v>75019340</v>
      </c>
      <c r="I346" t="s">
        <v>179</v>
      </c>
      <c r="J346" t="s">
        <v>19</v>
      </c>
      <c r="K346" t="s">
        <v>20</v>
      </c>
      <c r="L346">
        <v>80000000</v>
      </c>
      <c r="M346">
        <v>6.8</v>
      </c>
      <c r="N346" t="s">
        <v>139</v>
      </c>
      <c r="P346" t="s">
        <v>1641</v>
      </c>
      <c r="Q346">
        <v>6.1666666670000003</v>
      </c>
      <c r="R346">
        <v>3</v>
      </c>
      <c r="S346" cm="1">
        <f t="array" ref="S346">PERCENTILE(IF(Table1[Director Name] = $P346,Table1[imdb_score]),0.25)</f>
        <v>6</v>
      </c>
      <c r="T346" cm="1">
        <f t="array" ref="T346">PERCENTILE(IF(Table1[Director Name] = $P346,Table1[imdb_score]),0.5)</f>
        <v>6</v>
      </c>
      <c r="U346" cm="1">
        <f t="array" ref="U346">PERCENTILE(IF(Table1[Director Name] = $P346,Table1[imdb_score]),0.75)</f>
        <v>6.25</v>
      </c>
      <c r="V346" cm="1">
        <f t="array" ref="V346">PERCENTILE(IF(Table1[Director Name] = $P346,Table1[imdb_score]),1)</f>
        <v>6.5</v>
      </c>
    </row>
    <row r="347" spans="1:22">
      <c r="A347" t="s">
        <v>832</v>
      </c>
      <c r="B347">
        <v>332</v>
      </c>
      <c r="C347">
        <v>129</v>
      </c>
      <c r="D347" t="s">
        <v>1642</v>
      </c>
      <c r="E347">
        <v>110008260</v>
      </c>
      <c r="F347" t="s">
        <v>1643</v>
      </c>
      <c r="G347" t="s">
        <v>1644</v>
      </c>
      <c r="H347">
        <v>75008260</v>
      </c>
      <c r="I347" t="s">
        <v>1645</v>
      </c>
      <c r="J347" t="s">
        <v>19</v>
      </c>
      <c r="K347" t="s">
        <v>227</v>
      </c>
      <c r="L347">
        <v>35000000</v>
      </c>
      <c r="M347">
        <v>6.3</v>
      </c>
      <c r="N347" t="s">
        <v>331</v>
      </c>
      <c r="P347" t="s">
        <v>1646</v>
      </c>
      <c r="Q347">
        <v>5.0666666669999998</v>
      </c>
      <c r="R347">
        <v>3</v>
      </c>
      <c r="S347" cm="1">
        <f t="array" ref="S347">PERCENTILE(IF(Table1[Director Name] = $P347,Table1[imdb_score]),0.25)</f>
        <v>5.05</v>
      </c>
      <c r="T347" cm="1">
        <f t="array" ref="T347">PERCENTILE(IF(Table1[Director Name] = $P347,Table1[imdb_score]),0.5)</f>
        <v>5.0999999999999996</v>
      </c>
      <c r="U347" cm="1">
        <f t="array" ref="U347">PERCENTILE(IF(Table1[Director Name] = $P347,Table1[imdb_score]),0.75)</f>
        <v>5.0999999999999996</v>
      </c>
      <c r="V347" cm="1">
        <f t="array" ref="V347">PERCENTILE(IF(Table1[Director Name] = $P347,Table1[imdb_score]),1)</f>
        <v>5.0999999999999996</v>
      </c>
    </row>
    <row r="348" spans="1:22">
      <c r="A348" t="s">
        <v>506</v>
      </c>
      <c r="B348">
        <v>57</v>
      </c>
      <c r="C348">
        <v>95</v>
      </c>
      <c r="D348" t="s">
        <v>429</v>
      </c>
      <c r="E348">
        <v>128769345</v>
      </c>
      <c r="F348" t="s">
        <v>839</v>
      </c>
      <c r="G348" t="s">
        <v>1647</v>
      </c>
      <c r="H348">
        <v>74769345</v>
      </c>
      <c r="I348" t="s">
        <v>1648</v>
      </c>
      <c r="J348" t="s">
        <v>19</v>
      </c>
      <c r="K348" t="s">
        <v>20</v>
      </c>
      <c r="L348">
        <v>54000000</v>
      </c>
      <c r="M348">
        <v>5.6</v>
      </c>
      <c r="N348" t="s">
        <v>1649</v>
      </c>
      <c r="P348" t="s">
        <v>1650</v>
      </c>
      <c r="Q348">
        <v>6.6</v>
      </c>
      <c r="R348">
        <v>3</v>
      </c>
      <c r="S348" cm="1">
        <f t="array" ref="S348">PERCENTILE(IF(Table1[Director Name] = $P348,Table1[imdb_score]),0.25)</f>
        <v>6.4</v>
      </c>
      <c r="T348" cm="1">
        <f t="array" ref="T348">PERCENTILE(IF(Table1[Director Name] = $P348,Table1[imdb_score]),0.5)</f>
        <v>6.5</v>
      </c>
      <c r="U348" cm="1">
        <f t="array" ref="U348">PERCENTILE(IF(Table1[Director Name] = $P348,Table1[imdb_score]),0.75)</f>
        <v>6.75</v>
      </c>
      <c r="V348" cm="1">
        <f t="array" ref="V348">PERCENTILE(IF(Table1[Director Name] = $P348,Table1[imdb_score]),1)</f>
        <v>7</v>
      </c>
    </row>
    <row r="349" spans="1:22">
      <c r="A349" t="s">
        <v>1651</v>
      </c>
      <c r="B349">
        <v>437</v>
      </c>
      <c r="C349">
        <v>133</v>
      </c>
      <c r="D349" t="s">
        <v>1652</v>
      </c>
      <c r="E349">
        <v>109712885</v>
      </c>
      <c r="F349" t="s">
        <v>888</v>
      </c>
      <c r="G349" t="s">
        <v>1653</v>
      </c>
      <c r="H349">
        <v>74712885</v>
      </c>
      <c r="I349" t="s">
        <v>1654</v>
      </c>
      <c r="J349" t="s">
        <v>19</v>
      </c>
      <c r="K349" t="s">
        <v>20</v>
      </c>
      <c r="L349">
        <v>35000000</v>
      </c>
      <c r="M349">
        <v>7.7</v>
      </c>
      <c r="N349" t="s">
        <v>891</v>
      </c>
      <c r="P349" t="s">
        <v>1655</v>
      </c>
      <c r="Q349">
        <v>7.6333333330000004</v>
      </c>
      <c r="R349">
        <v>3</v>
      </c>
      <c r="S349" cm="1">
        <f t="array" ref="S349">PERCENTILE(IF(Table1[Director Name] = $P349,Table1[imdb_score]),0.25)</f>
        <v>7.25</v>
      </c>
      <c r="T349" cm="1">
        <f t="array" ref="T349">PERCENTILE(IF(Table1[Director Name] = $P349,Table1[imdb_score]),0.5)</f>
        <v>7.7</v>
      </c>
      <c r="U349" cm="1">
        <f t="array" ref="U349">PERCENTILE(IF(Table1[Director Name] = $P349,Table1[imdb_score]),0.75)</f>
        <v>8.0500000000000007</v>
      </c>
      <c r="V349" cm="1">
        <f t="array" ref="V349">PERCENTILE(IF(Table1[Director Name] = $P349,Table1[imdb_score]),1)</f>
        <v>8.4</v>
      </c>
    </row>
    <row r="350" spans="1:22">
      <c r="A350" t="s">
        <v>809</v>
      </c>
      <c r="B350">
        <v>100</v>
      </c>
      <c r="C350">
        <v>91</v>
      </c>
      <c r="D350" t="s">
        <v>1656</v>
      </c>
      <c r="E350">
        <v>94497271</v>
      </c>
      <c r="F350" t="s">
        <v>1393</v>
      </c>
      <c r="G350" t="s">
        <v>1657</v>
      </c>
      <c r="H350">
        <v>74497271</v>
      </c>
      <c r="I350" t="s">
        <v>1658</v>
      </c>
      <c r="J350" t="s">
        <v>19</v>
      </c>
      <c r="K350" t="s">
        <v>20</v>
      </c>
      <c r="L350">
        <v>20000000</v>
      </c>
      <c r="M350">
        <v>3.7</v>
      </c>
      <c r="N350" t="s">
        <v>1659</v>
      </c>
      <c r="P350" t="s">
        <v>1660</v>
      </c>
      <c r="Q350">
        <v>6.2</v>
      </c>
      <c r="R350">
        <v>3</v>
      </c>
      <c r="S350" cm="1">
        <f t="array" ref="S350">PERCENTILE(IF(Table1[Director Name] = $P350,Table1[imdb_score]),0.25)</f>
        <v>5.65</v>
      </c>
      <c r="T350" cm="1">
        <f t="array" ref="T350">PERCENTILE(IF(Table1[Director Name] = $P350,Table1[imdb_score]),0.5)</f>
        <v>6.7</v>
      </c>
      <c r="U350" cm="1">
        <f t="array" ref="U350">PERCENTILE(IF(Table1[Director Name] = $P350,Table1[imdb_score]),0.75)</f>
        <v>7</v>
      </c>
      <c r="V350" cm="1">
        <f t="array" ref="V350">PERCENTILE(IF(Table1[Director Name] = $P350,Table1[imdb_score]),1)</f>
        <v>7.3</v>
      </c>
    </row>
    <row r="351" spans="1:22">
      <c r="A351" t="s">
        <v>51</v>
      </c>
      <c r="B351">
        <v>174</v>
      </c>
      <c r="C351">
        <v>185</v>
      </c>
      <c r="D351" t="s">
        <v>1661</v>
      </c>
      <c r="E351">
        <v>96067179</v>
      </c>
      <c r="F351" t="s">
        <v>76</v>
      </c>
      <c r="G351" t="s">
        <v>1662</v>
      </c>
      <c r="H351">
        <v>74067179</v>
      </c>
      <c r="I351" t="s">
        <v>1663</v>
      </c>
      <c r="J351" t="s">
        <v>19</v>
      </c>
      <c r="K351" t="s">
        <v>20</v>
      </c>
      <c r="L351">
        <v>22000000</v>
      </c>
      <c r="M351">
        <v>8.9</v>
      </c>
      <c r="N351" t="s">
        <v>1664</v>
      </c>
      <c r="P351" t="s">
        <v>1665</v>
      </c>
      <c r="Q351">
        <v>6.1333333330000004</v>
      </c>
      <c r="R351">
        <v>3</v>
      </c>
      <c r="S351" cm="1">
        <f t="array" ref="S351">PERCENTILE(IF(Table1[Director Name] = $P351,Table1[imdb_score]),0.25)</f>
        <v>5.75</v>
      </c>
      <c r="T351" cm="1">
        <f t="array" ref="T351">PERCENTILE(IF(Table1[Director Name] = $P351,Table1[imdb_score]),0.5)</f>
        <v>6.4</v>
      </c>
      <c r="U351" cm="1">
        <f t="array" ref="U351">PERCENTILE(IF(Table1[Director Name] = $P351,Table1[imdb_score]),0.75)</f>
        <v>6.65</v>
      </c>
      <c r="V351" cm="1">
        <f t="array" ref="V351">PERCENTILE(IF(Table1[Director Name] = $P351,Table1[imdb_score]),1)</f>
        <v>6.9</v>
      </c>
    </row>
    <row r="352" spans="1:22">
      <c r="A352" t="s">
        <v>1666</v>
      </c>
      <c r="B352">
        <v>150</v>
      </c>
      <c r="C352">
        <v>124</v>
      </c>
      <c r="D352" t="s">
        <v>1667</v>
      </c>
      <c r="E352">
        <v>116006080</v>
      </c>
      <c r="F352" t="s">
        <v>479</v>
      </c>
      <c r="G352" t="s">
        <v>1668</v>
      </c>
      <c r="H352">
        <v>74006080</v>
      </c>
      <c r="I352" t="s">
        <v>1669</v>
      </c>
      <c r="J352" t="s">
        <v>19</v>
      </c>
      <c r="K352" t="s">
        <v>379</v>
      </c>
      <c r="L352">
        <v>42000000</v>
      </c>
      <c r="M352">
        <v>7</v>
      </c>
      <c r="N352" t="s">
        <v>564</v>
      </c>
      <c r="P352" t="s">
        <v>852</v>
      </c>
      <c r="Q352">
        <v>6.8666666669999996</v>
      </c>
      <c r="R352">
        <v>3</v>
      </c>
      <c r="S352" cm="1">
        <f t="array" ref="S352">PERCENTILE(IF(Table1[Director Name] = $P352,Table1[imdb_score]),0.25)</f>
        <v>6.5</v>
      </c>
      <c r="T352" cm="1">
        <f t="array" ref="T352">PERCENTILE(IF(Table1[Director Name] = $P352,Table1[imdb_score]),0.5)</f>
        <v>6.7</v>
      </c>
      <c r="U352" cm="1">
        <f t="array" ref="U352">PERCENTILE(IF(Table1[Director Name] = $P352,Table1[imdb_score]),0.75)</f>
        <v>7.15</v>
      </c>
      <c r="V352" cm="1">
        <f t="array" ref="V352">PERCENTILE(IF(Table1[Director Name] = $P352,Table1[imdb_score]),1)</f>
        <v>7.6</v>
      </c>
    </row>
    <row r="353" spans="1:22">
      <c r="A353" t="s">
        <v>325</v>
      </c>
      <c r="B353">
        <v>93</v>
      </c>
      <c r="C353">
        <v>84</v>
      </c>
      <c r="D353" t="s">
        <v>1446</v>
      </c>
      <c r="E353">
        <v>111760631</v>
      </c>
      <c r="F353" t="s">
        <v>888</v>
      </c>
      <c r="G353" t="s">
        <v>1670</v>
      </c>
      <c r="H353">
        <v>73760631</v>
      </c>
      <c r="I353" t="s">
        <v>1557</v>
      </c>
      <c r="J353" t="s">
        <v>19</v>
      </c>
      <c r="K353" t="s">
        <v>20</v>
      </c>
      <c r="L353">
        <v>38000000</v>
      </c>
      <c r="M353">
        <v>4.0999999999999996</v>
      </c>
      <c r="N353" t="s">
        <v>1560</v>
      </c>
      <c r="P353" t="s">
        <v>1671</v>
      </c>
      <c r="Q353">
        <v>7.1333333330000004</v>
      </c>
      <c r="R353">
        <v>3</v>
      </c>
      <c r="S353" cm="1">
        <f t="array" ref="S353">PERCENTILE(IF(Table1[Director Name] = $P353,Table1[imdb_score]),0.25)</f>
        <v>6.9</v>
      </c>
      <c r="T353" cm="1">
        <f t="array" ref="T353">PERCENTILE(IF(Table1[Director Name] = $P353,Table1[imdb_score]),0.5)</f>
        <v>7.5</v>
      </c>
      <c r="U353" cm="1">
        <f t="array" ref="U353">PERCENTILE(IF(Table1[Director Name] = $P353,Table1[imdb_score]),0.75)</f>
        <v>7.55</v>
      </c>
      <c r="V353" cm="1">
        <f t="array" ref="V353">PERCENTILE(IF(Table1[Director Name] = $P353,Table1[imdb_score]),1)</f>
        <v>7.6</v>
      </c>
    </row>
    <row r="354" spans="1:22">
      <c r="A354" t="s">
        <v>284</v>
      </c>
      <c r="B354">
        <v>169</v>
      </c>
      <c r="C354">
        <v>131</v>
      </c>
      <c r="D354" t="s">
        <v>869</v>
      </c>
      <c r="E354">
        <v>125548685</v>
      </c>
      <c r="F354" t="s">
        <v>479</v>
      </c>
      <c r="G354" t="s">
        <v>1672</v>
      </c>
      <c r="H354">
        <v>73548685</v>
      </c>
      <c r="I354" t="s">
        <v>1673</v>
      </c>
      <c r="J354" t="s">
        <v>19</v>
      </c>
      <c r="K354" t="s">
        <v>20</v>
      </c>
      <c r="L354">
        <v>52000000</v>
      </c>
      <c r="M354">
        <v>7.3</v>
      </c>
      <c r="N354" t="s">
        <v>949</v>
      </c>
      <c r="P354" t="s">
        <v>1674</v>
      </c>
      <c r="Q354">
        <v>6.9333333330000002</v>
      </c>
      <c r="R354">
        <v>3</v>
      </c>
      <c r="S354" cm="1">
        <f t="array" ref="S354">PERCENTILE(IF(Table1[Director Name] = $P354,Table1[imdb_score]),0.25)</f>
        <v>6.7</v>
      </c>
      <c r="T354" cm="1">
        <f t="array" ref="T354">PERCENTILE(IF(Table1[Director Name] = $P354,Table1[imdb_score]),0.5)</f>
        <v>7</v>
      </c>
      <c r="U354" cm="1">
        <f t="array" ref="U354">PERCENTILE(IF(Table1[Director Name] = $P354,Table1[imdb_score]),0.75)</f>
        <v>7.2</v>
      </c>
      <c r="V354" cm="1">
        <f t="array" ref="V354">PERCENTILE(IF(Table1[Director Name] = $P354,Table1[imdb_score]),1)</f>
        <v>7.4</v>
      </c>
    </row>
    <row r="355" spans="1:22">
      <c r="A355" t="s">
        <v>1426</v>
      </c>
      <c r="B355">
        <v>226</v>
      </c>
      <c r="C355">
        <v>93</v>
      </c>
      <c r="D355" t="s">
        <v>1675</v>
      </c>
      <c r="E355">
        <v>238371987</v>
      </c>
      <c r="F355" t="s">
        <v>196</v>
      </c>
      <c r="G355" t="s">
        <v>1676</v>
      </c>
      <c r="H355">
        <v>73371987</v>
      </c>
      <c r="I355" t="s">
        <v>1677</v>
      </c>
      <c r="J355" t="s">
        <v>19</v>
      </c>
      <c r="K355" t="s">
        <v>20</v>
      </c>
      <c r="L355">
        <v>165000000</v>
      </c>
      <c r="M355">
        <v>6.4</v>
      </c>
      <c r="N355" t="s">
        <v>303</v>
      </c>
      <c r="P355" t="s">
        <v>1678</v>
      </c>
      <c r="Q355">
        <v>6.266666667</v>
      </c>
      <c r="R355">
        <v>3</v>
      </c>
      <c r="S355" cm="1">
        <f t="array" ref="S355">PERCENTILE(IF(Table1[Director Name] = $P355,Table1[imdb_score]),0.25)</f>
        <v>6.1</v>
      </c>
      <c r="T355" cm="1">
        <f t="array" ref="T355">PERCENTILE(IF(Table1[Director Name] = $P355,Table1[imdb_score]),0.5)</f>
        <v>6.4</v>
      </c>
      <c r="U355" cm="1">
        <f t="array" ref="U355">PERCENTILE(IF(Table1[Director Name] = $P355,Table1[imdb_score]),0.75)</f>
        <v>6.5</v>
      </c>
      <c r="V355" cm="1">
        <f t="array" ref="V355">PERCENTILE(IF(Table1[Director Name] = $P355,Table1[imdb_score]),1)</f>
        <v>6.6</v>
      </c>
    </row>
    <row r="356" spans="1:22">
      <c r="A356" t="s">
        <v>620</v>
      </c>
      <c r="B356">
        <v>193</v>
      </c>
      <c r="C356">
        <v>131</v>
      </c>
      <c r="D356" t="s">
        <v>1679</v>
      </c>
      <c r="E356">
        <v>173005002</v>
      </c>
      <c r="F356" t="s">
        <v>1680</v>
      </c>
      <c r="G356" t="s">
        <v>1681</v>
      </c>
      <c r="H356">
        <v>73005002</v>
      </c>
      <c r="I356" t="s">
        <v>1682</v>
      </c>
      <c r="J356" t="s">
        <v>19</v>
      </c>
      <c r="K356" t="s">
        <v>20</v>
      </c>
      <c r="L356">
        <v>100000000</v>
      </c>
      <c r="M356">
        <v>6.9</v>
      </c>
      <c r="N356" t="s">
        <v>1683</v>
      </c>
      <c r="P356" t="s">
        <v>1684</v>
      </c>
      <c r="Q356">
        <v>7.5333333329999999</v>
      </c>
      <c r="R356">
        <v>3</v>
      </c>
      <c r="S356" cm="1">
        <f t="array" ref="S356">PERCENTILE(IF(Table1[Director Name] = $P356,Table1[imdb_score]),0.25)</f>
        <v>7.3</v>
      </c>
      <c r="T356" cm="1">
        <f t="array" ref="T356">PERCENTILE(IF(Table1[Director Name] = $P356,Table1[imdb_score]),0.5)</f>
        <v>8</v>
      </c>
      <c r="U356" cm="1">
        <f t="array" ref="U356">PERCENTILE(IF(Table1[Director Name] = $P356,Table1[imdb_score]),0.75)</f>
        <v>8</v>
      </c>
      <c r="V356" cm="1">
        <f t="array" ref="V356">PERCENTILE(IF(Table1[Director Name] = $P356,Table1[imdb_score]),1)</f>
        <v>8</v>
      </c>
    </row>
    <row r="357" spans="1:22">
      <c r="A357" t="s">
        <v>626</v>
      </c>
      <c r="B357">
        <v>73</v>
      </c>
      <c r="C357">
        <v>85</v>
      </c>
      <c r="D357" t="s">
        <v>1685</v>
      </c>
      <c r="E357">
        <v>144156464</v>
      </c>
      <c r="F357" t="s">
        <v>1686</v>
      </c>
      <c r="G357" t="s">
        <v>1687</v>
      </c>
      <c r="H357">
        <v>72656464</v>
      </c>
      <c r="I357" t="s">
        <v>807</v>
      </c>
      <c r="J357" t="s">
        <v>19</v>
      </c>
      <c r="K357" t="s">
        <v>20</v>
      </c>
      <c r="L357">
        <v>71500000</v>
      </c>
      <c r="M357">
        <v>5.3</v>
      </c>
      <c r="N357" t="s">
        <v>692</v>
      </c>
      <c r="P357" t="s">
        <v>1688</v>
      </c>
      <c r="Q357">
        <v>5.1666666670000003</v>
      </c>
      <c r="R357">
        <v>3</v>
      </c>
      <c r="S357" cm="1">
        <f t="array" ref="S357">PERCENTILE(IF(Table1[Director Name] = $P357,Table1[imdb_score]),0.25)</f>
        <v>4.8</v>
      </c>
      <c r="T357" cm="1">
        <f t="array" ref="T357">PERCENTILE(IF(Table1[Director Name] = $P357,Table1[imdb_score]),0.5)</f>
        <v>4.8</v>
      </c>
      <c r="U357" cm="1">
        <f t="array" ref="U357">PERCENTILE(IF(Table1[Director Name] = $P357,Table1[imdb_score]),0.75)</f>
        <v>5.35</v>
      </c>
      <c r="V357" cm="1">
        <f t="array" ref="V357">PERCENTILE(IF(Table1[Director Name] = $P357,Table1[imdb_score]),1)</f>
        <v>5.9</v>
      </c>
    </row>
    <row r="358" spans="1:22">
      <c r="A358" t="s">
        <v>620</v>
      </c>
      <c r="B358">
        <v>53</v>
      </c>
      <c r="C358">
        <v>123</v>
      </c>
      <c r="D358" t="s">
        <v>1689</v>
      </c>
      <c r="E358">
        <v>104632573</v>
      </c>
      <c r="F358" t="s">
        <v>757</v>
      </c>
      <c r="G358" t="s">
        <v>1690</v>
      </c>
      <c r="H358">
        <v>72632573</v>
      </c>
      <c r="I358" t="s">
        <v>1691</v>
      </c>
      <c r="J358" t="s">
        <v>19</v>
      </c>
      <c r="K358" t="s">
        <v>20</v>
      </c>
      <c r="L358">
        <v>32000000</v>
      </c>
      <c r="M358">
        <v>6.4</v>
      </c>
      <c r="N358" t="s">
        <v>1692</v>
      </c>
      <c r="P358" t="s">
        <v>257</v>
      </c>
      <c r="Q358">
        <v>6.2</v>
      </c>
      <c r="R358">
        <v>3</v>
      </c>
      <c r="S358" cm="1">
        <f t="array" ref="S358">PERCENTILE(IF(Table1[Director Name] = $P358,Table1[imdb_score]),0.25)</f>
        <v>5.75</v>
      </c>
      <c r="T358" cm="1">
        <f t="array" ref="T358">PERCENTILE(IF(Table1[Director Name] = $P358,Table1[imdb_score]),0.5)</f>
        <v>6.6</v>
      </c>
      <c r="U358" cm="1">
        <f t="array" ref="U358">PERCENTILE(IF(Table1[Director Name] = $P358,Table1[imdb_score]),0.75)</f>
        <v>6.85</v>
      </c>
      <c r="V358" cm="1">
        <f t="array" ref="V358">PERCENTILE(IF(Table1[Director Name] = $P358,Table1[imdb_score]),1)</f>
        <v>7.1</v>
      </c>
    </row>
    <row r="359" spans="1:22">
      <c r="A359" t="s">
        <v>1693</v>
      </c>
      <c r="B359">
        <v>60</v>
      </c>
      <c r="C359">
        <v>107</v>
      </c>
      <c r="D359" t="s">
        <v>1694</v>
      </c>
      <c r="E359">
        <v>80000000</v>
      </c>
      <c r="F359" t="s">
        <v>1695</v>
      </c>
      <c r="G359" t="s">
        <v>1696</v>
      </c>
      <c r="H359">
        <v>71800000</v>
      </c>
      <c r="I359" t="s">
        <v>1697</v>
      </c>
      <c r="J359" t="s">
        <v>19</v>
      </c>
      <c r="K359" t="s">
        <v>20</v>
      </c>
      <c r="L359">
        <v>8200000</v>
      </c>
      <c r="M359">
        <v>6.5</v>
      </c>
      <c r="N359" t="s">
        <v>1280</v>
      </c>
      <c r="P359" t="s">
        <v>1698</v>
      </c>
      <c r="Q359">
        <v>7.766666667</v>
      </c>
      <c r="R359">
        <v>3</v>
      </c>
      <c r="S359" cm="1">
        <f t="array" ref="S359">PERCENTILE(IF(Table1[Director Name] = $P359,Table1[imdb_score]),0.25)</f>
        <v>7.5500000000000007</v>
      </c>
      <c r="T359" cm="1">
        <f t="array" ref="T359">PERCENTILE(IF(Table1[Director Name] = $P359,Table1[imdb_score]),0.5)</f>
        <v>7.9</v>
      </c>
      <c r="U359" cm="1">
        <f t="array" ref="U359">PERCENTILE(IF(Table1[Director Name] = $P359,Table1[imdb_score]),0.75)</f>
        <v>8.0500000000000007</v>
      </c>
      <c r="V359" cm="1">
        <f t="array" ref="V359">PERCENTILE(IF(Table1[Director Name] = $P359,Table1[imdb_score]),1)</f>
        <v>8.1999999999999993</v>
      </c>
    </row>
    <row r="360" spans="1:22">
      <c r="A360" t="s">
        <v>1693</v>
      </c>
      <c r="B360">
        <v>60</v>
      </c>
      <c r="C360">
        <v>107</v>
      </c>
      <c r="D360" t="s">
        <v>1694</v>
      </c>
      <c r="E360">
        <v>80000000</v>
      </c>
      <c r="F360" t="s">
        <v>1695</v>
      </c>
      <c r="G360" t="s">
        <v>1696</v>
      </c>
      <c r="H360">
        <v>71800000</v>
      </c>
      <c r="I360" t="s">
        <v>1697</v>
      </c>
      <c r="J360" t="s">
        <v>19</v>
      </c>
      <c r="K360" t="s">
        <v>20</v>
      </c>
      <c r="L360">
        <v>8200000</v>
      </c>
      <c r="M360">
        <v>6.5</v>
      </c>
      <c r="N360" t="s">
        <v>1280</v>
      </c>
      <c r="P360" t="s">
        <v>1699</v>
      </c>
      <c r="Q360">
        <v>7.9666666670000001</v>
      </c>
      <c r="R360">
        <v>3</v>
      </c>
      <c r="S360" cm="1">
        <f t="array" ref="S360">PERCENTILE(IF(Table1[Director Name] = $P360,Table1[imdb_score]),0.25)</f>
        <v>7.85</v>
      </c>
      <c r="T360" cm="1">
        <f t="array" ref="T360">PERCENTILE(IF(Table1[Director Name] = $P360,Table1[imdb_score]),0.5)</f>
        <v>8.1</v>
      </c>
      <c r="U360" cm="1">
        <f t="array" ref="U360">PERCENTILE(IF(Table1[Director Name] = $P360,Table1[imdb_score]),0.75)</f>
        <v>8.1499999999999986</v>
      </c>
      <c r="V360" cm="1">
        <f t="array" ref="V360">PERCENTILE(IF(Table1[Director Name] = $P360,Table1[imdb_score]),1)</f>
        <v>8.1999999999999993</v>
      </c>
    </row>
    <row r="361" spans="1:22">
      <c r="A361" t="s">
        <v>837</v>
      </c>
      <c r="B361">
        <v>211</v>
      </c>
      <c r="C361">
        <v>93</v>
      </c>
      <c r="D361" t="s">
        <v>1700</v>
      </c>
      <c r="E361">
        <v>216366733</v>
      </c>
      <c r="F361" t="s">
        <v>839</v>
      </c>
      <c r="G361" t="s">
        <v>1701</v>
      </c>
      <c r="H361">
        <v>71366733</v>
      </c>
      <c r="I361" t="s">
        <v>838</v>
      </c>
      <c r="J361" t="s">
        <v>19</v>
      </c>
      <c r="K361" t="s">
        <v>20</v>
      </c>
      <c r="L361">
        <v>145000000</v>
      </c>
      <c r="M361">
        <v>6.9</v>
      </c>
      <c r="N361" t="s">
        <v>139</v>
      </c>
      <c r="P361" t="s">
        <v>1702</v>
      </c>
      <c r="Q361">
        <v>5.5</v>
      </c>
      <c r="R361">
        <v>3</v>
      </c>
      <c r="S361" cm="1">
        <f t="array" ref="S361">PERCENTILE(IF(Table1[Director Name] = $P361,Table1[imdb_score]),0.25)</f>
        <v>5.3</v>
      </c>
      <c r="T361" cm="1">
        <f t="array" ref="T361">PERCENTILE(IF(Table1[Director Name] = $P361,Table1[imdb_score]),0.5)</f>
        <v>5.8</v>
      </c>
      <c r="U361" cm="1">
        <f t="array" ref="U361">PERCENTILE(IF(Table1[Director Name] = $P361,Table1[imdb_score]),0.75)</f>
        <v>5.85</v>
      </c>
      <c r="V361" cm="1">
        <f t="array" ref="V361">PERCENTILE(IF(Table1[Director Name] = $P361,Table1[imdb_score]),1)</f>
        <v>5.9</v>
      </c>
    </row>
    <row r="362" spans="1:22">
      <c r="A362" t="s">
        <v>477</v>
      </c>
      <c r="B362">
        <v>108</v>
      </c>
      <c r="C362">
        <v>111</v>
      </c>
      <c r="D362" t="s">
        <v>478</v>
      </c>
      <c r="E362">
        <v>108244774</v>
      </c>
      <c r="F362" t="s">
        <v>719</v>
      </c>
      <c r="G362" t="s">
        <v>1703</v>
      </c>
      <c r="H362">
        <v>71244774</v>
      </c>
      <c r="I362" t="s">
        <v>1704</v>
      </c>
      <c r="J362" t="s">
        <v>19</v>
      </c>
      <c r="K362" t="s">
        <v>20</v>
      </c>
      <c r="L362">
        <v>37000000</v>
      </c>
      <c r="M362">
        <v>6.2</v>
      </c>
      <c r="N362" t="s">
        <v>255</v>
      </c>
      <c r="P362" t="s">
        <v>1705</v>
      </c>
      <c r="Q362">
        <v>6.1666666670000003</v>
      </c>
      <c r="R362">
        <v>3</v>
      </c>
      <c r="S362" cm="1">
        <f t="array" ref="S362">PERCENTILE(IF(Table1[Director Name] = $P362,Table1[imdb_score]),0.25)</f>
        <v>6</v>
      </c>
      <c r="T362" cm="1">
        <f t="array" ref="T362">PERCENTILE(IF(Table1[Director Name] = $P362,Table1[imdb_score]),0.5)</f>
        <v>6.5</v>
      </c>
      <c r="U362" cm="1">
        <f t="array" ref="U362">PERCENTILE(IF(Table1[Director Name] = $P362,Table1[imdb_score]),0.75)</f>
        <v>6.5</v>
      </c>
      <c r="V362" cm="1">
        <f t="array" ref="V362">PERCENTILE(IF(Table1[Director Name] = $P362,Table1[imdb_score]),1)</f>
        <v>6.5</v>
      </c>
    </row>
    <row r="363" spans="1:22">
      <c r="A363" t="s">
        <v>387</v>
      </c>
      <c r="B363">
        <v>191</v>
      </c>
      <c r="C363">
        <v>132</v>
      </c>
      <c r="D363" t="s">
        <v>1706</v>
      </c>
      <c r="E363">
        <v>141204016</v>
      </c>
      <c r="F363" t="s">
        <v>483</v>
      </c>
      <c r="G363" t="s">
        <v>1707</v>
      </c>
      <c r="H363">
        <v>71204016</v>
      </c>
      <c r="I363" t="s">
        <v>1708</v>
      </c>
      <c r="J363" t="s">
        <v>19</v>
      </c>
      <c r="K363" t="s">
        <v>20</v>
      </c>
      <c r="L363">
        <v>70000000</v>
      </c>
      <c r="M363">
        <v>5.8</v>
      </c>
      <c r="N363" t="s">
        <v>1081</v>
      </c>
      <c r="P363" t="s">
        <v>1709</v>
      </c>
      <c r="Q363">
        <v>7</v>
      </c>
      <c r="R363">
        <v>3</v>
      </c>
      <c r="S363" cm="1">
        <f t="array" ref="S363">PERCENTILE(IF(Table1[Director Name] = $P363,Table1[imdb_score]),0.25)</f>
        <v>6.85</v>
      </c>
      <c r="T363" cm="1">
        <f t="array" ref="T363">PERCENTILE(IF(Table1[Director Name] = $P363,Table1[imdb_score]),0.5)</f>
        <v>7.1</v>
      </c>
      <c r="U363" cm="1">
        <f t="array" ref="U363">PERCENTILE(IF(Table1[Director Name] = $P363,Table1[imdb_score]),0.75)</f>
        <v>7.1999999999999993</v>
      </c>
      <c r="V363" cm="1">
        <f t="array" ref="V363">PERCENTILE(IF(Table1[Director Name] = $P363,Table1[imdb_score]),1)</f>
        <v>7.3</v>
      </c>
    </row>
    <row r="364" spans="1:22">
      <c r="A364" t="s">
        <v>126</v>
      </c>
      <c r="B364">
        <v>268</v>
      </c>
      <c r="C364">
        <v>132</v>
      </c>
      <c r="D364" t="s">
        <v>86</v>
      </c>
      <c r="E364">
        <v>100422786</v>
      </c>
      <c r="F364" t="s">
        <v>126</v>
      </c>
      <c r="G364" t="s">
        <v>1710</v>
      </c>
      <c r="H364">
        <v>70422786</v>
      </c>
      <c r="I364" t="s">
        <v>1711</v>
      </c>
      <c r="J364" t="s">
        <v>19</v>
      </c>
      <c r="K364" t="s">
        <v>20</v>
      </c>
      <c r="L364">
        <v>30000000</v>
      </c>
      <c r="M364">
        <v>8.1</v>
      </c>
      <c r="N364" t="s">
        <v>891</v>
      </c>
      <c r="P364" t="s">
        <v>1712</v>
      </c>
      <c r="Q364">
        <v>6.4</v>
      </c>
      <c r="R364">
        <v>3</v>
      </c>
      <c r="S364" cm="1">
        <f t="array" ref="S364">PERCENTILE(IF(Table1[Director Name] = $P364,Table1[imdb_score]),0.25)</f>
        <v>6</v>
      </c>
      <c r="T364" cm="1">
        <f t="array" ref="T364">PERCENTILE(IF(Table1[Director Name] = $P364,Table1[imdb_score]),0.5)</f>
        <v>7.1</v>
      </c>
      <c r="U364" cm="1">
        <f t="array" ref="U364">PERCENTILE(IF(Table1[Director Name] = $P364,Table1[imdb_score]),0.75)</f>
        <v>7.15</v>
      </c>
      <c r="V364" cm="1">
        <f t="array" ref="V364">PERCENTILE(IF(Table1[Director Name] = $P364,Table1[imdb_score]),1)</f>
        <v>7.2</v>
      </c>
    </row>
    <row r="365" spans="1:22">
      <c r="A365" t="s">
        <v>1175</v>
      </c>
      <c r="B365">
        <v>210</v>
      </c>
      <c r="C365">
        <v>121</v>
      </c>
      <c r="D365" t="s">
        <v>1420</v>
      </c>
      <c r="E365">
        <v>80150343</v>
      </c>
      <c r="F365" t="s">
        <v>1713</v>
      </c>
      <c r="G365" t="s">
        <v>1714</v>
      </c>
      <c r="H365">
        <v>70150343</v>
      </c>
      <c r="I365" t="s">
        <v>1525</v>
      </c>
      <c r="J365" t="s">
        <v>19</v>
      </c>
      <c r="K365" t="s">
        <v>20</v>
      </c>
      <c r="L365">
        <v>10000000</v>
      </c>
      <c r="M365">
        <v>6.2</v>
      </c>
      <c r="N365" t="s">
        <v>1318</v>
      </c>
      <c r="P365" t="s">
        <v>1715</v>
      </c>
      <c r="Q365">
        <v>7.5666666669999998</v>
      </c>
      <c r="R365">
        <v>3</v>
      </c>
      <c r="S365" cm="1">
        <f t="array" ref="S365">PERCENTILE(IF(Table1[Director Name] = $P365,Table1[imdb_score]),0.25)</f>
        <v>7.4</v>
      </c>
      <c r="T365" cm="1">
        <f t="array" ref="T365">PERCENTILE(IF(Table1[Director Name] = $P365,Table1[imdb_score]),0.5)</f>
        <v>7.5</v>
      </c>
      <c r="U365" cm="1">
        <f t="array" ref="U365">PERCENTILE(IF(Table1[Director Name] = $P365,Table1[imdb_score]),0.75)</f>
        <v>7.7</v>
      </c>
      <c r="V365" cm="1">
        <f t="array" ref="V365">PERCENTILE(IF(Table1[Director Name] = $P365,Table1[imdb_score]),1)</f>
        <v>7.9</v>
      </c>
    </row>
    <row r="366" spans="1:22">
      <c r="A366" t="s">
        <v>1716</v>
      </c>
      <c r="B366">
        <v>418</v>
      </c>
      <c r="C366">
        <v>107</v>
      </c>
      <c r="D366" t="s">
        <v>189</v>
      </c>
      <c r="E366">
        <v>101470202</v>
      </c>
      <c r="F366" t="s">
        <v>646</v>
      </c>
      <c r="G366" t="s">
        <v>1717</v>
      </c>
      <c r="H366">
        <v>69470202</v>
      </c>
      <c r="I366" t="s">
        <v>495</v>
      </c>
      <c r="J366" t="s">
        <v>19</v>
      </c>
      <c r="K366" t="s">
        <v>20</v>
      </c>
      <c r="L366">
        <v>32000000</v>
      </c>
      <c r="M366">
        <v>6.7</v>
      </c>
      <c r="N366" t="s">
        <v>466</v>
      </c>
      <c r="P366" t="s">
        <v>1718</v>
      </c>
      <c r="Q366">
        <v>6.3666666669999996</v>
      </c>
      <c r="R366">
        <v>3</v>
      </c>
      <c r="S366" cm="1">
        <f t="array" ref="S366">PERCENTILE(IF(Table1[Director Name] = $P366,Table1[imdb_score]),0.25)</f>
        <v>6.25</v>
      </c>
      <c r="T366" cm="1">
        <f t="array" ref="T366">PERCENTILE(IF(Table1[Director Name] = $P366,Table1[imdb_score]),0.5)</f>
        <v>6.4</v>
      </c>
      <c r="U366" cm="1">
        <f t="array" ref="U366">PERCENTILE(IF(Table1[Director Name] = $P366,Table1[imdb_score]),0.75)</f>
        <v>6.5</v>
      </c>
      <c r="V366" cm="1">
        <f t="array" ref="V366">PERCENTILE(IF(Table1[Director Name] = $P366,Table1[imdb_score]),1)</f>
        <v>6.6</v>
      </c>
    </row>
    <row r="367" spans="1:22">
      <c r="A367" t="s">
        <v>1719</v>
      </c>
      <c r="B367">
        <v>169</v>
      </c>
      <c r="C367">
        <v>80</v>
      </c>
      <c r="D367" t="s">
        <v>1720</v>
      </c>
      <c r="E367">
        <v>77413017</v>
      </c>
      <c r="F367" t="s">
        <v>86</v>
      </c>
      <c r="G367" t="s">
        <v>1721</v>
      </c>
      <c r="H367">
        <v>69413017</v>
      </c>
      <c r="I367" t="s">
        <v>1722</v>
      </c>
      <c r="J367" t="s">
        <v>65</v>
      </c>
      <c r="K367" t="s">
        <v>822</v>
      </c>
      <c r="L367">
        <v>8000000</v>
      </c>
      <c r="M367">
        <v>7.6</v>
      </c>
      <c r="N367" t="s">
        <v>173</v>
      </c>
      <c r="P367" t="s">
        <v>1723</v>
      </c>
      <c r="Q367">
        <v>5.5666666669999998</v>
      </c>
      <c r="R367">
        <v>3</v>
      </c>
      <c r="S367" cm="1">
        <f t="array" ref="S367">PERCENTILE(IF(Table1[Director Name] = $P367,Table1[imdb_score]),0.25)</f>
        <v>5.4</v>
      </c>
      <c r="T367" cm="1">
        <f t="array" ref="T367">PERCENTILE(IF(Table1[Director Name] = $P367,Table1[imdb_score]),0.5)</f>
        <v>5.4</v>
      </c>
      <c r="U367" cm="1">
        <f t="array" ref="U367">PERCENTILE(IF(Table1[Director Name] = $P367,Table1[imdb_score]),0.75)</f>
        <v>5.65</v>
      </c>
      <c r="V367" cm="1">
        <f t="array" ref="V367">PERCENTILE(IF(Table1[Director Name] = $P367,Table1[imdb_score]),1)</f>
        <v>5.9</v>
      </c>
    </row>
    <row r="368" spans="1:22">
      <c r="A368" t="s">
        <v>809</v>
      </c>
      <c r="B368">
        <v>138</v>
      </c>
      <c r="C368">
        <v>86</v>
      </c>
      <c r="D368" t="s">
        <v>1141</v>
      </c>
      <c r="E368">
        <v>153288182</v>
      </c>
      <c r="F368" t="s">
        <v>1146</v>
      </c>
      <c r="G368" t="s">
        <v>1724</v>
      </c>
      <c r="H368">
        <v>69288182</v>
      </c>
      <c r="I368" t="s">
        <v>1725</v>
      </c>
      <c r="J368" t="s">
        <v>19</v>
      </c>
      <c r="K368" t="s">
        <v>20</v>
      </c>
      <c r="L368">
        <v>84000000</v>
      </c>
      <c r="M368">
        <v>4.9000000000000004</v>
      </c>
      <c r="N368" t="s">
        <v>1726</v>
      </c>
      <c r="P368" t="s">
        <v>1727</v>
      </c>
      <c r="Q368">
        <v>7.6</v>
      </c>
      <c r="R368">
        <v>3</v>
      </c>
      <c r="S368" cm="1">
        <f t="array" ref="S368">PERCENTILE(IF(Table1[Director Name] = $P368,Table1[imdb_score]),0.25)</f>
        <v>7.05</v>
      </c>
      <c r="T368" cm="1">
        <f t="array" ref="T368">PERCENTILE(IF(Table1[Director Name] = $P368,Table1[imdb_score]),0.5)</f>
        <v>7.5</v>
      </c>
      <c r="U368" cm="1">
        <f t="array" ref="U368">PERCENTILE(IF(Table1[Director Name] = $P368,Table1[imdb_score]),0.75)</f>
        <v>8.1</v>
      </c>
      <c r="V368" cm="1">
        <f t="array" ref="V368">PERCENTILE(IF(Table1[Director Name] = $P368,Table1[imdb_score]),1)</f>
        <v>8.6999999999999993</v>
      </c>
    </row>
    <row r="369" spans="1:22">
      <c r="A369" t="s">
        <v>766</v>
      </c>
      <c r="B369">
        <v>159</v>
      </c>
      <c r="C369">
        <v>97</v>
      </c>
      <c r="D369" t="s">
        <v>412</v>
      </c>
      <c r="E369">
        <v>86049418</v>
      </c>
      <c r="F369" t="s">
        <v>1728</v>
      </c>
      <c r="G369" t="s">
        <v>1729</v>
      </c>
      <c r="H369">
        <v>69049418</v>
      </c>
      <c r="I369" t="s">
        <v>1730</v>
      </c>
      <c r="J369" t="s">
        <v>19</v>
      </c>
      <c r="K369" t="s">
        <v>20</v>
      </c>
      <c r="L369">
        <v>17000000</v>
      </c>
      <c r="M369">
        <v>7</v>
      </c>
      <c r="N369" t="s">
        <v>57</v>
      </c>
      <c r="P369" t="s">
        <v>1731</v>
      </c>
      <c r="Q369">
        <v>6.8333333329999997</v>
      </c>
      <c r="R369">
        <v>3</v>
      </c>
      <c r="S369" cm="1">
        <f t="array" ref="S369">PERCENTILE(IF(Table1[Director Name] = $P369,Table1[imdb_score]),0.25)</f>
        <v>6</v>
      </c>
      <c r="T369" cm="1">
        <f t="array" ref="T369">PERCENTILE(IF(Table1[Director Name] = $P369,Table1[imdb_score]),0.5)</f>
        <v>6</v>
      </c>
      <c r="U369" cm="1">
        <f t="array" ref="U369">PERCENTILE(IF(Table1[Director Name] = $P369,Table1[imdb_score]),0.75)</f>
        <v>7.25</v>
      </c>
      <c r="V369" cm="1">
        <f t="array" ref="V369">PERCENTILE(IF(Table1[Director Name] = $P369,Table1[imdb_score]),1)</f>
        <v>8.5</v>
      </c>
    </row>
    <row r="370" spans="1:22">
      <c r="A370" t="s">
        <v>467</v>
      </c>
      <c r="B370">
        <v>357</v>
      </c>
      <c r="C370">
        <v>134</v>
      </c>
      <c r="D370" t="s">
        <v>83</v>
      </c>
      <c r="E370">
        <v>83025853</v>
      </c>
      <c r="F370" t="s">
        <v>1732</v>
      </c>
      <c r="G370" t="s">
        <v>1733</v>
      </c>
      <c r="H370">
        <v>69025853</v>
      </c>
      <c r="I370" t="s">
        <v>719</v>
      </c>
      <c r="J370" t="s">
        <v>19</v>
      </c>
      <c r="K370" t="s">
        <v>20</v>
      </c>
      <c r="L370">
        <v>14000000</v>
      </c>
      <c r="M370">
        <v>7.7</v>
      </c>
      <c r="N370" t="s">
        <v>32</v>
      </c>
      <c r="P370" t="s">
        <v>1734</v>
      </c>
      <c r="Q370">
        <v>6.4666666670000001</v>
      </c>
      <c r="R370">
        <v>3</v>
      </c>
      <c r="S370" cm="1">
        <f t="array" ref="S370">PERCENTILE(IF(Table1[Director Name] = $P370,Table1[imdb_score]),0.25)</f>
        <v>5.65</v>
      </c>
      <c r="T370" cm="1">
        <f t="array" ref="T370">PERCENTILE(IF(Table1[Director Name] = $P370,Table1[imdb_score]),0.5)</f>
        <v>6.5</v>
      </c>
      <c r="U370" cm="1">
        <f t="array" ref="U370">PERCENTILE(IF(Table1[Director Name] = $P370,Table1[imdb_score]),0.75)</f>
        <v>7.3</v>
      </c>
      <c r="V370" cm="1">
        <f t="array" ref="V370">PERCENTILE(IF(Table1[Director Name] = $P370,Table1[imdb_score]),1)</f>
        <v>8.1</v>
      </c>
    </row>
    <row r="371" spans="1:22">
      <c r="A371" t="s">
        <v>1735</v>
      </c>
      <c r="B371">
        <v>165</v>
      </c>
      <c r="C371">
        <v>109</v>
      </c>
      <c r="D371" t="s">
        <v>1736</v>
      </c>
      <c r="E371">
        <v>78845130</v>
      </c>
      <c r="F371" t="s">
        <v>1737</v>
      </c>
      <c r="G371" t="s">
        <v>1738</v>
      </c>
      <c r="H371">
        <v>68845130</v>
      </c>
      <c r="I371" t="s">
        <v>1739</v>
      </c>
      <c r="J371" t="s">
        <v>19</v>
      </c>
      <c r="K371" t="s">
        <v>822</v>
      </c>
      <c r="L371">
        <v>10000000</v>
      </c>
      <c r="M371">
        <v>6.1</v>
      </c>
      <c r="N371" t="s">
        <v>1740</v>
      </c>
      <c r="P371" t="s">
        <v>90</v>
      </c>
      <c r="Q371">
        <v>7.1</v>
      </c>
      <c r="R371">
        <v>3</v>
      </c>
      <c r="S371" cm="1">
        <f t="array" ref="S371">PERCENTILE(IF(Table1[Director Name] = $P371,Table1[imdb_score]),0.25)</f>
        <v>7</v>
      </c>
      <c r="T371" cm="1">
        <f t="array" ref="T371">PERCENTILE(IF(Table1[Director Name] = $P371,Table1[imdb_score]),0.5)</f>
        <v>7.3</v>
      </c>
      <c r="U371" cm="1">
        <f t="array" ref="U371">PERCENTILE(IF(Table1[Director Name] = $P371,Table1[imdb_score]),0.75)</f>
        <v>7.3</v>
      </c>
      <c r="V371" cm="1">
        <f t="array" ref="V371">PERCENTILE(IF(Table1[Director Name] = $P371,Table1[imdb_score]),1)</f>
        <v>7.3</v>
      </c>
    </row>
    <row r="372" spans="1:22">
      <c r="A372" t="s">
        <v>342</v>
      </c>
      <c r="B372">
        <v>71</v>
      </c>
      <c r="C372">
        <v>149</v>
      </c>
      <c r="D372" t="s">
        <v>1044</v>
      </c>
      <c r="E372">
        <v>108706165</v>
      </c>
      <c r="F372" t="s">
        <v>908</v>
      </c>
      <c r="G372" t="s">
        <v>1741</v>
      </c>
      <c r="H372">
        <v>68706165</v>
      </c>
      <c r="I372" t="s">
        <v>1686</v>
      </c>
      <c r="J372" t="s">
        <v>19</v>
      </c>
      <c r="K372" t="s">
        <v>20</v>
      </c>
      <c r="L372">
        <v>40000000</v>
      </c>
      <c r="M372">
        <v>7.4</v>
      </c>
      <c r="N372" t="s">
        <v>1608</v>
      </c>
      <c r="P372" t="s">
        <v>1742</v>
      </c>
      <c r="Q372">
        <v>5.6333333330000004</v>
      </c>
      <c r="R372">
        <v>3</v>
      </c>
      <c r="S372" cm="1">
        <f t="array" ref="S372">PERCENTILE(IF(Table1[Director Name] = $P372,Table1[imdb_score]),0.25)</f>
        <v>5.35</v>
      </c>
      <c r="T372" cm="1">
        <f t="array" ref="T372">PERCENTILE(IF(Table1[Director Name] = $P372,Table1[imdb_score]),0.5)</f>
        <v>5.7</v>
      </c>
      <c r="U372" cm="1">
        <f t="array" ref="U372">PERCENTILE(IF(Table1[Director Name] = $P372,Table1[imdb_score]),0.75)</f>
        <v>5.95</v>
      </c>
      <c r="V372" cm="1">
        <f t="array" ref="V372">PERCENTILE(IF(Table1[Director Name] = $P372,Table1[imdb_score]),1)</f>
        <v>6.2</v>
      </c>
    </row>
    <row r="373" spans="1:22">
      <c r="A373" t="s">
        <v>693</v>
      </c>
      <c r="B373">
        <v>112</v>
      </c>
      <c r="C373">
        <v>110</v>
      </c>
      <c r="D373" t="s">
        <v>1689</v>
      </c>
      <c r="E373">
        <v>90636983</v>
      </c>
      <c r="F373" t="s">
        <v>1086</v>
      </c>
      <c r="G373" t="s">
        <v>1743</v>
      </c>
      <c r="H373">
        <v>68636983</v>
      </c>
      <c r="I373" t="s">
        <v>1744</v>
      </c>
      <c r="J373" t="s">
        <v>19</v>
      </c>
      <c r="K373" t="s">
        <v>20</v>
      </c>
      <c r="L373">
        <v>22000000</v>
      </c>
      <c r="M373">
        <v>6.2</v>
      </c>
      <c r="N373" t="s">
        <v>1745</v>
      </c>
      <c r="P373" t="s">
        <v>1054</v>
      </c>
      <c r="Q373">
        <v>6.3666666669999996</v>
      </c>
      <c r="R373">
        <v>3</v>
      </c>
      <c r="S373" cm="1">
        <f t="array" ref="S373">PERCENTILE(IF(Table1[Director Name] = $P373,Table1[imdb_score]),0.25)</f>
        <v>5.65</v>
      </c>
      <c r="T373" cm="1">
        <f t="array" ref="T373">PERCENTILE(IF(Table1[Director Name] = $P373,Table1[imdb_score]),0.5)</f>
        <v>6.4</v>
      </c>
      <c r="U373" cm="1">
        <f t="array" ref="U373">PERCENTILE(IF(Table1[Director Name] = $P373,Table1[imdb_score]),0.75)</f>
        <v>7.1</v>
      </c>
      <c r="V373" cm="1">
        <f t="array" ref="V373">PERCENTILE(IF(Table1[Director Name] = $P373,Table1[imdb_score]),1)</f>
        <v>7.8</v>
      </c>
    </row>
    <row r="374" spans="1:22">
      <c r="A374" t="s">
        <v>572</v>
      </c>
      <c r="B374">
        <v>410</v>
      </c>
      <c r="C374">
        <v>116</v>
      </c>
      <c r="D374" t="s">
        <v>1746</v>
      </c>
      <c r="E374">
        <v>93571803</v>
      </c>
      <c r="F374" t="s">
        <v>84</v>
      </c>
      <c r="G374" t="s">
        <v>1747</v>
      </c>
      <c r="H374">
        <v>68571803</v>
      </c>
      <c r="I374" t="s">
        <v>1748</v>
      </c>
      <c r="J374" t="s">
        <v>19</v>
      </c>
      <c r="K374" t="s">
        <v>20</v>
      </c>
      <c r="L374">
        <v>25000000</v>
      </c>
      <c r="M374">
        <v>7.9</v>
      </c>
      <c r="N374" t="s">
        <v>273</v>
      </c>
      <c r="P374" t="s">
        <v>1749</v>
      </c>
      <c r="Q374">
        <v>7.1333333330000004</v>
      </c>
      <c r="R374">
        <v>3</v>
      </c>
      <c r="S374" cm="1">
        <f t="array" ref="S374">PERCENTILE(IF(Table1[Director Name] = $P374,Table1[imdb_score]),0.25)</f>
        <v>7.0500000000000007</v>
      </c>
      <c r="T374" cm="1">
        <f t="array" ref="T374">PERCENTILE(IF(Table1[Director Name] = $P374,Table1[imdb_score]),0.5)</f>
        <v>7.2</v>
      </c>
      <c r="U374" cm="1">
        <f t="array" ref="U374">PERCENTILE(IF(Table1[Director Name] = $P374,Table1[imdb_score]),0.75)</f>
        <v>7.25</v>
      </c>
      <c r="V374" cm="1">
        <f t="array" ref="V374">PERCENTILE(IF(Table1[Director Name] = $P374,Table1[imdb_score]),1)</f>
        <v>7.3</v>
      </c>
    </row>
    <row r="375" spans="1:22">
      <c r="A375" t="s">
        <v>1750</v>
      </c>
      <c r="B375">
        <v>376</v>
      </c>
      <c r="C375">
        <v>104</v>
      </c>
      <c r="D375" t="s">
        <v>1404</v>
      </c>
      <c r="E375">
        <v>268488329</v>
      </c>
      <c r="F375" t="s">
        <v>427</v>
      </c>
      <c r="G375" t="s">
        <v>1751</v>
      </c>
      <c r="H375">
        <v>68488329</v>
      </c>
      <c r="I375" t="s">
        <v>1752</v>
      </c>
      <c r="J375" t="s">
        <v>19</v>
      </c>
      <c r="K375" t="s">
        <v>20</v>
      </c>
      <c r="L375">
        <v>200000000</v>
      </c>
      <c r="M375">
        <v>7.3</v>
      </c>
      <c r="N375" t="s">
        <v>303</v>
      </c>
      <c r="P375" t="s">
        <v>1753</v>
      </c>
      <c r="Q375">
        <v>6.8666666669999996</v>
      </c>
      <c r="R375">
        <v>3</v>
      </c>
      <c r="S375" cm="1">
        <f t="array" ref="S375">PERCENTILE(IF(Table1[Director Name] = $P375,Table1[imdb_score]),0.25)</f>
        <v>6.6</v>
      </c>
      <c r="T375" cm="1">
        <f t="array" ref="T375">PERCENTILE(IF(Table1[Director Name] = $P375,Table1[imdb_score]),0.5)</f>
        <v>6.6</v>
      </c>
      <c r="U375" cm="1">
        <f t="array" ref="U375">PERCENTILE(IF(Table1[Director Name] = $P375,Table1[imdb_score]),0.75)</f>
        <v>7</v>
      </c>
      <c r="V375" cm="1">
        <f t="array" ref="V375">PERCENTILE(IF(Table1[Director Name] = $P375,Table1[imdb_score]),1)</f>
        <v>7.4</v>
      </c>
    </row>
    <row r="376" spans="1:22">
      <c r="A376" t="s">
        <v>1754</v>
      </c>
      <c r="B376">
        <v>297</v>
      </c>
      <c r="C376">
        <v>113</v>
      </c>
      <c r="D376" t="s">
        <v>1755</v>
      </c>
      <c r="E376">
        <v>102413606</v>
      </c>
      <c r="F376" t="s">
        <v>1756</v>
      </c>
      <c r="G376" t="s">
        <v>1757</v>
      </c>
      <c r="H376">
        <v>68413606</v>
      </c>
      <c r="I376" t="s">
        <v>1758</v>
      </c>
      <c r="J376" t="s">
        <v>19</v>
      </c>
      <c r="K376" t="s">
        <v>20</v>
      </c>
      <c r="L376">
        <v>34000000</v>
      </c>
      <c r="M376">
        <v>6.8</v>
      </c>
      <c r="N376" t="s">
        <v>1759</v>
      </c>
      <c r="P376" t="s">
        <v>1760</v>
      </c>
      <c r="Q376">
        <v>6.6</v>
      </c>
      <c r="R376">
        <v>3</v>
      </c>
      <c r="S376" cm="1">
        <f t="array" ref="S376">PERCENTILE(IF(Table1[Director Name] = $P376,Table1[imdb_score]),0.25)</f>
        <v>6.25</v>
      </c>
      <c r="T376" cm="1">
        <f t="array" ref="T376">PERCENTILE(IF(Table1[Director Name] = $P376,Table1[imdb_score]),0.5)</f>
        <v>6.3</v>
      </c>
      <c r="U376" cm="1">
        <f t="array" ref="U376">PERCENTILE(IF(Table1[Director Name] = $P376,Table1[imdb_score]),0.75)</f>
        <v>6.8</v>
      </c>
      <c r="V376" cm="1">
        <f t="array" ref="V376">PERCENTILE(IF(Table1[Director Name] = $P376,Table1[imdb_score]),1)</f>
        <v>7.3</v>
      </c>
    </row>
    <row r="377" spans="1:22">
      <c r="A377" t="s">
        <v>1761</v>
      </c>
      <c r="B377">
        <v>148</v>
      </c>
      <c r="C377">
        <v>116</v>
      </c>
      <c r="D377" t="s">
        <v>1762</v>
      </c>
      <c r="E377">
        <v>78900000</v>
      </c>
      <c r="F377" t="s">
        <v>540</v>
      </c>
      <c r="G377" t="s">
        <v>1763</v>
      </c>
      <c r="H377">
        <v>67900000</v>
      </c>
      <c r="I377" t="s">
        <v>1385</v>
      </c>
      <c r="J377" t="s">
        <v>19</v>
      </c>
      <c r="K377" t="s">
        <v>20</v>
      </c>
      <c r="L377">
        <v>11000000</v>
      </c>
      <c r="M377">
        <v>7.7</v>
      </c>
      <c r="N377" t="s">
        <v>63</v>
      </c>
      <c r="P377" t="s">
        <v>1166</v>
      </c>
      <c r="Q377">
        <v>5.8333333329999997</v>
      </c>
      <c r="R377">
        <v>3</v>
      </c>
      <c r="S377" cm="1">
        <f t="array" ref="S377">PERCENTILE(IF(Table1[Director Name] = $P377,Table1[imdb_score]),0.25)</f>
        <v>5.1999999999999993</v>
      </c>
      <c r="T377" cm="1">
        <f t="array" ref="T377">PERCENTILE(IF(Table1[Director Name] = $P377,Table1[imdb_score]),0.5)</f>
        <v>5.8</v>
      </c>
      <c r="U377" cm="1">
        <f t="array" ref="U377">PERCENTILE(IF(Table1[Director Name] = $P377,Table1[imdb_score]),0.75)</f>
        <v>6.4499999999999993</v>
      </c>
      <c r="V377" cm="1">
        <f t="array" ref="V377">PERCENTILE(IF(Table1[Director Name] = $P377,Table1[imdb_score]),1)</f>
        <v>7.1</v>
      </c>
    </row>
    <row r="378" spans="1:22">
      <c r="A378" t="s">
        <v>274</v>
      </c>
      <c r="B378">
        <v>392</v>
      </c>
      <c r="C378">
        <v>116</v>
      </c>
      <c r="D378" t="s">
        <v>1764</v>
      </c>
      <c r="E378">
        <v>78900000</v>
      </c>
      <c r="F378" t="s">
        <v>465</v>
      </c>
      <c r="G378" t="s">
        <v>1765</v>
      </c>
      <c r="H378">
        <v>67900000</v>
      </c>
      <c r="I378" t="s">
        <v>1766</v>
      </c>
      <c r="J378" t="s">
        <v>19</v>
      </c>
      <c r="K378" t="s">
        <v>379</v>
      </c>
      <c r="L378">
        <v>11000000</v>
      </c>
      <c r="M378">
        <v>8.5</v>
      </c>
      <c r="N378" t="s">
        <v>1767</v>
      </c>
      <c r="P378" t="s">
        <v>1768</v>
      </c>
      <c r="Q378">
        <v>5.9666666670000001</v>
      </c>
      <c r="R378">
        <v>3</v>
      </c>
      <c r="S378" cm="1">
        <f t="array" ref="S378">PERCENTILE(IF(Table1[Director Name] = $P378,Table1[imdb_score]),0.25)</f>
        <v>5.7</v>
      </c>
      <c r="T378" cm="1">
        <f t="array" ref="T378">PERCENTILE(IF(Table1[Director Name] = $P378,Table1[imdb_score]),0.5)</f>
        <v>5.9</v>
      </c>
      <c r="U378" cm="1">
        <f t="array" ref="U378">PERCENTILE(IF(Table1[Director Name] = $P378,Table1[imdb_score]),0.75)</f>
        <v>6.2</v>
      </c>
      <c r="V378" cm="1">
        <f t="array" ref="V378">PERCENTILE(IF(Table1[Director Name] = $P378,Table1[imdb_score]),1)</f>
        <v>6.5</v>
      </c>
    </row>
    <row r="379" spans="1:22">
      <c r="A379" t="s">
        <v>1769</v>
      </c>
      <c r="B379">
        <v>84</v>
      </c>
      <c r="C379">
        <v>114</v>
      </c>
      <c r="D379" t="s">
        <v>1770</v>
      </c>
      <c r="E379">
        <v>79568000</v>
      </c>
      <c r="F379" t="s">
        <v>70</v>
      </c>
      <c r="G379" t="s">
        <v>1771</v>
      </c>
      <c r="H379">
        <v>67568000</v>
      </c>
      <c r="I379" t="s">
        <v>1772</v>
      </c>
      <c r="J379" t="s">
        <v>19</v>
      </c>
      <c r="K379" t="s">
        <v>20</v>
      </c>
      <c r="L379">
        <v>12000000</v>
      </c>
      <c r="M379">
        <v>7.1</v>
      </c>
      <c r="N379" t="s">
        <v>1773</v>
      </c>
      <c r="P379" t="s">
        <v>1774</v>
      </c>
      <c r="Q379">
        <v>6.6333333330000004</v>
      </c>
      <c r="R379">
        <v>3</v>
      </c>
      <c r="S379" cm="1">
        <f t="array" ref="S379">PERCENTILE(IF(Table1[Director Name] = $P379,Table1[imdb_score]),0.25)</f>
        <v>6.4</v>
      </c>
      <c r="T379" cm="1">
        <f t="array" ref="T379">PERCENTILE(IF(Table1[Director Name] = $P379,Table1[imdb_score]),0.5)</f>
        <v>6.4</v>
      </c>
      <c r="U379" cm="1">
        <f t="array" ref="U379">PERCENTILE(IF(Table1[Director Name] = $P379,Table1[imdb_score]),0.75)</f>
        <v>6.75</v>
      </c>
      <c r="V379" cm="1">
        <f t="array" ref="V379">PERCENTILE(IF(Table1[Director Name] = $P379,Table1[imdb_score]),1)</f>
        <v>7.1</v>
      </c>
    </row>
    <row r="380" spans="1:22">
      <c r="A380" t="s">
        <v>1197</v>
      </c>
      <c r="B380">
        <v>41</v>
      </c>
      <c r="C380">
        <v>128</v>
      </c>
      <c r="D380" t="s">
        <v>1775</v>
      </c>
      <c r="E380">
        <v>107458785</v>
      </c>
      <c r="F380" t="s">
        <v>164</v>
      </c>
      <c r="G380" t="s">
        <v>1776</v>
      </c>
      <c r="H380">
        <v>67458785</v>
      </c>
      <c r="I380" t="s">
        <v>1777</v>
      </c>
      <c r="J380" t="s">
        <v>19</v>
      </c>
      <c r="K380" t="s">
        <v>20</v>
      </c>
      <c r="L380">
        <v>40000000</v>
      </c>
      <c r="M380">
        <v>7.2</v>
      </c>
      <c r="N380" t="s">
        <v>1778</v>
      </c>
      <c r="P380" t="s">
        <v>1735</v>
      </c>
      <c r="Q380">
        <v>6.1</v>
      </c>
      <c r="R380">
        <v>3</v>
      </c>
      <c r="S380" cm="1">
        <f t="array" ref="S380">PERCENTILE(IF(Table1[Director Name] = $P380,Table1[imdb_score]),0.25)</f>
        <v>5.9</v>
      </c>
      <c r="T380" cm="1">
        <f t="array" ref="T380">PERCENTILE(IF(Table1[Director Name] = $P380,Table1[imdb_score]),0.5)</f>
        <v>6.1</v>
      </c>
      <c r="U380" cm="1">
        <f t="array" ref="U380">PERCENTILE(IF(Table1[Director Name] = $P380,Table1[imdb_score]),0.75)</f>
        <v>6.3</v>
      </c>
      <c r="V380" cm="1">
        <f t="array" ref="V380">PERCENTILE(IF(Table1[Director Name] = $P380,Table1[imdb_score]),1)</f>
        <v>6.5</v>
      </c>
    </row>
    <row r="381" spans="1:22">
      <c r="A381" t="s">
        <v>583</v>
      </c>
      <c r="B381">
        <v>173</v>
      </c>
      <c r="C381">
        <v>107</v>
      </c>
      <c r="D381" t="s">
        <v>1779</v>
      </c>
      <c r="E381">
        <v>137340146</v>
      </c>
      <c r="F381" t="s">
        <v>651</v>
      </c>
      <c r="G381" t="s">
        <v>1780</v>
      </c>
      <c r="H381">
        <v>67340146</v>
      </c>
      <c r="I381" t="s">
        <v>1781</v>
      </c>
      <c r="J381" t="s">
        <v>19</v>
      </c>
      <c r="K381" t="s">
        <v>20</v>
      </c>
      <c r="L381">
        <v>70000000</v>
      </c>
      <c r="M381">
        <v>6.4</v>
      </c>
      <c r="N381" t="s">
        <v>1782</v>
      </c>
      <c r="P381" t="s">
        <v>1783</v>
      </c>
      <c r="Q381">
        <v>6.8333333329999997</v>
      </c>
      <c r="R381">
        <v>3</v>
      </c>
      <c r="S381" cm="1">
        <f t="array" ref="S381">PERCENTILE(IF(Table1[Director Name] = $P381,Table1[imdb_score]),0.25)</f>
        <v>6.35</v>
      </c>
      <c r="T381" cm="1">
        <f t="array" ref="T381">PERCENTILE(IF(Table1[Director Name] = $P381,Table1[imdb_score]),0.5)</f>
        <v>6.7</v>
      </c>
      <c r="U381" cm="1">
        <f t="array" ref="U381">PERCENTILE(IF(Table1[Director Name] = $P381,Table1[imdb_score]),0.75)</f>
        <v>7.25</v>
      </c>
      <c r="V381" cm="1">
        <f t="array" ref="V381">PERCENTILE(IF(Table1[Director Name] = $P381,Table1[imdb_score]),1)</f>
        <v>7.8</v>
      </c>
    </row>
    <row r="382" spans="1:22">
      <c r="A382" t="s">
        <v>406</v>
      </c>
      <c r="B382">
        <v>216</v>
      </c>
      <c r="C382">
        <v>127</v>
      </c>
      <c r="D382" t="s">
        <v>1177</v>
      </c>
      <c r="E382">
        <v>100125340</v>
      </c>
      <c r="F382" t="s">
        <v>86</v>
      </c>
      <c r="G382" t="s">
        <v>1784</v>
      </c>
      <c r="H382">
        <v>67125340</v>
      </c>
      <c r="I382" t="s">
        <v>1105</v>
      </c>
      <c r="J382" t="s">
        <v>19</v>
      </c>
      <c r="K382" t="s">
        <v>20</v>
      </c>
      <c r="L382">
        <v>33000000</v>
      </c>
      <c r="M382">
        <v>8.6</v>
      </c>
      <c r="N382" t="s">
        <v>1040</v>
      </c>
      <c r="P382" t="s">
        <v>482</v>
      </c>
      <c r="Q382">
        <v>7.1333333330000004</v>
      </c>
      <c r="R382">
        <v>3</v>
      </c>
      <c r="S382" cm="1">
        <f t="array" ref="S382">PERCENTILE(IF(Table1[Director Name] = $P382,Table1[imdb_score]),0.25)</f>
        <v>6.65</v>
      </c>
      <c r="T382" cm="1">
        <f t="array" ref="T382">PERCENTILE(IF(Table1[Director Name] = $P382,Table1[imdb_score]),0.5)</f>
        <v>6.8</v>
      </c>
      <c r="U382" cm="1">
        <f t="array" ref="U382">PERCENTILE(IF(Table1[Director Name] = $P382,Table1[imdb_score]),0.75)</f>
        <v>7.4499999999999993</v>
      </c>
      <c r="V382" cm="1">
        <f t="array" ref="V382">PERCENTILE(IF(Table1[Director Name] = $P382,Table1[imdb_score]),1)</f>
        <v>8.1</v>
      </c>
    </row>
    <row r="383" spans="1:22">
      <c r="A383" t="s">
        <v>14</v>
      </c>
      <c r="B383">
        <v>250</v>
      </c>
      <c r="C383">
        <v>154</v>
      </c>
      <c r="D383" t="s">
        <v>1785</v>
      </c>
      <c r="E383">
        <v>85200000</v>
      </c>
      <c r="F383" t="s">
        <v>1786</v>
      </c>
      <c r="G383" t="s">
        <v>1787</v>
      </c>
      <c r="H383">
        <v>66700000</v>
      </c>
      <c r="I383" t="s">
        <v>1095</v>
      </c>
      <c r="J383" t="s">
        <v>19</v>
      </c>
      <c r="K383" t="s">
        <v>20</v>
      </c>
      <c r="L383">
        <v>18500000</v>
      </c>
      <c r="M383">
        <v>8.4</v>
      </c>
      <c r="N383" t="s">
        <v>63</v>
      </c>
      <c r="P383" t="s">
        <v>1186</v>
      </c>
      <c r="Q383">
        <v>6.5</v>
      </c>
      <c r="R383">
        <v>3</v>
      </c>
      <c r="S383" cm="1">
        <f t="array" ref="S383">PERCENTILE(IF(Table1[Director Name] = $P383,Table1[imdb_score]),0.25)</f>
        <v>5.9</v>
      </c>
      <c r="T383" cm="1">
        <f t="array" ref="T383">PERCENTILE(IF(Table1[Director Name] = $P383,Table1[imdb_score]),0.5)</f>
        <v>6.5</v>
      </c>
      <c r="U383" cm="1">
        <f t="array" ref="U383">PERCENTILE(IF(Table1[Director Name] = $P383,Table1[imdb_score]),0.75)</f>
        <v>7.1</v>
      </c>
      <c r="V383" cm="1">
        <f t="array" ref="V383">PERCENTILE(IF(Table1[Director Name] = $P383,Table1[imdb_score]),1)</f>
        <v>7.7</v>
      </c>
    </row>
    <row r="384" spans="1:22">
      <c r="A384" t="s">
        <v>1464</v>
      </c>
      <c r="B384">
        <v>183</v>
      </c>
      <c r="C384">
        <v>106</v>
      </c>
      <c r="D384" t="s">
        <v>1462</v>
      </c>
      <c r="E384">
        <v>118683135</v>
      </c>
      <c r="F384" t="s">
        <v>310</v>
      </c>
      <c r="G384" t="s">
        <v>1788</v>
      </c>
      <c r="H384">
        <v>66683135</v>
      </c>
      <c r="I384" t="s">
        <v>1789</v>
      </c>
      <c r="J384" t="s">
        <v>19</v>
      </c>
      <c r="K384" t="s">
        <v>20</v>
      </c>
      <c r="L384">
        <v>52000000</v>
      </c>
      <c r="M384">
        <v>5.8</v>
      </c>
      <c r="N384" t="s">
        <v>564</v>
      </c>
      <c r="P384" t="s">
        <v>1790</v>
      </c>
      <c r="Q384">
        <v>7</v>
      </c>
      <c r="R384">
        <v>3</v>
      </c>
      <c r="S384" cm="1">
        <f t="array" ref="S384">PERCENTILE(IF(Table1[Director Name] = $P384,Table1[imdb_score]),0.25)</f>
        <v>6.4</v>
      </c>
      <c r="T384" cm="1">
        <f t="array" ref="T384">PERCENTILE(IF(Table1[Director Name] = $P384,Table1[imdb_score]),0.5)</f>
        <v>6.4</v>
      </c>
      <c r="U384" cm="1">
        <f t="array" ref="U384">PERCENTILE(IF(Table1[Director Name] = $P384,Table1[imdb_score]),0.75)</f>
        <v>7.3</v>
      </c>
      <c r="V384" cm="1">
        <f t="array" ref="V384">PERCENTILE(IF(Table1[Director Name] = $P384,Table1[imdb_score]),1)</f>
        <v>8.1999999999999993</v>
      </c>
    </row>
    <row r="385" spans="1:22">
      <c r="A385" t="s">
        <v>576</v>
      </c>
      <c r="B385">
        <v>233</v>
      </c>
      <c r="C385">
        <v>126</v>
      </c>
      <c r="D385" t="s">
        <v>1139</v>
      </c>
      <c r="E385">
        <v>186336103</v>
      </c>
      <c r="F385" t="s">
        <v>1177</v>
      </c>
      <c r="G385" t="s">
        <v>1791</v>
      </c>
      <c r="H385">
        <v>66336103</v>
      </c>
      <c r="I385" t="s">
        <v>1792</v>
      </c>
      <c r="J385" t="s">
        <v>19</v>
      </c>
      <c r="K385" t="s">
        <v>20</v>
      </c>
      <c r="L385">
        <v>120000000</v>
      </c>
      <c r="M385">
        <v>6.5</v>
      </c>
      <c r="N385" t="s">
        <v>1793</v>
      </c>
      <c r="P385" t="s">
        <v>1794</v>
      </c>
      <c r="Q385">
        <v>6.6333333330000004</v>
      </c>
      <c r="R385">
        <v>3</v>
      </c>
      <c r="S385" cm="1">
        <f t="array" ref="S385">PERCENTILE(IF(Table1[Director Name] = $P385,Table1[imdb_score]),0.25)</f>
        <v>6.15</v>
      </c>
      <c r="T385" cm="1">
        <f t="array" ref="T385">PERCENTILE(IF(Table1[Director Name] = $P385,Table1[imdb_score]),0.5)</f>
        <v>7</v>
      </c>
      <c r="U385" cm="1">
        <f t="array" ref="U385">PERCENTILE(IF(Table1[Director Name] = $P385,Table1[imdb_score]),0.75)</f>
        <v>7.3</v>
      </c>
      <c r="V385" cm="1">
        <f t="array" ref="V385">PERCENTILE(IF(Table1[Director Name] = $P385,Table1[imdb_score]),1)</f>
        <v>7.6</v>
      </c>
    </row>
    <row r="386" spans="1:22">
      <c r="A386" t="s">
        <v>1795</v>
      </c>
      <c r="B386">
        <v>233</v>
      </c>
      <c r="C386">
        <v>88</v>
      </c>
      <c r="D386" t="s">
        <v>215</v>
      </c>
      <c r="E386">
        <v>161317423</v>
      </c>
      <c r="F386" t="s">
        <v>667</v>
      </c>
      <c r="G386" t="s">
        <v>1796</v>
      </c>
      <c r="H386">
        <v>66317423</v>
      </c>
      <c r="I386" t="s">
        <v>1797</v>
      </c>
      <c r="J386" t="s">
        <v>19</v>
      </c>
      <c r="K386" t="s">
        <v>20</v>
      </c>
      <c r="L386">
        <v>95000000</v>
      </c>
      <c r="M386">
        <v>6.6</v>
      </c>
      <c r="N386" t="s">
        <v>139</v>
      </c>
      <c r="P386" t="s">
        <v>1798</v>
      </c>
      <c r="Q386">
        <v>6.4666666670000001</v>
      </c>
      <c r="R386">
        <v>3</v>
      </c>
      <c r="S386" cm="1">
        <f t="array" ref="S386">PERCENTILE(IF(Table1[Director Name] = $P386,Table1[imdb_score]),0.25)</f>
        <v>6.4</v>
      </c>
      <c r="T386" cm="1">
        <f t="array" ref="T386">PERCENTILE(IF(Table1[Director Name] = $P386,Table1[imdb_score]),0.5)</f>
        <v>6.5</v>
      </c>
      <c r="U386" cm="1">
        <f t="array" ref="U386">PERCENTILE(IF(Table1[Director Name] = $P386,Table1[imdb_score]),0.75)</f>
        <v>6.55</v>
      </c>
      <c r="V386" cm="1">
        <f t="array" ref="V386">PERCENTILE(IF(Table1[Director Name] = $P386,Table1[imdb_score]),1)</f>
        <v>6.6</v>
      </c>
    </row>
    <row r="387" spans="1:22">
      <c r="A387" t="s">
        <v>557</v>
      </c>
      <c r="B387">
        <v>733</v>
      </c>
      <c r="C387">
        <v>143</v>
      </c>
      <c r="D387" t="s">
        <v>1443</v>
      </c>
      <c r="E387">
        <v>291021565</v>
      </c>
      <c r="F387" t="s">
        <v>1466</v>
      </c>
      <c r="G387" t="s">
        <v>1799</v>
      </c>
      <c r="H387">
        <v>66021565</v>
      </c>
      <c r="I387" t="s">
        <v>1800</v>
      </c>
      <c r="J387" t="s">
        <v>19</v>
      </c>
      <c r="K387" t="s">
        <v>20</v>
      </c>
      <c r="L387">
        <v>225000000</v>
      </c>
      <c r="M387">
        <v>7.2</v>
      </c>
      <c r="N387" t="s">
        <v>21</v>
      </c>
      <c r="P387" t="s">
        <v>1801</v>
      </c>
      <c r="Q387">
        <v>6.733333333</v>
      </c>
      <c r="R387">
        <v>3</v>
      </c>
      <c r="S387" cm="1">
        <f t="array" ref="S387">PERCENTILE(IF(Table1[Director Name] = $P387,Table1[imdb_score]),0.25)</f>
        <v>6.6</v>
      </c>
      <c r="T387" cm="1">
        <f t="array" ref="T387">PERCENTILE(IF(Table1[Director Name] = $P387,Table1[imdb_score]),0.5)</f>
        <v>6.7</v>
      </c>
      <c r="U387" cm="1">
        <f t="array" ref="U387">PERCENTILE(IF(Table1[Director Name] = $P387,Table1[imdb_score]),0.75)</f>
        <v>6.85</v>
      </c>
      <c r="V387" cm="1">
        <f t="array" ref="V387">PERCENTILE(IF(Table1[Director Name] = $P387,Table1[imdb_score]),1)</f>
        <v>7</v>
      </c>
    </row>
    <row r="388" spans="1:22">
      <c r="A388" t="s">
        <v>831</v>
      </c>
      <c r="B388">
        <v>223</v>
      </c>
      <c r="C388">
        <v>120</v>
      </c>
      <c r="D388" t="s">
        <v>1802</v>
      </c>
      <c r="E388">
        <v>76600000</v>
      </c>
      <c r="F388" t="s">
        <v>1803</v>
      </c>
      <c r="G388" t="s">
        <v>1804</v>
      </c>
      <c r="H388">
        <v>65900000</v>
      </c>
      <c r="I388" t="s">
        <v>452</v>
      </c>
      <c r="J388" t="s">
        <v>19</v>
      </c>
      <c r="K388" t="s">
        <v>20</v>
      </c>
      <c r="L388">
        <v>10700000</v>
      </c>
      <c r="M388">
        <v>7.4</v>
      </c>
      <c r="N388" t="s">
        <v>1805</v>
      </c>
      <c r="P388" t="s">
        <v>1806</v>
      </c>
      <c r="Q388">
        <v>7.233333333</v>
      </c>
      <c r="R388">
        <v>3</v>
      </c>
      <c r="S388" cm="1">
        <f t="array" ref="S388">PERCENTILE(IF(Table1[Director Name] = $P388,Table1[imdb_score]),0.25)</f>
        <v>7.05</v>
      </c>
      <c r="T388" cm="1">
        <f t="array" ref="T388">PERCENTILE(IF(Table1[Director Name] = $P388,Table1[imdb_score]),0.5)</f>
        <v>7.1</v>
      </c>
      <c r="U388" cm="1">
        <f t="array" ref="U388">PERCENTILE(IF(Table1[Director Name] = $P388,Table1[imdb_score]),0.75)</f>
        <v>7.35</v>
      </c>
      <c r="V388" cm="1">
        <f t="array" ref="V388">PERCENTILE(IF(Table1[Director Name] = $P388,Table1[imdb_score]),1)</f>
        <v>7.6</v>
      </c>
    </row>
    <row r="389" spans="1:22">
      <c r="A389" t="s">
        <v>831</v>
      </c>
      <c r="B389">
        <v>223</v>
      </c>
      <c r="C389">
        <v>120</v>
      </c>
      <c r="D389" t="s">
        <v>1802</v>
      </c>
      <c r="E389">
        <v>76600000</v>
      </c>
      <c r="F389" t="s">
        <v>1803</v>
      </c>
      <c r="G389" t="s">
        <v>1804</v>
      </c>
      <c r="H389">
        <v>65900000</v>
      </c>
      <c r="I389" t="s">
        <v>452</v>
      </c>
      <c r="J389" t="s">
        <v>19</v>
      </c>
      <c r="K389" t="s">
        <v>20</v>
      </c>
      <c r="L389">
        <v>10700000</v>
      </c>
      <c r="M389">
        <v>7.4</v>
      </c>
      <c r="N389" t="s">
        <v>1805</v>
      </c>
      <c r="P389" t="s">
        <v>1807</v>
      </c>
      <c r="Q389">
        <v>7.4666666670000001</v>
      </c>
      <c r="R389">
        <v>3</v>
      </c>
      <c r="S389" cm="1">
        <f t="array" ref="S389">PERCENTILE(IF(Table1[Director Name] = $P389,Table1[imdb_score]),0.25)</f>
        <v>7.1999999999999993</v>
      </c>
      <c r="T389" cm="1">
        <f t="array" ref="T389">PERCENTILE(IF(Table1[Director Name] = $P389,Table1[imdb_score]),0.5)</f>
        <v>7.3</v>
      </c>
      <c r="U389" cm="1">
        <f t="array" ref="U389">PERCENTILE(IF(Table1[Director Name] = $P389,Table1[imdb_score]),0.75)</f>
        <v>7.65</v>
      </c>
      <c r="V389" cm="1">
        <f t="array" ref="V389">PERCENTILE(IF(Table1[Director Name] = $P389,Table1[imdb_score]),1)</f>
        <v>8</v>
      </c>
    </row>
    <row r="390" spans="1:22">
      <c r="A390" t="s">
        <v>759</v>
      </c>
      <c r="B390">
        <v>348</v>
      </c>
      <c r="C390">
        <v>101</v>
      </c>
      <c r="D390" t="s">
        <v>1808</v>
      </c>
      <c r="E390">
        <v>190871240</v>
      </c>
      <c r="F390" t="s">
        <v>1809</v>
      </c>
      <c r="G390" t="s">
        <v>1810</v>
      </c>
      <c r="H390">
        <v>65871240</v>
      </c>
      <c r="I390" t="s">
        <v>1811</v>
      </c>
      <c r="J390" t="s">
        <v>19</v>
      </c>
      <c r="K390" t="s">
        <v>20</v>
      </c>
      <c r="L390">
        <v>125000000</v>
      </c>
      <c r="M390">
        <v>5.9</v>
      </c>
      <c r="N390" t="s">
        <v>1812</v>
      </c>
      <c r="P390" t="s">
        <v>1813</v>
      </c>
      <c r="Q390">
        <v>6.266666667</v>
      </c>
      <c r="R390">
        <v>3</v>
      </c>
      <c r="S390" cm="1">
        <f t="array" ref="S390">PERCENTILE(IF(Table1[Director Name] = $P390,Table1[imdb_score]),0.25)</f>
        <v>5.9</v>
      </c>
      <c r="T390" cm="1">
        <f t="array" ref="T390">PERCENTILE(IF(Table1[Director Name] = $P390,Table1[imdb_score]),0.5)</f>
        <v>6</v>
      </c>
      <c r="U390" cm="1">
        <f t="array" ref="U390">PERCENTILE(IF(Table1[Director Name] = $P390,Table1[imdb_score]),0.75)</f>
        <v>6.5</v>
      </c>
      <c r="V390" cm="1">
        <f t="array" ref="V390">PERCENTILE(IF(Table1[Director Name] = $P390,Table1[imdb_score]),1)</f>
        <v>7</v>
      </c>
    </row>
    <row r="391" spans="1:22">
      <c r="A391" t="s">
        <v>759</v>
      </c>
      <c r="B391">
        <v>348</v>
      </c>
      <c r="C391">
        <v>101</v>
      </c>
      <c r="D391" t="s">
        <v>1808</v>
      </c>
      <c r="E391">
        <v>190871240</v>
      </c>
      <c r="F391" t="s">
        <v>1809</v>
      </c>
      <c r="G391" t="s">
        <v>1810</v>
      </c>
      <c r="H391">
        <v>65871240</v>
      </c>
      <c r="I391" t="s">
        <v>1811</v>
      </c>
      <c r="J391" t="s">
        <v>19</v>
      </c>
      <c r="K391" t="s">
        <v>20</v>
      </c>
      <c r="L391">
        <v>125000000</v>
      </c>
      <c r="M391">
        <v>5.9</v>
      </c>
      <c r="N391" t="s">
        <v>1812</v>
      </c>
      <c r="P391" t="s">
        <v>1814</v>
      </c>
      <c r="Q391">
        <v>7.1666666670000003</v>
      </c>
      <c r="R391">
        <v>3</v>
      </c>
      <c r="S391" cm="1">
        <f t="array" ref="S391">PERCENTILE(IF(Table1[Director Name] = $P391,Table1[imdb_score]),0.25)</f>
        <v>7.0500000000000007</v>
      </c>
      <c r="T391" cm="1">
        <f t="array" ref="T391">PERCENTILE(IF(Table1[Director Name] = $P391,Table1[imdb_score]),0.5)</f>
        <v>7.4</v>
      </c>
      <c r="U391" cm="1">
        <f t="array" ref="U391">PERCENTILE(IF(Table1[Director Name] = $P391,Table1[imdb_score]),0.75)</f>
        <v>7.4</v>
      </c>
      <c r="V391" cm="1">
        <f t="array" ref="V391">PERCENTILE(IF(Table1[Director Name] = $P391,Table1[imdb_score]),1)</f>
        <v>7.4</v>
      </c>
    </row>
    <row r="392" spans="1:22">
      <c r="A392" t="s">
        <v>1041</v>
      </c>
      <c r="B392">
        <v>459</v>
      </c>
      <c r="C392">
        <v>139</v>
      </c>
      <c r="D392" t="s">
        <v>1815</v>
      </c>
      <c r="E392">
        <v>150832203</v>
      </c>
      <c r="F392" t="s">
        <v>28</v>
      </c>
      <c r="G392" t="s">
        <v>1816</v>
      </c>
      <c r="H392">
        <v>65832203</v>
      </c>
      <c r="I392" t="s">
        <v>1621</v>
      </c>
      <c r="J392" t="s">
        <v>19</v>
      </c>
      <c r="K392" t="s">
        <v>20</v>
      </c>
      <c r="L392">
        <v>85000000</v>
      </c>
      <c r="M392">
        <v>6.7</v>
      </c>
      <c r="N392" t="s">
        <v>1817</v>
      </c>
      <c r="P392" t="s">
        <v>1191</v>
      </c>
      <c r="Q392">
        <v>6.766666667</v>
      </c>
      <c r="R392">
        <v>3</v>
      </c>
      <c r="S392" cm="1">
        <f t="array" ref="S392">PERCENTILE(IF(Table1[Director Name] = $P392,Table1[imdb_score]),0.25)</f>
        <v>6.6</v>
      </c>
      <c r="T392" cm="1">
        <f t="array" ref="T392">PERCENTILE(IF(Table1[Director Name] = $P392,Table1[imdb_score]),0.5)</f>
        <v>6.6</v>
      </c>
      <c r="U392" cm="1">
        <f t="array" ref="U392">PERCENTILE(IF(Table1[Director Name] = $P392,Table1[imdb_score]),0.75)</f>
        <v>6.85</v>
      </c>
      <c r="V392" cm="1">
        <f t="array" ref="V392">PERCENTILE(IF(Table1[Director Name] = $P392,Table1[imdb_score]),1)</f>
        <v>7.1</v>
      </c>
    </row>
    <row r="393" spans="1:22">
      <c r="A393" t="s">
        <v>1698</v>
      </c>
      <c r="B393">
        <v>180</v>
      </c>
      <c r="C393">
        <v>85</v>
      </c>
      <c r="D393" t="s">
        <v>1818</v>
      </c>
      <c r="E393">
        <v>145771527</v>
      </c>
      <c r="F393" t="s">
        <v>1110</v>
      </c>
      <c r="G393" t="s">
        <v>1819</v>
      </c>
      <c r="H393">
        <v>65771527</v>
      </c>
      <c r="I393" t="s">
        <v>1820</v>
      </c>
      <c r="J393" t="s">
        <v>19</v>
      </c>
      <c r="K393" t="s">
        <v>20</v>
      </c>
      <c r="L393">
        <v>80000000</v>
      </c>
      <c r="M393">
        <v>7.2</v>
      </c>
      <c r="N393" t="s">
        <v>1821</v>
      </c>
      <c r="P393" t="s">
        <v>1822</v>
      </c>
      <c r="Q393">
        <v>6.3666666669999996</v>
      </c>
      <c r="R393">
        <v>3</v>
      </c>
      <c r="S393" cm="1">
        <f t="array" ref="S393">PERCENTILE(IF(Table1[Director Name] = $P393,Table1[imdb_score]),0.25)</f>
        <v>6.25</v>
      </c>
      <c r="T393" cm="1">
        <f t="array" ref="T393">PERCENTILE(IF(Table1[Director Name] = $P393,Table1[imdb_score]),0.5)</f>
        <v>6.6</v>
      </c>
      <c r="U393" cm="1">
        <f t="array" ref="U393">PERCENTILE(IF(Table1[Director Name] = $P393,Table1[imdb_score]),0.75)</f>
        <v>6.6</v>
      </c>
      <c r="V393" cm="1">
        <f t="array" ref="V393">PERCENTILE(IF(Table1[Director Name] = $P393,Table1[imdb_score]),1)</f>
        <v>6.6</v>
      </c>
    </row>
    <row r="394" spans="1:22">
      <c r="A394" t="s">
        <v>1461</v>
      </c>
      <c r="B394">
        <v>213</v>
      </c>
      <c r="C394">
        <v>103</v>
      </c>
      <c r="D394" t="s">
        <v>1823</v>
      </c>
      <c r="E394">
        <v>125603360</v>
      </c>
      <c r="F394" t="s">
        <v>1824</v>
      </c>
      <c r="G394" t="s">
        <v>1825</v>
      </c>
      <c r="H394">
        <v>65603360</v>
      </c>
      <c r="I394" t="s">
        <v>1826</v>
      </c>
      <c r="J394" t="s">
        <v>19</v>
      </c>
      <c r="K394" t="s">
        <v>20</v>
      </c>
      <c r="L394">
        <v>60000000</v>
      </c>
      <c r="M394">
        <v>8.1</v>
      </c>
      <c r="N394" t="s">
        <v>1827</v>
      </c>
      <c r="P394" t="s">
        <v>356</v>
      </c>
      <c r="Q394">
        <v>6.4333333330000002</v>
      </c>
      <c r="R394">
        <v>3</v>
      </c>
      <c r="S394" cm="1">
        <f t="array" ref="S394">PERCENTILE(IF(Table1[Director Name] = $P394,Table1[imdb_score]),0.25)</f>
        <v>6.15</v>
      </c>
      <c r="T394" cm="1">
        <f t="array" ref="T394">PERCENTILE(IF(Table1[Director Name] = $P394,Table1[imdb_score]),0.5)</f>
        <v>6.4</v>
      </c>
      <c r="U394" cm="1">
        <f t="array" ref="U394">PERCENTILE(IF(Table1[Director Name] = $P394,Table1[imdb_score]),0.75)</f>
        <v>6.7</v>
      </c>
      <c r="V394" cm="1">
        <f t="array" ref="V394">PERCENTILE(IF(Table1[Director Name] = $P394,Table1[imdb_score]),1)</f>
        <v>7</v>
      </c>
    </row>
    <row r="395" spans="1:22">
      <c r="A395" t="s">
        <v>1828</v>
      </c>
      <c r="B395">
        <v>125</v>
      </c>
      <c r="C395">
        <v>120</v>
      </c>
      <c r="D395" t="s">
        <v>310</v>
      </c>
      <c r="E395">
        <v>140459099</v>
      </c>
      <c r="F395" t="s">
        <v>86</v>
      </c>
      <c r="G395" t="s">
        <v>1829</v>
      </c>
      <c r="H395">
        <v>65459099</v>
      </c>
      <c r="I395" t="s">
        <v>757</v>
      </c>
      <c r="J395" t="s">
        <v>19</v>
      </c>
      <c r="K395" t="s">
        <v>20</v>
      </c>
      <c r="L395">
        <v>75000000</v>
      </c>
      <c r="M395">
        <v>6.1</v>
      </c>
      <c r="N395" t="s">
        <v>1830</v>
      </c>
      <c r="P395" t="s">
        <v>1831</v>
      </c>
      <c r="Q395">
        <v>6.0333333329999999</v>
      </c>
      <c r="R395">
        <v>3</v>
      </c>
      <c r="S395" cm="1">
        <f t="array" ref="S395">PERCENTILE(IF(Table1[Director Name] = $P395,Table1[imdb_score]),0.25)</f>
        <v>5.9</v>
      </c>
      <c r="T395" cm="1">
        <f t="array" ref="T395">PERCENTILE(IF(Table1[Director Name] = $P395,Table1[imdb_score]),0.5)</f>
        <v>6.2</v>
      </c>
      <c r="U395" cm="1">
        <f t="array" ref="U395">PERCENTILE(IF(Table1[Director Name] = $P395,Table1[imdb_score]),0.75)</f>
        <v>6.25</v>
      </c>
      <c r="V395" cm="1">
        <f t="array" ref="V395">PERCENTILE(IF(Table1[Director Name] = $P395,Table1[imdb_score]),1)</f>
        <v>6.3</v>
      </c>
    </row>
    <row r="396" spans="1:22">
      <c r="A396" t="s">
        <v>519</v>
      </c>
      <c r="B396">
        <v>46</v>
      </c>
      <c r="C396">
        <v>111</v>
      </c>
      <c r="D396" t="s">
        <v>1832</v>
      </c>
      <c r="E396">
        <v>91457688</v>
      </c>
      <c r="F396" t="s">
        <v>592</v>
      </c>
      <c r="G396" t="s">
        <v>1833</v>
      </c>
      <c r="H396">
        <v>65457688</v>
      </c>
      <c r="I396" t="s">
        <v>1834</v>
      </c>
      <c r="J396" t="s">
        <v>19</v>
      </c>
      <c r="K396" t="s">
        <v>20</v>
      </c>
      <c r="L396">
        <v>26000000</v>
      </c>
      <c r="M396">
        <v>6</v>
      </c>
      <c r="N396" t="s">
        <v>291</v>
      </c>
      <c r="P396" t="s">
        <v>1835</v>
      </c>
      <c r="Q396">
        <v>6.6666666670000003</v>
      </c>
      <c r="R396">
        <v>3</v>
      </c>
      <c r="S396" cm="1">
        <f t="array" ref="S396">PERCENTILE(IF(Table1[Director Name] = $P396,Table1[imdb_score]),0.25)</f>
        <v>6.65</v>
      </c>
      <c r="T396" cm="1">
        <f t="array" ref="T396">PERCENTILE(IF(Table1[Director Name] = $P396,Table1[imdb_score]),0.5)</f>
        <v>6.7</v>
      </c>
      <c r="U396" cm="1">
        <f t="array" ref="U396">PERCENTILE(IF(Table1[Director Name] = $P396,Table1[imdb_score]),0.75)</f>
        <v>6.7</v>
      </c>
      <c r="V396" cm="1">
        <f t="array" ref="V396">PERCENTILE(IF(Table1[Director Name] = $P396,Table1[imdb_score]),1)</f>
        <v>6.7</v>
      </c>
    </row>
    <row r="397" spans="1:22">
      <c r="A397" t="s">
        <v>1388</v>
      </c>
      <c r="B397">
        <v>129</v>
      </c>
      <c r="C397">
        <v>104</v>
      </c>
      <c r="D397" t="s">
        <v>1836</v>
      </c>
      <c r="E397">
        <v>82389560</v>
      </c>
      <c r="F397" t="s">
        <v>240</v>
      </c>
      <c r="G397" t="s">
        <v>1837</v>
      </c>
      <c r="H397">
        <v>65389560</v>
      </c>
      <c r="I397" t="s">
        <v>1838</v>
      </c>
      <c r="J397" t="s">
        <v>19</v>
      </c>
      <c r="K397" t="s">
        <v>20</v>
      </c>
      <c r="L397">
        <v>17000000</v>
      </c>
      <c r="M397">
        <v>6.5</v>
      </c>
      <c r="N397" t="s">
        <v>57</v>
      </c>
      <c r="P397" t="s">
        <v>1839</v>
      </c>
      <c r="Q397">
        <v>6.9</v>
      </c>
      <c r="R397">
        <v>3</v>
      </c>
      <c r="S397" cm="1">
        <f t="array" ref="S397">PERCENTILE(IF(Table1[Director Name] = $P397,Table1[imdb_score]),0.25)</f>
        <v>6.75</v>
      </c>
      <c r="T397" cm="1">
        <f t="array" ref="T397">PERCENTILE(IF(Table1[Director Name] = $P397,Table1[imdb_score]),0.5)</f>
        <v>6.8</v>
      </c>
      <c r="U397" cm="1">
        <f t="array" ref="U397">PERCENTILE(IF(Table1[Director Name] = $P397,Table1[imdb_score]),0.75)</f>
        <v>7</v>
      </c>
      <c r="V397" cm="1">
        <f t="array" ref="V397">PERCENTILE(IF(Table1[Director Name] = $P397,Table1[imdb_score]),1)</f>
        <v>7.2</v>
      </c>
    </row>
    <row r="398" spans="1:22">
      <c r="A398" t="s">
        <v>1840</v>
      </c>
      <c r="B398">
        <v>181</v>
      </c>
      <c r="C398">
        <v>96</v>
      </c>
      <c r="D398" t="s">
        <v>666</v>
      </c>
      <c r="E398">
        <v>82234139</v>
      </c>
      <c r="F398" t="s">
        <v>91</v>
      </c>
      <c r="G398" t="s">
        <v>1841</v>
      </c>
      <c r="H398">
        <v>65234139</v>
      </c>
      <c r="I398" t="s">
        <v>1842</v>
      </c>
      <c r="J398" t="s">
        <v>19</v>
      </c>
      <c r="K398" t="s">
        <v>20</v>
      </c>
      <c r="L398">
        <v>17000000</v>
      </c>
      <c r="M398">
        <v>7.2</v>
      </c>
      <c r="N398" t="s">
        <v>397</v>
      </c>
      <c r="P398" t="s">
        <v>1843</v>
      </c>
      <c r="Q398">
        <v>5.6666666670000003</v>
      </c>
      <c r="R398">
        <v>3</v>
      </c>
      <c r="S398" cm="1">
        <f t="array" ref="S398">PERCENTILE(IF(Table1[Director Name] = $P398,Table1[imdb_score]),0.25)</f>
        <v>5.35</v>
      </c>
      <c r="T398" cm="1">
        <f t="array" ref="T398">PERCENTILE(IF(Table1[Director Name] = $P398,Table1[imdb_score]),0.5)</f>
        <v>5.4</v>
      </c>
      <c r="U398" cm="1">
        <f t="array" ref="U398">PERCENTILE(IF(Table1[Director Name] = $P398,Table1[imdb_score]),0.75)</f>
        <v>5.85</v>
      </c>
      <c r="V398" cm="1">
        <f t="array" ref="V398">PERCENTILE(IF(Table1[Director Name] = $P398,Table1[imdb_score]),1)</f>
        <v>6.3</v>
      </c>
    </row>
    <row r="399" spans="1:22">
      <c r="A399" t="s">
        <v>126</v>
      </c>
      <c r="B399">
        <v>229</v>
      </c>
      <c r="C399">
        <v>138</v>
      </c>
      <c r="D399" t="s">
        <v>1844</v>
      </c>
      <c r="E399">
        <v>90135191</v>
      </c>
      <c r="F399" t="s">
        <v>1845</v>
      </c>
      <c r="G399" t="s">
        <v>1846</v>
      </c>
      <c r="H399">
        <v>65135191</v>
      </c>
      <c r="I399" t="s">
        <v>1847</v>
      </c>
      <c r="J399" t="s">
        <v>19</v>
      </c>
      <c r="K399" t="s">
        <v>20</v>
      </c>
      <c r="L399">
        <v>25000000</v>
      </c>
      <c r="M399">
        <v>8</v>
      </c>
      <c r="N399" t="s">
        <v>1040</v>
      </c>
      <c r="P399" t="s">
        <v>1848</v>
      </c>
      <c r="Q399">
        <v>7.1</v>
      </c>
      <c r="R399">
        <v>3</v>
      </c>
      <c r="S399" cm="1">
        <f t="array" ref="S399">PERCENTILE(IF(Table1[Director Name] = $P399,Table1[imdb_score]),0.25)</f>
        <v>6.75</v>
      </c>
      <c r="T399" cm="1">
        <f t="array" ref="T399">PERCENTILE(IF(Table1[Director Name] = $P399,Table1[imdb_score]),0.5)</f>
        <v>7</v>
      </c>
      <c r="U399" cm="1">
        <f t="array" ref="U399">PERCENTILE(IF(Table1[Director Name] = $P399,Table1[imdb_score]),0.75)</f>
        <v>7.4</v>
      </c>
      <c r="V399" cm="1">
        <f t="array" ref="V399">PERCENTILE(IF(Table1[Director Name] = $P399,Table1[imdb_score]),1)</f>
        <v>7.8</v>
      </c>
    </row>
    <row r="400" spans="1:22">
      <c r="A400" t="s">
        <v>1849</v>
      </c>
      <c r="B400">
        <v>148</v>
      </c>
      <c r="C400">
        <v>100</v>
      </c>
      <c r="D400" t="s">
        <v>1850</v>
      </c>
      <c r="E400">
        <v>84518155</v>
      </c>
      <c r="F400" t="s">
        <v>1239</v>
      </c>
      <c r="G400" t="s">
        <v>1851</v>
      </c>
      <c r="H400">
        <v>64518155</v>
      </c>
      <c r="I400" t="s">
        <v>1849</v>
      </c>
      <c r="J400" t="s">
        <v>19</v>
      </c>
      <c r="K400" t="s">
        <v>20</v>
      </c>
      <c r="L400">
        <v>20000000</v>
      </c>
      <c r="M400">
        <v>4.9000000000000004</v>
      </c>
      <c r="N400" t="s">
        <v>57</v>
      </c>
      <c r="P400" t="s">
        <v>1852</v>
      </c>
      <c r="Q400">
        <v>5.8</v>
      </c>
      <c r="R400">
        <v>3</v>
      </c>
      <c r="S400" cm="1">
        <f t="array" ref="S400">PERCENTILE(IF(Table1[Director Name] = $P400,Table1[imdb_score]),0.25)</f>
        <v>5.0500000000000007</v>
      </c>
      <c r="T400" cm="1">
        <f t="array" ref="T400">PERCENTILE(IF(Table1[Director Name] = $P400,Table1[imdb_score]),0.5)</f>
        <v>5.7</v>
      </c>
      <c r="U400" cm="1">
        <f t="array" ref="U400">PERCENTILE(IF(Table1[Director Name] = $P400,Table1[imdb_score]),0.75)</f>
        <v>6.5</v>
      </c>
      <c r="V400" cm="1">
        <f t="array" ref="V400">PERCENTILE(IF(Table1[Director Name] = $P400,Table1[imdb_score]),1)</f>
        <v>7.3</v>
      </c>
    </row>
    <row r="401" spans="1:22">
      <c r="A401" t="s">
        <v>451</v>
      </c>
      <c r="B401">
        <v>432</v>
      </c>
      <c r="C401">
        <v>133</v>
      </c>
      <c r="D401" t="s">
        <v>1853</v>
      </c>
      <c r="E401">
        <v>209364921</v>
      </c>
      <c r="F401" t="s">
        <v>502</v>
      </c>
      <c r="G401" t="s">
        <v>1854</v>
      </c>
      <c r="H401">
        <v>64364921</v>
      </c>
      <c r="I401" t="s">
        <v>1855</v>
      </c>
      <c r="J401" t="s">
        <v>19</v>
      </c>
      <c r="K401" t="s">
        <v>20</v>
      </c>
      <c r="L401">
        <v>145000000</v>
      </c>
      <c r="M401">
        <v>7.4</v>
      </c>
      <c r="N401" t="s">
        <v>1081</v>
      </c>
      <c r="P401" t="s">
        <v>886</v>
      </c>
      <c r="Q401">
        <v>7.5</v>
      </c>
      <c r="R401">
        <v>3</v>
      </c>
      <c r="S401" cm="1">
        <f t="array" ref="S401">PERCENTILE(IF(Table1[Director Name] = $P401,Table1[imdb_score]),0.25)</f>
        <v>7.2</v>
      </c>
      <c r="T401" cm="1">
        <f t="array" ref="T401">PERCENTILE(IF(Table1[Director Name] = $P401,Table1[imdb_score]),0.5)</f>
        <v>7.2</v>
      </c>
      <c r="U401" cm="1">
        <f t="array" ref="U401">PERCENTILE(IF(Table1[Director Name] = $P401,Table1[imdb_score]),0.75)</f>
        <v>7.65</v>
      </c>
      <c r="V401" cm="1">
        <f t="array" ref="V401">PERCENTILE(IF(Table1[Director Name] = $P401,Table1[imdb_score]),1)</f>
        <v>8.1</v>
      </c>
    </row>
    <row r="402" spans="1:22">
      <c r="A402" t="s">
        <v>929</v>
      </c>
      <c r="B402">
        <v>43</v>
      </c>
      <c r="C402">
        <v>85</v>
      </c>
      <c r="D402" t="s">
        <v>1856</v>
      </c>
      <c r="E402">
        <v>86930411</v>
      </c>
      <c r="F402" t="s">
        <v>1857</v>
      </c>
      <c r="G402" t="s">
        <v>1858</v>
      </c>
      <c r="H402">
        <v>63930411</v>
      </c>
      <c r="I402" t="s">
        <v>1859</v>
      </c>
      <c r="J402" t="s">
        <v>19</v>
      </c>
      <c r="K402" t="s">
        <v>20</v>
      </c>
      <c r="L402">
        <v>23000000</v>
      </c>
      <c r="M402">
        <v>6.8</v>
      </c>
      <c r="N402" t="s">
        <v>921</v>
      </c>
      <c r="P402" t="s">
        <v>1860</v>
      </c>
      <c r="Q402">
        <v>6.3666666669999996</v>
      </c>
      <c r="R402">
        <v>3</v>
      </c>
      <c r="S402" cm="1">
        <f t="array" ref="S402">PERCENTILE(IF(Table1[Director Name] = $P402,Table1[imdb_score]),0.25)</f>
        <v>6</v>
      </c>
      <c r="T402" cm="1">
        <f t="array" ref="T402">PERCENTILE(IF(Table1[Director Name] = $P402,Table1[imdb_score]),0.5)</f>
        <v>6.1</v>
      </c>
      <c r="U402" cm="1">
        <f t="array" ref="U402">PERCENTILE(IF(Table1[Director Name] = $P402,Table1[imdb_score]),0.75)</f>
        <v>6.6</v>
      </c>
      <c r="V402" cm="1">
        <f t="array" ref="V402">PERCENTILE(IF(Table1[Director Name] = $P402,Table1[imdb_score]),1)</f>
        <v>7.1</v>
      </c>
    </row>
    <row r="403" spans="1:22">
      <c r="A403" t="s">
        <v>1293</v>
      </c>
      <c r="B403">
        <v>256</v>
      </c>
      <c r="C403">
        <v>91</v>
      </c>
      <c r="D403" t="s">
        <v>651</v>
      </c>
      <c r="E403">
        <v>148313048</v>
      </c>
      <c r="F403" t="s">
        <v>427</v>
      </c>
      <c r="G403" t="s">
        <v>1861</v>
      </c>
      <c r="H403">
        <v>63313048</v>
      </c>
      <c r="I403" t="s">
        <v>1198</v>
      </c>
      <c r="J403" t="s">
        <v>19</v>
      </c>
      <c r="K403" t="s">
        <v>20</v>
      </c>
      <c r="L403">
        <v>85000000</v>
      </c>
      <c r="M403">
        <v>7.1</v>
      </c>
      <c r="N403" t="s">
        <v>1296</v>
      </c>
      <c r="P403" t="s">
        <v>1862</v>
      </c>
      <c r="Q403">
        <v>7</v>
      </c>
      <c r="R403">
        <v>3</v>
      </c>
      <c r="S403" cm="1">
        <f t="array" ref="S403">PERCENTILE(IF(Table1[Director Name] = $P403,Table1[imdb_score]),0.25)</f>
        <v>6.8</v>
      </c>
      <c r="T403" cm="1">
        <f t="array" ref="T403">PERCENTILE(IF(Table1[Director Name] = $P403,Table1[imdb_score]),0.5)</f>
        <v>7.3</v>
      </c>
      <c r="U403" cm="1">
        <f t="array" ref="U403">PERCENTILE(IF(Table1[Director Name] = $P403,Table1[imdb_score]),0.75)</f>
        <v>7.35</v>
      </c>
      <c r="V403" cm="1">
        <f t="array" ref="V403">PERCENTILE(IF(Table1[Director Name] = $P403,Table1[imdb_score]),1)</f>
        <v>7.4</v>
      </c>
    </row>
    <row r="404" spans="1:22">
      <c r="A404" t="s">
        <v>826</v>
      </c>
      <c r="B404">
        <v>91</v>
      </c>
      <c r="C404">
        <v>102</v>
      </c>
      <c r="D404" t="s">
        <v>1863</v>
      </c>
      <c r="E404">
        <v>75074950</v>
      </c>
      <c r="F404" t="s">
        <v>1542</v>
      </c>
      <c r="G404" t="s">
        <v>1864</v>
      </c>
      <c r="H404">
        <v>63074950</v>
      </c>
      <c r="I404" t="s">
        <v>838</v>
      </c>
      <c r="J404" t="s">
        <v>19</v>
      </c>
      <c r="K404" t="s">
        <v>20</v>
      </c>
      <c r="L404">
        <v>12000000</v>
      </c>
      <c r="M404">
        <v>6.3</v>
      </c>
      <c r="N404" t="s">
        <v>167</v>
      </c>
      <c r="P404" t="s">
        <v>677</v>
      </c>
      <c r="Q404">
        <v>7</v>
      </c>
      <c r="R404">
        <v>3</v>
      </c>
      <c r="S404" cm="1">
        <f t="array" ref="S404">PERCENTILE(IF(Table1[Director Name] = $P404,Table1[imdb_score]),0.25)</f>
        <v>6.55</v>
      </c>
      <c r="T404" cm="1">
        <f t="array" ref="T404">PERCENTILE(IF(Table1[Director Name] = $P404,Table1[imdb_score]),0.5)</f>
        <v>7.6</v>
      </c>
      <c r="U404" cm="1">
        <f t="array" ref="U404">PERCENTILE(IF(Table1[Director Name] = $P404,Table1[imdb_score]),0.75)</f>
        <v>7.75</v>
      </c>
      <c r="V404" cm="1">
        <f t="array" ref="V404">PERCENTILE(IF(Table1[Director Name] = $P404,Table1[imdb_score]),1)</f>
        <v>7.9</v>
      </c>
    </row>
    <row r="405" spans="1:22">
      <c r="A405" t="s">
        <v>546</v>
      </c>
      <c r="B405">
        <v>765</v>
      </c>
      <c r="C405">
        <v>165</v>
      </c>
      <c r="D405" t="s">
        <v>1865</v>
      </c>
      <c r="E405">
        <v>162804648</v>
      </c>
      <c r="F405" t="s">
        <v>29</v>
      </c>
      <c r="G405" t="s">
        <v>1866</v>
      </c>
      <c r="H405">
        <v>62804648</v>
      </c>
      <c r="I405" t="s">
        <v>1867</v>
      </c>
      <c r="J405" t="s">
        <v>19</v>
      </c>
      <c r="K405" t="s">
        <v>20</v>
      </c>
      <c r="L405">
        <v>100000000</v>
      </c>
      <c r="M405">
        <v>8.5</v>
      </c>
      <c r="N405" t="s">
        <v>1336</v>
      </c>
      <c r="P405" t="s">
        <v>1868</v>
      </c>
      <c r="Q405">
        <v>6.5</v>
      </c>
      <c r="R405">
        <v>3</v>
      </c>
      <c r="S405" cm="1">
        <f t="array" ref="S405">PERCENTILE(IF(Table1[Director Name] = $P405,Table1[imdb_score]),0.25)</f>
        <v>6.3000000000000007</v>
      </c>
      <c r="T405" cm="1">
        <f t="array" ref="T405">PERCENTILE(IF(Table1[Director Name] = $P405,Table1[imdb_score]),0.5)</f>
        <v>6.9</v>
      </c>
      <c r="U405" cm="1">
        <f t="array" ref="U405">PERCENTILE(IF(Table1[Director Name] = $P405,Table1[imdb_score]),0.75)</f>
        <v>6.9</v>
      </c>
      <c r="V405" cm="1">
        <f t="array" ref="V405">PERCENTILE(IF(Table1[Director Name] = $P405,Table1[imdb_score]),1)</f>
        <v>6.9</v>
      </c>
    </row>
    <row r="406" spans="1:22">
      <c r="A406" t="s">
        <v>162</v>
      </c>
      <c r="B406">
        <v>449</v>
      </c>
      <c r="C406">
        <v>138</v>
      </c>
      <c r="D406" t="s">
        <v>1022</v>
      </c>
      <c r="E406">
        <v>93749203</v>
      </c>
      <c r="F406" t="s">
        <v>1355</v>
      </c>
      <c r="G406" t="s">
        <v>1869</v>
      </c>
      <c r="H406">
        <v>62749203</v>
      </c>
      <c r="I406" t="s">
        <v>1870</v>
      </c>
      <c r="J406" t="s">
        <v>19</v>
      </c>
      <c r="K406" t="s">
        <v>20</v>
      </c>
      <c r="L406">
        <v>31000000</v>
      </c>
      <c r="M406">
        <v>7.3</v>
      </c>
      <c r="N406" t="s">
        <v>1124</v>
      </c>
      <c r="P406" t="s">
        <v>804</v>
      </c>
      <c r="Q406">
        <v>5.6333333330000004</v>
      </c>
      <c r="R406">
        <v>3</v>
      </c>
      <c r="S406" cm="1">
        <f t="array" ref="S406">PERCENTILE(IF(Table1[Director Name] = $P406,Table1[imdb_score]),0.25)</f>
        <v>5.25</v>
      </c>
      <c r="T406" cm="1">
        <f t="array" ref="T406">PERCENTILE(IF(Table1[Director Name] = $P406,Table1[imdb_score]),0.5)</f>
        <v>5.5</v>
      </c>
      <c r="U406" cm="1">
        <f t="array" ref="U406">PERCENTILE(IF(Table1[Director Name] = $P406,Table1[imdb_score]),0.75)</f>
        <v>5.95</v>
      </c>
      <c r="V406" cm="1">
        <f t="array" ref="V406">PERCENTILE(IF(Table1[Director Name] = $P406,Table1[imdb_score]),1)</f>
        <v>6.4</v>
      </c>
    </row>
    <row r="407" spans="1:22">
      <c r="A407" t="s">
        <v>856</v>
      </c>
      <c r="B407">
        <v>549</v>
      </c>
      <c r="C407">
        <v>115</v>
      </c>
      <c r="D407" t="s">
        <v>1871</v>
      </c>
      <c r="E407">
        <v>82624961</v>
      </c>
      <c r="F407" t="s">
        <v>937</v>
      </c>
      <c r="G407" t="s">
        <v>1872</v>
      </c>
      <c r="H407">
        <v>62624961</v>
      </c>
      <c r="I407" t="s">
        <v>1873</v>
      </c>
      <c r="J407" t="s">
        <v>19</v>
      </c>
      <c r="K407" t="s">
        <v>20</v>
      </c>
      <c r="L407">
        <v>20000000</v>
      </c>
      <c r="M407">
        <v>7.3</v>
      </c>
      <c r="N407" t="s">
        <v>167</v>
      </c>
      <c r="P407" t="s">
        <v>1874</v>
      </c>
      <c r="Q407">
        <v>5.4</v>
      </c>
      <c r="R407">
        <v>3</v>
      </c>
      <c r="S407" cm="1">
        <f t="array" ref="S407">PERCENTILE(IF(Table1[Director Name] = $P407,Table1[imdb_score]),0.25)</f>
        <v>5.25</v>
      </c>
      <c r="T407" cm="1">
        <f t="array" ref="T407">PERCENTILE(IF(Table1[Director Name] = $P407,Table1[imdb_score]),0.5)</f>
        <v>5.4</v>
      </c>
      <c r="U407" cm="1">
        <f t="array" ref="U407">PERCENTILE(IF(Table1[Director Name] = $P407,Table1[imdb_score]),0.75)</f>
        <v>5.5500000000000007</v>
      </c>
      <c r="V407" cm="1">
        <f t="array" ref="V407">PERCENTILE(IF(Table1[Director Name] = $P407,Table1[imdb_score]),1)</f>
        <v>5.7</v>
      </c>
    </row>
    <row r="408" spans="1:22">
      <c r="A408" t="s">
        <v>1735</v>
      </c>
      <c r="B408">
        <v>285</v>
      </c>
      <c r="C408">
        <v>103</v>
      </c>
      <c r="D408" t="s">
        <v>1875</v>
      </c>
      <c r="E408">
        <v>71519230</v>
      </c>
      <c r="F408" t="s">
        <v>1876</v>
      </c>
      <c r="G408" t="s">
        <v>1877</v>
      </c>
      <c r="H408">
        <v>62519230</v>
      </c>
      <c r="I408" t="s">
        <v>1878</v>
      </c>
      <c r="J408" t="s">
        <v>19</v>
      </c>
      <c r="K408" t="s">
        <v>20</v>
      </c>
      <c r="L408">
        <v>9000000</v>
      </c>
      <c r="M408">
        <v>6.5</v>
      </c>
      <c r="N408" t="s">
        <v>1740</v>
      </c>
      <c r="P408" t="s">
        <v>1879</v>
      </c>
      <c r="Q408">
        <v>5.9666666670000001</v>
      </c>
      <c r="R408">
        <v>3</v>
      </c>
      <c r="S408" cm="1">
        <f t="array" ref="S408">PERCENTILE(IF(Table1[Director Name] = $P408,Table1[imdb_score]),0.25)</f>
        <v>5.6999999999999993</v>
      </c>
      <c r="T408" cm="1">
        <f t="array" ref="T408">PERCENTILE(IF(Table1[Director Name] = $P408,Table1[imdb_score]),0.5)</f>
        <v>5.8</v>
      </c>
      <c r="U408" cm="1">
        <f t="array" ref="U408">PERCENTILE(IF(Table1[Director Name] = $P408,Table1[imdb_score]),0.75)</f>
        <v>6.15</v>
      </c>
      <c r="V408" cm="1">
        <f t="array" ref="V408">PERCENTILE(IF(Table1[Director Name] = $P408,Table1[imdb_score]),1)</f>
        <v>6.5</v>
      </c>
    </row>
    <row r="409" spans="1:22">
      <c r="A409" t="s">
        <v>520</v>
      </c>
      <c r="B409">
        <v>300</v>
      </c>
      <c r="C409">
        <v>134</v>
      </c>
      <c r="D409" t="s">
        <v>1880</v>
      </c>
      <c r="E409">
        <v>102310175</v>
      </c>
      <c r="F409" t="s">
        <v>1881</v>
      </c>
      <c r="G409" t="s">
        <v>1882</v>
      </c>
      <c r="H409">
        <v>62310175</v>
      </c>
      <c r="I409" t="s">
        <v>1883</v>
      </c>
      <c r="J409" t="s">
        <v>19</v>
      </c>
      <c r="K409" t="s">
        <v>20</v>
      </c>
      <c r="L409">
        <v>40000000</v>
      </c>
      <c r="M409">
        <v>7.8</v>
      </c>
      <c r="N409" t="s">
        <v>861</v>
      </c>
      <c r="P409" t="s">
        <v>1884</v>
      </c>
      <c r="Q409">
        <v>6.3333333329999997</v>
      </c>
      <c r="R409">
        <v>3</v>
      </c>
      <c r="S409" cm="1">
        <f t="array" ref="S409">PERCENTILE(IF(Table1[Director Name] = $P409,Table1[imdb_score]),0.25)</f>
        <v>6.15</v>
      </c>
      <c r="T409" cm="1">
        <f t="array" ref="T409">PERCENTILE(IF(Table1[Director Name] = $P409,Table1[imdb_score]),0.5)</f>
        <v>6.2</v>
      </c>
      <c r="U409" cm="1">
        <f t="array" ref="U409">PERCENTILE(IF(Table1[Director Name] = $P409,Table1[imdb_score]),0.75)</f>
        <v>6.45</v>
      </c>
      <c r="V409" cm="1">
        <f t="array" ref="V409">PERCENTILE(IF(Table1[Director Name] = $P409,Table1[imdb_score]),1)</f>
        <v>6.7</v>
      </c>
    </row>
    <row r="410" spans="1:22">
      <c r="A410" t="s">
        <v>929</v>
      </c>
      <c r="B410">
        <v>151</v>
      </c>
      <c r="C410">
        <v>84</v>
      </c>
      <c r="D410" t="s">
        <v>1885</v>
      </c>
      <c r="E410">
        <v>110000082</v>
      </c>
      <c r="F410" t="s">
        <v>1488</v>
      </c>
      <c r="G410" t="s">
        <v>1886</v>
      </c>
      <c r="H410">
        <v>62000082</v>
      </c>
      <c r="I410" t="s">
        <v>1887</v>
      </c>
      <c r="J410" t="s">
        <v>19</v>
      </c>
      <c r="K410" t="s">
        <v>20</v>
      </c>
      <c r="L410">
        <v>48000000</v>
      </c>
      <c r="M410">
        <v>5.5</v>
      </c>
      <c r="N410" t="s">
        <v>57</v>
      </c>
      <c r="P410" t="s">
        <v>1888</v>
      </c>
      <c r="Q410">
        <v>6</v>
      </c>
      <c r="R410">
        <v>3</v>
      </c>
      <c r="S410" cm="1">
        <f t="array" ref="S410">PERCENTILE(IF(Table1[Director Name] = $P410,Table1[imdb_score]),0.25)</f>
        <v>5.95</v>
      </c>
      <c r="T410" cm="1">
        <f t="array" ref="T410">PERCENTILE(IF(Table1[Director Name] = $P410,Table1[imdb_score]),0.5)</f>
        <v>6</v>
      </c>
      <c r="U410" cm="1">
        <f t="array" ref="U410">PERCENTILE(IF(Table1[Director Name] = $P410,Table1[imdb_score]),0.75)</f>
        <v>6.05</v>
      </c>
      <c r="V410" cm="1">
        <f t="array" ref="V410">PERCENTILE(IF(Table1[Director Name] = $P410,Table1[imdb_score]),1)</f>
        <v>6.1</v>
      </c>
    </row>
    <row r="411" spans="1:22">
      <c r="A411" t="s">
        <v>509</v>
      </c>
      <c r="B411">
        <v>382</v>
      </c>
      <c r="C411">
        <v>129</v>
      </c>
      <c r="D411" t="s">
        <v>827</v>
      </c>
      <c r="E411">
        <v>186830669</v>
      </c>
      <c r="F411" t="s">
        <v>59</v>
      </c>
      <c r="G411" t="s">
        <v>1889</v>
      </c>
      <c r="H411">
        <v>61830669</v>
      </c>
      <c r="I411" t="s">
        <v>1890</v>
      </c>
      <c r="J411" t="s">
        <v>19</v>
      </c>
      <c r="K411" t="s">
        <v>20</v>
      </c>
      <c r="L411">
        <v>125000000</v>
      </c>
      <c r="M411">
        <v>7.5</v>
      </c>
      <c r="N411" t="s">
        <v>830</v>
      </c>
      <c r="P411" t="s">
        <v>1891</v>
      </c>
      <c r="Q411">
        <v>6.0333333329999999</v>
      </c>
      <c r="R411">
        <v>3</v>
      </c>
      <c r="S411" cm="1">
        <f t="array" ref="S411">PERCENTILE(IF(Table1[Director Name] = $P411,Table1[imdb_score]),0.25)</f>
        <v>5.75</v>
      </c>
      <c r="T411" cm="1">
        <f t="array" ref="T411">PERCENTILE(IF(Table1[Director Name] = $P411,Table1[imdb_score]),0.5)</f>
        <v>5.9</v>
      </c>
      <c r="U411" cm="1">
        <f t="array" ref="U411">PERCENTILE(IF(Table1[Director Name] = $P411,Table1[imdb_score]),0.75)</f>
        <v>6.25</v>
      </c>
      <c r="V411" cm="1">
        <f t="array" ref="V411">PERCENTILE(IF(Table1[Director Name] = $P411,Table1[imdb_score]),1)</f>
        <v>6.6</v>
      </c>
    </row>
    <row r="412" spans="1:22">
      <c r="A412" t="s">
        <v>486</v>
      </c>
      <c r="B412">
        <v>140</v>
      </c>
      <c r="C412">
        <v>109</v>
      </c>
      <c r="D412" t="s">
        <v>1892</v>
      </c>
      <c r="E412">
        <v>106807667</v>
      </c>
      <c r="F412" t="s">
        <v>1893</v>
      </c>
      <c r="G412" t="s">
        <v>1894</v>
      </c>
      <c r="H412">
        <v>61807667</v>
      </c>
      <c r="I412" t="s">
        <v>1895</v>
      </c>
      <c r="J412" t="s">
        <v>19</v>
      </c>
      <c r="K412" t="s">
        <v>20</v>
      </c>
      <c r="L412">
        <v>45000000</v>
      </c>
      <c r="M412">
        <v>6.2</v>
      </c>
      <c r="N412" t="s">
        <v>997</v>
      </c>
      <c r="P412" t="s">
        <v>1896</v>
      </c>
      <c r="Q412">
        <v>6.4333333330000002</v>
      </c>
      <c r="R412">
        <v>3</v>
      </c>
      <c r="S412" cm="1">
        <f t="array" ref="S412">PERCENTILE(IF(Table1[Director Name] = $P412,Table1[imdb_score]),0.25)</f>
        <v>6.3000000000000007</v>
      </c>
      <c r="T412" cm="1">
        <f t="array" ref="T412">PERCENTILE(IF(Table1[Director Name] = $P412,Table1[imdb_score]),0.5)</f>
        <v>6.7</v>
      </c>
      <c r="U412" cm="1">
        <f t="array" ref="U412">PERCENTILE(IF(Table1[Director Name] = $P412,Table1[imdb_score]),0.75)</f>
        <v>6.7</v>
      </c>
      <c r="V412" cm="1">
        <f t="array" ref="V412">PERCENTILE(IF(Table1[Director Name] = $P412,Table1[imdb_score]),1)</f>
        <v>6.7</v>
      </c>
    </row>
    <row r="413" spans="1:22">
      <c r="A413" t="s">
        <v>336</v>
      </c>
      <c r="B413">
        <v>43</v>
      </c>
      <c r="C413">
        <v>111</v>
      </c>
      <c r="D413" t="s">
        <v>1897</v>
      </c>
      <c r="E413">
        <v>69800000</v>
      </c>
      <c r="F413" t="s">
        <v>164</v>
      </c>
      <c r="G413" t="s">
        <v>1898</v>
      </c>
      <c r="H413">
        <v>61800000</v>
      </c>
      <c r="I413" t="s">
        <v>1899</v>
      </c>
      <c r="J413" t="s">
        <v>19</v>
      </c>
      <c r="K413" t="s">
        <v>20</v>
      </c>
      <c r="L413">
        <v>8000000</v>
      </c>
      <c r="M413">
        <v>6.2</v>
      </c>
      <c r="N413" t="s">
        <v>704</v>
      </c>
      <c r="P413" t="s">
        <v>1900</v>
      </c>
      <c r="Q413">
        <v>7.2</v>
      </c>
      <c r="R413">
        <v>3</v>
      </c>
      <c r="S413" cm="1">
        <f t="array" ref="S413">PERCENTILE(IF(Table1[Director Name] = $P413,Table1[imdb_score]),0.25)</f>
        <v>6.95</v>
      </c>
      <c r="T413" cm="1">
        <f t="array" ref="T413">PERCENTILE(IF(Table1[Director Name] = $P413,Table1[imdb_score]),0.5)</f>
        <v>7</v>
      </c>
      <c r="U413" cm="1">
        <f t="array" ref="U413">PERCENTILE(IF(Table1[Director Name] = $P413,Table1[imdb_score]),0.75)</f>
        <v>7.35</v>
      </c>
      <c r="V413" cm="1">
        <f t="array" ref="V413">PERCENTILE(IF(Table1[Director Name] = $P413,Table1[imdb_score]),1)</f>
        <v>7.7</v>
      </c>
    </row>
    <row r="414" spans="1:22">
      <c r="A414" t="s">
        <v>1901</v>
      </c>
      <c r="B414">
        <v>187</v>
      </c>
      <c r="C414">
        <v>84</v>
      </c>
      <c r="D414" t="s">
        <v>1902</v>
      </c>
      <c r="E414">
        <v>106793915</v>
      </c>
      <c r="F414" t="s">
        <v>1903</v>
      </c>
      <c r="G414" t="s">
        <v>1904</v>
      </c>
      <c r="H414">
        <v>61793915</v>
      </c>
      <c r="I414" t="s">
        <v>1905</v>
      </c>
      <c r="J414" t="s">
        <v>19</v>
      </c>
      <c r="K414" t="s">
        <v>379</v>
      </c>
      <c r="L414">
        <v>45000000</v>
      </c>
      <c r="M414">
        <v>7</v>
      </c>
      <c r="N414" t="s">
        <v>1906</v>
      </c>
      <c r="P414" t="s">
        <v>1907</v>
      </c>
      <c r="Q414">
        <v>6.8333333329999997</v>
      </c>
      <c r="R414">
        <v>3</v>
      </c>
      <c r="S414" cm="1">
        <f t="array" ref="S414">PERCENTILE(IF(Table1[Director Name] = $P414,Table1[imdb_score]),0.25)</f>
        <v>6.2</v>
      </c>
      <c r="T414" cm="1">
        <f t="array" ref="T414">PERCENTILE(IF(Table1[Director Name] = $P414,Table1[imdb_score]),0.5)</f>
        <v>6.2</v>
      </c>
      <c r="U414" cm="1">
        <f t="array" ref="U414">PERCENTILE(IF(Table1[Director Name] = $P414,Table1[imdb_score]),0.75)</f>
        <v>7.15</v>
      </c>
      <c r="V414" cm="1">
        <f t="array" ref="V414">PERCENTILE(IF(Table1[Director Name] = $P414,Table1[imdb_score]),1)</f>
        <v>8.1</v>
      </c>
    </row>
    <row r="415" spans="1:22">
      <c r="A415" t="s">
        <v>261</v>
      </c>
      <c r="B415">
        <v>239</v>
      </c>
      <c r="C415">
        <v>124</v>
      </c>
      <c r="D415" t="s">
        <v>1908</v>
      </c>
      <c r="E415">
        <v>186739919</v>
      </c>
      <c r="F415" t="s">
        <v>1732</v>
      </c>
      <c r="G415" t="s">
        <v>1909</v>
      </c>
      <c r="H415">
        <v>61739919</v>
      </c>
      <c r="I415" t="s">
        <v>675</v>
      </c>
      <c r="J415" t="s">
        <v>19</v>
      </c>
      <c r="K415" t="s">
        <v>20</v>
      </c>
      <c r="L415">
        <v>125000000</v>
      </c>
      <c r="M415">
        <v>6.4</v>
      </c>
      <c r="N415" t="s">
        <v>27</v>
      </c>
      <c r="P415" t="s">
        <v>1910</v>
      </c>
      <c r="Q415">
        <v>6.8666666669999996</v>
      </c>
      <c r="R415">
        <v>3</v>
      </c>
      <c r="S415" cm="1">
        <f t="array" ref="S415">PERCENTILE(IF(Table1[Director Name] = $P415,Table1[imdb_score]),0.25)</f>
        <v>6.8</v>
      </c>
      <c r="T415" cm="1">
        <f t="array" ref="T415">PERCENTILE(IF(Table1[Director Name] = $P415,Table1[imdb_score]),0.5)</f>
        <v>6.8</v>
      </c>
      <c r="U415" cm="1">
        <f t="array" ref="U415">PERCENTILE(IF(Table1[Director Name] = $P415,Table1[imdb_score]),0.75)</f>
        <v>6.9</v>
      </c>
      <c r="V415" cm="1">
        <f t="array" ref="V415">PERCENTILE(IF(Table1[Director Name] = $P415,Table1[imdb_score]),1)</f>
        <v>7</v>
      </c>
    </row>
    <row r="416" spans="1:22">
      <c r="A416" t="s">
        <v>315</v>
      </c>
      <c r="B416">
        <v>167</v>
      </c>
      <c r="C416">
        <v>153</v>
      </c>
      <c r="D416" t="s">
        <v>427</v>
      </c>
      <c r="E416">
        <v>201573391</v>
      </c>
      <c r="F416" t="s">
        <v>202</v>
      </c>
      <c r="G416" t="s">
        <v>1911</v>
      </c>
      <c r="H416">
        <v>61573391</v>
      </c>
      <c r="I416" t="s">
        <v>1912</v>
      </c>
      <c r="J416" t="s">
        <v>19</v>
      </c>
      <c r="K416" t="s">
        <v>20</v>
      </c>
      <c r="L416">
        <v>140000000</v>
      </c>
      <c r="M416">
        <v>6.6</v>
      </c>
      <c r="N416" t="s">
        <v>27</v>
      </c>
      <c r="P416" t="s">
        <v>1913</v>
      </c>
      <c r="Q416">
        <v>5.233333333</v>
      </c>
      <c r="R416">
        <v>3</v>
      </c>
      <c r="S416" cm="1">
        <f t="array" ref="S416">PERCENTILE(IF(Table1[Director Name] = $P416,Table1[imdb_score]),0.25)</f>
        <v>4.3</v>
      </c>
      <c r="T416" cm="1">
        <f t="array" ref="T416">PERCENTILE(IF(Table1[Director Name] = $P416,Table1[imdb_score]),0.5)</f>
        <v>4.3</v>
      </c>
      <c r="U416" cm="1">
        <f t="array" ref="U416">PERCENTILE(IF(Table1[Director Name] = $P416,Table1[imdb_score]),0.75)</f>
        <v>5.6999999999999993</v>
      </c>
      <c r="V416" cm="1">
        <f t="array" ref="V416">PERCENTILE(IF(Table1[Director Name] = $P416,Table1[imdb_score]),1)</f>
        <v>7.1</v>
      </c>
    </row>
    <row r="417" spans="1:22">
      <c r="A417" t="s">
        <v>576</v>
      </c>
      <c r="B417">
        <v>249</v>
      </c>
      <c r="C417">
        <v>119</v>
      </c>
      <c r="D417" t="s">
        <v>1914</v>
      </c>
      <c r="E417">
        <v>121468960</v>
      </c>
      <c r="F417" t="s">
        <v>613</v>
      </c>
      <c r="G417" t="s">
        <v>1915</v>
      </c>
      <c r="H417">
        <v>61468960</v>
      </c>
      <c r="I417" t="s">
        <v>1916</v>
      </c>
      <c r="J417" t="s">
        <v>19</v>
      </c>
      <c r="K417" t="s">
        <v>20</v>
      </c>
      <c r="L417">
        <v>60000000</v>
      </c>
      <c r="M417">
        <v>7.9</v>
      </c>
      <c r="N417" t="s">
        <v>870</v>
      </c>
      <c r="P417" t="s">
        <v>1917</v>
      </c>
      <c r="Q417">
        <v>6.9</v>
      </c>
      <c r="R417">
        <v>3</v>
      </c>
      <c r="S417" cm="1">
        <f t="array" ref="S417">PERCENTILE(IF(Table1[Director Name] = $P417,Table1[imdb_score]),0.25)</f>
        <v>6.6</v>
      </c>
      <c r="T417" cm="1">
        <f t="array" ref="T417">PERCENTILE(IF(Table1[Director Name] = $P417,Table1[imdb_score]),0.5)</f>
        <v>6.7</v>
      </c>
      <c r="U417" cm="1">
        <f t="array" ref="U417">PERCENTILE(IF(Table1[Director Name] = $P417,Table1[imdb_score]),0.75)</f>
        <v>7.1</v>
      </c>
      <c r="V417" cm="1">
        <f t="array" ref="V417">PERCENTILE(IF(Table1[Director Name] = $P417,Table1[imdb_score]),1)</f>
        <v>7.5</v>
      </c>
    </row>
    <row r="418" spans="1:22">
      <c r="A418" t="s">
        <v>1735</v>
      </c>
      <c r="B418">
        <v>361</v>
      </c>
      <c r="C418">
        <v>85</v>
      </c>
      <c r="D418" t="s">
        <v>1918</v>
      </c>
      <c r="E418">
        <v>64423650</v>
      </c>
      <c r="F418" t="s">
        <v>1919</v>
      </c>
      <c r="G418" t="s">
        <v>1920</v>
      </c>
      <c r="H418">
        <v>61423650</v>
      </c>
      <c r="I418" t="s">
        <v>1921</v>
      </c>
      <c r="J418" t="s">
        <v>19</v>
      </c>
      <c r="K418" t="s">
        <v>20</v>
      </c>
      <c r="L418">
        <v>3000000</v>
      </c>
      <c r="M418">
        <v>5.7</v>
      </c>
      <c r="N418" t="s">
        <v>1922</v>
      </c>
      <c r="P418" t="s">
        <v>1923</v>
      </c>
      <c r="Q418">
        <v>7.233333333</v>
      </c>
      <c r="R418">
        <v>3</v>
      </c>
      <c r="S418" cm="1">
        <f t="array" ref="S418">PERCENTILE(IF(Table1[Director Name] = $P418,Table1[imdb_score]),0.25)</f>
        <v>7.0500000000000007</v>
      </c>
      <c r="T418" cm="1">
        <f t="array" ref="T418">PERCENTILE(IF(Table1[Director Name] = $P418,Table1[imdb_score]),0.5)</f>
        <v>7.4</v>
      </c>
      <c r="U418" cm="1">
        <f t="array" ref="U418">PERCENTILE(IF(Table1[Director Name] = $P418,Table1[imdb_score]),0.75)</f>
        <v>7.5</v>
      </c>
      <c r="V418" cm="1">
        <f t="array" ref="V418">PERCENTILE(IF(Table1[Director Name] = $P418,Table1[imdb_score]),1)</f>
        <v>7.6</v>
      </c>
    </row>
    <row r="419" spans="1:22">
      <c r="A419" t="s">
        <v>1924</v>
      </c>
      <c r="B419">
        <v>401</v>
      </c>
      <c r="C419">
        <v>97</v>
      </c>
      <c r="D419" t="s">
        <v>1362</v>
      </c>
      <c r="E419">
        <v>241407328</v>
      </c>
      <c r="F419" t="s">
        <v>1139</v>
      </c>
      <c r="G419" t="s">
        <v>1925</v>
      </c>
      <c r="H419">
        <v>61407328</v>
      </c>
      <c r="I419" t="s">
        <v>1926</v>
      </c>
      <c r="J419" t="s">
        <v>19</v>
      </c>
      <c r="K419" t="s">
        <v>20</v>
      </c>
      <c r="L419">
        <v>180000000</v>
      </c>
      <c r="M419">
        <v>7</v>
      </c>
      <c r="N419" t="s">
        <v>1927</v>
      </c>
      <c r="P419" t="s">
        <v>1479</v>
      </c>
      <c r="Q419">
        <v>6.1666666670000003</v>
      </c>
      <c r="R419">
        <v>3</v>
      </c>
      <c r="S419" cm="1">
        <f t="array" ref="S419">PERCENTILE(IF(Table1[Director Name] = $P419,Table1[imdb_score]),0.25)</f>
        <v>5.6</v>
      </c>
      <c r="T419" cm="1">
        <f t="array" ref="T419">PERCENTILE(IF(Table1[Director Name] = $P419,Table1[imdb_score]),0.5)</f>
        <v>6.7</v>
      </c>
      <c r="U419" cm="1">
        <f t="array" ref="U419">PERCENTILE(IF(Table1[Director Name] = $P419,Table1[imdb_score]),0.75)</f>
        <v>7</v>
      </c>
      <c r="V419" cm="1">
        <f t="array" ref="V419">PERCENTILE(IF(Table1[Director Name] = $P419,Table1[imdb_score]),1)</f>
        <v>7.3</v>
      </c>
    </row>
    <row r="420" spans="1:22">
      <c r="A420" t="s">
        <v>723</v>
      </c>
      <c r="B420">
        <v>232</v>
      </c>
      <c r="C420">
        <v>117</v>
      </c>
      <c r="D420" t="s">
        <v>1239</v>
      </c>
      <c r="E420">
        <v>87341380</v>
      </c>
      <c r="F420" t="s">
        <v>189</v>
      </c>
      <c r="G420" t="s">
        <v>1928</v>
      </c>
      <c r="H420">
        <v>60341380</v>
      </c>
      <c r="I420" t="s">
        <v>1929</v>
      </c>
      <c r="J420" t="s">
        <v>19</v>
      </c>
      <c r="K420" t="s">
        <v>20</v>
      </c>
      <c r="L420">
        <v>27000000</v>
      </c>
      <c r="M420">
        <v>7</v>
      </c>
      <c r="N420" t="s">
        <v>291</v>
      </c>
      <c r="P420" t="s">
        <v>487</v>
      </c>
      <c r="Q420">
        <v>7.1666666670000003</v>
      </c>
      <c r="R420">
        <v>3</v>
      </c>
      <c r="S420" cm="1">
        <f t="array" ref="S420">PERCENTILE(IF(Table1[Director Name] = $P420,Table1[imdb_score]),0.25)</f>
        <v>6.75</v>
      </c>
      <c r="T420" cm="1">
        <f t="array" ref="T420">PERCENTILE(IF(Table1[Director Name] = $P420,Table1[imdb_score]),0.5)</f>
        <v>7.5</v>
      </c>
      <c r="U420" cm="1">
        <f t="array" ref="U420">PERCENTILE(IF(Table1[Director Name] = $P420,Table1[imdb_score]),0.75)</f>
        <v>7.75</v>
      </c>
      <c r="V420" cm="1">
        <f t="array" ref="V420">PERCENTILE(IF(Table1[Director Name] = $P420,Table1[imdb_score]),1)</f>
        <v>8</v>
      </c>
    </row>
    <row r="421" spans="1:22">
      <c r="A421" t="s">
        <v>539</v>
      </c>
      <c r="B421">
        <v>63</v>
      </c>
      <c r="C421">
        <v>112</v>
      </c>
      <c r="D421" t="s">
        <v>1902</v>
      </c>
      <c r="E421">
        <v>62549000</v>
      </c>
      <c r="F421" t="s">
        <v>739</v>
      </c>
      <c r="G421" t="s">
        <v>1930</v>
      </c>
      <c r="H421">
        <v>60249000</v>
      </c>
      <c r="I421" t="s">
        <v>1931</v>
      </c>
      <c r="J421" t="s">
        <v>19</v>
      </c>
      <c r="K421" t="s">
        <v>379</v>
      </c>
      <c r="L421">
        <v>2300000</v>
      </c>
      <c r="M421">
        <v>7.3</v>
      </c>
      <c r="N421" t="s">
        <v>1932</v>
      </c>
      <c r="P421" t="s">
        <v>1933</v>
      </c>
      <c r="Q421">
        <v>5.7</v>
      </c>
      <c r="R421">
        <v>3</v>
      </c>
      <c r="S421" cm="1">
        <f t="array" ref="S421">PERCENTILE(IF(Table1[Director Name] = $P421,Table1[imdb_score]),0.25)</f>
        <v>5.6</v>
      </c>
      <c r="T421" cm="1">
        <f t="array" ref="T421">PERCENTILE(IF(Table1[Director Name] = $P421,Table1[imdb_score]),0.5)</f>
        <v>5.7</v>
      </c>
      <c r="U421" cm="1">
        <f t="array" ref="U421">PERCENTILE(IF(Table1[Director Name] = $P421,Table1[imdb_score]),0.75)</f>
        <v>5.8000000000000007</v>
      </c>
      <c r="V421" cm="1">
        <f t="array" ref="V421">PERCENTILE(IF(Table1[Director Name] = $P421,Table1[imdb_score]),1)</f>
        <v>5.9</v>
      </c>
    </row>
    <row r="422" spans="1:22">
      <c r="A422" t="s">
        <v>506</v>
      </c>
      <c r="B422">
        <v>61</v>
      </c>
      <c r="C422">
        <v>78</v>
      </c>
      <c r="D422" t="s">
        <v>1934</v>
      </c>
      <c r="E422">
        <v>72217000</v>
      </c>
      <c r="F422" t="s">
        <v>1935</v>
      </c>
      <c r="G422" t="s">
        <v>1936</v>
      </c>
      <c r="H422">
        <v>60217000</v>
      </c>
      <c r="I422" t="s">
        <v>1937</v>
      </c>
      <c r="J422" t="s">
        <v>19</v>
      </c>
      <c r="K422" t="s">
        <v>20</v>
      </c>
      <c r="L422">
        <v>12000000</v>
      </c>
      <c r="M422">
        <v>6.9</v>
      </c>
      <c r="N422" t="s">
        <v>57</v>
      </c>
      <c r="P422" t="s">
        <v>1938</v>
      </c>
      <c r="Q422">
        <v>7.5</v>
      </c>
      <c r="R422">
        <v>3</v>
      </c>
      <c r="S422" cm="1">
        <f t="array" ref="S422">PERCENTILE(IF(Table1[Director Name] = $P422,Table1[imdb_score]),0.25)</f>
        <v>7.25</v>
      </c>
      <c r="T422" cm="1">
        <f t="array" ref="T422">PERCENTILE(IF(Table1[Director Name] = $P422,Table1[imdb_score]),0.5)</f>
        <v>7.4</v>
      </c>
      <c r="U422" cm="1">
        <f t="array" ref="U422">PERCENTILE(IF(Table1[Director Name] = $P422,Table1[imdb_score]),0.75)</f>
        <v>7.7</v>
      </c>
      <c r="V422" cm="1">
        <f t="array" ref="V422">PERCENTILE(IF(Table1[Director Name] = $P422,Table1[imdb_score]),1)</f>
        <v>8</v>
      </c>
    </row>
    <row r="423" spans="1:22">
      <c r="A423" t="s">
        <v>200</v>
      </c>
      <c r="B423">
        <v>371</v>
      </c>
      <c r="C423">
        <v>94</v>
      </c>
      <c r="D423" t="s">
        <v>1939</v>
      </c>
      <c r="E423">
        <v>65069140</v>
      </c>
      <c r="F423" t="s">
        <v>1940</v>
      </c>
      <c r="G423" t="s">
        <v>1941</v>
      </c>
      <c r="H423">
        <v>60069140</v>
      </c>
      <c r="I423" t="s">
        <v>1942</v>
      </c>
      <c r="J423" t="s">
        <v>19</v>
      </c>
      <c r="K423" t="s">
        <v>20</v>
      </c>
      <c r="L423">
        <v>5000000</v>
      </c>
      <c r="M423">
        <v>6.2</v>
      </c>
      <c r="N423" t="s">
        <v>1943</v>
      </c>
      <c r="P423" t="s">
        <v>1338</v>
      </c>
      <c r="Q423">
        <v>7.266666667</v>
      </c>
      <c r="R423">
        <v>3</v>
      </c>
      <c r="S423" cm="1">
        <f t="array" ref="S423">PERCENTILE(IF(Table1[Director Name] = $P423,Table1[imdb_score]),0.25)</f>
        <v>7.25</v>
      </c>
      <c r="T423" cm="1">
        <f t="array" ref="T423">PERCENTILE(IF(Table1[Director Name] = $P423,Table1[imdb_score]),0.5)</f>
        <v>7.3</v>
      </c>
      <c r="U423" cm="1">
        <f t="array" ref="U423">PERCENTILE(IF(Table1[Director Name] = $P423,Table1[imdb_score]),0.75)</f>
        <v>7.3</v>
      </c>
      <c r="V423" cm="1">
        <f t="array" ref="V423">PERCENTILE(IF(Table1[Director Name] = $P423,Table1[imdb_score]),1)</f>
        <v>7.3</v>
      </c>
    </row>
    <row r="424" spans="1:22">
      <c r="A424" t="s">
        <v>911</v>
      </c>
      <c r="B424">
        <v>253</v>
      </c>
      <c r="C424">
        <v>105</v>
      </c>
      <c r="D424" t="s">
        <v>1944</v>
      </c>
      <c r="E424">
        <v>80050171</v>
      </c>
      <c r="F424" t="s">
        <v>1945</v>
      </c>
      <c r="G424" t="s">
        <v>1946</v>
      </c>
      <c r="H424">
        <v>60050171</v>
      </c>
      <c r="I424" t="s">
        <v>1947</v>
      </c>
      <c r="J424" t="s">
        <v>19</v>
      </c>
      <c r="K424" t="s">
        <v>20</v>
      </c>
      <c r="L424">
        <v>20000000</v>
      </c>
      <c r="M424">
        <v>6.9</v>
      </c>
      <c r="N424" t="s">
        <v>205</v>
      </c>
      <c r="P424" t="s">
        <v>1948</v>
      </c>
      <c r="Q424">
        <v>7</v>
      </c>
      <c r="R424">
        <v>3</v>
      </c>
      <c r="S424" cm="1">
        <f t="array" ref="S424">PERCENTILE(IF(Table1[Director Name] = $P424,Table1[imdb_score]),0.25)</f>
        <v>6.9</v>
      </c>
      <c r="T424" cm="1">
        <f t="array" ref="T424">PERCENTILE(IF(Table1[Director Name] = $P424,Table1[imdb_score]),0.5)</f>
        <v>7</v>
      </c>
      <c r="U424" cm="1">
        <f t="array" ref="U424">PERCENTILE(IF(Table1[Director Name] = $P424,Table1[imdb_score]),0.75)</f>
        <v>7.1</v>
      </c>
      <c r="V424" cm="1">
        <f t="array" ref="V424">PERCENTILE(IF(Table1[Director Name] = $P424,Table1[imdb_score]),1)</f>
        <v>7.2</v>
      </c>
    </row>
    <row r="425" spans="1:22">
      <c r="A425" t="s">
        <v>911</v>
      </c>
      <c r="B425">
        <v>253</v>
      </c>
      <c r="C425">
        <v>105</v>
      </c>
      <c r="D425" t="s">
        <v>1944</v>
      </c>
      <c r="E425">
        <v>80050171</v>
      </c>
      <c r="F425" t="s">
        <v>1945</v>
      </c>
      <c r="G425" t="s">
        <v>1946</v>
      </c>
      <c r="H425">
        <v>60050171</v>
      </c>
      <c r="I425" t="s">
        <v>1947</v>
      </c>
      <c r="J425" t="s">
        <v>19</v>
      </c>
      <c r="K425" t="s">
        <v>20</v>
      </c>
      <c r="L425">
        <v>20000000</v>
      </c>
      <c r="M425">
        <v>6.9</v>
      </c>
      <c r="N425" t="s">
        <v>205</v>
      </c>
      <c r="P425" t="s">
        <v>540</v>
      </c>
      <c r="Q425">
        <v>6.6</v>
      </c>
      <c r="R425">
        <v>3</v>
      </c>
      <c r="S425" cm="1">
        <f t="array" ref="S425">PERCENTILE(IF(Table1[Director Name] = $P425,Table1[imdb_score]),0.25)</f>
        <v>6.25</v>
      </c>
      <c r="T425" cm="1">
        <f t="array" ref="T425">PERCENTILE(IF(Table1[Director Name] = $P425,Table1[imdb_score]),0.5)</f>
        <v>6.6</v>
      </c>
      <c r="U425" cm="1">
        <f t="array" ref="U425">PERCENTILE(IF(Table1[Director Name] = $P425,Table1[imdb_score]),0.75)</f>
        <v>6.9499999999999993</v>
      </c>
      <c r="V425" cm="1">
        <f t="array" ref="V425">PERCENTILE(IF(Table1[Director Name] = $P425,Table1[imdb_score]),1)</f>
        <v>7.3</v>
      </c>
    </row>
    <row r="426" spans="1:22">
      <c r="A426" t="s">
        <v>449</v>
      </c>
      <c r="B426">
        <v>42</v>
      </c>
      <c r="C426">
        <v>141</v>
      </c>
      <c r="D426" t="s">
        <v>1949</v>
      </c>
      <c r="E426">
        <v>122012710</v>
      </c>
      <c r="F426" t="s">
        <v>45</v>
      </c>
      <c r="G426" t="s">
        <v>1950</v>
      </c>
      <c r="H426">
        <v>60012710</v>
      </c>
      <c r="I426" t="s">
        <v>1951</v>
      </c>
      <c r="J426" t="s">
        <v>19</v>
      </c>
      <c r="K426" t="s">
        <v>20</v>
      </c>
      <c r="L426">
        <v>62000000</v>
      </c>
      <c r="M426">
        <v>6.9</v>
      </c>
      <c r="N426" t="s">
        <v>87</v>
      </c>
      <c r="P426" t="s">
        <v>1952</v>
      </c>
      <c r="Q426">
        <v>6.766666667</v>
      </c>
      <c r="R426">
        <v>3</v>
      </c>
      <c r="S426" cm="1">
        <f t="array" ref="S426">PERCENTILE(IF(Table1[Director Name] = $P426,Table1[imdb_score]),0.25)</f>
        <v>6.6</v>
      </c>
      <c r="T426" cm="1">
        <f t="array" ref="T426">PERCENTILE(IF(Table1[Director Name] = $P426,Table1[imdb_score]),0.5)</f>
        <v>6.9</v>
      </c>
      <c r="U426" cm="1">
        <f t="array" ref="U426">PERCENTILE(IF(Table1[Director Name] = $P426,Table1[imdb_score]),0.75)</f>
        <v>7</v>
      </c>
      <c r="V426" cm="1">
        <f t="array" ref="V426">PERCENTILE(IF(Table1[Director Name] = $P426,Table1[imdb_score]),1)</f>
        <v>7.1</v>
      </c>
    </row>
    <row r="427" spans="1:22">
      <c r="A427" t="s">
        <v>984</v>
      </c>
      <c r="B427">
        <v>84</v>
      </c>
      <c r="C427">
        <v>115</v>
      </c>
      <c r="D427" t="s">
        <v>1953</v>
      </c>
      <c r="E427">
        <v>73000942</v>
      </c>
      <c r="F427" t="s">
        <v>1954</v>
      </c>
      <c r="G427" t="s">
        <v>1955</v>
      </c>
      <c r="H427">
        <v>60000942</v>
      </c>
      <c r="I427" t="s">
        <v>1956</v>
      </c>
      <c r="J427" t="s">
        <v>19</v>
      </c>
      <c r="K427" t="s">
        <v>20</v>
      </c>
      <c r="L427">
        <v>13000000</v>
      </c>
      <c r="M427">
        <v>1.6</v>
      </c>
      <c r="N427" t="s">
        <v>1957</v>
      </c>
      <c r="P427" t="s">
        <v>1958</v>
      </c>
      <c r="Q427">
        <v>7.1333333330000004</v>
      </c>
      <c r="R427">
        <v>3</v>
      </c>
      <c r="S427" cm="1">
        <f t="array" ref="S427">PERCENTILE(IF(Table1[Director Name] = $P427,Table1[imdb_score]),0.25)</f>
        <v>6.85</v>
      </c>
      <c r="T427" cm="1">
        <f t="array" ref="T427">PERCENTILE(IF(Table1[Director Name] = $P427,Table1[imdb_score]),0.5)</f>
        <v>7</v>
      </c>
      <c r="U427" cm="1">
        <f t="array" ref="U427">PERCENTILE(IF(Table1[Director Name] = $P427,Table1[imdb_score]),0.75)</f>
        <v>7.35</v>
      </c>
      <c r="V427" cm="1">
        <f t="array" ref="V427">PERCENTILE(IF(Table1[Director Name] = $P427,Table1[imdb_score]),1)</f>
        <v>7.7</v>
      </c>
    </row>
    <row r="428" spans="1:22">
      <c r="A428" t="s">
        <v>1959</v>
      </c>
      <c r="B428">
        <v>25</v>
      </c>
      <c r="C428">
        <v>109</v>
      </c>
      <c r="D428" t="s">
        <v>226</v>
      </c>
      <c r="E428">
        <v>69800000</v>
      </c>
      <c r="F428" t="s">
        <v>585</v>
      </c>
      <c r="G428" t="s">
        <v>1960</v>
      </c>
      <c r="H428">
        <v>59800000</v>
      </c>
      <c r="I428" t="s">
        <v>1961</v>
      </c>
      <c r="J428" t="s">
        <v>19</v>
      </c>
      <c r="K428" t="s">
        <v>20</v>
      </c>
      <c r="L428">
        <v>10000000</v>
      </c>
      <c r="M428">
        <v>6.1</v>
      </c>
      <c r="N428" t="s">
        <v>1962</v>
      </c>
      <c r="P428" t="s">
        <v>1963</v>
      </c>
      <c r="Q428">
        <v>6.6666666670000003</v>
      </c>
      <c r="R428">
        <v>3</v>
      </c>
      <c r="S428" cm="1">
        <f t="array" ref="S428">PERCENTILE(IF(Table1[Director Name] = $P428,Table1[imdb_score]),0.25)</f>
        <v>6.35</v>
      </c>
      <c r="T428" cm="1">
        <f t="array" ref="T428">PERCENTILE(IF(Table1[Director Name] = $P428,Table1[imdb_score]),0.5)</f>
        <v>6.9</v>
      </c>
      <c r="U428" cm="1">
        <f t="array" ref="U428">PERCENTILE(IF(Table1[Director Name] = $P428,Table1[imdb_score]),0.75)</f>
        <v>7.1</v>
      </c>
      <c r="V428" cm="1">
        <f t="array" ref="V428">PERCENTILE(IF(Table1[Director Name] = $P428,Table1[imdb_score]),1)</f>
        <v>7.3</v>
      </c>
    </row>
    <row r="429" spans="1:22">
      <c r="A429" t="s">
        <v>1964</v>
      </c>
      <c r="B429">
        <v>316</v>
      </c>
      <c r="C429">
        <v>110</v>
      </c>
      <c r="D429" t="s">
        <v>86</v>
      </c>
      <c r="E429">
        <v>134568845</v>
      </c>
      <c r="F429" t="s">
        <v>1139</v>
      </c>
      <c r="G429" t="s">
        <v>1965</v>
      </c>
      <c r="H429">
        <v>59568845</v>
      </c>
      <c r="I429" t="s">
        <v>1966</v>
      </c>
      <c r="J429" t="s">
        <v>19</v>
      </c>
      <c r="K429" t="s">
        <v>20</v>
      </c>
      <c r="L429">
        <v>75000000</v>
      </c>
      <c r="M429">
        <v>6.7</v>
      </c>
      <c r="N429" t="s">
        <v>1967</v>
      </c>
      <c r="P429" t="s">
        <v>1968</v>
      </c>
      <c r="Q429">
        <v>7.266666667</v>
      </c>
      <c r="R429">
        <v>3</v>
      </c>
      <c r="S429" cm="1">
        <f t="array" ref="S429">PERCENTILE(IF(Table1[Director Name] = $P429,Table1[imdb_score]),0.25)</f>
        <v>7.1</v>
      </c>
      <c r="T429" cm="1">
        <f t="array" ref="T429">PERCENTILE(IF(Table1[Director Name] = $P429,Table1[imdb_score]),0.5)</f>
        <v>7.2</v>
      </c>
      <c r="U429" cm="1">
        <f t="array" ref="U429">PERCENTILE(IF(Table1[Director Name] = $P429,Table1[imdb_score]),0.75)</f>
        <v>7.4</v>
      </c>
      <c r="V429" cm="1">
        <f t="array" ref="V429">PERCENTILE(IF(Table1[Director Name] = $P429,Table1[imdb_score]),1)</f>
        <v>7.6</v>
      </c>
    </row>
    <row r="430" spans="1:22">
      <c r="A430" t="s">
        <v>856</v>
      </c>
      <c r="B430">
        <v>285</v>
      </c>
      <c r="C430">
        <v>126</v>
      </c>
      <c r="D430" t="s">
        <v>1969</v>
      </c>
      <c r="E430">
        <v>71502303</v>
      </c>
      <c r="F430" t="s">
        <v>1970</v>
      </c>
      <c r="G430" t="s">
        <v>1971</v>
      </c>
      <c r="H430">
        <v>59502303</v>
      </c>
      <c r="I430" t="s">
        <v>1972</v>
      </c>
      <c r="J430" t="s">
        <v>19</v>
      </c>
      <c r="K430" t="s">
        <v>20</v>
      </c>
      <c r="L430">
        <v>12000000</v>
      </c>
      <c r="M430">
        <v>7.5</v>
      </c>
      <c r="N430" t="s">
        <v>1973</v>
      </c>
      <c r="P430" t="s">
        <v>872</v>
      </c>
      <c r="Q430">
        <v>7.6333333330000004</v>
      </c>
      <c r="R430">
        <v>3</v>
      </c>
      <c r="S430" cm="1">
        <f t="array" ref="S430">PERCENTILE(IF(Table1[Director Name] = $P430,Table1[imdb_score]),0.25)</f>
        <v>7.4499999999999993</v>
      </c>
      <c r="T430" cm="1">
        <f t="array" ref="T430">PERCENTILE(IF(Table1[Director Name] = $P430,Table1[imdb_score]),0.5)</f>
        <v>7.8</v>
      </c>
      <c r="U430" cm="1">
        <f t="array" ref="U430">PERCENTILE(IF(Table1[Director Name] = $P430,Table1[imdb_score]),0.75)</f>
        <v>7.9</v>
      </c>
      <c r="V430" cm="1">
        <f t="array" ref="V430">PERCENTILE(IF(Table1[Director Name] = $P430,Table1[imdb_score]),1)</f>
        <v>8</v>
      </c>
    </row>
    <row r="431" spans="1:22">
      <c r="A431" t="s">
        <v>540</v>
      </c>
      <c r="B431">
        <v>110</v>
      </c>
      <c r="C431">
        <v>105</v>
      </c>
      <c r="D431" t="s">
        <v>1385</v>
      </c>
      <c r="E431">
        <v>76400000</v>
      </c>
      <c r="F431" t="s">
        <v>540</v>
      </c>
      <c r="G431" t="s">
        <v>1974</v>
      </c>
      <c r="H431">
        <v>59400000</v>
      </c>
      <c r="I431" t="s">
        <v>1387</v>
      </c>
      <c r="J431" t="s">
        <v>19</v>
      </c>
      <c r="K431" t="s">
        <v>20</v>
      </c>
      <c r="L431">
        <v>17000000</v>
      </c>
      <c r="M431">
        <v>6.6</v>
      </c>
      <c r="N431" t="s">
        <v>63</v>
      </c>
      <c r="P431" t="s">
        <v>1975</v>
      </c>
      <c r="Q431">
        <v>7.766666667</v>
      </c>
      <c r="R431">
        <v>3</v>
      </c>
      <c r="S431" cm="1">
        <f t="array" ref="S431">PERCENTILE(IF(Table1[Director Name] = $P431,Table1[imdb_score]),0.25)</f>
        <v>7.4499999999999993</v>
      </c>
      <c r="T431" cm="1">
        <f t="array" ref="T431">PERCENTILE(IF(Table1[Director Name] = $P431,Table1[imdb_score]),0.5)</f>
        <v>7.8</v>
      </c>
      <c r="U431" cm="1">
        <f t="array" ref="U431">PERCENTILE(IF(Table1[Director Name] = $P431,Table1[imdb_score]),0.75)</f>
        <v>8.1</v>
      </c>
      <c r="V431" cm="1">
        <f t="array" ref="V431">PERCENTILE(IF(Table1[Director Name] = $P431,Table1[imdb_score]),1)</f>
        <v>8.4</v>
      </c>
    </row>
    <row r="432" spans="1:22">
      <c r="A432" t="s">
        <v>1191</v>
      </c>
      <c r="B432">
        <v>106</v>
      </c>
      <c r="C432">
        <v>87</v>
      </c>
      <c r="D432" t="s">
        <v>1192</v>
      </c>
      <c r="E432">
        <v>64267897</v>
      </c>
      <c r="F432" t="s">
        <v>1193</v>
      </c>
      <c r="G432" t="s">
        <v>1976</v>
      </c>
      <c r="H432">
        <v>59267897</v>
      </c>
      <c r="I432" t="s">
        <v>1195</v>
      </c>
      <c r="J432" t="s">
        <v>19</v>
      </c>
      <c r="K432" t="s">
        <v>20</v>
      </c>
      <c r="L432">
        <v>5000000</v>
      </c>
      <c r="M432">
        <v>6.6</v>
      </c>
      <c r="N432" t="s">
        <v>1977</v>
      </c>
      <c r="P432" t="s">
        <v>1978</v>
      </c>
      <c r="Q432">
        <v>7.4</v>
      </c>
      <c r="R432">
        <v>3</v>
      </c>
      <c r="S432" cm="1">
        <f t="array" ref="S432">PERCENTILE(IF(Table1[Director Name] = $P432,Table1[imdb_score]),0.25)</f>
        <v>7.15</v>
      </c>
      <c r="T432" cm="1">
        <f t="array" ref="T432">PERCENTILE(IF(Table1[Director Name] = $P432,Table1[imdb_score]),0.5)</f>
        <v>7.8</v>
      </c>
      <c r="U432" cm="1">
        <f t="array" ref="U432">PERCENTILE(IF(Table1[Director Name] = $P432,Table1[imdb_score]),0.75)</f>
        <v>7.85</v>
      </c>
      <c r="V432" cm="1">
        <f t="array" ref="V432">PERCENTILE(IF(Table1[Director Name] = $P432,Table1[imdb_score]),1)</f>
        <v>7.9</v>
      </c>
    </row>
    <row r="433" spans="1:22">
      <c r="A433" t="s">
        <v>315</v>
      </c>
      <c r="B433">
        <v>122</v>
      </c>
      <c r="C433">
        <v>136</v>
      </c>
      <c r="D433" t="s">
        <v>1786</v>
      </c>
      <c r="E433">
        <v>134006721</v>
      </c>
      <c r="F433" t="s">
        <v>1680</v>
      </c>
      <c r="G433" t="s">
        <v>1979</v>
      </c>
      <c r="H433">
        <v>59006721</v>
      </c>
      <c r="I433" t="s">
        <v>1980</v>
      </c>
      <c r="J433" t="s">
        <v>19</v>
      </c>
      <c r="K433" t="s">
        <v>20</v>
      </c>
      <c r="L433">
        <v>75000000</v>
      </c>
      <c r="M433">
        <v>7.4</v>
      </c>
      <c r="N433" t="s">
        <v>1081</v>
      </c>
      <c r="P433" t="s">
        <v>1981</v>
      </c>
      <c r="Q433">
        <v>6.8666666669999996</v>
      </c>
      <c r="R433">
        <v>3</v>
      </c>
      <c r="S433" cm="1">
        <f t="array" ref="S433">PERCENTILE(IF(Table1[Director Name] = $P433,Table1[imdb_score]),0.25)</f>
        <v>6.8000000000000007</v>
      </c>
      <c r="T433" cm="1">
        <f t="array" ref="T433">PERCENTILE(IF(Table1[Director Name] = $P433,Table1[imdb_score]),0.5)</f>
        <v>6.9</v>
      </c>
      <c r="U433" cm="1">
        <f t="array" ref="U433">PERCENTILE(IF(Table1[Director Name] = $P433,Table1[imdb_score]),0.75)</f>
        <v>6.95</v>
      </c>
      <c r="V433" cm="1">
        <f t="array" ref="V433">PERCENTILE(IF(Table1[Director Name] = $P433,Table1[imdb_score]),1)</f>
        <v>7</v>
      </c>
    </row>
    <row r="434" spans="1:22">
      <c r="A434" t="s">
        <v>711</v>
      </c>
      <c r="B434">
        <v>391</v>
      </c>
      <c r="C434">
        <v>108</v>
      </c>
      <c r="D434" t="s">
        <v>259</v>
      </c>
      <c r="E434">
        <v>83813460</v>
      </c>
      <c r="F434" t="s">
        <v>190</v>
      </c>
      <c r="G434" t="s">
        <v>1982</v>
      </c>
      <c r="H434">
        <v>58813460</v>
      </c>
      <c r="I434" t="s">
        <v>1983</v>
      </c>
      <c r="J434" t="s">
        <v>19</v>
      </c>
      <c r="K434" t="s">
        <v>20</v>
      </c>
      <c r="L434">
        <v>25000000</v>
      </c>
      <c r="M434">
        <v>7.4</v>
      </c>
      <c r="N434" t="s">
        <v>32</v>
      </c>
      <c r="P434" t="s">
        <v>1984</v>
      </c>
      <c r="Q434">
        <v>4.4333333330000002</v>
      </c>
      <c r="R434">
        <v>3</v>
      </c>
      <c r="S434" cm="1">
        <f t="array" ref="S434">PERCENTILE(IF(Table1[Director Name] = $P434,Table1[imdb_score]),0.25)</f>
        <v>4.0999999999999996</v>
      </c>
      <c r="T434" cm="1">
        <f t="array" ref="T434">PERCENTILE(IF(Table1[Director Name] = $P434,Table1[imdb_score]),0.5)</f>
        <v>4.7</v>
      </c>
      <c r="U434" cm="1">
        <f t="array" ref="U434">PERCENTILE(IF(Table1[Director Name] = $P434,Table1[imdb_score]),0.75)</f>
        <v>4.9000000000000004</v>
      </c>
      <c r="V434" cm="1">
        <f t="array" ref="V434">PERCENTILE(IF(Table1[Director Name] = $P434,Table1[imdb_score]),1)</f>
        <v>5.0999999999999996</v>
      </c>
    </row>
    <row r="435" spans="1:22">
      <c r="A435" t="s">
        <v>315</v>
      </c>
      <c r="B435">
        <v>191</v>
      </c>
      <c r="C435">
        <v>184</v>
      </c>
      <c r="D435" t="s">
        <v>1985</v>
      </c>
      <c r="E435">
        <v>198539855</v>
      </c>
      <c r="F435" t="s">
        <v>712</v>
      </c>
      <c r="G435" t="s">
        <v>1986</v>
      </c>
      <c r="H435">
        <v>58539855</v>
      </c>
      <c r="I435" t="s">
        <v>1987</v>
      </c>
      <c r="J435" t="s">
        <v>19</v>
      </c>
      <c r="K435" t="s">
        <v>20</v>
      </c>
      <c r="L435">
        <v>140000000</v>
      </c>
      <c r="M435">
        <v>6.1</v>
      </c>
      <c r="N435" t="s">
        <v>1988</v>
      </c>
      <c r="P435" t="s">
        <v>1989</v>
      </c>
      <c r="Q435">
        <v>7</v>
      </c>
      <c r="R435">
        <v>3</v>
      </c>
      <c r="S435" cm="1">
        <f t="array" ref="S435">PERCENTILE(IF(Table1[Director Name] = $P435,Table1[imdb_score]),0.25)</f>
        <v>6.75</v>
      </c>
      <c r="T435" cm="1">
        <f t="array" ref="T435">PERCENTILE(IF(Table1[Director Name] = $P435,Table1[imdb_score]),0.5)</f>
        <v>6.9</v>
      </c>
      <c r="U435" cm="1">
        <f t="array" ref="U435">PERCENTILE(IF(Table1[Director Name] = $P435,Table1[imdb_score]),0.75)</f>
        <v>7.2</v>
      </c>
      <c r="V435" cm="1">
        <f t="array" ref="V435">PERCENTILE(IF(Table1[Director Name] = $P435,Table1[imdb_score]),1)</f>
        <v>7.5</v>
      </c>
    </row>
    <row r="436" spans="1:22">
      <c r="A436" t="s">
        <v>477</v>
      </c>
      <c r="B436">
        <v>186</v>
      </c>
      <c r="C436">
        <v>125</v>
      </c>
      <c r="D436" t="s">
        <v>234</v>
      </c>
      <c r="E436">
        <v>110476776</v>
      </c>
      <c r="F436" t="s">
        <v>128</v>
      </c>
      <c r="G436" t="s">
        <v>1990</v>
      </c>
      <c r="H436">
        <v>58476776</v>
      </c>
      <c r="I436" t="s">
        <v>719</v>
      </c>
      <c r="J436" t="s">
        <v>19</v>
      </c>
      <c r="K436" t="s">
        <v>20</v>
      </c>
      <c r="L436">
        <v>52000000</v>
      </c>
      <c r="M436">
        <v>5.7</v>
      </c>
      <c r="N436" t="s">
        <v>331</v>
      </c>
      <c r="P436" t="s">
        <v>1991</v>
      </c>
      <c r="Q436">
        <v>6.9333333330000002</v>
      </c>
      <c r="R436">
        <v>3</v>
      </c>
      <c r="S436" cm="1">
        <f t="array" ref="S436">PERCENTILE(IF(Table1[Director Name] = $P436,Table1[imdb_score]),0.25)</f>
        <v>6.5</v>
      </c>
      <c r="T436" cm="1">
        <f t="array" ref="T436">PERCENTILE(IF(Table1[Director Name] = $P436,Table1[imdb_score]),0.5)</f>
        <v>6.8</v>
      </c>
      <c r="U436" cm="1">
        <f t="array" ref="U436">PERCENTILE(IF(Table1[Director Name] = $P436,Table1[imdb_score]),0.75)</f>
        <v>7.3</v>
      </c>
      <c r="V436" cm="1">
        <f t="array" ref="V436">PERCENTILE(IF(Table1[Director Name] = $P436,Table1[imdb_score]),1)</f>
        <v>7.8</v>
      </c>
    </row>
    <row r="437" spans="1:22">
      <c r="A437" t="s">
        <v>1464</v>
      </c>
      <c r="B437">
        <v>139</v>
      </c>
      <c r="C437">
        <v>98</v>
      </c>
      <c r="D437" t="s">
        <v>1436</v>
      </c>
      <c r="E437">
        <v>68353550</v>
      </c>
      <c r="F437" t="s">
        <v>192</v>
      </c>
      <c r="G437" t="s">
        <v>1992</v>
      </c>
      <c r="H437">
        <v>58353550</v>
      </c>
      <c r="I437" t="s">
        <v>1993</v>
      </c>
      <c r="J437" t="s">
        <v>19</v>
      </c>
      <c r="K437" t="s">
        <v>20</v>
      </c>
      <c r="L437">
        <v>10000000</v>
      </c>
      <c r="M437">
        <v>5.9</v>
      </c>
      <c r="N437" t="s">
        <v>654</v>
      </c>
      <c r="P437" t="s">
        <v>1024</v>
      </c>
      <c r="Q437">
        <v>8.1333333329999995</v>
      </c>
      <c r="R437">
        <v>3</v>
      </c>
      <c r="S437" cm="1">
        <f t="array" ref="S437">PERCENTILE(IF(Table1[Director Name] = $P437,Table1[imdb_score]),0.25)</f>
        <v>7.8500000000000005</v>
      </c>
      <c r="T437" cm="1">
        <f t="array" ref="T437">PERCENTILE(IF(Table1[Director Name] = $P437,Table1[imdb_score]),0.5)</f>
        <v>8.3000000000000007</v>
      </c>
      <c r="U437" cm="1">
        <f t="array" ref="U437">PERCENTILE(IF(Table1[Director Name] = $P437,Table1[imdb_score]),0.75)</f>
        <v>8.5</v>
      </c>
      <c r="V437" cm="1">
        <f t="array" ref="V437">PERCENTILE(IF(Table1[Director Name] = $P437,Table1[imdb_score]),1)</f>
        <v>8.6999999999999993</v>
      </c>
    </row>
    <row r="438" spans="1:22">
      <c r="A438" t="s">
        <v>292</v>
      </c>
      <c r="B438">
        <v>109</v>
      </c>
      <c r="C438">
        <v>92</v>
      </c>
      <c r="D438" t="s">
        <v>1256</v>
      </c>
      <c r="E438">
        <v>73326666</v>
      </c>
      <c r="F438" t="s">
        <v>179</v>
      </c>
      <c r="G438" t="s">
        <v>1994</v>
      </c>
      <c r="H438">
        <v>58326666</v>
      </c>
      <c r="I438" t="s">
        <v>1995</v>
      </c>
      <c r="J438" t="s">
        <v>19</v>
      </c>
      <c r="K438" t="s">
        <v>20</v>
      </c>
      <c r="L438">
        <v>15000000</v>
      </c>
      <c r="M438">
        <v>7.5</v>
      </c>
      <c r="N438" t="s">
        <v>466</v>
      </c>
      <c r="P438" t="s">
        <v>1828</v>
      </c>
      <c r="Q438">
        <v>6.4</v>
      </c>
      <c r="R438">
        <v>3</v>
      </c>
      <c r="S438" cm="1">
        <f t="array" ref="S438">PERCENTILE(IF(Table1[Director Name] = $P438,Table1[imdb_score]),0.25)</f>
        <v>6</v>
      </c>
      <c r="T438" cm="1">
        <f t="array" ref="T438">PERCENTILE(IF(Table1[Director Name] = $P438,Table1[imdb_score]),0.5)</f>
        <v>6.1</v>
      </c>
      <c r="U438" cm="1">
        <f t="array" ref="U438">PERCENTILE(IF(Table1[Director Name] = $P438,Table1[imdb_score]),0.75)</f>
        <v>6.65</v>
      </c>
      <c r="V438" cm="1">
        <f t="array" ref="V438">PERCENTILE(IF(Table1[Director Name] = $P438,Table1[imdb_score]),1)</f>
        <v>7.2</v>
      </c>
    </row>
    <row r="439" spans="1:22">
      <c r="A439" t="s">
        <v>649</v>
      </c>
      <c r="B439">
        <v>94</v>
      </c>
      <c r="C439">
        <v>109</v>
      </c>
      <c r="D439" t="s">
        <v>1996</v>
      </c>
      <c r="E439">
        <v>123307945</v>
      </c>
      <c r="F439" t="s">
        <v>1997</v>
      </c>
      <c r="G439" t="s">
        <v>1998</v>
      </c>
      <c r="H439">
        <v>58307945</v>
      </c>
      <c r="I439" t="s">
        <v>1999</v>
      </c>
      <c r="J439" t="s">
        <v>19</v>
      </c>
      <c r="K439" t="s">
        <v>20</v>
      </c>
      <c r="L439">
        <v>65000000</v>
      </c>
      <c r="M439">
        <v>4.3</v>
      </c>
      <c r="N439" t="s">
        <v>1649</v>
      </c>
      <c r="P439" t="s">
        <v>2000</v>
      </c>
      <c r="Q439">
        <v>6</v>
      </c>
      <c r="R439">
        <v>3</v>
      </c>
      <c r="S439" cm="1">
        <f t="array" ref="S439">PERCENTILE(IF(Table1[Director Name] = $P439,Table1[imdb_score]),0.25)</f>
        <v>5.35</v>
      </c>
      <c r="T439" cm="1">
        <f t="array" ref="T439">PERCENTILE(IF(Table1[Director Name] = $P439,Table1[imdb_score]),0.5)</f>
        <v>6.6</v>
      </c>
      <c r="U439" cm="1">
        <f t="array" ref="U439">PERCENTILE(IF(Table1[Director Name] = $P439,Table1[imdb_score]),0.75)</f>
        <v>6.9499999999999993</v>
      </c>
      <c r="V439" cm="1">
        <f t="array" ref="V439">PERCENTILE(IF(Table1[Director Name] = $P439,Table1[imdb_score]),1)</f>
        <v>7.3</v>
      </c>
    </row>
    <row r="440" spans="1:22">
      <c r="A440" t="s">
        <v>688</v>
      </c>
      <c r="B440">
        <v>181</v>
      </c>
      <c r="C440">
        <v>98</v>
      </c>
      <c r="D440" t="s">
        <v>344</v>
      </c>
      <c r="E440">
        <v>84136909</v>
      </c>
      <c r="F440" t="s">
        <v>2001</v>
      </c>
      <c r="G440" t="s">
        <v>2002</v>
      </c>
      <c r="H440">
        <v>58136909</v>
      </c>
      <c r="I440" t="s">
        <v>120</v>
      </c>
      <c r="J440" t="s">
        <v>19</v>
      </c>
      <c r="K440" t="s">
        <v>20</v>
      </c>
      <c r="L440">
        <v>26000000</v>
      </c>
      <c r="M440">
        <v>7.2</v>
      </c>
      <c r="N440" t="s">
        <v>57</v>
      </c>
      <c r="P440" t="s">
        <v>2003</v>
      </c>
      <c r="Q440">
        <v>6.5666666669999998</v>
      </c>
      <c r="R440">
        <v>3</v>
      </c>
      <c r="S440" cm="1">
        <f t="array" ref="S440">PERCENTILE(IF(Table1[Director Name] = $P440,Table1[imdb_score]),0.25)</f>
        <v>6.1999999999999993</v>
      </c>
      <c r="T440" cm="1">
        <f t="array" ref="T440">PERCENTILE(IF(Table1[Director Name] = $P440,Table1[imdb_score]),0.5)</f>
        <v>6.3</v>
      </c>
      <c r="U440" cm="1">
        <f t="array" ref="U440">PERCENTILE(IF(Table1[Director Name] = $P440,Table1[imdb_score]),0.75)</f>
        <v>6.8</v>
      </c>
      <c r="V440" cm="1">
        <f t="array" ref="V440">PERCENTILE(IF(Table1[Director Name] = $P440,Table1[imdb_score]),1)</f>
        <v>7.3</v>
      </c>
    </row>
    <row r="441" spans="1:22">
      <c r="A441" t="s">
        <v>1426</v>
      </c>
      <c r="B441">
        <v>91</v>
      </c>
      <c r="C441">
        <v>87</v>
      </c>
      <c r="D441" t="s">
        <v>531</v>
      </c>
      <c r="E441">
        <v>133103929</v>
      </c>
      <c r="F441" t="s">
        <v>412</v>
      </c>
      <c r="G441" t="s">
        <v>2004</v>
      </c>
      <c r="H441">
        <v>58103929</v>
      </c>
      <c r="I441" t="s">
        <v>2005</v>
      </c>
      <c r="J441" t="s">
        <v>19</v>
      </c>
      <c r="K441" t="s">
        <v>20</v>
      </c>
      <c r="L441">
        <v>75000000</v>
      </c>
      <c r="M441">
        <v>4.4000000000000004</v>
      </c>
      <c r="N441" t="s">
        <v>2006</v>
      </c>
      <c r="P441" t="s">
        <v>1360</v>
      </c>
      <c r="Q441">
        <v>7.1666666670000003</v>
      </c>
      <c r="R441">
        <v>3</v>
      </c>
      <c r="S441" cm="1">
        <f t="array" ref="S441">PERCENTILE(IF(Table1[Director Name] = $P441,Table1[imdb_score]),0.25)</f>
        <v>6.75</v>
      </c>
      <c r="T441" cm="1">
        <f t="array" ref="T441">PERCENTILE(IF(Table1[Director Name] = $P441,Table1[imdb_score]),0.5)</f>
        <v>6.9</v>
      </c>
      <c r="U441" cm="1">
        <f t="array" ref="U441">PERCENTILE(IF(Table1[Director Name] = $P441,Table1[imdb_score]),0.75)</f>
        <v>7.45</v>
      </c>
      <c r="V441" cm="1">
        <f t="array" ref="V441">PERCENTILE(IF(Table1[Director Name] = $P441,Table1[imdb_score]),1)</f>
        <v>8</v>
      </c>
    </row>
    <row r="442" spans="1:22">
      <c r="A442" t="s">
        <v>2007</v>
      </c>
      <c r="B442">
        <v>216</v>
      </c>
      <c r="C442">
        <v>110</v>
      </c>
      <c r="D442" t="s">
        <v>2008</v>
      </c>
      <c r="E442">
        <v>70011073</v>
      </c>
      <c r="F442" t="s">
        <v>2009</v>
      </c>
      <c r="G442" t="s">
        <v>2010</v>
      </c>
      <c r="H442">
        <v>58011073</v>
      </c>
      <c r="I442" t="s">
        <v>2011</v>
      </c>
      <c r="J442" t="s">
        <v>19</v>
      </c>
      <c r="K442" t="s">
        <v>20</v>
      </c>
      <c r="L442">
        <v>12000000</v>
      </c>
      <c r="M442">
        <v>6.5</v>
      </c>
      <c r="N442" t="s">
        <v>2012</v>
      </c>
      <c r="P442" t="s">
        <v>2013</v>
      </c>
      <c r="Q442">
        <v>6.5333333329999999</v>
      </c>
      <c r="R442">
        <v>3</v>
      </c>
      <c r="S442" cm="1">
        <f t="array" ref="S442">PERCENTILE(IF(Table1[Director Name] = $P442,Table1[imdb_score]),0.25)</f>
        <v>6.35</v>
      </c>
      <c r="T442" cm="1">
        <f t="array" ref="T442">PERCENTILE(IF(Table1[Director Name] = $P442,Table1[imdb_score]),0.5)</f>
        <v>6.7</v>
      </c>
      <c r="U442" cm="1">
        <f t="array" ref="U442">PERCENTILE(IF(Table1[Director Name] = $P442,Table1[imdb_score]),0.75)</f>
        <v>6.8000000000000007</v>
      </c>
      <c r="V442" cm="1">
        <f t="array" ref="V442">PERCENTILE(IF(Table1[Director Name] = $P442,Table1[imdb_score]),1)</f>
        <v>6.9</v>
      </c>
    </row>
    <row r="443" spans="1:22">
      <c r="A443" t="s">
        <v>2014</v>
      </c>
      <c r="B443">
        <v>384</v>
      </c>
      <c r="C443">
        <v>102</v>
      </c>
      <c r="D443" t="s">
        <v>2015</v>
      </c>
      <c r="E443">
        <v>222487711</v>
      </c>
      <c r="F443" t="s">
        <v>1836</v>
      </c>
      <c r="G443" t="s">
        <v>2016</v>
      </c>
      <c r="H443">
        <v>57487711</v>
      </c>
      <c r="I443" t="s">
        <v>2017</v>
      </c>
      <c r="J443" t="s">
        <v>19</v>
      </c>
      <c r="K443" t="s">
        <v>20</v>
      </c>
      <c r="L443">
        <v>165000000</v>
      </c>
      <c r="M443">
        <v>7.9</v>
      </c>
      <c r="N443" t="s">
        <v>2018</v>
      </c>
      <c r="P443" t="s">
        <v>2019</v>
      </c>
      <c r="Q443">
        <v>6.8333333329999997</v>
      </c>
      <c r="R443">
        <v>3</v>
      </c>
      <c r="S443" cm="1">
        <f t="array" ref="S443">PERCENTILE(IF(Table1[Director Name] = $P443,Table1[imdb_score]),0.25)</f>
        <v>6.35</v>
      </c>
      <c r="T443" cm="1">
        <f t="array" ref="T443">PERCENTILE(IF(Table1[Director Name] = $P443,Table1[imdb_score]),0.5)</f>
        <v>7</v>
      </c>
      <c r="U443" cm="1">
        <f t="array" ref="U443">PERCENTILE(IF(Table1[Director Name] = $P443,Table1[imdb_score]),0.75)</f>
        <v>7.4</v>
      </c>
      <c r="V443" cm="1">
        <f t="array" ref="V443">PERCENTILE(IF(Table1[Director Name] = $P443,Table1[imdb_score]),1)</f>
        <v>7.8</v>
      </c>
    </row>
    <row r="444" spans="1:22">
      <c r="A444" t="s">
        <v>836</v>
      </c>
      <c r="B444">
        <v>46</v>
      </c>
      <c r="C444">
        <v>107</v>
      </c>
      <c r="D444" t="s">
        <v>2020</v>
      </c>
      <c r="E444">
        <v>63231524</v>
      </c>
      <c r="F444" t="s">
        <v>2021</v>
      </c>
      <c r="G444" t="s">
        <v>2022</v>
      </c>
      <c r="H444">
        <v>57231524</v>
      </c>
      <c r="I444" t="s">
        <v>2023</v>
      </c>
      <c r="J444" t="s">
        <v>19</v>
      </c>
      <c r="K444" t="s">
        <v>20</v>
      </c>
      <c r="L444">
        <v>6000000</v>
      </c>
      <c r="M444">
        <v>5</v>
      </c>
      <c r="N444" t="s">
        <v>564</v>
      </c>
      <c r="P444" t="s">
        <v>2024</v>
      </c>
      <c r="Q444">
        <v>7.4333333330000002</v>
      </c>
      <c r="R444">
        <v>3</v>
      </c>
      <c r="S444" cm="1">
        <f t="array" ref="S444">PERCENTILE(IF(Table1[Director Name] = $P444,Table1[imdb_score]),0.25)</f>
        <v>7.35</v>
      </c>
      <c r="T444" cm="1">
        <f t="array" ref="T444">PERCENTILE(IF(Table1[Director Name] = $P444,Table1[imdb_score]),0.5)</f>
        <v>7.4</v>
      </c>
      <c r="U444" cm="1">
        <f t="array" ref="U444">PERCENTILE(IF(Table1[Director Name] = $P444,Table1[imdb_score]),0.75)</f>
        <v>7.5</v>
      </c>
      <c r="V444" cm="1">
        <f t="array" ref="V444">PERCENTILE(IF(Table1[Director Name] = $P444,Table1[imdb_score]),1)</f>
        <v>7.6</v>
      </c>
    </row>
    <row r="445" spans="1:22">
      <c r="A445" t="s">
        <v>2025</v>
      </c>
      <c r="B445">
        <v>191</v>
      </c>
      <c r="C445">
        <v>93</v>
      </c>
      <c r="D445" t="s">
        <v>412</v>
      </c>
      <c r="E445">
        <v>118153533</v>
      </c>
      <c r="F445" t="s">
        <v>344</v>
      </c>
      <c r="G445" t="s">
        <v>2026</v>
      </c>
      <c r="H445">
        <v>57153533</v>
      </c>
      <c r="I445" t="s">
        <v>2027</v>
      </c>
      <c r="J445" t="s">
        <v>19</v>
      </c>
      <c r="K445" t="s">
        <v>20</v>
      </c>
      <c r="L445">
        <v>61000000</v>
      </c>
      <c r="M445">
        <v>6.3</v>
      </c>
      <c r="N445" t="s">
        <v>654</v>
      </c>
      <c r="P445" t="s">
        <v>2028</v>
      </c>
      <c r="Q445">
        <v>6.1666666670000003</v>
      </c>
      <c r="R445">
        <v>3</v>
      </c>
      <c r="S445" cm="1">
        <f t="array" ref="S445">PERCENTILE(IF(Table1[Director Name] = $P445,Table1[imdb_score]),0.25)</f>
        <v>5.75</v>
      </c>
      <c r="T445" cm="1">
        <f t="array" ref="T445">PERCENTILE(IF(Table1[Director Name] = $P445,Table1[imdb_score]),0.5)</f>
        <v>6.5</v>
      </c>
      <c r="U445" cm="1">
        <f t="array" ref="U445">PERCENTILE(IF(Table1[Director Name] = $P445,Table1[imdb_score]),0.75)</f>
        <v>6.75</v>
      </c>
      <c r="V445" cm="1">
        <f t="array" ref="V445">PERCENTILE(IF(Table1[Director Name] = $P445,Table1[imdb_score]),1)</f>
        <v>7</v>
      </c>
    </row>
    <row r="446" spans="1:22">
      <c r="A446" t="s">
        <v>461</v>
      </c>
      <c r="B446">
        <v>125</v>
      </c>
      <c r="C446">
        <v>95</v>
      </c>
      <c r="D446" t="s">
        <v>138</v>
      </c>
      <c r="E446">
        <v>113006880</v>
      </c>
      <c r="F446" t="s">
        <v>483</v>
      </c>
      <c r="G446" t="s">
        <v>2029</v>
      </c>
      <c r="H446">
        <v>57006880</v>
      </c>
      <c r="I446" t="s">
        <v>1269</v>
      </c>
      <c r="J446" t="s">
        <v>19</v>
      </c>
      <c r="K446" t="s">
        <v>1075</v>
      </c>
      <c r="L446">
        <v>56000000</v>
      </c>
      <c r="M446">
        <v>5.5</v>
      </c>
      <c r="N446" t="s">
        <v>2030</v>
      </c>
      <c r="P446" t="s">
        <v>2031</v>
      </c>
      <c r="Q446">
        <v>6.7</v>
      </c>
      <c r="R446">
        <v>3</v>
      </c>
      <c r="S446" cm="1">
        <f t="array" ref="S446">PERCENTILE(IF(Table1[Director Name] = $P446,Table1[imdb_score]),0.25)</f>
        <v>6.6</v>
      </c>
      <c r="T446" cm="1">
        <f t="array" ref="T446">PERCENTILE(IF(Table1[Director Name] = $P446,Table1[imdb_score]),0.5)</f>
        <v>6.9</v>
      </c>
      <c r="U446" cm="1">
        <f t="array" ref="U446">PERCENTILE(IF(Table1[Director Name] = $P446,Table1[imdb_score]),0.75)</f>
        <v>6.9</v>
      </c>
      <c r="V446" cm="1">
        <f t="array" ref="V446">PERCENTILE(IF(Table1[Director Name] = $P446,Table1[imdb_score]),1)</f>
        <v>6.9</v>
      </c>
    </row>
    <row r="447" spans="1:22">
      <c r="A447" t="s">
        <v>406</v>
      </c>
      <c r="B447">
        <v>556</v>
      </c>
      <c r="C447">
        <v>120</v>
      </c>
      <c r="D447" t="s">
        <v>2032</v>
      </c>
      <c r="E447">
        <v>96917897</v>
      </c>
      <c r="F447" t="s">
        <v>2033</v>
      </c>
      <c r="G447" t="s">
        <v>2034</v>
      </c>
      <c r="H447">
        <v>56917897</v>
      </c>
      <c r="I447" t="s">
        <v>2035</v>
      </c>
      <c r="J447" t="s">
        <v>19</v>
      </c>
      <c r="K447" t="s">
        <v>20</v>
      </c>
      <c r="L447">
        <v>40000000</v>
      </c>
      <c r="M447">
        <v>7.7</v>
      </c>
      <c r="N447" t="s">
        <v>949</v>
      </c>
      <c r="P447" t="s">
        <v>1235</v>
      </c>
      <c r="Q447">
        <v>6.233333333</v>
      </c>
      <c r="R447">
        <v>3</v>
      </c>
      <c r="S447" cm="1">
        <f t="array" ref="S447">PERCENTILE(IF(Table1[Director Name] = $P447,Table1[imdb_score]),0.25)</f>
        <v>6.15</v>
      </c>
      <c r="T447" cm="1">
        <f t="array" ref="T447">PERCENTILE(IF(Table1[Director Name] = $P447,Table1[imdb_score]),0.5)</f>
        <v>6.3</v>
      </c>
      <c r="U447" cm="1">
        <f t="array" ref="U447">PERCENTILE(IF(Table1[Director Name] = $P447,Table1[imdb_score]),0.75)</f>
        <v>6.35</v>
      </c>
      <c r="V447" cm="1">
        <f t="array" ref="V447">PERCENTILE(IF(Table1[Director Name] = $P447,Table1[imdb_score]),1)</f>
        <v>6.4</v>
      </c>
    </row>
    <row r="448" spans="1:22">
      <c r="A448" t="s">
        <v>2036</v>
      </c>
      <c r="B448">
        <v>411</v>
      </c>
      <c r="C448">
        <v>104</v>
      </c>
      <c r="D448" t="s">
        <v>2037</v>
      </c>
      <c r="E448">
        <v>71897215</v>
      </c>
      <c r="F448" t="s">
        <v>128</v>
      </c>
      <c r="G448" t="s">
        <v>2038</v>
      </c>
      <c r="H448">
        <v>56897215</v>
      </c>
      <c r="I448" t="s">
        <v>2039</v>
      </c>
      <c r="J448" t="s">
        <v>19</v>
      </c>
      <c r="K448" t="s">
        <v>20</v>
      </c>
      <c r="L448">
        <v>15000000</v>
      </c>
      <c r="M448">
        <v>7.3</v>
      </c>
      <c r="N448" t="s">
        <v>2040</v>
      </c>
      <c r="P448" t="s">
        <v>2041</v>
      </c>
      <c r="Q448">
        <v>5.3</v>
      </c>
      <c r="R448">
        <v>3</v>
      </c>
      <c r="S448" cm="1">
        <f t="array" ref="S448">PERCENTILE(IF(Table1[Director Name] = $P448,Table1[imdb_score]),0.25)</f>
        <v>5.2</v>
      </c>
      <c r="T448" cm="1">
        <f t="array" ref="T448">PERCENTILE(IF(Table1[Director Name] = $P448,Table1[imdb_score]),0.5)</f>
        <v>5.5</v>
      </c>
      <c r="U448" cm="1">
        <f t="array" ref="U448">PERCENTILE(IF(Table1[Director Name] = $P448,Table1[imdb_score]),0.75)</f>
        <v>5.5</v>
      </c>
      <c r="V448" cm="1">
        <f t="array" ref="V448">PERCENTILE(IF(Table1[Director Name] = $P448,Table1[imdb_score]),1)</f>
        <v>5.5</v>
      </c>
    </row>
    <row r="449" spans="1:22">
      <c r="A449" t="s">
        <v>2042</v>
      </c>
      <c r="B449">
        <v>201</v>
      </c>
      <c r="C449">
        <v>93</v>
      </c>
      <c r="D449" t="s">
        <v>1085</v>
      </c>
      <c r="E449">
        <v>101702060</v>
      </c>
      <c r="F449" t="s">
        <v>91</v>
      </c>
      <c r="G449" t="s">
        <v>2043</v>
      </c>
      <c r="H449">
        <v>56702060</v>
      </c>
      <c r="I449" t="s">
        <v>2044</v>
      </c>
      <c r="J449" t="s">
        <v>19</v>
      </c>
      <c r="K449" t="s">
        <v>20</v>
      </c>
      <c r="L449">
        <v>45000000</v>
      </c>
      <c r="M449">
        <v>5.8</v>
      </c>
      <c r="N449" t="s">
        <v>2045</v>
      </c>
      <c r="P449" t="s">
        <v>2046</v>
      </c>
      <c r="Q449">
        <v>7.733333333</v>
      </c>
      <c r="R449">
        <v>3</v>
      </c>
      <c r="S449" cm="1">
        <f t="array" ref="S449">PERCENTILE(IF(Table1[Director Name] = $P449,Table1[imdb_score]),0.25)</f>
        <v>7.65</v>
      </c>
      <c r="T449" cm="1">
        <f t="array" ref="T449">PERCENTILE(IF(Table1[Director Name] = $P449,Table1[imdb_score]),0.5)</f>
        <v>7.9</v>
      </c>
      <c r="U449" cm="1">
        <f t="array" ref="U449">PERCENTILE(IF(Table1[Director Name] = $P449,Table1[imdb_score]),0.75)</f>
        <v>7.9</v>
      </c>
      <c r="V449" cm="1">
        <f t="array" ref="V449">PERCENTILE(IF(Table1[Director Name] = $P449,Table1[imdb_score]),1)</f>
        <v>7.9</v>
      </c>
    </row>
    <row r="450" spans="1:22">
      <c r="A450" t="s">
        <v>292</v>
      </c>
      <c r="B450">
        <v>276</v>
      </c>
      <c r="C450">
        <v>115</v>
      </c>
      <c r="D450" t="s">
        <v>183</v>
      </c>
      <c r="E450">
        <v>206456431</v>
      </c>
      <c r="F450" t="s">
        <v>338</v>
      </c>
      <c r="G450" t="s">
        <v>2047</v>
      </c>
      <c r="H450">
        <v>56456431</v>
      </c>
      <c r="I450" t="s">
        <v>2048</v>
      </c>
      <c r="J450" t="s">
        <v>19</v>
      </c>
      <c r="K450" t="s">
        <v>20</v>
      </c>
      <c r="L450">
        <v>150000000</v>
      </c>
      <c r="M450">
        <v>6.7</v>
      </c>
      <c r="N450" t="s">
        <v>2049</v>
      </c>
      <c r="P450" t="s">
        <v>2050</v>
      </c>
      <c r="Q450">
        <v>5.766666667</v>
      </c>
      <c r="R450">
        <v>3</v>
      </c>
      <c r="S450" cm="1">
        <f t="array" ref="S450">PERCENTILE(IF(Table1[Director Name] = $P450,Table1[imdb_score]),0.25)</f>
        <v>5.25</v>
      </c>
      <c r="T450" cm="1">
        <f t="array" ref="T450">PERCENTILE(IF(Table1[Director Name] = $P450,Table1[imdb_score]),0.5)</f>
        <v>6.6</v>
      </c>
      <c r="U450" cm="1">
        <f t="array" ref="U450">PERCENTILE(IF(Table1[Director Name] = $P450,Table1[imdb_score]),0.75)</f>
        <v>6.6999999999999993</v>
      </c>
      <c r="V450" cm="1">
        <f t="array" ref="V450">PERCENTILE(IF(Table1[Director Name] = $P450,Table1[imdb_score]),1)</f>
        <v>6.8</v>
      </c>
    </row>
    <row r="451" spans="1:22">
      <c r="A451" t="s">
        <v>336</v>
      </c>
      <c r="B451">
        <v>79</v>
      </c>
      <c r="C451">
        <v>139</v>
      </c>
      <c r="D451" t="s">
        <v>843</v>
      </c>
      <c r="E451">
        <v>136448821</v>
      </c>
      <c r="F451" t="s">
        <v>857</v>
      </c>
      <c r="G451" t="s">
        <v>2051</v>
      </c>
      <c r="H451">
        <v>56448821</v>
      </c>
      <c r="I451" t="s">
        <v>990</v>
      </c>
      <c r="J451" t="s">
        <v>19</v>
      </c>
      <c r="K451" t="s">
        <v>20</v>
      </c>
      <c r="L451">
        <v>80000000</v>
      </c>
      <c r="M451">
        <v>6.6</v>
      </c>
      <c r="N451" t="s">
        <v>1180</v>
      </c>
      <c r="P451" t="s">
        <v>410</v>
      </c>
      <c r="Q451">
        <v>8.2333333329999991</v>
      </c>
      <c r="R451">
        <v>3</v>
      </c>
      <c r="S451" cm="1">
        <f t="array" ref="S451">PERCENTILE(IF(Table1[Director Name] = $P451,Table1[imdb_score]),0.25)</f>
        <v>8.1999999999999993</v>
      </c>
      <c r="T451" cm="1">
        <f t="array" ref="T451">PERCENTILE(IF(Table1[Director Name] = $P451,Table1[imdb_score]),0.5)</f>
        <v>8.3000000000000007</v>
      </c>
      <c r="U451" cm="1">
        <f t="array" ref="U451">PERCENTILE(IF(Table1[Director Name] = $P451,Table1[imdb_score]),0.75)</f>
        <v>8.3000000000000007</v>
      </c>
      <c r="V451" cm="1">
        <f t="array" ref="V451">PERCENTILE(IF(Table1[Director Name] = $P451,Table1[imdb_score]),1)</f>
        <v>8.3000000000000007</v>
      </c>
    </row>
    <row r="452" spans="1:22">
      <c r="A452" t="s">
        <v>451</v>
      </c>
      <c r="B452">
        <v>318</v>
      </c>
      <c r="C452">
        <v>111</v>
      </c>
      <c r="D452" t="s">
        <v>300</v>
      </c>
      <c r="E452">
        <v>206435493</v>
      </c>
      <c r="F452" t="s">
        <v>2052</v>
      </c>
      <c r="G452" t="s">
        <v>2053</v>
      </c>
      <c r="H452">
        <v>56435493</v>
      </c>
      <c r="I452" t="s">
        <v>2054</v>
      </c>
      <c r="J452" t="s">
        <v>19</v>
      </c>
      <c r="K452" t="s">
        <v>20</v>
      </c>
      <c r="L452">
        <v>150000000</v>
      </c>
      <c r="M452">
        <v>8</v>
      </c>
      <c r="N452" t="s">
        <v>1296</v>
      </c>
      <c r="P452" t="s">
        <v>2055</v>
      </c>
      <c r="Q452">
        <v>6.9333333330000002</v>
      </c>
      <c r="R452">
        <v>3</v>
      </c>
      <c r="S452" cm="1">
        <f t="array" ref="S452">PERCENTILE(IF(Table1[Director Name] = $P452,Table1[imdb_score]),0.25)</f>
        <v>6.85</v>
      </c>
      <c r="T452" cm="1">
        <f t="array" ref="T452">PERCENTILE(IF(Table1[Director Name] = $P452,Table1[imdb_score]),0.5)</f>
        <v>7.1</v>
      </c>
      <c r="U452" cm="1">
        <f t="array" ref="U452">PERCENTILE(IF(Table1[Director Name] = $P452,Table1[imdb_score]),0.75)</f>
        <v>7.1</v>
      </c>
      <c r="V452" cm="1">
        <f t="array" ref="V452">PERCENTILE(IF(Table1[Director Name] = $P452,Table1[imdb_score]),1)</f>
        <v>7.1</v>
      </c>
    </row>
    <row r="453" spans="1:22">
      <c r="A453" t="s">
        <v>513</v>
      </c>
      <c r="B453">
        <v>147</v>
      </c>
      <c r="C453">
        <v>101</v>
      </c>
      <c r="D453" t="s">
        <v>1999</v>
      </c>
      <c r="E453">
        <v>70906973</v>
      </c>
      <c r="F453" t="s">
        <v>394</v>
      </c>
      <c r="G453" t="s">
        <v>2056</v>
      </c>
      <c r="H453">
        <v>56306973</v>
      </c>
      <c r="I453" t="s">
        <v>1395</v>
      </c>
      <c r="J453" t="s">
        <v>19</v>
      </c>
      <c r="K453" t="s">
        <v>20</v>
      </c>
      <c r="L453">
        <v>14600000</v>
      </c>
      <c r="M453">
        <v>8.1</v>
      </c>
      <c r="N453" t="s">
        <v>704</v>
      </c>
      <c r="P453" t="s">
        <v>2057</v>
      </c>
      <c r="Q453">
        <v>6.8</v>
      </c>
      <c r="R453">
        <v>3</v>
      </c>
      <c r="S453" cm="1">
        <f t="array" ref="S453">PERCENTILE(IF(Table1[Director Name] = $P453,Table1[imdb_score]),0.25)</f>
        <v>6.6</v>
      </c>
      <c r="T453" cm="1">
        <f t="array" ref="T453">PERCENTILE(IF(Table1[Director Name] = $P453,Table1[imdb_score]),0.5)</f>
        <v>6.7</v>
      </c>
      <c r="U453" cm="1">
        <f t="array" ref="U453">PERCENTILE(IF(Table1[Director Name] = $P453,Table1[imdb_score]),0.75)</f>
        <v>6.95</v>
      </c>
      <c r="V453" cm="1">
        <f t="array" ref="V453">PERCENTILE(IF(Table1[Director Name] = $P453,Table1[imdb_score]),1)</f>
        <v>7.2</v>
      </c>
    </row>
    <row r="454" spans="1:22">
      <c r="A454" t="s">
        <v>561</v>
      </c>
      <c r="B454">
        <v>66</v>
      </c>
      <c r="C454">
        <v>161</v>
      </c>
      <c r="D454" t="s">
        <v>295</v>
      </c>
      <c r="E454">
        <v>87100000</v>
      </c>
      <c r="F454" t="s">
        <v>1261</v>
      </c>
      <c r="G454" t="s">
        <v>2058</v>
      </c>
      <c r="H454">
        <v>56100000</v>
      </c>
      <c r="I454" t="s">
        <v>2059</v>
      </c>
      <c r="J454" t="s">
        <v>19</v>
      </c>
      <c r="K454" t="s">
        <v>20</v>
      </c>
      <c r="L454">
        <v>31000000</v>
      </c>
      <c r="M454">
        <v>7.2</v>
      </c>
      <c r="N454" t="s">
        <v>2060</v>
      </c>
      <c r="P454" t="s">
        <v>2061</v>
      </c>
      <c r="Q454">
        <v>5.266666667</v>
      </c>
      <c r="R454">
        <v>3</v>
      </c>
      <c r="S454" cm="1">
        <f t="array" ref="S454">PERCENTILE(IF(Table1[Director Name] = $P454,Table1[imdb_score]),0.25)</f>
        <v>5.1999999999999993</v>
      </c>
      <c r="T454" cm="1">
        <f t="array" ref="T454">PERCENTILE(IF(Table1[Director Name] = $P454,Table1[imdb_score]),0.5)</f>
        <v>5.3</v>
      </c>
      <c r="U454" cm="1">
        <f t="array" ref="U454">PERCENTILE(IF(Table1[Director Name] = $P454,Table1[imdb_score]),0.75)</f>
        <v>5.35</v>
      </c>
      <c r="V454" cm="1">
        <f t="array" ref="V454">PERCENTILE(IF(Table1[Director Name] = $P454,Table1[imdb_score]),1)</f>
        <v>5.4</v>
      </c>
    </row>
    <row r="455" spans="1:22">
      <c r="A455" t="s">
        <v>320</v>
      </c>
      <c r="B455">
        <v>72</v>
      </c>
      <c r="C455">
        <v>145</v>
      </c>
      <c r="D455" t="s">
        <v>741</v>
      </c>
      <c r="E455">
        <v>70001698</v>
      </c>
      <c r="F455" t="s">
        <v>502</v>
      </c>
      <c r="G455" t="s">
        <v>2062</v>
      </c>
      <c r="H455">
        <v>56001698</v>
      </c>
      <c r="I455" t="s">
        <v>2063</v>
      </c>
      <c r="J455" t="s">
        <v>19</v>
      </c>
      <c r="K455" t="s">
        <v>20</v>
      </c>
      <c r="L455">
        <v>14000000</v>
      </c>
      <c r="M455">
        <v>7.2</v>
      </c>
      <c r="N455" t="s">
        <v>2064</v>
      </c>
      <c r="P455" t="s">
        <v>2065</v>
      </c>
      <c r="Q455">
        <v>7.4333333330000002</v>
      </c>
      <c r="R455">
        <v>3</v>
      </c>
      <c r="S455" cm="1">
        <f t="array" ref="S455">PERCENTILE(IF(Table1[Director Name] = $P455,Table1[imdb_score]),0.25)</f>
        <v>7.4</v>
      </c>
      <c r="T455" cm="1">
        <f t="array" ref="T455">PERCENTILE(IF(Table1[Director Name] = $P455,Table1[imdb_score]),0.5)</f>
        <v>7.4</v>
      </c>
      <c r="U455" cm="1">
        <f t="array" ref="U455">PERCENTILE(IF(Table1[Director Name] = $P455,Table1[imdb_score]),0.75)</f>
        <v>7.45</v>
      </c>
      <c r="V455" cm="1">
        <f t="array" ref="V455">PERCENTILE(IF(Table1[Director Name] = $P455,Table1[imdb_score]),1)</f>
        <v>7.5</v>
      </c>
    </row>
    <row r="456" spans="1:22">
      <c r="A456" t="s">
        <v>486</v>
      </c>
      <c r="B456">
        <v>140</v>
      </c>
      <c r="C456">
        <v>116</v>
      </c>
      <c r="D456" t="s">
        <v>946</v>
      </c>
      <c r="E456">
        <v>105807520</v>
      </c>
      <c r="F456" t="s">
        <v>1044</v>
      </c>
      <c r="G456" t="s">
        <v>2066</v>
      </c>
      <c r="H456">
        <v>55807520</v>
      </c>
      <c r="I456" t="s">
        <v>920</v>
      </c>
      <c r="J456" t="s">
        <v>19</v>
      </c>
      <c r="K456" t="s">
        <v>20</v>
      </c>
      <c r="L456">
        <v>50000000</v>
      </c>
      <c r="M456">
        <v>6.4</v>
      </c>
      <c r="N456" t="s">
        <v>331</v>
      </c>
      <c r="P456" t="s">
        <v>2067</v>
      </c>
      <c r="Q456">
        <v>4.733333333</v>
      </c>
      <c r="R456">
        <v>3</v>
      </c>
      <c r="S456" cm="1">
        <f t="array" ref="S456">PERCENTILE(IF(Table1[Director Name] = $P456,Table1[imdb_score]),0.25)</f>
        <v>4</v>
      </c>
      <c r="T456" cm="1">
        <f t="array" ref="T456">PERCENTILE(IF(Table1[Director Name] = $P456,Table1[imdb_score]),0.5)</f>
        <v>5.2</v>
      </c>
      <c r="U456" cm="1">
        <f t="array" ref="U456">PERCENTILE(IF(Table1[Director Name] = $P456,Table1[imdb_score]),0.75)</f>
        <v>5.7</v>
      </c>
      <c r="V456" cm="1">
        <f t="array" ref="V456">PERCENTILE(IF(Table1[Director Name] = $P456,Table1[imdb_score]),1)</f>
        <v>6.2</v>
      </c>
    </row>
    <row r="457" spans="1:22">
      <c r="A457" t="s">
        <v>2068</v>
      </c>
      <c r="B457">
        <v>43</v>
      </c>
      <c r="C457">
        <v>141</v>
      </c>
      <c r="D457" t="s">
        <v>479</v>
      </c>
      <c r="E457">
        <v>100768056</v>
      </c>
      <c r="F457" t="s">
        <v>1355</v>
      </c>
      <c r="G457" t="s">
        <v>2069</v>
      </c>
      <c r="H457">
        <v>55768056</v>
      </c>
      <c r="I457" t="s">
        <v>357</v>
      </c>
      <c r="J457" t="s">
        <v>19</v>
      </c>
      <c r="K457" t="s">
        <v>20</v>
      </c>
      <c r="L457">
        <v>45000000</v>
      </c>
      <c r="M457">
        <v>6.5</v>
      </c>
      <c r="N457" t="s">
        <v>1040</v>
      </c>
      <c r="P457" t="s">
        <v>2070</v>
      </c>
      <c r="Q457">
        <v>6.4</v>
      </c>
      <c r="R457">
        <v>3</v>
      </c>
      <c r="S457" cm="1">
        <f t="array" ref="S457">PERCENTILE(IF(Table1[Director Name] = $P457,Table1[imdb_score]),0.25)</f>
        <v>5.55</v>
      </c>
      <c r="T457" cm="1">
        <f t="array" ref="T457">PERCENTILE(IF(Table1[Director Name] = $P457,Table1[imdb_score]),0.5)</f>
        <v>5.6</v>
      </c>
      <c r="U457" cm="1">
        <f t="array" ref="U457">PERCENTILE(IF(Table1[Director Name] = $P457,Table1[imdb_score]),0.75)</f>
        <v>6.85</v>
      </c>
      <c r="V457" cm="1">
        <f t="array" ref="V457">PERCENTILE(IF(Table1[Director Name] = $P457,Table1[imdb_score]),1)</f>
        <v>8.1</v>
      </c>
    </row>
    <row r="458" spans="1:22">
      <c r="A458" t="s">
        <v>1923</v>
      </c>
      <c r="B458">
        <v>558</v>
      </c>
      <c r="C458">
        <v>157</v>
      </c>
      <c r="D458" t="s">
        <v>2071</v>
      </c>
      <c r="E458">
        <v>95720716</v>
      </c>
      <c r="F458" t="s">
        <v>769</v>
      </c>
      <c r="G458" t="s">
        <v>2072</v>
      </c>
      <c r="H458">
        <v>55720716</v>
      </c>
      <c r="I458" t="s">
        <v>2073</v>
      </c>
      <c r="J458" t="s">
        <v>19</v>
      </c>
      <c r="K458" t="s">
        <v>20</v>
      </c>
      <c r="L458">
        <v>40000000</v>
      </c>
      <c r="M458">
        <v>7.4</v>
      </c>
      <c r="N458" t="s">
        <v>2074</v>
      </c>
      <c r="P458" t="s">
        <v>2075</v>
      </c>
      <c r="Q458">
        <v>6.4666666670000001</v>
      </c>
      <c r="R458">
        <v>3</v>
      </c>
      <c r="S458" cm="1">
        <f t="array" ref="S458">PERCENTILE(IF(Table1[Director Name] = $P458,Table1[imdb_score]),0.25)</f>
        <v>5.85</v>
      </c>
      <c r="T458" cm="1">
        <f t="array" ref="T458">PERCENTILE(IF(Table1[Director Name] = $P458,Table1[imdb_score]),0.5)</f>
        <v>6.8</v>
      </c>
      <c r="U458" cm="1">
        <f t="array" ref="U458">PERCENTILE(IF(Table1[Director Name] = $P458,Table1[imdb_score]),0.75)</f>
        <v>7.25</v>
      </c>
      <c r="V458" cm="1">
        <f t="array" ref="V458">PERCENTILE(IF(Table1[Director Name] = $P458,Table1[imdb_score]),1)</f>
        <v>7.7</v>
      </c>
    </row>
    <row r="459" spans="1:22">
      <c r="A459" t="s">
        <v>268</v>
      </c>
      <c r="B459">
        <v>92</v>
      </c>
      <c r="C459">
        <v>127</v>
      </c>
      <c r="D459" t="s">
        <v>2076</v>
      </c>
      <c r="E459">
        <v>75597042</v>
      </c>
      <c r="F459" t="s">
        <v>1908</v>
      </c>
      <c r="G459" t="s">
        <v>2077</v>
      </c>
      <c r="H459">
        <v>55597042</v>
      </c>
      <c r="I459" t="s">
        <v>1154</v>
      </c>
      <c r="J459" t="s">
        <v>19</v>
      </c>
      <c r="K459" t="s">
        <v>20</v>
      </c>
      <c r="L459">
        <v>20000000</v>
      </c>
      <c r="M459">
        <v>7</v>
      </c>
      <c r="N459" t="s">
        <v>2078</v>
      </c>
      <c r="P459" t="s">
        <v>2079</v>
      </c>
      <c r="Q459">
        <v>6.5333333329999999</v>
      </c>
      <c r="R459">
        <v>3</v>
      </c>
      <c r="S459" cm="1">
        <f t="array" ref="S459">PERCENTILE(IF(Table1[Director Name] = $P459,Table1[imdb_score]),0.25)</f>
        <v>6.05</v>
      </c>
      <c r="T459" cm="1">
        <f t="array" ref="T459">PERCENTILE(IF(Table1[Director Name] = $P459,Table1[imdb_score]),0.5)</f>
        <v>6.3</v>
      </c>
      <c r="U459" cm="1">
        <f t="array" ref="U459">PERCENTILE(IF(Table1[Director Name] = $P459,Table1[imdb_score]),0.75)</f>
        <v>6.9</v>
      </c>
      <c r="V459" cm="1">
        <f t="array" ref="V459">PERCENTILE(IF(Table1[Director Name] = $P459,Table1[imdb_score]),1)</f>
        <v>7.5</v>
      </c>
    </row>
    <row r="460" spans="1:22">
      <c r="A460" t="s">
        <v>2080</v>
      </c>
      <c r="B460">
        <v>89</v>
      </c>
      <c r="C460">
        <v>87</v>
      </c>
      <c r="D460" t="s">
        <v>2081</v>
      </c>
      <c r="E460">
        <v>85416609</v>
      </c>
      <c r="F460" t="s">
        <v>62</v>
      </c>
      <c r="G460" t="s">
        <v>2082</v>
      </c>
      <c r="H460">
        <v>55416609</v>
      </c>
      <c r="I460" t="s">
        <v>2083</v>
      </c>
      <c r="J460" t="s">
        <v>19</v>
      </c>
      <c r="K460" t="s">
        <v>20</v>
      </c>
      <c r="L460">
        <v>30000000</v>
      </c>
      <c r="M460">
        <v>7</v>
      </c>
      <c r="N460" t="s">
        <v>303</v>
      </c>
      <c r="P460" t="s">
        <v>2084</v>
      </c>
      <c r="Q460">
        <v>6.8</v>
      </c>
      <c r="R460">
        <v>3</v>
      </c>
      <c r="S460" cm="1">
        <f t="array" ref="S460">PERCENTILE(IF(Table1[Director Name] = $P460,Table1[imdb_score]),0.25)</f>
        <v>6.55</v>
      </c>
      <c r="T460" cm="1">
        <f t="array" ref="T460">PERCENTILE(IF(Table1[Director Name] = $P460,Table1[imdb_score]),0.5)</f>
        <v>6.8</v>
      </c>
      <c r="U460" cm="1">
        <f t="array" ref="U460">PERCENTILE(IF(Table1[Director Name] = $P460,Table1[imdb_score]),0.75)</f>
        <v>7.05</v>
      </c>
      <c r="V460" cm="1">
        <f t="array" ref="V460">PERCENTILE(IF(Table1[Director Name] = $P460,Table1[imdb_score]),1)</f>
        <v>7.3</v>
      </c>
    </row>
    <row r="461" spans="1:22">
      <c r="A461" t="s">
        <v>162</v>
      </c>
      <c r="B461">
        <v>185</v>
      </c>
      <c r="C461">
        <v>130</v>
      </c>
      <c r="D461" t="s">
        <v>2085</v>
      </c>
      <c r="E461">
        <v>155370362</v>
      </c>
      <c r="F461" t="s">
        <v>45</v>
      </c>
      <c r="G461" t="s">
        <v>2086</v>
      </c>
      <c r="H461">
        <v>55370362</v>
      </c>
      <c r="I461" t="s">
        <v>2087</v>
      </c>
      <c r="J461" t="s">
        <v>19</v>
      </c>
      <c r="K461" t="s">
        <v>20</v>
      </c>
      <c r="L461">
        <v>100000000</v>
      </c>
      <c r="M461">
        <v>6.6</v>
      </c>
      <c r="N461" t="s">
        <v>2088</v>
      </c>
      <c r="P461" t="s">
        <v>2089</v>
      </c>
      <c r="Q461">
        <v>4.4000000000000004</v>
      </c>
      <c r="R461">
        <v>3</v>
      </c>
      <c r="S461" cm="1">
        <f t="array" ref="S461">PERCENTILE(IF(Table1[Director Name] = $P461,Table1[imdb_score]),0.25)</f>
        <v>3.7</v>
      </c>
      <c r="T461" cm="1">
        <f t="array" ref="T461">PERCENTILE(IF(Table1[Director Name] = $P461,Table1[imdb_score]),0.5)</f>
        <v>5.3</v>
      </c>
      <c r="U461" cm="1">
        <f t="array" ref="U461">PERCENTILE(IF(Table1[Director Name] = $P461,Table1[imdb_score]),0.75)</f>
        <v>5.55</v>
      </c>
      <c r="V461" cm="1">
        <f t="array" ref="V461">PERCENTILE(IF(Table1[Director Name] = $P461,Table1[imdb_score]),1)</f>
        <v>5.8</v>
      </c>
    </row>
    <row r="462" spans="1:22">
      <c r="A462" t="s">
        <v>82</v>
      </c>
      <c r="B462">
        <v>478</v>
      </c>
      <c r="C462">
        <v>128</v>
      </c>
      <c r="D462" t="s">
        <v>76</v>
      </c>
      <c r="E462">
        <v>205343774</v>
      </c>
      <c r="F462" t="s">
        <v>84</v>
      </c>
      <c r="G462" t="s">
        <v>2090</v>
      </c>
      <c r="H462">
        <v>55343774</v>
      </c>
      <c r="I462" t="s">
        <v>86</v>
      </c>
      <c r="J462" t="s">
        <v>19</v>
      </c>
      <c r="K462" t="s">
        <v>20</v>
      </c>
      <c r="L462">
        <v>150000000</v>
      </c>
      <c r="M462">
        <v>8.3000000000000007</v>
      </c>
      <c r="N462" t="s">
        <v>279</v>
      </c>
      <c r="P462" t="s">
        <v>2091</v>
      </c>
      <c r="Q462">
        <v>5.266666667</v>
      </c>
      <c r="R462">
        <v>3</v>
      </c>
      <c r="S462" cm="1">
        <f t="array" ref="S462">PERCENTILE(IF(Table1[Director Name] = $P462,Table1[imdb_score]),0.25)</f>
        <v>4.4499999999999993</v>
      </c>
      <c r="T462" cm="1">
        <f t="array" ref="T462">PERCENTILE(IF(Table1[Director Name] = $P462,Table1[imdb_score]),0.5)</f>
        <v>5.0999999999999996</v>
      </c>
      <c r="U462" cm="1">
        <f t="array" ref="U462">PERCENTILE(IF(Table1[Director Name] = $P462,Table1[imdb_score]),0.75)</f>
        <v>6</v>
      </c>
      <c r="V462" cm="1">
        <f t="array" ref="V462">PERCENTILE(IF(Table1[Director Name] = $P462,Table1[imdb_score]),1)</f>
        <v>6.9</v>
      </c>
    </row>
    <row r="463" spans="1:22">
      <c r="A463" t="s">
        <v>2092</v>
      </c>
      <c r="B463">
        <v>140</v>
      </c>
      <c r="C463">
        <v>99</v>
      </c>
      <c r="D463" t="s">
        <v>1146</v>
      </c>
      <c r="E463">
        <v>72219395</v>
      </c>
      <c r="F463" t="s">
        <v>442</v>
      </c>
      <c r="G463" t="s">
        <v>2093</v>
      </c>
      <c r="H463">
        <v>55219395</v>
      </c>
      <c r="I463" t="s">
        <v>2094</v>
      </c>
      <c r="J463" t="s">
        <v>19</v>
      </c>
      <c r="K463" t="s">
        <v>20</v>
      </c>
      <c r="L463">
        <v>17000000</v>
      </c>
      <c r="M463">
        <v>5.6</v>
      </c>
      <c r="N463" t="s">
        <v>861</v>
      </c>
      <c r="P463" t="s">
        <v>1666</v>
      </c>
      <c r="Q463">
        <v>6.6666666670000003</v>
      </c>
      <c r="R463">
        <v>3</v>
      </c>
      <c r="S463" cm="1">
        <f t="array" ref="S463">PERCENTILE(IF(Table1[Director Name] = $P463,Table1[imdb_score]),0.25)</f>
        <v>6.5</v>
      </c>
      <c r="T463" cm="1">
        <f t="array" ref="T463">PERCENTILE(IF(Table1[Director Name] = $P463,Table1[imdb_score]),0.5)</f>
        <v>6.5</v>
      </c>
      <c r="U463" cm="1">
        <f t="array" ref="U463">PERCENTILE(IF(Table1[Director Name] = $P463,Table1[imdb_score]),0.75)</f>
        <v>6.75</v>
      </c>
      <c r="V463" cm="1">
        <f t="array" ref="V463">PERCENTILE(IF(Table1[Director Name] = $P463,Table1[imdb_score]),1)</f>
        <v>7</v>
      </c>
    </row>
    <row r="464" spans="1:22">
      <c r="A464" t="s">
        <v>1266</v>
      </c>
      <c r="B464">
        <v>378</v>
      </c>
      <c r="C464">
        <v>150</v>
      </c>
      <c r="D464" t="s">
        <v>196</v>
      </c>
      <c r="E464">
        <v>92173235</v>
      </c>
      <c r="F464" t="s">
        <v>1853</v>
      </c>
      <c r="G464" t="s">
        <v>2095</v>
      </c>
      <c r="H464">
        <v>55173235</v>
      </c>
      <c r="I464" t="s">
        <v>2096</v>
      </c>
      <c r="J464" t="s">
        <v>19</v>
      </c>
      <c r="K464" t="s">
        <v>20</v>
      </c>
      <c r="L464">
        <v>37000000</v>
      </c>
      <c r="M464">
        <v>7.6</v>
      </c>
      <c r="N464" t="s">
        <v>1608</v>
      </c>
      <c r="P464" t="s">
        <v>2097</v>
      </c>
      <c r="Q464">
        <v>6.5</v>
      </c>
      <c r="R464">
        <v>3</v>
      </c>
      <c r="S464" cm="1">
        <f t="array" ref="S464">PERCENTILE(IF(Table1[Director Name] = $P464,Table1[imdb_score]),0.25)</f>
        <v>6.2</v>
      </c>
      <c r="T464" cm="1">
        <f t="array" ref="T464">PERCENTILE(IF(Table1[Director Name] = $P464,Table1[imdb_score]),0.5)</f>
        <v>6.5</v>
      </c>
      <c r="U464" cm="1">
        <f t="array" ref="U464">PERCENTILE(IF(Table1[Director Name] = $P464,Table1[imdb_score]),0.75)</f>
        <v>6.8</v>
      </c>
      <c r="V464" cm="1">
        <f t="array" ref="V464">PERCENTILE(IF(Table1[Director Name] = $P464,Table1[imdb_score]),1)</f>
        <v>7.1</v>
      </c>
    </row>
    <row r="465" spans="1:22">
      <c r="A465" t="s">
        <v>477</v>
      </c>
      <c r="B465">
        <v>77</v>
      </c>
      <c r="C465">
        <v>113</v>
      </c>
      <c r="D465" t="s">
        <v>1685</v>
      </c>
      <c r="E465">
        <v>95149435</v>
      </c>
      <c r="F465" t="s">
        <v>719</v>
      </c>
      <c r="G465" t="s">
        <v>2098</v>
      </c>
      <c r="H465">
        <v>55149435</v>
      </c>
      <c r="I465" t="s">
        <v>478</v>
      </c>
      <c r="J465" t="s">
        <v>19</v>
      </c>
      <c r="K465" t="s">
        <v>20</v>
      </c>
      <c r="L465">
        <v>40000000</v>
      </c>
      <c r="M465">
        <v>5.7</v>
      </c>
      <c r="N465" t="s">
        <v>255</v>
      </c>
      <c r="P465" t="s">
        <v>388</v>
      </c>
      <c r="Q465">
        <v>7.4</v>
      </c>
      <c r="R465">
        <v>3</v>
      </c>
      <c r="S465" cm="1">
        <f t="array" ref="S465">PERCENTILE(IF(Table1[Director Name] = $P465,Table1[imdb_score]),0.25)</f>
        <v>7.1</v>
      </c>
      <c r="T465" cm="1">
        <f t="array" ref="T465">PERCENTILE(IF(Table1[Director Name] = $P465,Table1[imdb_score]),0.5)</f>
        <v>7.1</v>
      </c>
      <c r="U465" cm="1">
        <f t="array" ref="U465">PERCENTILE(IF(Table1[Director Name] = $P465,Table1[imdb_score]),0.75)</f>
        <v>7.55</v>
      </c>
      <c r="V465" cm="1">
        <f t="array" ref="V465">PERCENTILE(IF(Table1[Director Name] = $P465,Table1[imdb_score]),1)</f>
        <v>8</v>
      </c>
    </row>
    <row r="466" spans="1:22">
      <c r="A466" t="s">
        <v>1070</v>
      </c>
      <c r="B466">
        <v>233</v>
      </c>
      <c r="C466">
        <v>122</v>
      </c>
      <c r="D466" t="s">
        <v>775</v>
      </c>
      <c r="E466">
        <v>75072454</v>
      </c>
      <c r="F466" t="s">
        <v>1632</v>
      </c>
      <c r="G466" t="s">
        <v>2099</v>
      </c>
      <c r="H466">
        <v>55072454</v>
      </c>
      <c r="I466" t="s">
        <v>2100</v>
      </c>
      <c r="J466" t="s">
        <v>19</v>
      </c>
      <c r="K466" t="s">
        <v>20</v>
      </c>
      <c r="L466">
        <v>20000000</v>
      </c>
      <c r="M466">
        <v>6.7</v>
      </c>
      <c r="N466" t="s">
        <v>2101</v>
      </c>
      <c r="P466" t="s">
        <v>2102</v>
      </c>
      <c r="Q466">
        <v>5.5</v>
      </c>
      <c r="R466">
        <v>3</v>
      </c>
      <c r="S466" cm="1">
        <f t="array" ref="S466">PERCENTILE(IF(Table1[Director Name] = $P466,Table1[imdb_score]),0.25)</f>
        <v>4.6999999999999993</v>
      </c>
      <c r="T466" cm="1">
        <f t="array" ref="T466">PERCENTILE(IF(Table1[Director Name] = $P466,Table1[imdb_score]),0.5)</f>
        <v>5.6</v>
      </c>
      <c r="U466" cm="1">
        <f t="array" ref="U466">PERCENTILE(IF(Table1[Director Name] = $P466,Table1[imdb_score]),0.75)</f>
        <v>6.35</v>
      </c>
      <c r="V466" cm="1">
        <f t="array" ref="V466">PERCENTILE(IF(Table1[Director Name] = $P466,Table1[imdb_score]),1)</f>
        <v>7.1</v>
      </c>
    </row>
    <row r="467" spans="1:22">
      <c r="A467" t="s">
        <v>1968</v>
      </c>
      <c r="B467">
        <v>459</v>
      </c>
      <c r="C467">
        <v>85</v>
      </c>
      <c r="D467" t="s">
        <v>2103</v>
      </c>
      <c r="E467">
        <v>80034302</v>
      </c>
      <c r="F467" t="s">
        <v>624</v>
      </c>
      <c r="G467" t="s">
        <v>2104</v>
      </c>
      <c r="H467">
        <v>55034302</v>
      </c>
      <c r="I467" t="s">
        <v>2105</v>
      </c>
      <c r="J467" t="s">
        <v>19</v>
      </c>
      <c r="K467" t="s">
        <v>20</v>
      </c>
      <c r="L467">
        <v>25000000</v>
      </c>
      <c r="M467">
        <v>7</v>
      </c>
      <c r="N467" t="s">
        <v>2106</v>
      </c>
      <c r="P467" t="s">
        <v>2107</v>
      </c>
      <c r="Q467">
        <v>6.8333333329999997</v>
      </c>
      <c r="R467">
        <v>3</v>
      </c>
      <c r="S467" cm="1">
        <f t="array" ref="S467">PERCENTILE(IF(Table1[Director Name] = $P467,Table1[imdb_score]),0.25)</f>
        <v>6.4</v>
      </c>
      <c r="T467" cm="1">
        <f t="array" ref="T467">PERCENTILE(IF(Table1[Director Name] = $P467,Table1[imdb_score]),0.5)</f>
        <v>6.7</v>
      </c>
      <c r="U467" cm="1">
        <f t="array" ref="U467">PERCENTILE(IF(Table1[Director Name] = $P467,Table1[imdb_score]),0.75)</f>
        <v>7.2</v>
      </c>
      <c r="V467" cm="1">
        <f t="array" ref="V467">PERCENTILE(IF(Table1[Director Name] = $P467,Table1[imdb_score]),1)</f>
        <v>7.7</v>
      </c>
    </row>
    <row r="468" spans="1:22">
      <c r="A468" t="s">
        <v>535</v>
      </c>
      <c r="B468">
        <v>162</v>
      </c>
      <c r="C468">
        <v>108</v>
      </c>
      <c r="D468" t="s">
        <v>53</v>
      </c>
      <c r="E468">
        <v>80014842</v>
      </c>
      <c r="F468" t="s">
        <v>646</v>
      </c>
      <c r="G468" t="s">
        <v>2108</v>
      </c>
      <c r="H468">
        <v>55014842</v>
      </c>
      <c r="I468" t="s">
        <v>2109</v>
      </c>
      <c r="J468" t="s">
        <v>19</v>
      </c>
      <c r="K468" t="s">
        <v>20</v>
      </c>
      <c r="L468">
        <v>25000000</v>
      </c>
      <c r="M468">
        <v>6.3</v>
      </c>
      <c r="N468" t="s">
        <v>1138</v>
      </c>
      <c r="P468" t="s">
        <v>1402</v>
      </c>
      <c r="Q468">
        <v>6.5333333329999999</v>
      </c>
      <c r="R468">
        <v>3</v>
      </c>
      <c r="S468" cm="1">
        <f t="array" ref="S468">PERCENTILE(IF(Table1[Director Name] = $P468,Table1[imdb_score]),0.25)</f>
        <v>6</v>
      </c>
      <c r="T468" cm="1">
        <f t="array" ref="T468">PERCENTILE(IF(Table1[Director Name] = $P468,Table1[imdb_score]),0.5)</f>
        <v>6</v>
      </c>
      <c r="U468" cm="1">
        <f t="array" ref="U468">PERCENTILE(IF(Table1[Director Name] = $P468,Table1[imdb_score]),0.75)</f>
        <v>6.8</v>
      </c>
      <c r="V468" cm="1">
        <f t="array" ref="V468">PERCENTILE(IF(Table1[Director Name] = $P468,Table1[imdb_score]),1)</f>
        <v>7.6</v>
      </c>
    </row>
    <row r="469" spans="1:22">
      <c r="A469" t="s">
        <v>892</v>
      </c>
      <c r="B469">
        <v>216</v>
      </c>
      <c r="C469">
        <v>128</v>
      </c>
      <c r="D469" t="s">
        <v>1443</v>
      </c>
      <c r="E469">
        <v>95001343</v>
      </c>
      <c r="F469" t="s">
        <v>45</v>
      </c>
      <c r="G469" t="s">
        <v>2110</v>
      </c>
      <c r="H469">
        <v>55001343</v>
      </c>
      <c r="I469" t="s">
        <v>2111</v>
      </c>
      <c r="J469" t="s">
        <v>19</v>
      </c>
      <c r="K469" t="s">
        <v>20</v>
      </c>
      <c r="L469">
        <v>40000000</v>
      </c>
      <c r="M469">
        <v>7.5</v>
      </c>
      <c r="N469" t="s">
        <v>273</v>
      </c>
      <c r="P469" t="s">
        <v>2112</v>
      </c>
      <c r="Q469">
        <v>6.5</v>
      </c>
      <c r="R469">
        <v>3</v>
      </c>
      <c r="S469" cm="1">
        <f t="array" ref="S469">PERCENTILE(IF(Table1[Director Name] = $P469,Table1[imdb_score]),0.25)</f>
        <v>6.15</v>
      </c>
      <c r="T469" cm="1">
        <f t="array" ref="T469">PERCENTILE(IF(Table1[Director Name] = $P469,Table1[imdb_score]),0.5)</f>
        <v>6.3</v>
      </c>
      <c r="U469" cm="1">
        <f t="array" ref="U469">PERCENTILE(IF(Table1[Director Name] = $P469,Table1[imdb_score]),0.75)</f>
        <v>6.75</v>
      </c>
      <c r="V469" cm="1">
        <f t="array" ref="V469">PERCENTILE(IF(Table1[Director Name] = $P469,Table1[imdb_score]),1)</f>
        <v>7.2</v>
      </c>
    </row>
    <row r="470" spans="1:22">
      <c r="A470" t="s">
        <v>2113</v>
      </c>
      <c r="B470">
        <v>82</v>
      </c>
      <c r="C470">
        <v>170</v>
      </c>
      <c r="D470" t="s">
        <v>2114</v>
      </c>
      <c r="E470">
        <v>72000000</v>
      </c>
      <c r="F470" t="s">
        <v>2115</v>
      </c>
      <c r="G470" t="s">
        <v>2116</v>
      </c>
      <c r="H470">
        <v>55000000</v>
      </c>
      <c r="I470" t="s">
        <v>2117</v>
      </c>
      <c r="J470" t="s">
        <v>19</v>
      </c>
      <c r="K470" t="s">
        <v>20</v>
      </c>
      <c r="L470">
        <v>17000000</v>
      </c>
      <c r="M470">
        <v>7.9</v>
      </c>
      <c r="N470" t="s">
        <v>2118</v>
      </c>
      <c r="P470" t="s">
        <v>2119</v>
      </c>
      <c r="Q470">
        <v>7.0333333329999999</v>
      </c>
      <c r="R470">
        <v>3</v>
      </c>
      <c r="S470" cm="1">
        <f t="array" ref="S470">PERCENTILE(IF(Table1[Director Name] = $P470,Table1[imdb_score]),0.25)</f>
        <v>6.9</v>
      </c>
      <c r="T470" cm="1">
        <f t="array" ref="T470">PERCENTILE(IF(Table1[Director Name] = $P470,Table1[imdb_score]),0.5)</f>
        <v>7</v>
      </c>
      <c r="U470" cm="1">
        <f t="array" ref="U470">PERCENTILE(IF(Table1[Director Name] = $P470,Table1[imdb_score]),0.75)</f>
        <v>7.15</v>
      </c>
      <c r="V470" cm="1">
        <f t="array" ref="V470">PERCENTILE(IF(Table1[Director Name] = $P470,Table1[imdb_score]),1)</f>
        <v>7.3</v>
      </c>
    </row>
    <row r="471" spans="1:22">
      <c r="A471" t="s">
        <v>2120</v>
      </c>
      <c r="B471">
        <v>29</v>
      </c>
      <c r="C471">
        <v>94</v>
      </c>
      <c r="D471" t="s">
        <v>703</v>
      </c>
      <c r="E471">
        <v>79817937</v>
      </c>
      <c r="F471" t="s">
        <v>2121</v>
      </c>
      <c r="G471" t="s">
        <v>2122</v>
      </c>
      <c r="H471">
        <v>54817937</v>
      </c>
      <c r="I471" t="s">
        <v>2123</v>
      </c>
      <c r="J471" t="s">
        <v>19</v>
      </c>
      <c r="K471" t="s">
        <v>20</v>
      </c>
      <c r="L471">
        <v>25000000</v>
      </c>
      <c r="M471">
        <v>5.9</v>
      </c>
      <c r="N471" t="s">
        <v>2124</v>
      </c>
      <c r="P471" t="s">
        <v>2125</v>
      </c>
      <c r="Q471">
        <v>6.266666667</v>
      </c>
      <c r="R471">
        <v>3</v>
      </c>
      <c r="S471" cm="1">
        <f t="array" ref="S471">PERCENTILE(IF(Table1[Director Name] = $P471,Table1[imdb_score]),0.25)</f>
        <v>5.75</v>
      </c>
      <c r="T471" cm="1">
        <f t="array" ref="T471">PERCENTILE(IF(Table1[Director Name] = $P471,Table1[imdb_score]),0.5)</f>
        <v>6</v>
      </c>
      <c r="U471" cm="1">
        <f t="array" ref="U471">PERCENTILE(IF(Table1[Director Name] = $P471,Table1[imdb_score]),0.75)</f>
        <v>6.65</v>
      </c>
      <c r="V471" cm="1">
        <f t="array" ref="V471">PERCENTILE(IF(Table1[Director Name] = $P471,Table1[imdb_score]),1)</f>
        <v>7.3</v>
      </c>
    </row>
    <row r="472" spans="1:22">
      <c r="A472" t="s">
        <v>2126</v>
      </c>
      <c r="B472">
        <v>129</v>
      </c>
      <c r="C472">
        <v>130</v>
      </c>
      <c r="D472" t="s">
        <v>2127</v>
      </c>
      <c r="E472">
        <v>63600000</v>
      </c>
      <c r="F472" t="s">
        <v>2128</v>
      </c>
      <c r="G472" t="s">
        <v>2129</v>
      </c>
      <c r="H472">
        <v>54600000</v>
      </c>
      <c r="I472" t="s">
        <v>2130</v>
      </c>
      <c r="J472" t="s">
        <v>19</v>
      </c>
      <c r="K472" t="s">
        <v>379</v>
      </c>
      <c r="L472">
        <v>9000000</v>
      </c>
      <c r="M472">
        <v>7</v>
      </c>
      <c r="N472" t="s">
        <v>1081</v>
      </c>
      <c r="P472" t="s">
        <v>2131</v>
      </c>
      <c r="Q472">
        <v>8.4333333330000002</v>
      </c>
      <c r="R472">
        <v>3</v>
      </c>
      <c r="S472" cm="1">
        <f t="array" ref="S472">PERCENTILE(IF(Table1[Director Name] = $P472,Table1[imdb_score]),0.25)</f>
        <v>8.1999999999999993</v>
      </c>
      <c r="T472" cm="1">
        <f t="array" ref="T472">PERCENTILE(IF(Table1[Director Name] = $P472,Table1[imdb_score]),0.5)</f>
        <v>8.4</v>
      </c>
      <c r="U472" cm="1">
        <f t="array" ref="U472">PERCENTILE(IF(Table1[Director Name] = $P472,Table1[imdb_score]),0.75)</f>
        <v>8.65</v>
      </c>
      <c r="V472" cm="1">
        <f t="array" ref="V472">PERCENTILE(IF(Table1[Director Name] = $P472,Table1[imdb_score]),1)</f>
        <v>8.9</v>
      </c>
    </row>
    <row r="473" spans="1:22">
      <c r="A473" t="s">
        <v>791</v>
      </c>
      <c r="B473">
        <v>196</v>
      </c>
      <c r="C473">
        <v>113</v>
      </c>
      <c r="D473" t="s">
        <v>2132</v>
      </c>
      <c r="E473">
        <v>119412921</v>
      </c>
      <c r="F473" t="s">
        <v>287</v>
      </c>
      <c r="G473" t="s">
        <v>2133</v>
      </c>
      <c r="H473">
        <v>54412921</v>
      </c>
      <c r="I473" t="s">
        <v>2134</v>
      </c>
      <c r="J473" t="s">
        <v>19</v>
      </c>
      <c r="K473" t="s">
        <v>20</v>
      </c>
      <c r="L473">
        <v>65000000</v>
      </c>
      <c r="M473">
        <v>7.5</v>
      </c>
      <c r="N473" t="s">
        <v>750</v>
      </c>
      <c r="P473" t="s">
        <v>1158</v>
      </c>
      <c r="Q473">
        <v>6.0666666669999998</v>
      </c>
      <c r="R473">
        <v>3</v>
      </c>
      <c r="S473" cm="1">
        <f t="array" ref="S473">PERCENTILE(IF(Table1[Director Name] = $P473,Table1[imdb_score]),0.25)</f>
        <v>5.65</v>
      </c>
      <c r="T473" cm="1">
        <f t="array" ref="T473">PERCENTILE(IF(Table1[Director Name] = $P473,Table1[imdb_score]),0.5)</f>
        <v>5.7</v>
      </c>
      <c r="U473" cm="1">
        <f t="array" ref="U473">PERCENTILE(IF(Table1[Director Name] = $P473,Table1[imdb_score]),0.75)</f>
        <v>6.3000000000000007</v>
      </c>
      <c r="V473" cm="1">
        <f t="array" ref="V473">PERCENTILE(IF(Table1[Director Name] = $P473,Table1[imdb_score]),1)</f>
        <v>6.9</v>
      </c>
    </row>
    <row r="474" spans="1:22">
      <c r="A474" t="s">
        <v>791</v>
      </c>
      <c r="B474">
        <v>196</v>
      </c>
      <c r="C474">
        <v>113</v>
      </c>
      <c r="D474" t="s">
        <v>2132</v>
      </c>
      <c r="E474">
        <v>119412921</v>
      </c>
      <c r="F474" t="s">
        <v>287</v>
      </c>
      <c r="G474" t="s">
        <v>2133</v>
      </c>
      <c r="H474">
        <v>54412921</v>
      </c>
      <c r="I474" t="s">
        <v>2134</v>
      </c>
      <c r="J474" t="s">
        <v>19</v>
      </c>
      <c r="K474" t="s">
        <v>20</v>
      </c>
      <c r="L474">
        <v>65000000</v>
      </c>
      <c r="M474">
        <v>7.5</v>
      </c>
      <c r="N474" t="s">
        <v>750</v>
      </c>
      <c r="P474" t="s">
        <v>462</v>
      </c>
      <c r="Q474">
        <v>6.5</v>
      </c>
      <c r="R474">
        <v>3</v>
      </c>
      <c r="S474" cm="1">
        <f t="array" ref="S474">PERCENTILE(IF(Table1[Director Name] = $P474,Table1[imdb_score]),0.25)</f>
        <v>6.25</v>
      </c>
      <c r="T474" cm="1">
        <f t="array" ref="T474">PERCENTILE(IF(Table1[Director Name] = $P474,Table1[imdb_score]),0.5)</f>
        <v>6.4</v>
      </c>
      <c r="U474" cm="1">
        <f t="array" ref="U474">PERCENTILE(IF(Table1[Director Name] = $P474,Table1[imdb_score]),0.75)</f>
        <v>6.7</v>
      </c>
      <c r="V474" cm="1">
        <f t="array" ref="V474">PERCENTILE(IF(Table1[Director Name] = $P474,Table1[imdb_score]),1)</f>
        <v>7</v>
      </c>
    </row>
    <row r="475" spans="1:22">
      <c r="A475" t="s">
        <v>2075</v>
      </c>
      <c r="B475">
        <v>121</v>
      </c>
      <c r="C475">
        <v>116</v>
      </c>
      <c r="D475" t="s">
        <v>1516</v>
      </c>
      <c r="E475">
        <v>108200000</v>
      </c>
      <c r="F475" t="s">
        <v>1514</v>
      </c>
      <c r="G475" t="s">
        <v>2135</v>
      </c>
      <c r="H475">
        <v>54200000</v>
      </c>
      <c r="I475" t="s">
        <v>2136</v>
      </c>
      <c r="J475" t="s">
        <v>19</v>
      </c>
      <c r="K475" t="s">
        <v>20</v>
      </c>
      <c r="L475">
        <v>54000000</v>
      </c>
      <c r="M475">
        <v>6.8</v>
      </c>
      <c r="N475" t="s">
        <v>2137</v>
      </c>
      <c r="P475" t="s">
        <v>2138</v>
      </c>
      <c r="Q475">
        <v>6.4333333330000002</v>
      </c>
      <c r="R475">
        <v>3</v>
      </c>
      <c r="S475" cm="1">
        <f t="array" ref="S475">PERCENTILE(IF(Table1[Director Name] = $P475,Table1[imdb_score]),0.25)</f>
        <v>6.3</v>
      </c>
      <c r="T475" cm="1">
        <f t="array" ref="T475">PERCENTILE(IF(Table1[Director Name] = $P475,Table1[imdb_score]),0.5)</f>
        <v>6.3</v>
      </c>
      <c r="U475" cm="1">
        <f t="array" ref="U475">PERCENTILE(IF(Table1[Director Name] = $P475,Table1[imdb_score]),0.75)</f>
        <v>6.5</v>
      </c>
      <c r="V475" cm="1">
        <f t="array" ref="V475">PERCENTILE(IF(Table1[Director Name] = $P475,Table1[imdb_score]),1)</f>
        <v>6.7</v>
      </c>
    </row>
    <row r="476" spans="1:22">
      <c r="A476" t="s">
        <v>200</v>
      </c>
      <c r="B476">
        <v>261</v>
      </c>
      <c r="C476">
        <v>108</v>
      </c>
      <c r="D476" t="s">
        <v>23</v>
      </c>
      <c r="E476">
        <v>114195633</v>
      </c>
      <c r="F476" t="s">
        <v>24</v>
      </c>
      <c r="G476" t="s">
        <v>2139</v>
      </c>
      <c r="H476">
        <v>54195633</v>
      </c>
      <c r="I476" t="s">
        <v>2140</v>
      </c>
      <c r="J476" t="s">
        <v>19</v>
      </c>
      <c r="K476" t="s">
        <v>20</v>
      </c>
      <c r="L476">
        <v>60000000</v>
      </c>
      <c r="M476">
        <v>6.5</v>
      </c>
      <c r="N476" t="s">
        <v>2141</v>
      </c>
      <c r="P476" t="s">
        <v>2142</v>
      </c>
      <c r="Q476">
        <v>6.9666666670000001</v>
      </c>
      <c r="R476">
        <v>3</v>
      </c>
      <c r="S476" cm="1">
        <f t="array" ref="S476">PERCENTILE(IF(Table1[Director Name] = $P476,Table1[imdb_score]),0.25)</f>
        <v>6.7</v>
      </c>
      <c r="T476" cm="1">
        <f t="array" ref="T476">PERCENTILE(IF(Table1[Director Name] = $P476,Table1[imdb_score]),0.5)</f>
        <v>6.9</v>
      </c>
      <c r="U476" cm="1">
        <f t="array" ref="U476">PERCENTILE(IF(Table1[Director Name] = $P476,Table1[imdb_score]),0.75)</f>
        <v>7.2</v>
      </c>
      <c r="V476" cm="1">
        <f t="array" ref="V476">PERCENTILE(IF(Table1[Director Name] = $P476,Table1[imdb_score]),1)</f>
        <v>7.5</v>
      </c>
    </row>
    <row r="477" spans="1:22">
      <c r="A477" t="s">
        <v>2028</v>
      </c>
      <c r="B477">
        <v>252</v>
      </c>
      <c r="C477">
        <v>123</v>
      </c>
      <c r="D477" t="s">
        <v>1298</v>
      </c>
      <c r="E477">
        <v>94125426</v>
      </c>
      <c r="F477" t="s">
        <v>1261</v>
      </c>
      <c r="G477" t="s">
        <v>2143</v>
      </c>
      <c r="H477">
        <v>54125426</v>
      </c>
      <c r="I477" t="s">
        <v>2144</v>
      </c>
      <c r="J477" t="s">
        <v>19</v>
      </c>
      <c r="K477" t="s">
        <v>20</v>
      </c>
      <c r="L477">
        <v>40000000</v>
      </c>
      <c r="M477">
        <v>7</v>
      </c>
      <c r="N477" t="s">
        <v>2060</v>
      </c>
      <c r="P477" t="s">
        <v>2145</v>
      </c>
      <c r="Q477">
        <v>5.6333333330000004</v>
      </c>
      <c r="R477">
        <v>3</v>
      </c>
      <c r="S477" cm="1">
        <f t="array" ref="S477">PERCENTILE(IF(Table1[Director Name] = $P477,Table1[imdb_score]),0.25)</f>
        <v>5.3</v>
      </c>
      <c r="T477" cm="1">
        <f t="array" ref="T477">PERCENTILE(IF(Table1[Director Name] = $P477,Table1[imdb_score]),0.5)</f>
        <v>6.1</v>
      </c>
      <c r="U477" cm="1">
        <f t="array" ref="U477">PERCENTILE(IF(Table1[Director Name] = $P477,Table1[imdb_score]),0.75)</f>
        <v>6.1999999999999993</v>
      </c>
      <c r="V477" cm="1">
        <f t="array" ref="V477">PERCENTILE(IF(Table1[Director Name] = $P477,Table1[imdb_score]),1)</f>
        <v>6.3</v>
      </c>
    </row>
    <row r="478" spans="1:22">
      <c r="A478" t="s">
        <v>520</v>
      </c>
      <c r="B478">
        <v>287</v>
      </c>
      <c r="C478">
        <v>103</v>
      </c>
      <c r="D478" t="s">
        <v>1381</v>
      </c>
      <c r="E478">
        <v>55153403</v>
      </c>
      <c r="F478" t="s">
        <v>2146</v>
      </c>
      <c r="G478" t="s">
        <v>2147</v>
      </c>
      <c r="H478">
        <v>53953403</v>
      </c>
      <c r="I478" t="s">
        <v>1420</v>
      </c>
      <c r="J478" t="s">
        <v>19</v>
      </c>
      <c r="K478" t="s">
        <v>20</v>
      </c>
      <c r="L478">
        <v>1200000</v>
      </c>
      <c r="M478">
        <v>7.7</v>
      </c>
      <c r="N478" t="s">
        <v>861</v>
      </c>
      <c r="P478" t="s">
        <v>2148</v>
      </c>
      <c r="Q478">
        <v>6.3</v>
      </c>
      <c r="R478">
        <v>3</v>
      </c>
      <c r="S478" cm="1">
        <f t="array" ref="S478">PERCENTILE(IF(Table1[Director Name] = $P478,Table1[imdb_score]),0.25)</f>
        <v>5.95</v>
      </c>
      <c r="T478" cm="1">
        <f t="array" ref="T478">PERCENTILE(IF(Table1[Director Name] = $P478,Table1[imdb_score]),0.5)</f>
        <v>7</v>
      </c>
      <c r="U478" cm="1">
        <f t="array" ref="U478">PERCENTILE(IF(Table1[Director Name] = $P478,Table1[imdb_score]),0.75)</f>
        <v>7</v>
      </c>
      <c r="V478" cm="1">
        <f t="array" ref="V478">PERCENTILE(IF(Table1[Director Name] = $P478,Table1[imdb_score]),1)</f>
        <v>7</v>
      </c>
    </row>
    <row r="479" spans="1:22">
      <c r="A479" t="s">
        <v>1366</v>
      </c>
      <c r="B479">
        <v>161</v>
      </c>
      <c r="C479">
        <v>129</v>
      </c>
      <c r="D479" t="s">
        <v>2149</v>
      </c>
      <c r="E479">
        <v>93952276</v>
      </c>
      <c r="F479" t="s">
        <v>2150</v>
      </c>
      <c r="G479" t="s">
        <v>2151</v>
      </c>
      <c r="H479">
        <v>53952276</v>
      </c>
      <c r="I479" t="s">
        <v>2152</v>
      </c>
      <c r="J479" t="s">
        <v>19</v>
      </c>
      <c r="K479" t="s">
        <v>20</v>
      </c>
      <c r="L479">
        <v>40000000</v>
      </c>
      <c r="M479">
        <v>6.4</v>
      </c>
      <c r="N479" t="s">
        <v>564</v>
      </c>
      <c r="P479" t="s">
        <v>2153</v>
      </c>
      <c r="Q479">
        <v>5</v>
      </c>
      <c r="R479">
        <v>3</v>
      </c>
      <c r="S479" cm="1">
        <f t="array" ref="S479">PERCENTILE(IF(Table1[Director Name] = $P479,Table1[imdb_score]),0.25)</f>
        <v>4.5999999999999996</v>
      </c>
      <c r="T479" cm="1">
        <f t="array" ref="T479">PERCENTILE(IF(Table1[Director Name] = $P479,Table1[imdb_score]),0.5)</f>
        <v>5.0999999999999996</v>
      </c>
      <c r="U479" cm="1">
        <f t="array" ref="U479">PERCENTILE(IF(Table1[Director Name] = $P479,Table1[imdb_score]),0.75)</f>
        <v>5.4499999999999993</v>
      </c>
      <c r="V479" cm="1">
        <f t="array" ref="V479">PERCENTILE(IF(Table1[Director Name] = $P479,Table1[imdb_score]),1)</f>
        <v>5.8</v>
      </c>
    </row>
    <row r="480" spans="1:22">
      <c r="A480" t="s">
        <v>620</v>
      </c>
      <c r="B480">
        <v>39</v>
      </c>
      <c r="C480">
        <v>98</v>
      </c>
      <c r="D480" t="s">
        <v>2154</v>
      </c>
      <c r="E480">
        <v>68856263</v>
      </c>
      <c r="F480" t="s">
        <v>2155</v>
      </c>
      <c r="G480" t="s">
        <v>2156</v>
      </c>
      <c r="H480">
        <v>53856263</v>
      </c>
      <c r="I480" t="s">
        <v>2157</v>
      </c>
      <c r="J480" t="s">
        <v>19</v>
      </c>
      <c r="K480" t="s">
        <v>20</v>
      </c>
      <c r="L480">
        <v>15000000</v>
      </c>
      <c r="M480">
        <v>6.9</v>
      </c>
      <c r="N480" t="s">
        <v>2158</v>
      </c>
      <c r="P480" t="s">
        <v>2159</v>
      </c>
      <c r="Q480">
        <v>5.8666666669999996</v>
      </c>
      <c r="R480">
        <v>3</v>
      </c>
      <c r="S480" cm="1">
        <f t="array" ref="S480">PERCENTILE(IF(Table1[Director Name] = $P480,Table1[imdb_score]),0.25)</f>
        <v>5.6</v>
      </c>
      <c r="T480" cm="1">
        <f t="array" ref="T480">PERCENTILE(IF(Table1[Director Name] = $P480,Table1[imdb_score]),0.5)</f>
        <v>6.1</v>
      </c>
      <c r="U480" cm="1">
        <f t="array" ref="U480">PERCENTILE(IF(Table1[Director Name] = $P480,Table1[imdb_score]),0.75)</f>
        <v>6.25</v>
      </c>
      <c r="V480" cm="1">
        <f t="array" ref="V480">PERCENTILE(IF(Table1[Director Name] = $P480,Table1[imdb_score]),1)</f>
        <v>6.4</v>
      </c>
    </row>
    <row r="481" spans="1:22">
      <c r="A481" t="s">
        <v>434</v>
      </c>
      <c r="B481">
        <v>139</v>
      </c>
      <c r="C481">
        <v>101</v>
      </c>
      <c r="D481" t="s">
        <v>651</v>
      </c>
      <c r="E481">
        <v>133668525</v>
      </c>
      <c r="F481" t="s">
        <v>427</v>
      </c>
      <c r="G481" t="s">
        <v>2160</v>
      </c>
      <c r="H481">
        <v>53668525</v>
      </c>
      <c r="I481" t="s">
        <v>1198</v>
      </c>
      <c r="J481" t="s">
        <v>19</v>
      </c>
      <c r="K481" t="s">
        <v>20</v>
      </c>
      <c r="L481">
        <v>80000000</v>
      </c>
      <c r="M481">
        <v>5.4</v>
      </c>
      <c r="N481" t="s">
        <v>57</v>
      </c>
      <c r="P481" t="s">
        <v>2161</v>
      </c>
      <c r="Q481">
        <v>4.4333333330000002</v>
      </c>
      <c r="R481">
        <v>3</v>
      </c>
      <c r="S481" cm="1">
        <f t="array" ref="S481">PERCENTILE(IF(Table1[Director Name] = $P481,Table1[imdb_score]),0.25)</f>
        <v>3.3</v>
      </c>
      <c r="T481" cm="1">
        <f t="array" ref="T481">PERCENTILE(IF(Table1[Director Name] = $P481,Table1[imdb_score]),0.5)</f>
        <v>3.3</v>
      </c>
      <c r="U481" cm="1">
        <f t="array" ref="U481">PERCENTILE(IF(Table1[Director Name] = $P481,Table1[imdb_score]),0.75)</f>
        <v>5</v>
      </c>
      <c r="V481" cm="1">
        <f t="array" ref="V481">PERCENTILE(IF(Table1[Director Name] = $P481,Table1[imdb_score]),1)</f>
        <v>6.7</v>
      </c>
    </row>
    <row r="482" spans="1:22">
      <c r="A482" t="s">
        <v>2162</v>
      </c>
      <c r="B482">
        <v>68</v>
      </c>
      <c r="C482">
        <v>88</v>
      </c>
      <c r="D482" t="s">
        <v>2163</v>
      </c>
      <c r="E482">
        <v>78656813</v>
      </c>
      <c r="F482" t="s">
        <v>2164</v>
      </c>
      <c r="G482" t="s">
        <v>2165</v>
      </c>
      <c r="H482">
        <v>53656813</v>
      </c>
      <c r="I482" t="s">
        <v>2166</v>
      </c>
      <c r="J482" t="s">
        <v>19</v>
      </c>
      <c r="K482" t="s">
        <v>20</v>
      </c>
      <c r="L482">
        <v>25000000</v>
      </c>
      <c r="M482">
        <v>6</v>
      </c>
      <c r="N482" t="s">
        <v>1560</v>
      </c>
      <c r="P482" t="s">
        <v>2126</v>
      </c>
      <c r="Q482">
        <v>7.266666667</v>
      </c>
      <c r="R482">
        <v>3</v>
      </c>
      <c r="S482" cm="1">
        <f t="array" ref="S482">PERCENTILE(IF(Table1[Director Name] = $P482,Table1[imdb_score]),0.25)</f>
        <v>7.15</v>
      </c>
      <c r="T482" cm="1">
        <f t="array" ref="T482">PERCENTILE(IF(Table1[Director Name] = $P482,Table1[imdb_score]),0.5)</f>
        <v>7.3</v>
      </c>
      <c r="U482" cm="1">
        <f t="array" ref="U482">PERCENTILE(IF(Table1[Director Name] = $P482,Table1[imdb_score]),0.75)</f>
        <v>7.4</v>
      </c>
      <c r="V482" cm="1">
        <f t="array" ref="V482">PERCENTILE(IF(Table1[Director Name] = $P482,Table1[imdb_score]),1)</f>
        <v>7.5</v>
      </c>
    </row>
    <row r="483" spans="1:22">
      <c r="A483" t="s">
        <v>893</v>
      </c>
      <c r="B483">
        <v>240</v>
      </c>
      <c r="C483">
        <v>96</v>
      </c>
      <c r="D483" t="s">
        <v>2167</v>
      </c>
      <c r="E483">
        <v>143618384</v>
      </c>
      <c r="F483" t="s">
        <v>719</v>
      </c>
      <c r="G483" t="s">
        <v>2168</v>
      </c>
      <c r="H483">
        <v>53618384</v>
      </c>
      <c r="I483" t="s">
        <v>2169</v>
      </c>
      <c r="J483" t="s">
        <v>19</v>
      </c>
      <c r="K483" t="s">
        <v>20</v>
      </c>
      <c r="L483">
        <v>90000000</v>
      </c>
      <c r="M483">
        <v>7</v>
      </c>
      <c r="N483" t="s">
        <v>2170</v>
      </c>
      <c r="P483" t="s">
        <v>2171</v>
      </c>
      <c r="Q483">
        <v>7</v>
      </c>
      <c r="R483">
        <v>3</v>
      </c>
      <c r="S483" cm="1">
        <f t="array" ref="S483">PERCENTILE(IF(Table1[Director Name] = $P483,Table1[imdb_score]),0.25)</f>
        <v>6.7</v>
      </c>
      <c r="T483" cm="1">
        <f t="array" ref="T483">PERCENTILE(IF(Table1[Director Name] = $P483,Table1[imdb_score]),0.5)</f>
        <v>6.7</v>
      </c>
      <c r="U483" cm="1">
        <f t="array" ref="U483">PERCENTILE(IF(Table1[Director Name] = $P483,Table1[imdb_score]),0.75)</f>
        <v>7.15</v>
      </c>
      <c r="V483" cm="1">
        <f t="array" ref="V483">PERCENTILE(IF(Table1[Director Name] = $P483,Table1[imdb_score]),1)</f>
        <v>7.6</v>
      </c>
    </row>
    <row r="484" spans="1:22">
      <c r="A484" t="s">
        <v>1461</v>
      </c>
      <c r="B484">
        <v>83</v>
      </c>
      <c r="C484">
        <v>112</v>
      </c>
      <c r="D484" t="s">
        <v>2172</v>
      </c>
      <c r="E484">
        <v>65500000</v>
      </c>
      <c r="F484" t="s">
        <v>45</v>
      </c>
      <c r="G484" t="s">
        <v>2173</v>
      </c>
      <c r="H484">
        <v>53500000</v>
      </c>
      <c r="I484" t="s">
        <v>2174</v>
      </c>
      <c r="J484" t="s">
        <v>19</v>
      </c>
      <c r="K484" t="s">
        <v>20</v>
      </c>
      <c r="L484">
        <v>12000000</v>
      </c>
      <c r="M484">
        <v>7.4</v>
      </c>
      <c r="N484" t="s">
        <v>1932</v>
      </c>
      <c r="P484" t="s">
        <v>1540</v>
      </c>
      <c r="Q484">
        <v>6.6666666670000003</v>
      </c>
      <c r="R484">
        <v>3</v>
      </c>
      <c r="S484" cm="1">
        <f t="array" ref="S484">PERCENTILE(IF(Table1[Director Name] = $P484,Table1[imdb_score]),0.25)</f>
        <v>6.4</v>
      </c>
      <c r="T484" cm="1">
        <f t="array" ref="T484">PERCENTILE(IF(Table1[Director Name] = $P484,Table1[imdb_score]),0.5)</f>
        <v>6.7</v>
      </c>
      <c r="U484" cm="1">
        <f t="array" ref="U484">PERCENTILE(IF(Table1[Director Name] = $P484,Table1[imdb_score]),0.75)</f>
        <v>6.95</v>
      </c>
      <c r="V484" cm="1">
        <f t="array" ref="V484">PERCENTILE(IF(Table1[Director Name] = $P484,Table1[imdb_score]),1)</f>
        <v>7.2</v>
      </c>
    </row>
    <row r="485" spans="1:22">
      <c r="A485" t="s">
        <v>1013</v>
      </c>
      <c r="B485">
        <v>56</v>
      </c>
      <c r="C485">
        <v>123</v>
      </c>
      <c r="D485" t="s">
        <v>2175</v>
      </c>
      <c r="E485">
        <v>70492685</v>
      </c>
      <c r="F485" t="s">
        <v>2071</v>
      </c>
      <c r="G485" t="s">
        <v>2176</v>
      </c>
      <c r="H485">
        <v>53492685</v>
      </c>
      <c r="I485" t="s">
        <v>2177</v>
      </c>
      <c r="J485" t="s">
        <v>19</v>
      </c>
      <c r="K485" t="s">
        <v>20</v>
      </c>
      <c r="L485">
        <v>17000000</v>
      </c>
      <c r="M485">
        <v>6.7</v>
      </c>
      <c r="N485" t="s">
        <v>167</v>
      </c>
      <c r="P485" t="s">
        <v>2178</v>
      </c>
      <c r="Q485">
        <v>7.6666666670000003</v>
      </c>
      <c r="R485">
        <v>3</v>
      </c>
      <c r="S485" cm="1">
        <f t="array" ref="S485">PERCENTILE(IF(Table1[Director Name] = $P485,Table1[imdb_score]),0.25)</f>
        <v>7.35</v>
      </c>
      <c r="T485" cm="1">
        <f t="array" ref="T485">PERCENTILE(IF(Table1[Director Name] = $P485,Table1[imdb_score]),0.5)</f>
        <v>8.1</v>
      </c>
      <c r="U485" cm="1">
        <f t="array" ref="U485">PERCENTILE(IF(Table1[Director Name] = $P485,Table1[imdb_score]),0.75)</f>
        <v>8.1999999999999993</v>
      </c>
      <c r="V485" cm="1">
        <f t="array" ref="V485">PERCENTILE(IF(Table1[Director Name] = $P485,Table1[imdb_score]),1)</f>
        <v>8.3000000000000007</v>
      </c>
    </row>
    <row r="486" spans="1:22">
      <c r="A486" t="s">
        <v>409</v>
      </c>
      <c r="B486">
        <v>233</v>
      </c>
      <c r="C486">
        <v>131</v>
      </c>
      <c r="D486" t="s">
        <v>202</v>
      </c>
      <c r="E486">
        <v>81350242</v>
      </c>
      <c r="F486" t="s">
        <v>717</v>
      </c>
      <c r="G486" t="s">
        <v>2179</v>
      </c>
      <c r="H486">
        <v>53350242</v>
      </c>
      <c r="I486" t="s">
        <v>2180</v>
      </c>
      <c r="J486" t="s">
        <v>19</v>
      </c>
      <c r="K486" t="s">
        <v>20</v>
      </c>
      <c r="L486">
        <v>28000000</v>
      </c>
      <c r="M486">
        <v>8.1999999999999993</v>
      </c>
      <c r="N486" t="s">
        <v>335</v>
      </c>
      <c r="P486" t="s">
        <v>2181</v>
      </c>
      <c r="Q486">
        <v>5.8333333329999997</v>
      </c>
      <c r="R486">
        <v>3</v>
      </c>
      <c r="S486" cm="1">
        <f t="array" ref="S486">PERCENTILE(IF(Table1[Director Name] = $P486,Table1[imdb_score]),0.25)</f>
        <v>5.65</v>
      </c>
      <c r="T486" cm="1">
        <f t="array" ref="T486">PERCENTILE(IF(Table1[Director Name] = $P486,Table1[imdb_score]),0.5)</f>
        <v>5.9</v>
      </c>
      <c r="U486" cm="1">
        <f t="array" ref="U486">PERCENTILE(IF(Table1[Director Name] = $P486,Table1[imdb_score]),0.75)</f>
        <v>6.0500000000000007</v>
      </c>
      <c r="V486" cm="1">
        <f t="array" ref="V486">PERCENTILE(IF(Table1[Director Name] = $P486,Table1[imdb_score]),1)</f>
        <v>6.2</v>
      </c>
    </row>
    <row r="487" spans="1:22">
      <c r="A487" t="s">
        <v>2089</v>
      </c>
      <c r="B487">
        <v>96</v>
      </c>
      <c r="C487">
        <v>95</v>
      </c>
      <c r="D487" t="s">
        <v>1145</v>
      </c>
      <c r="E487">
        <v>63319509</v>
      </c>
      <c r="F487" t="s">
        <v>521</v>
      </c>
      <c r="G487" t="s">
        <v>2182</v>
      </c>
      <c r="H487">
        <v>53319509</v>
      </c>
      <c r="I487" t="s">
        <v>558</v>
      </c>
      <c r="J487" t="s">
        <v>19</v>
      </c>
      <c r="K487" t="s">
        <v>20</v>
      </c>
      <c r="L487">
        <v>10000000</v>
      </c>
      <c r="M487">
        <v>5.8</v>
      </c>
      <c r="N487" t="s">
        <v>331</v>
      </c>
      <c r="P487" t="s">
        <v>1964</v>
      </c>
      <c r="Q487">
        <v>6.3666666669999996</v>
      </c>
      <c r="R487">
        <v>3</v>
      </c>
      <c r="S487" cm="1">
        <f t="array" ref="S487">PERCENTILE(IF(Table1[Director Name] = $P487,Table1[imdb_score]),0.25)</f>
        <v>6.2</v>
      </c>
      <c r="T487" cm="1">
        <f t="array" ref="T487">PERCENTILE(IF(Table1[Director Name] = $P487,Table1[imdb_score]),0.5)</f>
        <v>6.5</v>
      </c>
      <c r="U487" cm="1">
        <f t="array" ref="U487">PERCENTILE(IF(Table1[Director Name] = $P487,Table1[imdb_score]),0.75)</f>
        <v>6.6</v>
      </c>
      <c r="V487" cm="1">
        <f t="array" ref="V487">PERCENTILE(IF(Table1[Director Name] = $P487,Table1[imdb_score]),1)</f>
        <v>6.7</v>
      </c>
    </row>
    <row r="488" spans="1:22">
      <c r="A488" t="s">
        <v>2183</v>
      </c>
      <c r="B488">
        <v>90</v>
      </c>
      <c r="C488">
        <v>125</v>
      </c>
      <c r="D488" t="s">
        <v>2184</v>
      </c>
      <c r="E488">
        <v>58800000</v>
      </c>
      <c r="F488" t="s">
        <v>2185</v>
      </c>
      <c r="G488" t="s">
        <v>2186</v>
      </c>
      <c r="H488">
        <v>53300000</v>
      </c>
      <c r="I488" t="s">
        <v>2187</v>
      </c>
      <c r="J488" t="s">
        <v>19</v>
      </c>
      <c r="K488" t="s">
        <v>379</v>
      </c>
      <c r="L488">
        <v>5500000</v>
      </c>
      <c r="M488">
        <v>7.2</v>
      </c>
      <c r="N488" t="s">
        <v>273</v>
      </c>
      <c r="P488" t="s">
        <v>2188</v>
      </c>
      <c r="Q488">
        <v>5.4666666670000001</v>
      </c>
      <c r="R488">
        <v>3</v>
      </c>
      <c r="S488" cm="1">
        <f t="array" ref="S488">PERCENTILE(IF(Table1[Director Name] = $P488,Table1[imdb_score]),0.25)</f>
        <v>4.9000000000000004</v>
      </c>
      <c r="T488" cm="1">
        <f t="array" ref="T488">PERCENTILE(IF(Table1[Director Name] = $P488,Table1[imdb_score]),0.5)</f>
        <v>5.6</v>
      </c>
      <c r="U488" cm="1">
        <f t="array" ref="U488">PERCENTILE(IF(Table1[Director Name] = $P488,Table1[imdb_score]),0.75)</f>
        <v>6.1</v>
      </c>
      <c r="V488" cm="1">
        <f t="array" ref="V488">PERCENTILE(IF(Table1[Director Name] = $P488,Table1[imdb_score]),1)</f>
        <v>6.6</v>
      </c>
    </row>
    <row r="489" spans="1:22">
      <c r="A489" t="s">
        <v>1175</v>
      </c>
      <c r="B489">
        <v>190</v>
      </c>
      <c r="C489">
        <v>96</v>
      </c>
      <c r="D489" t="s">
        <v>1420</v>
      </c>
      <c r="E489">
        <v>63270259</v>
      </c>
      <c r="F489" t="s">
        <v>1713</v>
      </c>
      <c r="G489" t="s">
        <v>2189</v>
      </c>
      <c r="H489">
        <v>53270259</v>
      </c>
      <c r="I489" t="s">
        <v>2190</v>
      </c>
      <c r="J489" t="s">
        <v>19</v>
      </c>
      <c r="K489" t="s">
        <v>20</v>
      </c>
      <c r="L489">
        <v>10000000</v>
      </c>
      <c r="M489">
        <v>5.9</v>
      </c>
      <c r="N489" t="s">
        <v>1318</v>
      </c>
      <c r="P489" t="s">
        <v>792</v>
      </c>
      <c r="Q489">
        <v>7.733333333</v>
      </c>
      <c r="R489">
        <v>3</v>
      </c>
      <c r="S489" cm="1">
        <f t="array" ref="S489">PERCENTILE(IF(Table1[Director Name] = $P489,Table1[imdb_score]),0.25)</f>
        <v>7.6</v>
      </c>
      <c r="T489" cm="1">
        <f t="array" ref="T489">PERCENTILE(IF(Table1[Director Name] = $P489,Table1[imdb_score]),0.5)</f>
        <v>7.6</v>
      </c>
      <c r="U489" cm="1">
        <f t="array" ref="U489">PERCENTILE(IF(Table1[Director Name] = $P489,Table1[imdb_score]),0.75)</f>
        <v>7.8</v>
      </c>
      <c r="V489" cm="1">
        <f t="array" ref="V489">PERCENTILE(IF(Table1[Director Name] = $P489,Table1[imdb_score]),1)</f>
        <v>8</v>
      </c>
    </row>
    <row r="490" spans="1:22">
      <c r="A490" t="s">
        <v>788</v>
      </c>
      <c r="B490">
        <v>107</v>
      </c>
      <c r="C490">
        <v>104</v>
      </c>
      <c r="D490" t="s">
        <v>1172</v>
      </c>
      <c r="E490">
        <v>65269010</v>
      </c>
      <c r="F490" t="s">
        <v>646</v>
      </c>
      <c r="G490" t="s">
        <v>2191</v>
      </c>
      <c r="H490">
        <v>53269010</v>
      </c>
      <c r="I490" t="s">
        <v>2192</v>
      </c>
      <c r="J490" t="s">
        <v>19</v>
      </c>
      <c r="K490" t="s">
        <v>20</v>
      </c>
      <c r="L490">
        <v>12000000</v>
      </c>
      <c r="M490">
        <v>6.5</v>
      </c>
      <c r="N490" t="s">
        <v>2193</v>
      </c>
      <c r="P490" t="s">
        <v>2194</v>
      </c>
      <c r="Q490">
        <v>6.733333333</v>
      </c>
      <c r="R490">
        <v>3</v>
      </c>
      <c r="S490" cm="1">
        <f t="array" ref="S490">PERCENTILE(IF(Table1[Director Name] = $P490,Table1[imdb_score]),0.25)</f>
        <v>6.45</v>
      </c>
      <c r="T490" cm="1">
        <f t="array" ref="T490">PERCENTILE(IF(Table1[Director Name] = $P490,Table1[imdb_score]),0.5)</f>
        <v>6.7</v>
      </c>
      <c r="U490" cm="1">
        <f t="array" ref="U490">PERCENTILE(IF(Table1[Director Name] = $P490,Table1[imdb_score]),0.75)</f>
        <v>7</v>
      </c>
      <c r="V490" cm="1">
        <f t="array" ref="V490">PERCENTILE(IF(Table1[Director Name] = $P490,Table1[imdb_score]),1)</f>
        <v>7.3</v>
      </c>
    </row>
    <row r="491" spans="1:22">
      <c r="A491" t="s">
        <v>852</v>
      </c>
      <c r="B491">
        <v>163</v>
      </c>
      <c r="C491">
        <v>91</v>
      </c>
      <c r="D491" t="s">
        <v>2195</v>
      </c>
      <c r="E491">
        <v>128200012</v>
      </c>
      <c r="F491" t="s">
        <v>739</v>
      </c>
      <c r="G491" t="s">
        <v>2196</v>
      </c>
      <c r="H491">
        <v>53200012</v>
      </c>
      <c r="I491" t="s">
        <v>2197</v>
      </c>
      <c r="J491" t="s">
        <v>19</v>
      </c>
      <c r="K491" t="s">
        <v>20</v>
      </c>
      <c r="L491">
        <v>75000000</v>
      </c>
      <c r="M491">
        <v>6.3</v>
      </c>
      <c r="N491" t="s">
        <v>2198</v>
      </c>
      <c r="P491" t="s">
        <v>2199</v>
      </c>
      <c r="Q491">
        <v>7.0666666669999998</v>
      </c>
      <c r="R491">
        <v>3</v>
      </c>
      <c r="S491" cm="1">
        <f t="array" ref="S491">PERCENTILE(IF(Table1[Director Name] = $P491,Table1[imdb_score]),0.25)</f>
        <v>6.7</v>
      </c>
      <c r="T491" cm="1">
        <f t="array" ref="T491">PERCENTILE(IF(Table1[Director Name] = $P491,Table1[imdb_score]),0.5)</f>
        <v>7.2</v>
      </c>
      <c r="U491" cm="1">
        <f t="array" ref="U491">PERCENTILE(IF(Table1[Director Name] = $P491,Table1[imdb_score]),0.75)</f>
        <v>7.5</v>
      </c>
      <c r="V491" cm="1">
        <f t="array" ref="V491">PERCENTILE(IF(Table1[Director Name] = $P491,Table1[imdb_score]),1)</f>
        <v>7.8</v>
      </c>
    </row>
    <row r="492" spans="1:22">
      <c r="A492" t="s">
        <v>239</v>
      </c>
      <c r="B492">
        <v>103</v>
      </c>
      <c r="C492">
        <v>94</v>
      </c>
      <c r="D492" t="s">
        <v>2200</v>
      </c>
      <c r="E492">
        <v>68525609</v>
      </c>
      <c r="F492" t="s">
        <v>1358</v>
      </c>
      <c r="G492" t="s">
        <v>2201</v>
      </c>
      <c r="H492">
        <v>52925609</v>
      </c>
      <c r="I492" t="s">
        <v>2202</v>
      </c>
      <c r="J492" t="s">
        <v>19</v>
      </c>
      <c r="K492" t="s">
        <v>20</v>
      </c>
      <c r="L492">
        <v>15600000</v>
      </c>
      <c r="M492">
        <v>6.5</v>
      </c>
      <c r="N492" t="s">
        <v>57</v>
      </c>
      <c r="P492" t="s">
        <v>2203</v>
      </c>
      <c r="Q492">
        <v>3</v>
      </c>
      <c r="R492">
        <v>3</v>
      </c>
      <c r="S492" cm="1">
        <f t="array" ref="S492">PERCENTILE(IF(Table1[Director Name] = $P492,Table1[imdb_score]),0.25)</f>
        <v>2.5999999999999996</v>
      </c>
      <c r="T492" cm="1">
        <f t="array" ref="T492">PERCENTILE(IF(Table1[Director Name] = $P492,Table1[imdb_score]),0.5)</f>
        <v>2.9</v>
      </c>
      <c r="U492" cm="1">
        <f t="array" ref="U492">PERCENTILE(IF(Table1[Director Name] = $P492,Table1[imdb_score]),0.75)</f>
        <v>3.3499999999999996</v>
      </c>
      <c r="V492" cm="1">
        <f t="array" ref="V492">PERCENTILE(IF(Table1[Director Name] = $P492,Table1[imdb_score]),1)</f>
        <v>3.8</v>
      </c>
    </row>
    <row r="493" spans="1:22">
      <c r="A493" t="s">
        <v>1913</v>
      </c>
      <c r="B493">
        <v>414</v>
      </c>
      <c r="C493">
        <v>89</v>
      </c>
      <c r="D493" t="s">
        <v>2204</v>
      </c>
      <c r="E493">
        <v>64572496</v>
      </c>
      <c r="F493" t="s">
        <v>2205</v>
      </c>
      <c r="G493" t="s">
        <v>2206</v>
      </c>
      <c r="H493">
        <v>52572496</v>
      </c>
      <c r="I493" t="s">
        <v>2207</v>
      </c>
      <c r="J493" t="s">
        <v>19</v>
      </c>
      <c r="K493" t="s">
        <v>20</v>
      </c>
      <c r="L493">
        <v>12000000</v>
      </c>
      <c r="M493">
        <v>7.1</v>
      </c>
      <c r="N493" t="s">
        <v>554</v>
      </c>
      <c r="P493" t="s">
        <v>2208</v>
      </c>
      <c r="Q493">
        <v>6.3333333329999997</v>
      </c>
      <c r="R493">
        <v>3</v>
      </c>
      <c r="S493" cm="1">
        <f t="array" ref="S493">PERCENTILE(IF(Table1[Director Name] = $P493,Table1[imdb_score]),0.25)</f>
        <v>5.85</v>
      </c>
      <c r="T493" cm="1">
        <f t="array" ref="T493">PERCENTILE(IF(Table1[Director Name] = $P493,Table1[imdb_score]),0.5)</f>
        <v>6.1</v>
      </c>
      <c r="U493" cm="1">
        <f t="array" ref="U493">PERCENTILE(IF(Table1[Director Name] = $P493,Table1[imdb_score]),0.75)</f>
        <v>6.6999999999999993</v>
      </c>
      <c r="V493" cm="1">
        <f t="array" ref="V493">PERCENTILE(IF(Table1[Director Name] = $P493,Table1[imdb_score]),1)</f>
        <v>7.3</v>
      </c>
    </row>
    <row r="494" spans="1:22">
      <c r="A494" t="s">
        <v>520</v>
      </c>
      <c r="B494">
        <v>445</v>
      </c>
      <c r="C494">
        <v>103</v>
      </c>
      <c r="D494" t="s">
        <v>1523</v>
      </c>
      <c r="E494">
        <v>53991137</v>
      </c>
      <c r="F494" t="s">
        <v>589</v>
      </c>
      <c r="G494" t="s">
        <v>2209</v>
      </c>
      <c r="H494">
        <v>52491137</v>
      </c>
      <c r="I494" t="s">
        <v>2210</v>
      </c>
      <c r="J494" t="s">
        <v>19</v>
      </c>
      <c r="K494" t="s">
        <v>20</v>
      </c>
      <c r="L494">
        <v>1500000</v>
      </c>
      <c r="M494">
        <v>6.8</v>
      </c>
      <c r="N494" t="s">
        <v>2211</v>
      </c>
      <c r="P494" t="s">
        <v>2212</v>
      </c>
      <c r="Q494">
        <v>5.6</v>
      </c>
      <c r="R494">
        <v>3</v>
      </c>
      <c r="S494" cm="1">
        <f t="array" ref="S494">PERCENTILE(IF(Table1[Director Name] = $P494,Table1[imdb_score]),0.25)</f>
        <v>5.2</v>
      </c>
      <c r="T494" cm="1">
        <f t="array" ref="T494">PERCENTILE(IF(Table1[Director Name] = $P494,Table1[imdb_score]),0.5)</f>
        <v>5.4</v>
      </c>
      <c r="U494" cm="1">
        <f t="array" ref="U494">PERCENTILE(IF(Table1[Director Name] = $P494,Table1[imdb_score]),0.75)</f>
        <v>5.9</v>
      </c>
      <c r="V494" cm="1">
        <f t="array" ref="V494">PERCENTILE(IF(Table1[Director Name] = $P494,Table1[imdb_score]),1)</f>
        <v>6.4</v>
      </c>
    </row>
    <row r="495" spans="1:22">
      <c r="A495" t="s">
        <v>1698</v>
      </c>
      <c r="B495">
        <v>288</v>
      </c>
      <c r="C495">
        <v>98</v>
      </c>
      <c r="D495" t="s">
        <v>2213</v>
      </c>
      <c r="E495">
        <v>217387997</v>
      </c>
      <c r="F495" t="s">
        <v>616</v>
      </c>
      <c r="G495" t="s">
        <v>2214</v>
      </c>
      <c r="H495">
        <v>52387997</v>
      </c>
      <c r="I495" t="s">
        <v>2215</v>
      </c>
      <c r="J495" t="s">
        <v>19</v>
      </c>
      <c r="K495" t="s">
        <v>20</v>
      </c>
      <c r="L495">
        <v>165000000</v>
      </c>
      <c r="M495">
        <v>8.1999999999999993</v>
      </c>
      <c r="N495" t="s">
        <v>2216</v>
      </c>
      <c r="P495" t="s">
        <v>2217</v>
      </c>
      <c r="Q495">
        <v>5.5333333329999999</v>
      </c>
      <c r="R495">
        <v>3</v>
      </c>
      <c r="S495" cm="1">
        <f t="array" ref="S495">PERCENTILE(IF(Table1[Director Name] = $P495,Table1[imdb_score]),0.25)</f>
        <v>5.25</v>
      </c>
      <c r="T495" cm="1">
        <f t="array" ref="T495">PERCENTILE(IF(Table1[Director Name] = $P495,Table1[imdb_score]),0.5)</f>
        <v>5.7</v>
      </c>
      <c r="U495" cm="1">
        <f t="array" ref="U495">PERCENTILE(IF(Table1[Director Name] = $P495,Table1[imdb_score]),0.75)</f>
        <v>5.9</v>
      </c>
      <c r="V495" cm="1">
        <f t="array" ref="V495">PERCENTILE(IF(Table1[Director Name] = $P495,Table1[imdb_score]),1)</f>
        <v>6.1</v>
      </c>
    </row>
    <row r="496" spans="1:22">
      <c r="A496" t="s">
        <v>419</v>
      </c>
      <c r="B496">
        <v>72</v>
      </c>
      <c r="C496">
        <v>101</v>
      </c>
      <c r="D496" t="s">
        <v>1470</v>
      </c>
      <c r="E496">
        <v>70360285</v>
      </c>
      <c r="F496" t="s">
        <v>2218</v>
      </c>
      <c r="G496" t="s">
        <v>2219</v>
      </c>
      <c r="H496">
        <v>52360285</v>
      </c>
      <c r="I496" t="s">
        <v>2220</v>
      </c>
      <c r="J496" t="s">
        <v>19</v>
      </c>
      <c r="K496" t="s">
        <v>20</v>
      </c>
      <c r="L496">
        <v>18000000</v>
      </c>
      <c r="M496">
        <v>5.8</v>
      </c>
      <c r="N496" t="s">
        <v>1076</v>
      </c>
      <c r="P496" t="s">
        <v>2221</v>
      </c>
      <c r="Q496">
        <v>6.5666666669999998</v>
      </c>
      <c r="R496">
        <v>3</v>
      </c>
      <c r="S496" cm="1">
        <f t="array" ref="S496">PERCENTILE(IF(Table1[Director Name] = $P496,Table1[imdb_score]),0.25)</f>
        <v>5.85</v>
      </c>
      <c r="T496" cm="1">
        <f t="array" ref="T496">PERCENTILE(IF(Table1[Director Name] = $P496,Table1[imdb_score]),0.5)</f>
        <v>6.1</v>
      </c>
      <c r="U496" cm="1">
        <f t="array" ref="U496">PERCENTILE(IF(Table1[Director Name] = $P496,Table1[imdb_score]),0.75)</f>
        <v>7.05</v>
      </c>
      <c r="V496" cm="1">
        <f t="array" ref="V496">PERCENTILE(IF(Table1[Director Name] = $P496,Table1[imdb_score]),1)</f>
        <v>8</v>
      </c>
    </row>
    <row r="497" spans="1:22">
      <c r="A497" t="s">
        <v>2222</v>
      </c>
      <c r="B497">
        <v>488</v>
      </c>
      <c r="C497">
        <v>93</v>
      </c>
      <c r="D497" t="s">
        <v>300</v>
      </c>
      <c r="E497">
        <v>237282182</v>
      </c>
      <c r="F497" t="s">
        <v>2223</v>
      </c>
      <c r="G497" t="s">
        <v>2224</v>
      </c>
      <c r="H497">
        <v>52282182</v>
      </c>
      <c r="I497" t="s">
        <v>1263</v>
      </c>
      <c r="J497" t="s">
        <v>19</v>
      </c>
      <c r="K497" t="s">
        <v>20</v>
      </c>
      <c r="L497">
        <v>185000000</v>
      </c>
      <c r="M497">
        <v>7.2</v>
      </c>
      <c r="N497" t="s">
        <v>303</v>
      </c>
      <c r="P497" t="s">
        <v>2225</v>
      </c>
      <c r="Q497">
        <v>6.3</v>
      </c>
      <c r="R497">
        <v>3</v>
      </c>
      <c r="S497" cm="1">
        <f t="array" ref="S497">PERCENTILE(IF(Table1[Director Name] = $P497,Table1[imdb_score]),0.25)</f>
        <v>5.9</v>
      </c>
      <c r="T497" cm="1">
        <f t="array" ref="T497">PERCENTILE(IF(Table1[Director Name] = $P497,Table1[imdb_score]),0.5)</f>
        <v>6.6</v>
      </c>
      <c r="U497" cm="1">
        <f t="array" ref="U497">PERCENTILE(IF(Table1[Director Name] = $P497,Table1[imdb_score]),0.75)</f>
        <v>6.85</v>
      </c>
      <c r="V497" cm="1">
        <f t="array" ref="V497">PERCENTILE(IF(Table1[Director Name] = $P497,Table1[imdb_score]),1)</f>
        <v>7.1</v>
      </c>
    </row>
    <row r="498" spans="1:22">
      <c r="A498" t="s">
        <v>693</v>
      </c>
      <c r="B498">
        <v>139</v>
      </c>
      <c r="C498">
        <v>105</v>
      </c>
      <c r="D498" t="s">
        <v>2226</v>
      </c>
      <c r="E498">
        <v>77264926</v>
      </c>
      <c r="F498" t="s">
        <v>1842</v>
      </c>
      <c r="G498" t="s">
        <v>2227</v>
      </c>
      <c r="H498">
        <v>52264926</v>
      </c>
      <c r="I498" t="s">
        <v>2228</v>
      </c>
      <c r="J498" t="s">
        <v>19</v>
      </c>
      <c r="K498" t="s">
        <v>20</v>
      </c>
      <c r="L498">
        <v>25000000</v>
      </c>
      <c r="M498">
        <v>6.1</v>
      </c>
      <c r="N498" t="s">
        <v>180</v>
      </c>
      <c r="P498" t="s">
        <v>2229</v>
      </c>
      <c r="Q498">
        <v>5.0999999999999996</v>
      </c>
      <c r="R498">
        <v>3</v>
      </c>
      <c r="S498" cm="1">
        <f t="array" ref="S498">PERCENTILE(IF(Table1[Director Name] = $P498,Table1[imdb_score]),0.25)</f>
        <v>4.6500000000000004</v>
      </c>
      <c r="T498" cm="1">
        <f t="array" ref="T498">PERCENTILE(IF(Table1[Director Name] = $P498,Table1[imdb_score]),0.5)</f>
        <v>5.0999999999999996</v>
      </c>
      <c r="U498" cm="1">
        <f t="array" ref="U498">PERCENTILE(IF(Table1[Director Name] = $P498,Table1[imdb_score]),0.75)</f>
        <v>5.55</v>
      </c>
      <c r="V498" cm="1">
        <f t="array" ref="V498">PERCENTILE(IF(Table1[Director Name] = $P498,Table1[imdb_score]),1)</f>
        <v>6</v>
      </c>
    </row>
    <row r="499" spans="1:22">
      <c r="A499" t="s">
        <v>2229</v>
      </c>
      <c r="B499">
        <v>225</v>
      </c>
      <c r="C499">
        <v>83</v>
      </c>
      <c r="D499" t="s">
        <v>2230</v>
      </c>
      <c r="E499">
        <v>53245055</v>
      </c>
      <c r="F499" t="s">
        <v>2231</v>
      </c>
      <c r="G499" t="s">
        <v>2232</v>
      </c>
      <c r="H499">
        <v>52245055</v>
      </c>
      <c r="I499" t="s">
        <v>2233</v>
      </c>
      <c r="J499" t="s">
        <v>19</v>
      </c>
      <c r="K499" t="s">
        <v>20</v>
      </c>
      <c r="L499">
        <v>1000000</v>
      </c>
      <c r="M499">
        <v>4.2</v>
      </c>
      <c r="N499" t="s">
        <v>116</v>
      </c>
      <c r="P499" t="s">
        <v>2234</v>
      </c>
      <c r="Q499">
        <v>8.1</v>
      </c>
      <c r="R499">
        <v>2</v>
      </c>
      <c r="S499" cm="1">
        <f t="array" ref="S499">PERCENTILE(IF(Table1[Director Name] = $P499,Table1[imdb_score]),0.25)</f>
        <v>7.8</v>
      </c>
      <c r="T499" cm="1">
        <f t="array" ref="T499">PERCENTILE(IF(Table1[Director Name] = $P499,Table1[imdb_score]),0.5)</f>
        <v>8.1</v>
      </c>
      <c r="U499" cm="1">
        <f t="array" ref="U499">PERCENTILE(IF(Table1[Director Name] = $P499,Table1[imdb_score]),0.75)</f>
        <v>8.3999999999999986</v>
      </c>
      <c r="V499" cm="1">
        <f t="array" ref="V499">PERCENTILE(IF(Table1[Director Name] = $P499,Table1[imdb_score]),1)</f>
        <v>8.6999999999999993</v>
      </c>
    </row>
    <row r="500" spans="1:22">
      <c r="A500" t="s">
        <v>2235</v>
      </c>
      <c r="B500">
        <v>257</v>
      </c>
      <c r="C500">
        <v>98</v>
      </c>
      <c r="D500" t="s">
        <v>622</v>
      </c>
      <c r="E500">
        <v>187165546</v>
      </c>
      <c r="F500" t="s">
        <v>100</v>
      </c>
      <c r="G500" t="s">
        <v>2236</v>
      </c>
      <c r="H500">
        <v>52165546</v>
      </c>
      <c r="I500" t="s">
        <v>1680</v>
      </c>
      <c r="J500" t="s">
        <v>19</v>
      </c>
      <c r="K500" t="s">
        <v>20</v>
      </c>
      <c r="L500">
        <v>135000000</v>
      </c>
      <c r="M500">
        <v>7.3</v>
      </c>
      <c r="N500" t="s">
        <v>303</v>
      </c>
      <c r="P500" t="s">
        <v>2237</v>
      </c>
      <c r="Q500">
        <v>5.7</v>
      </c>
      <c r="R500">
        <v>2</v>
      </c>
      <c r="S500" cm="1">
        <f t="array" ref="S500">PERCENTILE(IF(Table1[Director Name] = $P500,Table1[imdb_score]),0.25)</f>
        <v>5.7</v>
      </c>
      <c r="T500" cm="1">
        <f t="array" ref="T500">PERCENTILE(IF(Table1[Director Name] = $P500,Table1[imdb_score]),0.5)</f>
        <v>5.7</v>
      </c>
      <c r="U500" cm="1">
        <f t="array" ref="U500">PERCENTILE(IF(Table1[Director Name] = $P500,Table1[imdb_score]),0.75)</f>
        <v>5.7</v>
      </c>
      <c r="V500" cm="1">
        <f t="array" ref="V500">PERCENTILE(IF(Table1[Director Name] = $P500,Table1[imdb_score]),1)</f>
        <v>5.7</v>
      </c>
    </row>
    <row r="501" spans="1:22">
      <c r="A501" t="s">
        <v>1513</v>
      </c>
      <c r="B501">
        <v>273</v>
      </c>
      <c r="C501">
        <v>97</v>
      </c>
      <c r="D501" t="s">
        <v>2238</v>
      </c>
      <c r="E501">
        <v>82163317</v>
      </c>
      <c r="F501" t="s">
        <v>2239</v>
      </c>
      <c r="G501" t="s">
        <v>2240</v>
      </c>
      <c r="H501">
        <v>52163317</v>
      </c>
      <c r="I501" t="s">
        <v>459</v>
      </c>
      <c r="J501" t="s">
        <v>19</v>
      </c>
      <c r="K501" t="s">
        <v>20</v>
      </c>
      <c r="L501">
        <v>30000000</v>
      </c>
      <c r="M501">
        <v>5.8</v>
      </c>
      <c r="N501" t="s">
        <v>2241</v>
      </c>
      <c r="P501" t="s">
        <v>2068</v>
      </c>
      <c r="Q501">
        <v>6.3</v>
      </c>
      <c r="R501">
        <v>2</v>
      </c>
      <c r="S501" cm="1">
        <f t="array" ref="S501">PERCENTILE(IF(Table1[Director Name] = $P501,Table1[imdb_score]),0.25)</f>
        <v>6.1999999999999993</v>
      </c>
      <c r="T501" cm="1">
        <f t="array" ref="T501">PERCENTILE(IF(Table1[Director Name] = $P501,Table1[imdb_score]),0.5)</f>
        <v>6.3</v>
      </c>
      <c r="U501" cm="1">
        <f t="array" ref="U501">PERCENTILE(IF(Table1[Director Name] = $P501,Table1[imdb_score]),0.75)</f>
        <v>6.4</v>
      </c>
      <c r="V501" cm="1">
        <f t="array" ref="V501">PERCENTILE(IF(Table1[Director Name] = $P501,Table1[imdb_score]),1)</f>
        <v>6.5</v>
      </c>
    </row>
    <row r="502" spans="1:22">
      <c r="A502" t="s">
        <v>641</v>
      </c>
      <c r="B502">
        <v>491</v>
      </c>
      <c r="C502">
        <v>134</v>
      </c>
      <c r="D502" t="s">
        <v>1921</v>
      </c>
      <c r="E502">
        <v>107100855</v>
      </c>
      <c r="F502" t="s">
        <v>164</v>
      </c>
      <c r="G502" t="s">
        <v>2242</v>
      </c>
      <c r="H502">
        <v>52100855</v>
      </c>
      <c r="I502" t="s">
        <v>2243</v>
      </c>
      <c r="J502" t="s">
        <v>19</v>
      </c>
      <c r="K502" t="s">
        <v>20</v>
      </c>
      <c r="L502">
        <v>55000000</v>
      </c>
      <c r="M502">
        <v>7.9</v>
      </c>
      <c r="N502" t="s">
        <v>2244</v>
      </c>
      <c r="P502" t="s">
        <v>2245</v>
      </c>
      <c r="Q502">
        <v>6.85</v>
      </c>
      <c r="R502">
        <v>2</v>
      </c>
      <c r="S502" cm="1">
        <f t="array" ref="S502">PERCENTILE(IF(Table1[Director Name] = $P502,Table1[imdb_score]),0.25)</f>
        <v>6.7249999999999996</v>
      </c>
      <c r="T502" cm="1">
        <f t="array" ref="T502">PERCENTILE(IF(Table1[Director Name] = $P502,Table1[imdb_score]),0.5)</f>
        <v>6.85</v>
      </c>
      <c r="U502" cm="1">
        <f t="array" ref="U502">PERCENTILE(IF(Table1[Director Name] = $P502,Table1[imdb_score]),0.75)</f>
        <v>6.9749999999999996</v>
      </c>
      <c r="V502" cm="1">
        <f t="array" ref="V502">PERCENTILE(IF(Table1[Director Name] = $P502,Table1[imdb_score]),1)</f>
        <v>7.1</v>
      </c>
    </row>
    <row r="503" spans="1:22">
      <c r="A503" t="s">
        <v>2107</v>
      </c>
      <c r="B503">
        <v>445</v>
      </c>
      <c r="C503">
        <v>88</v>
      </c>
      <c r="D503" t="s">
        <v>394</v>
      </c>
      <c r="E503">
        <v>75590286</v>
      </c>
      <c r="F503" t="s">
        <v>622</v>
      </c>
      <c r="G503" t="s">
        <v>2246</v>
      </c>
      <c r="H503">
        <v>51990286</v>
      </c>
      <c r="I503" t="s">
        <v>2247</v>
      </c>
      <c r="J503" t="s">
        <v>19</v>
      </c>
      <c r="K503" t="s">
        <v>20</v>
      </c>
      <c r="L503">
        <v>23600000</v>
      </c>
      <c r="M503">
        <v>7.7</v>
      </c>
      <c r="N503" t="s">
        <v>2248</v>
      </c>
      <c r="P503" t="s">
        <v>2249</v>
      </c>
      <c r="Q503">
        <v>7.4</v>
      </c>
      <c r="R503">
        <v>2</v>
      </c>
      <c r="S503" cm="1">
        <f t="array" ref="S503">PERCENTILE(IF(Table1[Director Name] = $P503,Table1[imdb_score]),0.25)</f>
        <v>7.4</v>
      </c>
      <c r="T503" cm="1">
        <f t="array" ref="T503">PERCENTILE(IF(Table1[Director Name] = $P503,Table1[imdb_score]),0.5)</f>
        <v>7.4</v>
      </c>
      <c r="U503" cm="1">
        <f t="array" ref="U503">PERCENTILE(IF(Table1[Director Name] = $P503,Table1[imdb_score]),0.75)</f>
        <v>7.4</v>
      </c>
      <c r="V503" cm="1">
        <f t="array" ref="V503">PERCENTILE(IF(Table1[Director Name] = $P503,Table1[imdb_score]),1)</f>
        <v>7.4</v>
      </c>
    </row>
    <row r="504" spans="1:22">
      <c r="A504" t="s">
        <v>642</v>
      </c>
      <c r="B504">
        <v>375</v>
      </c>
      <c r="C504">
        <v>153</v>
      </c>
      <c r="D504" t="s">
        <v>376</v>
      </c>
      <c r="E504">
        <v>301956980</v>
      </c>
      <c r="F504" t="s">
        <v>717</v>
      </c>
      <c r="G504" t="s">
        <v>2250</v>
      </c>
      <c r="H504">
        <v>51956980</v>
      </c>
      <c r="I504" t="s">
        <v>493</v>
      </c>
      <c r="J504" t="s">
        <v>19</v>
      </c>
      <c r="K504" t="s">
        <v>379</v>
      </c>
      <c r="L504">
        <v>250000000</v>
      </c>
      <c r="M504">
        <v>7.5</v>
      </c>
      <c r="N504" t="s">
        <v>496</v>
      </c>
      <c r="P504" t="s">
        <v>2251</v>
      </c>
      <c r="Q504">
        <v>6.4</v>
      </c>
      <c r="R504">
        <v>2</v>
      </c>
      <c r="S504" cm="1">
        <f t="array" ref="S504">PERCENTILE(IF(Table1[Director Name] = $P504,Table1[imdb_score]),0.25)</f>
        <v>6.25</v>
      </c>
      <c r="T504" cm="1">
        <f t="array" ref="T504">PERCENTILE(IF(Table1[Director Name] = $P504,Table1[imdb_score]),0.5)</f>
        <v>6.4</v>
      </c>
      <c r="U504" cm="1">
        <f t="array" ref="U504">PERCENTILE(IF(Table1[Director Name] = $P504,Table1[imdb_score]),0.75)</f>
        <v>6.55</v>
      </c>
      <c r="V504" cm="1">
        <f t="array" ref="V504">PERCENTILE(IF(Table1[Director Name] = $P504,Table1[imdb_score]),1)</f>
        <v>6.7</v>
      </c>
    </row>
    <row r="505" spans="1:22">
      <c r="A505" t="s">
        <v>2252</v>
      </c>
      <c r="B505">
        <v>270</v>
      </c>
      <c r="C505">
        <v>101</v>
      </c>
      <c r="D505" t="s">
        <v>2253</v>
      </c>
      <c r="E505">
        <v>59889948</v>
      </c>
      <c r="F505" t="s">
        <v>120</v>
      </c>
      <c r="G505" t="s">
        <v>2254</v>
      </c>
      <c r="H505">
        <v>51889948</v>
      </c>
      <c r="I505" t="s">
        <v>2255</v>
      </c>
      <c r="J505" t="s">
        <v>19</v>
      </c>
      <c r="K505" t="s">
        <v>20</v>
      </c>
      <c r="L505">
        <v>8000000</v>
      </c>
      <c r="M505">
        <v>7.9</v>
      </c>
      <c r="N505" t="s">
        <v>167</v>
      </c>
      <c r="P505" t="s">
        <v>2256</v>
      </c>
      <c r="Q505">
        <v>6.65</v>
      </c>
      <c r="R505">
        <v>2</v>
      </c>
      <c r="S505" cm="1">
        <f t="array" ref="S505">PERCENTILE(IF(Table1[Director Name] = $P505,Table1[imdb_score]),0.25)</f>
        <v>6.5250000000000004</v>
      </c>
      <c r="T505" cm="1">
        <f t="array" ref="T505">PERCENTILE(IF(Table1[Director Name] = $P505,Table1[imdb_score]),0.5)</f>
        <v>6.65</v>
      </c>
      <c r="U505" cm="1">
        <f t="array" ref="U505">PERCENTILE(IF(Table1[Director Name] = $P505,Table1[imdb_score]),0.75)</f>
        <v>6.7750000000000004</v>
      </c>
      <c r="V505" cm="1">
        <f t="array" ref="V505">PERCENTILE(IF(Table1[Director Name] = $P505,Table1[imdb_score]),1)</f>
        <v>6.9</v>
      </c>
    </row>
    <row r="506" spans="1:22">
      <c r="A506" t="s">
        <v>1600</v>
      </c>
      <c r="B506">
        <v>116</v>
      </c>
      <c r="C506">
        <v>162</v>
      </c>
      <c r="D506" t="s">
        <v>1129</v>
      </c>
      <c r="E506">
        <v>78651430</v>
      </c>
      <c r="F506" t="s">
        <v>793</v>
      </c>
      <c r="G506" t="s">
        <v>2257</v>
      </c>
      <c r="H506">
        <v>51651430</v>
      </c>
      <c r="I506" t="s">
        <v>1253</v>
      </c>
      <c r="J506" t="s">
        <v>19</v>
      </c>
      <c r="K506" t="s">
        <v>20</v>
      </c>
      <c r="L506">
        <v>27000000</v>
      </c>
      <c r="M506">
        <v>7.4</v>
      </c>
      <c r="N506" t="s">
        <v>1138</v>
      </c>
      <c r="P506" t="s">
        <v>2258</v>
      </c>
      <c r="Q506">
        <v>4.8</v>
      </c>
      <c r="R506">
        <v>2</v>
      </c>
      <c r="S506" cm="1">
        <f t="array" ref="S506">PERCENTILE(IF(Table1[Director Name] = $P506,Table1[imdb_score]),0.25)</f>
        <v>4.55</v>
      </c>
      <c r="T506" cm="1">
        <f t="array" ref="T506">PERCENTILE(IF(Table1[Director Name] = $P506,Table1[imdb_score]),0.5)</f>
        <v>4.8</v>
      </c>
      <c r="U506" cm="1">
        <f t="array" ref="U506">PERCENTILE(IF(Table1[Director Name] = $P506,Table1[imdb_score]),0.75)</f>
        <v>5.05</v>
      </c>
      <c r="V506" cm="1">
        <f t="array" ref="V506">PERCENTILE(IF(Table1[Director Name] = $P506,Table1[imdb_score]),1)</f>
        <v>5.3</v>
      </c>
    </row>
    <row r="507" spans="1:22">
      <c r="A507" t="s">
        <v>2259</v>
      </c>
      <c r="B507">
        <v>159</v>
      </c>
      <c r="C507">
        <v>81</v>
      </c>
      <c r="D507" t="s">
        <v>2260</v>
      </c>
      <c r="E507">
        <v>56536016</v>
      </c>
      <c r="F507" t="s">
        <v>2261</v>
      </c>
      <c r="G507" t="s">
        <v>2262</v>
      </c>
      <c r="H507">
        <v>51636016</v>
      </c>
      <c r="I507" t="s">
        <v>1555</v>
      </c>
      <c r="J507" t="s">
        <v>19</v>
      </c>
      <c r="K507" t="s">
        <v>20</v>
      </c>
      <c r="L507">
        <v>4900000</v>
      </c>
      <c r="M507">
        <v>6.9</v>
      </c>
      <c r="N507" t="s">
        <v>116</v>
      </c>
      <c r="P507" t="s">
        <v>2263</v>
      </c>
      <c r="Q507">
        <v>6.85</v>
      </c>
      <c r="R507">
        <v>2</v>
      </c>
      <c r="S507" cm="1">
        <f t="array" ref="S507">PERCENTILE(IF(Table1[Director Name] = $P507,Table1[imdb_score]),0.25)</f>
        <v>6.5250000000000004</v>
      </c>
      <c r="T507" cm="1">
        <f t="array" ref="T507">PERCENTILE(IF(Table1[Director Name] = $P507,Table1[imdb_score]),0.5)</f>
        <v>6.85</v>
      </c>
      <c r="U507" cm="1">
        <f t="array" ref="U507">PERCENTILE(IF(Table1[Director Name] = $P507,Table1[imdb_score]),0.75)</f>
        <v>7.1749999999999998</v>
      </c>
      <c r="V507" cm="1">
        <f t="array" ref="V507">PERCENTILE(IF(Table1[Director Name] = $P507,Table1[imdb_score]),1)</f>
        <v>7.5</v>
      </c>
    </row>
    <row r="508" spans="1:22">
      <c r="A508" t="s">
        <v>2264</v>
      </c>
      <c r="B508">
        <v>393</v>
      </c>
      <c r="C508">
        <v>100</v>
      </c>
      <c r="D508" t="s">
        <v>2265</v>
      </c>
      <c r="E508">
        <v>71588220</v>
      </c>
      <c r="F508" t="s">
        <v>1881</v>
      </c>
      <c r="G508" t="s">
        <v>2266</v>
      </c>
      <c r="H508">
        <v>51588220</v>
      </c>
      <c r="I508" t="s">
        <v>2267</v>
      </c>
      <c r="J508" t="s">
        <v>19</v>
      </c>
      <c r="K508" t="s">
        <v>1075</v>
      </c>
      <c r="L508">
        <v>20000000</v>
      </c>
      <c r="M508">
        <v>6.2</v>
      </c>
      <c r="N508" t="s">
        <v>1805</v>
      </c>
      <c r="P508" t="s">
        <v>2268</v>
      </c>
      <c r="Q508">
        <v>5.35</v>
      </c>
      <c r="R508">
        <v>2</v>
      </c>
      <c r="S508" cm="1">
        <f t="array" ref="S508">PERCENTILE(IF(Table1[Director Name] = $P508,Table1[imdb_score]),0.25)</f>
        <v>4.875</v>
      </c>
      <c r="T508" cm="1">
        <f t="array" ref="T508">PERCENTILE(IF(Table1[Director Name] = $P508,Table1[imdb_score]),0.5)</f>
        <v>5.35</v>
      </c>
      <c r="U508" cm="1">
        <f t="array" ref="U508">PERCENTILE(IF(Table1[Director Name] = $P508,Table1[imdb_score]),0.75)</f>
        <v>5.8250000000000002</v>
      </c>
      <c r="V508" cm="1">
        <f t="array" ref="V508">PERCENTILE(IF(Table1[Director Name] = $P508,Table1[imdb_score]),1)</f>
        <v>6.3</v>
      </c>
    </row>
    <row r="509" spans="1:22">
      <c r="A509" t="s">
        <v>611</v>
      </c>
      <c r="B509">
        <v>64</v>
      </c>
      <c r="C509">
        <v>112</v>
      </c>
      <c r="D509" t="s">
        <v>2269</v>
      </c>
      <c r="E509">
        <v>57504069</v>
      </c>
      <c r="F509" t="s">
        <v>2270</v>
      </c>
      <c r="G509" t="s">
        <v>2271</v>
      </c>
      <c r="H509">
        <v>51504069</v>
      </c>
      <c r="I509" t="s">
        <v>2272</v>
      </c>
      <c r="J509" t="s">
        <v>19</v>
      </c>
      <c r="K509" t="s">
        <v>20</v>
      </c>
      <c r="L509">
        <v>6000000</v>
      </c>
      <c r="M509">
        <v>7.8</v>
      </c>
      <c r="N509" t="s">
        <v>758</v>
      </c>
      <c r="P509" t="s">
        <v>2273</v>
      </c>
      <c r="Q509">
        <v>6.1</v>
      </c>
      <c r="R509">
        <v>2</v>
      </c>
      <c r="S509" cm="1">
        <f t="array" ref="S509">PERCENTILE(IF(Table1[Director Name] = $P509,Table1[imdb_score]),0.25)</f>
        <v>6.1</v>
      </c>
      <c r="T509" cm="1">
        <f t="array" ref="T509">PERCENTILE(IF(Table1[Director Name] = $P509,Table1[imdb_score]),0.5)</f>
        <v>6.1</v>
      </c>
      <c r="U509" cm="1">
        <f t="array" ref="U509">PERCENTILE(IF(Table1[Director Name] = $P509,Table1[imdb_score]),0.75)</f>
        <v>6.1</v>
      </c>
      <c r="V509" cm="1">
        <f t="array" ref="V509">PERCENTILE(IF(Table1[Director Name] = $P509,Table1[imdb_score]),1)</f>
        <v>6.1</v>
      </c>
    </row>
    <row r="510" spans="1:22">
      <c r="A510" t="s">
        <v>955</v>
      </c>
      <c r="B510">
        <v>68</v>
      </c>
      <c r="C510">
        <v>125</v>
      </c>
      <c r="D510" t="s">
        <v>164</v>
      </c>
      <c r="E510">
        <v>77324422</v>
      </c>
      <c r="F510" t="s">
        <v>1355</v>
      </c>
      <c r="G510" t="s">
        <v>2274</v>
      </c>
      <c r="H510">
        <v>51324422</v>
      </c>
      <c r="I510" t="s">
        <v>2275</v>
      </c>
      <c r="J510" t="s">
        <v>19</v>
      </c>
      <c r="K510" t="s">
        <v>20</v>
      </c>
      <c r="L510">
        <v>26000000</v>
      </c>
      <c r="M510">
        <v>7.7</v>
      </c>
      <c r="N510" t="s">
        <v>48</v>
      </c>
      <c r="P510" t="s">
        <v>2276</v>
      </c>
      <c r="Q510">
        <v>5</v>
      </c>
      <c r="R510">
        <v>2</v>
      </c>
      <c r="S510" cm="1">
        <f t="array" ref="S510">PERCENTILE(IF(Table1[Director Name] = $P510,Table1[imdb_score]),0.25)</f>
        <v>4.8499999999999996</v>
      </c>
      <c r="T510" cm="1">
        <f t="array" ref="T510">PERCENTILE(IF(Table1[Director Name] = $P510,Table1[imdb_score]),0.5)</f>
        <v>5</v>
      </c>
      <c r="U510" cm="1">
        <f t="array" ref="U510">PERCENTILE(IF(Table1[Director Name] = $P510,Table1[imdb_score]),0.75)</f>
        <v>5.15</v>
      </c>
      <c r="V510" cm="1">
        <f t="array" ref="V510">PERCENTILE(IF(Table1[Director Name] = $P510,Table1[imdb_score]),1)</f>
        <v>5.3</v>
      </c>
    </row>
    <row r="511" spans="1:22">
      <c r="A511" t="s">
        <v>399</v>
      </c>
      <c r="B511">
        <v>123</v>
      </c>
      <c r="C511">
        <v>119</v>
      </c>
      <c r="D511" t="s">
        <v>2277</v>
      </c>
      <c r="E511">
        <v>76270454</v>
      </c>
      <c r="F511" t="s">
        <v>328</v>
      </c>
      <c r="G511" t="s">
        <v>2278</v>
      </c>
      <c r="H511">
        <v>51270454</v>
      </c>
      <c r="I511" t="s">
        <v>1665</v>
      </c>
      <c r="J511" t="s">
        <v>19</v>
      </c>
      <c r="K511" t="s">
        <v>20</v>
      </c>
      <c r="L511">
        <v>25000000</v>
      </c>
      <c r="M511">
        <v>7.9</v>
      </c>
      <c r="N511" t="s">
        <v>1608</v>
      </c>
      <c r="P511" t="s">
        <v>2279</v>
      </c>
      <c r="Q511">
        <v>6.45</v>
      </c>
      <c r="R511">
        <v>2</v>
      </c>
      <c r="S511" cm="1">
        <f t="array" ref="S511">PERCENTILE(IF(Table1[Director Name] = $P511,Table1[imdb_score]),0.25)</f>
        <v>6.3250000000000002</v>
      </c>
      <c r="T511" cm="1">
        <f t="array" ref="T511">PERCENTILE(IF(Table1[Director Name] = $P511,Table1[imdb_score]),0.5)</f>
        <v>6.45</v>
      </c>
      <c r="U511" cm="1">
        <f t="array" ref="U511">PERCENTILE(IF(Table1[Director Name] = $P511,Table1[imdb_score]),0.75)</f>
        <v>6.5750000000000002</v>
      </c>
      <c r="V511" cm="1">
        <f t="array" ref="V511">PERCENTILE(IF(Table1[Director Name] = $P511,Table1[imdb_score]),1)</f>
        <v>6.7</v>
      </c>
    </row>
    <row r="512" spans="1:22">
      <c r="A512" t="s">
        <v>2280</v>
      </c>
      <c r="B512">
        <v>222</v>
      </c>
      <c r="C512">
        <v>115</v>
      </c>
      <c r="D512" t="s">
        <v>646</v>
      </c>
      <c r="E512">
        <v>66009973</v>
      </c>
      <c r="F512" t="s">
        <v>2281</v>
      </c>
      <c r="G512" t="s">
        <v>2282</v>
      </c>
      <c r="H512">
        <v>51209973</v>
      </c>
      <c r="I512" t="s">
        <v>2164</v>
      </c>
      <c r="J512" t="s">
        <v>19</v>
      </c>
      <c r="K512" t="s">
        <v>20</v>
      </c>
      <c r="L512">
        <v>14800000</v>
      </c>
      <c r="M512">
        <v>5.7</v>
      </c>
      <c r="N512" t="s">
        <v>914</v>
      </c>
      <c r="P512" t="s">
        <v>2283</v>
      </c>
      <c r="Q512">
        <v>6.6</v>
      </c>
      <c r="R512">
        <v>2</v>
      </c>
      <c r="S512" cm="1">
        <f t="array" ref="S512">PERCENTILE(IF(Table1[Director Name] = $P512,Table1[imdb_score]),0.25)</f>
        <v>6.45</v>
      </c>
      <c r="T512" cm="1">
        <f t="array" ref="T512">PERCENTILE(IF(Table1[Director Name] = $P512,Table1[imdb_score]),0.5)</f>
        <v>6.6</v>
      </c>
      <c r="U512" cm="1">
        <f t="array" ref="U512">PERCENTILE(IF(Table1[Director Name] = $P512,Table1[imdb_score]),0.75)</f>
        <v>6.75</v>
      </c>
      <c r="V512" cm="1">
        <f t="array" ref="V512">PERCENTILE(IF(Table1[Director Name] = $P512,Table1[imdb_score]),1)</f>
        <v>6.9</v>
      </c>
    </row>
    <row r="513" spans="1:22">
      <c r="A513" t="s">
        <v>426</v>
      </c>
      <c r="B513">
        <v>218</v>
      </c>
      <c r="C513">
        <v>109</v>
      </c>
      <c r="D513" t="s">
        <v>1412</v>
      </c>
      <c r="E513">
        <v>86208010</v>
      </c>
      <c r="F513" t="s">
        <v>394</v>
      </c>
      <c r="G513" t="s">
        <v>2284</v>
      </c>
      <c r="H513">
        <v>51208010</v>
      </c>
      <c r="I513" t="s">
        <v>240</v>
      </c>
      <c r="J513" t="s">
        <v>19</v>
      </c>
      <c r="K513" t="s">
        <v>20</v>
      </c>
      <c r="L513">
        <v>35000000</v>
      </c>
      <c r="M513">
        <v>5.7</v>
      </c>
      <c r="N513" t="s">
        <v>57</v>
      </c>
      <c r="P513" t="s">
        <v>2285</v>
      </c>
      <c r="Q513">
        <v>7</v>
      </c>
      <c r="R513">
        <v>2</v>
      </c>
      <c r="S513" cm="1">
        <f t="array" ref="S513">PERCENTILE(IF(Table1[Director Name] = $P513,Table1[imdb_score]),0.25)</f>
        <v>6.75</v>
      </c>
      <c r="T513" cm="1">
        <f t="array" ref="T513">PERCENTILE(IF(Table1[Director Name] = $P513,Table1[imdb_score]),0.5)</f>
        <v>7</v>
      </c>
      <c r="U513" cm="1">
        <f t="array" ref="U513">PERCENTILE(IF(Table1[Director Name] = $P513,Table1[imdb_score]),0.75)</f>
        <v>7.25</v>
      </c>
      <c r="V513" cm="1">
        <f t="array" ref="V513">PERCENTILE(IF(Table1[Director Name] = $P513,Table1[imdb_score]),1)</f>
        <v>7.5</v>
      </c>
    </row>
    <row r="514" spans="1:22">
      <c r="A514" t="s">
        <v>611</v>
      </c>
      <c r="B514">
        <v>150</v>
      </c>
      <c r="C514">
        <v>107</v>
      </c>
      <c r="D514" t="s">
        <v>2286</v>
      </c>
      <c r="E514">
        <v>127083765</v>
      </c>
      <c r="F514" t="s">
        <v>521</v>
      </c>
      <c r="G514" t="s">
        <v>2287</v>
      </c>
      <c r="H514">
        <v>51083765</v>
      </c>
      <c r="I514" t="s">
        <v>2288</v>
      </c>
      <c r="J514" t="s">
        <v>19</v>
      </c>
      <c r="K514" t="s">
        <v>20</v>
      </c>
      <c r="L514">
        <v>76000000</v>
      </c>
      <c r="M514">
        <v>5.9</v>
      </c>
      <c r="N514" t="s">
        <v>524</v>
      </c>
      <c r="P514" t="s">
        <v>2289</v>
      </c>
      <c r="Q514">
        <v>5.45</v>
      </c>
      <c r="R514">
        <v>2</v>
      </c>
      <c r="S514" cm="1">
        <f t="array" ref="S514">PERCENTILE(IF(Table1[Director Name] = $P514,Table1[imdb_score]),0.25)</f>
        <v>5.3250000000000002</v>
      </c>
      <c r="T514" cm="1">
        <f t="array" ref="T514">PERCENTILE(IF(Table1[Director Name] = $P514,Table1[imdb_score]),0.5)</f>
        <v>5.45</v>
      </c>
      <c r="U514" cm="1">
        <f t="array" ref="U514">PERCENTILE(IF(Table1[Director Name] = $P514,Table1[imdb_score]),0.75)</f>
        <v>5.5750000000000002</v>
      </c>
      <c r="V514" cm="1">
        <f t="array" ref="V514">PERCENTILE(IF(Table1[Director Name] = $P514,Table1[imdb_score]),1)</f>
        <v>5.7</v>
      </c>
    </row>
    <row r="515" spans="1:22">
      <c r="A515" t="s">
        <v>1991</v>
      </c>
      <c r="B515">
        <v>63</v>
      </c>
      <c r="C515">
        <v>81</v>
      </c>
      <c r="D515" t="s">
        <v>358</v>
      </c>
      <c r="E515">
        <v>63071133</v>
      </c>
      <c r="F515" t="s">
        <v>202</v>
      </c>
      <c r="G515" t="s">
        <v>2290</v>
      </c>
      <c r="H515">
        <v>51071133</v>
      </c>
      <c r="I515" t="s">
        <v>1845</v>
      </c>
      <c r="J515" t="s">
        <v>19</v>
      </c>
      <c r="K515" t="s">
        <v>20</v>
      </c>
      <c r="L515">
        <v>12000000</v>
      </c>
      <c r="M515">
        <v>6.8</v>
      </c>
      <c r="N515" t="s">
        <v>2291</v>
      </c>
      <c r="P515" t="s">
        <v>1266</v>
      </c>
      <c r="Q515">
        <v>7.65</v>
      </c>
      <c r="R515">
        <v>2</v>
      </c>
      <c r="S515" cm="1">
        <f t="array" ref="S515">PERCENTILE(IF(Table1[Director Name] = $P515,Table1[imdb_score]),0.25)</f>
        <v>7.625</v>
      </c>
      <c r="T515" cm="1">
        <f t="array" ref="T515">PERCENTILE(IF(Table1[Director Name] = $P515,Table1[imdb_score]),0.5)</f>
        <v>7.65</v>
      </c>
      <c r="U515" cm="1">
        <f t="array" ref="U515">PERCENTILE(IF(Table1[Director Name] = $P515,Table1[imdb_score]),0.75)</f>
        <v>7.6749999999999998</v>
      </c>
      <c r="V515" cm="1">
        <f t="array" ref="V515">PERCENTILE(IF(Table1[Director Name] = $P515,Table1[imdb_score]),1)</f>
        <v>7.7</v>
      </c>
    </row>
    <row r="516" spans="1:22">
      <c r="A516" t="s">
        <v>2292</v>
      </c>
      <c r="B516">
        <v>66</v>
      </c>
      <c r="C516">
        <v>82</v>
      </c>
      <c r="D516" t="s">
        <v>2293</v>
      </c>
      <c r="E516">
        <v>80920948</v>
      </c>
      <c r="F516" t="s">
        <v>1700</v>
      </c>
      <c r="G516" t="s">
        <v>2294</v>
      </c>
      <c r="H516">
        <v>50920948</v>
      </c>
      <c r="I516" t="s">
        <v>2295</v>
      </c>
      <c r="J516" t="s">
        <v>19</v>
      </c>
      <c r="K516" t="s">
        <v>20</v>
      </c>
      <c r="L516">
        <v>30000000</v>
      </c>
      <c r="M516">
        <v>6</v>
      </c>
      <c r="N516" t="s">
        <v>2296</v>
      </c>
      <c r="P516" t="s">
        <v>1849</v>
      </c>
      <c r="Q516">
        <v>5.0999999999999996</v>
      </c>
      <c r="R516">
        <v>2</v>
      </c>
      <c r="S516" cm="1">
        <f t="array" ref="S516">PERCENTILE(IF(Table1[Director Name] = $P516,Table1[imdb_score]),0.25)</f>
        <v>5</v>
      </c>
      <c r="T516" cm="1">
        <f t="array" ref="T516">PERCENTILE(IF(Table1[Director Name] = $P516,Table1[imdb_score]),0.5)</f>
        <v>5.0999999999999996</v>
      </c>
      <c r="U516" cm="1">
        <f t="array" ref="U516">PERCENTILE(IF(Table1[Director Name] = $P516,Table1[imdb_score]),0.75)</f>
        <v>5.2</v>
      </c>
      <c r="V516" cm="1">
        <f t="array" ref="V516">PERCENTILE(IF(Table1[Director Name] = $P516,Table1[imdb_score]),1)</f>
        <v>5.3</v>
      </c>
    </row>
    <row r="517" spans="1:22">
      <c r="A517" t="s">
        <v>812</v>
      </c>
      <c r="B517">
        <v>174</v>
      </c>
      <c r="C517">
        <v>96</v>
      </c>
      <c r="D517" t="s">
        <v>1462</v>
      </c>
      <c r="E517">
        <v>88915214</v>
      </c>
      <c r="F517" t="s">
        <v>616</v>
      </c>
      <c r="G517" t="s">
        <v>2297</v>
      </c>
      <c r="H517">
        <v>50915214</v>
      </c>
      <c r="I517" t="s">
        <v>2298</v>
      </c>
      <c r="J517" t="s">
        <v>19</v>
      </c>
      <c r="K517" t="s">
        <v>20</v>
      </c>
      <c r="L517">
        <v>38000000</v>
      </c>
      <c r="M517">
        <v>6.5</v>
      </c>
      <c r="N517" t="s">
        <v>331</v>
      </c>
      <c r="P517" t="s">
        <v>2299</v>
      </c>
      <c r="Q517">
        <v>7.5</v>
      </c>
      <c r="R517">
        <v>2</v>
      </c>
      <c r="S517" cm="1">
        <f t="array" ref="S517">PERCENTILE(IF(Table1[Director Name] = $P517,Table1[imdb_score]),0.25)</f>
        <v>7.45</v>
      </c>
      <c r="T517" cm="1">
        <f t="array" ref="T517">PERCENTILE(IF(Table1[Director Name] = $P517,Table1[imdb_score]),0.5)</f>
        <v>7.5</v>
      </c>
      <c r="U517" cm="1">
        <f t="array" ref="U517">PERCENTILE(IF(Table1[Director Name] = $P517,Table1[imdb_score]),0.75)</f>
        <v>7.55</v>
      </c>
      <c r="V517" cm="1">
        <f t="array" ref="V517">PERCENTILE(IF(Table1[Director Name] = $P517,Table1[imdb_score]),1)</f>
        <v>7.6</v>
      </c>
    </row>
    <row r="518" spans="1:22">
      <c r="A518" t="s">
        <v>826</v>
      </c>
      <c r="B518">
        <v>119</v>
      </c>
      <c r="C518">
        <v>102</v>
      </c>
      <c r="D518" t="s">
        <v>1870</v>
      </c>
      <c r="E518">
        <v>90835030</v>
      </c>
      <c r="F518" t="s">
        <v>2300</v>
      </c>
      <c r="G518" t="s">
        <v>2301</v>
      </c>
      <c r="H518">
        <v>50835030</v>
      </c>
      <c r="I518" t="s">
        <v>865</v>
      </c>
      <c r="J518" t="s">
        <v>19</v>
      </c>
      <c r="K518" t="s">
        <v>20</v>
      </c>
      <c r="L518">
        <v>40000000</v>
      </c>
      <c r="M518">
        <v>5.9</v>
      </c>
      <c r="N518" t="s">
        <v>2302</v>
      </c>
      <c r="P518" t="s">
        <v>1351</v>
      </c>
      <c r="Q518">
        <v>6.45</v>
      </c>
      <c r="R518">
        <v>2</v>
      </c>
      <c r="S518" cm="1">
        <f t="array" ref="S518">PERCENTILE(IF(Table1[Director Name] = $P518,Table1[imdb_score]),0.25)</f>
        <v>6.2249999999999996</v>
      </c>
      <c r="T518" cm="1">
        <f t="array" ref="T518">PERCENTILE(IF(Table1[Director Name] = $P518,Table1[imdb_score]),0.5)</f>
        <v>6.45</v>
      </c>
      <c r="U518" cm="1">
        <f t="array" ref="U518">PERCENTILE(IF(Table1[Director Name] = $P518,Table1[imdb_score]),0.75)</f>
        <v>6.6750000000000007</v>
      </c>
      <c r="V518" cm="1">
        <f t="array" ref="V518">PERCENTILE(IF(Table1[Director Name] = $P518,Table1[imdb_score]),1)</f>
        <v>6.9</v>
      </c>
    </row>
    <row r="519" spans="1:22">
      <c r="A519" t="s">
        <v>2028</v>
      </c>
      <c r="B519">
        <v>153</v>
      </c>
      <c r="C519">
        <v>119</v>
      </c>
      <c r="D519" t="s">
        <v>2303</v>
      </c>
      <c r="E519">
        <v>115731542</v>
      </c>
      <c r="F519" t="s">
        <v>164</v>
      </c>
      <c r="G519" t="s">
        <v>2304</v>
      </c>
      <c r="H519">
        <v>50731542</v>
      </c>
      <c r="I519" t="s">
        <v>1648</v>
      </c>
      <c r="J519" t="s">
        <v>19</v>
      </c>
      <c r="K519" t="s">
        <v>20</v>
      </c>
      <c r="L519">
        <v>65000000</v>
      </c>
      <c r="M519">
        <v>6.5</v>
      </c>
      <c r="N519" t="s">
        <v>564</v>
      </c>
      <c r="P519" t="s">
        <v>2305</v>
      </c>
      <c r="Q519">
        <v>6.9</v>
      </c>
      <c r="R519">
        <v>2</v>
      </c>
      <c r="S519" cm="1">
        <f t="array" ref="S519">PERCENTILE(IF(Table1[Director Name] = $P519,Table1[imdb_score]),0.25)</f>
        <v>6.35</v>
      </c>
      <c r="T519" cm="1">
        <f t="array" ref="T519">PERCENTILE(IF(Table1[Director Name] = $P519,Table1[imdb_score]),0.5)</f>
        <v>6.9</v>
      </c>
      <c r="U519" cm="1">
        <f t="array" ref="U519">PERCENTILE(IF(Table1[Director Name] = $P519,Table1[imdb_score]),0.75)</f>
        <v>7.45</v>
      </c>
      <c r="V519" cm="1">
        <f t="array" ref="V519">PERCENTILE(IF(Table1[Director Name] = $P519,Table1[imdb_score]),1)</f>
        <v>8</v>
      </c>
    </row>
    <row r="520" spans="1:22">
      <c r="A520" t="s">
        <v>239</v>
      </c>
      <c r="B520">
        <v>123</v>
      </c>
      <c r="C520">
        <v>88</v>
      </c>
      <c r="D520" t="s">
        <v>2306</v>
      </c>
      <c r="E520">
        <v>74608545</v>
      </c>
      <c r="F520" t="s">
        <v>344</v>
      </c>
      <c r="G520" t="s">
        <v>2307</v>
      </c>
      <c r="H520">
        <v>50608545</v>
      </c>
      <c r="I520" t="s">
        <v>2308</v>
      </c>
      <c r="J520" t="s">
        <v>19</v>
      </c>
      <c r="K520" t="s">
        <v>20</v>
      </c>
      <c r="L520">
        <v>24000000</v>
      </c>
      <c r="M520">
        <v>7.2</v>
      </c>
      <c r="N520" t="s">
        <v>57</v>
      </c>
      <c r="P520" t="s">
        <v>2309</v>
      </c>
      <c r="Q520">
        <v>5.45</v>
      </c>
      <c r="R520">
        <v>2</v>
      </c>
      <c r="S520" cm="1">
        <f t="array" ref="S520">PERCENTILE(IF(Table1[Director Name] = $P520,Table1[imdb_score]),0.25)</f>
        <v>5.4250000000000007</v>
      </c>
      <c r="T520" cm="1">
        <f t="array" ref="T520">PERCENTILE(IF(Table1[Director Name] = $P520,Table1[imdb_score]),0.5)</f>
        <v>5.45</v>
      </c>
      <c r="U520" cm="1">
        <f t="array" ref="U520">PERCENTILE(IF(Table1[Director Name] = $P520,Table1[imdb_score]),0.75)</f>
        <v>5.4749999999999996</v>
      </c>
      <c r="V520" cm="1">
        <f t="array" ref="V520">PERCENTILE(IF(Table1[Director Name] = $P520,Table1[imdb_score]),1)</f>
        <v>5.5</v>
      </c>
    </row>
    <row r="521" spans="1:22">
      <c r="A521" t="s">
        <v>1139</v>
      </c>
      <c r="B521">
        <v>322</v>
      </c>
      <c r="C521">
        <v>137</v>
      </c>
      <c r="D521" t="s">
        <v>2310</v>
      </c>
      <c r="E521">
        <v>115603980</v>
      </c>
      <c r="F521" t="s">
        <v>2311</v>
      </c>
      <c r="G521" t="s">
        <v>2312</v>
      </c>
      <c r="H521">
        <v>50603980</v>
      </c>
      <c r="I521" t="s">
        <v>2204</v>
      </c>
      <c r="J521" t="s">
        <v>19</v>
      </c>
      <c r="K521" t="s">
        <v>20</v>
      </c>
      <c r="L521">
        <v>65000000</v>
      </c>
      <c r="M521">
        <v>7.2</v>
      </c>
      <c r="N521" t="s">
        <v>2313</v>
      </c>
      <c r="P521" t="s">
        <v>2314</v>
      </c>
      <c r="Q521">
        <v>4.0999999999999996</v>
      </c>
      <c r="R521">
        <v>2</v>
      </c>
      <c r="S521" cm="1">
        <f t="array" ref="S521">PERCENTILE(IF(Table1[Director Name] = $P521,Table1[imdb_score]),0.25)</f>
        <v>4.0999999999999996</v>
      </c>
      <c r="T521" cm="1">
        <f t="array" ref="T521">PERCENTILE(IF(Table1[Director Name] = $P521,Table1[imdb_score]),0.5)</f>
        <v>4.0999999999999996</v>
      </c>
      <c r="U521" cm="1">
        <f t="array" ref="U521">PERCENTILE(IF(Table1[Director Name] = $P521,Table1[imdb_score]),0.75)</f>
        <v>4.0999999999999996</v>
      </c>
      <c r="V521" cm="1">
        <f t="array" ref="V521">PERCENTILE(IF(Table1[Director Name] = $P521,Table1[imdb_score]),1)</f>
        <v>4.0999999999999996</v>
      </c>
    </row>
    <row r="522" spans="1:22">
      <c r="A522" t="s">
        <v>1139</v>
      </c>
      <c r="B522">
        <v>322</v>
      </c>
      <c r="C522">
        <v>137</v>
      </c>
      <c r="D522" t="s">
        <v>2310</v>
      </c>
      <c r="E522">
        <v>115603980</v>
      </c>
      <c r="F522" t="s">
        <v>2311</v>
      </c>
      <c r="G522" t="s">
        <v>2312</v>
      </c>
      <c r="H522">
        <v>50603980</v>
      </c>
      <c r="I522" t="s">
        <v>2204</v>
      </c>
      <c r="J522" t="s">
        <v>19</v>
      </c>
      <c r="K522" t="s">
        <v>20</v>
      </c>
      <c r="L522">
        <v>65000000</v>
      </c>
      <c r="M522">
        <v>7.2</v>
      </c>
      <c r="N522" t="s">
        <v>2313</v>
      </c>
      <c r="P522" t="s">
        <v>1162</v>
      </c>
      <c r="Q522">
        <v>6.9</v>
      </c>
      <c r="R522">
        <v>2</v>
      </c>
      <c r="S522" cm="1">
        <f t="array" ref="S522">PERCENTILE(IF(Table1[Director Name] = $P522,Table1[imdb_score]),0.25)</f>
        <v>6.65</v>
      </c>
      <c r="T522" cm="1">
        <f t="array" ref="T522">PERCENTILE(IF(Table1[Director Name] = $P522,Table1[imdb_score]),0.5)</f>
        <v>6.9</v>
      </c>
      <c r="U522" cm="1">
        <f t="array" ref="U522">PERCENTILE(IF(Table1[Director Name] = $P522,Table1[imdb_score]),0.75)</f>
        <v>7.15</v>
      </c>
      <c r="V522" cm="1">
        <f t="array" ref="V522">PERCENTILE(IF(Table1[Director Name] = $P522,Table1[imdb_score]),1)</f>
        <v>7.4</v>
      </c>
    </row>
    <row r="523" spans="1:22">
      <c r="A523" t="s">
        <v>2315</v>
      </c>
      <c r="B523">
        <v>176</v>
      </c>
      <c r="C523">
        <v>124</v>
      </c>
      <c r="D523" t="s">
        <v>865</v>
      </c>
      <c r="E523">
        <v>118471320</v>
      </c>
      <c r="F523" t="s">
        <v>86</v>
      </c>
      <c r="G523" t="s">
        <v>2316</v>
      </c>
      <c r="H523">
        <v>50471320</v>
      </c>
      <c r="I523" t="s">
        <v>2317</v>
      </c>
      <c r="J523" t="s">
        <v>19</v>
      </c>
      <c r="K523" t="s">
        <v>20</v>
      </c>
      <c r="L523">
        <v>68000000</v>
      </c>
      <c r="M523">
        <v>6.4</v>
      </c>
      <c r="N523" t="s">
        <v>2318</v>
      </c>
      <c r="P523" t="s">
        <v>2319</v>
      </c>
      <c r="Q523">
        <v>6.45</v>
      </c>
      <c r="R523">
        <v>2</v>
      </c>
      <c r="S523" cm="1">
        <f t="array" ref="S523">PERCENTILE(IF(Table1[Director Name] = $P523,Table1[imdb_score]),0.25)</f>
        <v>6.0750000000000002</v>
      </c>
      <c r="T523" cm="1">
        <f t="array" ref="T523">PERCENTILE(IF(Table1[Director Name] = $P523,Table1[imdb_score]),0.5)</f>
        <v>6.45</v>
      </c>
      <c r="U523" cm="1">
        <f t="array" ref="U523">PERCENTILE(IF(Table1[Director Name] = $P523,Table1[imdb_score]),0.75)</f>
        <v>6.8250000000000002</v>
      </c>
      <c r="V523" cm="1">
        <f t="array" ref="V523">PERCENTILE(IF(Table1[Director Name] = $P523,Table1[imdb_score]),1)</f>
        <v>7.2</v>
      </c>
    </row>
    <row r="524" spans="1:22">
      <c r="A524" t="s">
        <v>514</v>
      </c>
      <c r="B524">
        <v>208</v>
      </c>
      <c r="C524">
        <v>88</v>
      </c>
      <c r="D524" t="s">
        <v>2320</v>
      </c>
      <c r="E524">
        <v>190418803</v>
      </c>
      <c r="F524" t="s">
        <v>263</v>
      </c>
      <c r="G524" t="s">
        <v>2321</v>
      </c>
      <c r="H524">
        <v>50418803</v>
      </c>
      <c r="I524" t="s">
        <v>515</v>
      </c>
      <c r="J524" t="s">
        <v>19</v>
      </c>
      <c r="K524" t="s">
        <v>20</v>
      </c>
      <c r="L524">
        <v>140000000</v>
      </c>
      <c r="M524">
        <v>6.1</v>
      </c>
      <c r="N524" t="s">
        <v>2322</v>
      </c>
      <c r="P524" t="s">
        <v>2323</v>
      </c>
      <c r="Q524">
        <v>7.1</v>
      </c>
      <c r="R524">
        <v>2</v>
      </c>
      <c r="S524" cm="1">
        <f t="array" ref="S524">PERCENTILE(IF(Table1[Director Name] = $P524,Table1[imdb_score]),0.25)</f>
        <v>7</v>
      </c>
      <c r="T524" cm="1">
        <f t="array" ref="T524">PERCENTILE(IF(Table1[Director Name] = $P524,Table1[imdb_score]),0.5)</f>
        <v>7.1</v>
      </c>
      <c r="U524" cm="1">
        <f t="array" ref="U524">PERCENTILE(IF(Table1[Director Name] = $P524,Table1[imdb_score]),0.75)</f>
        <v>7.2</v>
      </c>
      <c r="V524" cm="1">
        <f t="array" ref="V524">PERCENTILE(IF(Table1[Director Name] = $P524,Table1[imdb_score]),1)</f>
        <v>7.3</v>
      </c>
    </row>
    <row r="525" spans="1:22">
      <c r="A525" t="s">
        <v>2225</v>
      </c>
      <c r="B525">
        <v>262</v>
      </c>
      <c r="C525">
        <v>92</v>
      </c>
      <c r="D525" t="s">
        <v>2324</v>
      </c>
      <c r="E525">
        <v>58401464</v>
      </c>
      <c r="F525" t="s">
        <v>622</v>
      </c>
      <c r="G525" t="s">
        <v>2325</v>
      </c>
      <c r="H525">
        <v>50401464</v>
      </c>
      <c r="I525" t="s">
        <v>2326</v>
      </c>
      <c r="J525" t="s">
        <v>19</v>
      </c>
      <c r="K525" t="s">
        <v>20</v>
      </c>
      <c r="L525">
        <v>8000000</v>
      </c>
      <c r="M525">
        <v>7.1</v>
      </c>
      <c r="N525" t="s">
        <v>331</v>
      </c>
      <c r="P525" t="s">
        <v>2327</v>
      </c>
      <c r="Q525">
        <v>5.9</v>
      </c>
      <c r="R525">
        <v>2</v>
      </c>
      <c r="S525" cm="1">
        <f t="array" ref="S525">PERCENTILE(IF(Table1[Director Name] = $P525,Table1[imdb_score]),0.25)</f>
        <v>5.85</v>
      </c>
      <c r="T525" cm="1">
        <f t="array" ref="T525">PERCENTILE(IF(Table1[Director Name] = $P525,Table1[imdb_score]),0.5)</f>
        <v>5.9</v>
      </c>
      <c r="U525" cm="1">
        <f t="array" ref="U525">PERCENTILE(IF(Table1[Director Name] = $P525,Table1[imdb_score]),0.75)</f>
        <v>5.95</v>
      </c>
      <c r="V525" cm="1">
        <f t="array" ref="V525">PERCENTILE(IF(Table1[Director Name] = $P525,Table1[imdb_score]),1)</f>
        <v>6</v>
      </c>
    </row>
    <row r="526" spans="1:22">
      <c r="A526" t="s">
        <v>2328</v>
      </c>
      <c r="B526">
        <v>173</v>
      </c>
      <c r="C526">
        <v>107</v>
      </c>
      <c r="D526" t="s">
        <v>346</v>
      </c>
      <c r="E526">
        <v>90353764</v>
      </c>
      <c r="F526" t="s">
        <v>344</v>
      </c>
      <c r="G526" t="s">
        <v>2329</v>
      </c>
      <c r="H526">
        <v>50353764</v>
      </c>
      <c r="I526" t="s">
        <v>452</v>
      </c>
      <c r="J526" t="s">
        <v>19</v>
      </c>
      <c r="K526" t="s">
        <v>20</v>
      </c>
      <c r="L526">
        <v>40000000</v>
      </c>
      <c r="M526">
        <v>6</v>
      </c>
      <c r="N526" t="s">
        <v>921</v>
      </c>
      <c r="P526" t="s">
        <v>2330</v>
      </c>
      <c r="Q526">
        <v>5.4</v>
      </c>
      <c r="R526">
        <v>2</v>
      </c>
      <c r="S526" cm="1">
        <f t="array" ref="S526">PERCENTILE(IF(Table1[Director Name] = $P526,Table1[imdb_score]),0.25)</f>
        <v>5.25</v>
      </c>
      <c r="T526" cm="1">
        <f t="array" ref="T526">PERCENTILE(IF(Table1[Director Name] = $P526,Table1[imdb_score]),0.5)</f>
        <v>5.4</v>
      </c>
      <c r="U526" cm="1">
        <f t="array" ref="U526">PERCENTILE(IF(Table1[Director Name] = $P526,Table1[imdb_score]),0.75)</f>
        <v>5.55</v>
      </c>
      <c r="V526" cm="1">
        <f t="array" ref="V526">PERCENTILE(IF(Table1[Director Name] = $P526,Table1[imdb_score]),1)</f>
        <v>5.7</v>
      </c>
    </row>
    <row r="527" spans="1:22">
      <c r="A527" t="s">
        <v>1157</v>
      </c>
      <c r="B527">
        <v>26</v>
      </c>
      <c r="C527">
        <v>100</v>
      </c>
      <c r="D527" t="s">
        <v>2331</v>
      </c>
      <c r="E527">
        <v>100328194</v>
      </c>
      <c r="F527" t="s">
        <v>510</v>
      </c>
      <c r="G527" t="s">
        <v>2332</v>
      </c>
      <c r="H527">
        <v>50328194</v>
      </c>
      <c r="I527" t="s">
        <v>1832</v>
      </c>
      <c r="J527" t="s">
        <v>19</v>
      </c>
      <c r="K527" t="s">
        <v>20</v>
      </c>
      <c r="L527">
        <v>50000000</v>
      </c>
      <c r="M527">
        <v>6</v>
      </c>
      <c r="N527" t="s">
        <v>692</v>
      </c>
      <c r="P527" t="s">
        <v>2333</v>
      </c>
      <c r="Q527">
        <v>7.65</v>
      </c>
      <c r="R527">
        <v>2</v>
      </c>
      <c r="S527" cm="1">
        <f t="array" ref="S527">PERCENTILE(IF(Table1[Director Name] = $P527,Table1[imdb_score]),0.25)</f>
        <v>7.3250000000000002</v>
      </c>
      <c r="T527" cm="1">
        <f t="array" ref="T527">PERCENTILE(IF(Table1[Director Name] = $P527,Table1[imdb_score]),0.5)</f>
        <v>7.65</v>
      </c>
      <c r="U527" cm="1">
        <f t="array" ref="U527">PERCENTILE(IF(Table1[Director Name] = $P527,Table1[imdb_score]),0.75)</f>
        <v>7.9750000000000005</v>
      </c>
      <c r="V527" cm="1">
        <f t="array" ref="V527">PERCENTILE(IF(Table1[Director Name] = $P527,Table1[imdb_score]),1)</f>
        <v>8.3000000000000007</v>
      </c>
    </row>
    <row r="528" spans="1:22">
      <c r="A528" t="s">
        <v>649</v>
      </c>
      <c r="B528">
        <v>265</v>
      </c>
      <c r="C528">
        <v>110</v>
      </c>
      <c r="D528" t="s">
        <v>1086</v>
      </c>
      <c r="E528">
        <v>130313314</v>
      </c>
      <c r="F528" t="s">
        <v>394</v>
      </c>
      <c r="G528" t="s">
        <v>2334</v>
      </c>
      <c r="H528">
        <v>50313314</v>
      </c>
      <c r="I528" t="s">
        <v>719</v>
      </c>
      <c r="J528" t="s">
        <v>19</v>
      </c>
      <c r="K528" t="s">
        <v>20</v>
      </c>
      <c r="L528">
        <v>80000000</v>
      </c>
      <c r="M528">
        <v>6.5</v>
      </c>
      <c r="N528" t="s">
        <v>1249</v>
      </c>
      <c r="P528" t="s">
        <v>2335</v>
      </c>
      <c r="Q528">
        <v>5.6</v>
      </c>
      <c r="R528">
        <v>2</v>
      </c>
      <c r="S528" cm="1">
        <f t="array" ref="S528">PERCENTILE(IF(Table1[Director Name] = $P528,Table1[imdb_score]),0.25)</f>
        <v>5.55</v>
      </c>
      <c r="T528" cm="1">
        <f t="array" ref="T528">PERCENTILE(IF(Table1[Director Name] = $P528,Table1[imdb_score]),0.5)</f>
        <v>5.6</v>
      </c>
      <c r="U528" cm="1">
        <f t="array" ref="U528">PERCENTILE(IF(Table1[Director Name] = $P528,Table1[imdb_score]),0.75)</f>
        <v>5.65</v>
      </c>
      <c r="V528" cm="1">
        <f t="array" ref="V528">PERCENTILE(IF(Table1[Director Name] = $P528,Table1[imdb_score]),1)</f>
        <v>5.7</v>
      </c>
    </row>
    <row r="529" spans="1:22">
      <c r="A529" t="s">
        <v>710</v>
      </c>
      <c r="B529">
        <v>75</v>
      </c>
      <c r="C529">
        <v>95</v>
      </c>
      <c r="D529" t="s">
        <v>2336</v>
      </c>
      <c r="E529">
        <v>82301521</v>
      </c>
      <c r="F529" t="s">
        <v>1326</v>
      </c>
      <c r="G529" t="s">
        <v>2337</v>
      </c>
      <c r="H529">
        <v>50301521</v>
      </c>
      <c r="I529" t="s">
        <v>2338</v>
      </c>
      <c r="J529" t="s">
        <v>19</v>
      </c>
      <c r="K529" t="s">
        <v>20</v>
      </c>
      <c r="L529">
        <v>32000000</v>
      </c>
      <c r="M529">
        <v>4.5999999999999996</v>
      </c>
      <c r="N529" t="s">
        <v>2339</v>
      </c>
      <c r="P529" t="s">
        <v>2340</v>
      </c>
      <c r="Q529">
        <v>5.5</v>
      </c>
      <c r="R529">
        <v>2</v>
      </c>
      <c r="S529" cm="1">
        <f t="array" ref="S529">PERCENTILE(IF(Table1[Director Name] = $P529,Table1[imdb_score]),0.25)</f>
        <v>5.4</v>
      </c>
      <c r="T529" cm="1">
        <f t="array" ref="T529">PERCENTILE(IF(Table1[Director Name] = $P529,Table1[imdb_score]),0.5)</f>
        <v>5.5</v>
      </c>
      <c r="U529" cm="1">
        <f t="array" ref="U529">PERCENTILE(IF(Table1[Director Name] = $P529,Table1[imdb_score]),0.75)</f>
        <v>5.6</v>
      </c>
      <c r="V529" cm="1">
        <f t="array" ref="V529">PERCENTILE(IF(Table1[Director Name] = $P529,Table1[imdb_score]),1)</f>
        <v>5.7</v>
      </c>
    </row>
    <row r="530" spans="1:22">
      <c r="A530" t="s">
        <v>1518</v>
      </c>
      <c r="B530">
        <v>53</v>
      </c>
      <c r="C530">
        <v>92</v>
      </c>
      <c r="D530" t="s">
        <v>2017</v>
      </c>
      <c r="E530">
        <v>105263257</v>
      </c>
      <c r="F530" t="s">
        <v>1085</v>
      </c>
      <c r="G530" t="s">
        <v>2341</v>
      </c>
      <c r="H530">
        <v>50263257</v>
      </c>
      <c r="I530" t="s">
        <v>2342</v>
      </c>
      <c r="J530" t="s">
        <v>19</v>
      </c>
      <c r="K530" t="s">
        <v>20</v>
      </c>
      <c r="L530">
        <v>55000000</v>
      </c>
      <c r="M530">
        <v>5.4</v>
      </c>
      <c r="N530" t="s">
        <v>2343</v>
      </c>
      <c r="P530" t="s">
        <v>2344</v>
      </c>
      <c r="Q530">
        <v>5.25</v>
      </c>
      <c r="R530">
        <v>2</v>
      </c>
      <c r="S530" cm="1">
        <f t="array" ref="S530">PERCENTILE(IF(Table1[Director Name] = $P530,Table1[imdb_score]),0.25)</f>
        <v>5.0750000000000002</v>
      </c>
      <c r="T530" cm="1">
        <f t="array" ref="T530">PERCENTILE(IF(Table1[Director Name] = $P530,Table1[imdb_score]),0.5)</f>
        <v>5.25</v>
      </c>
      <c r="U530" cm="1">
        <f t="array" ref="U530">PERCENTILE(IF(Table1[Director Name] = $P530,Table1[imdb_score]),0.75)</f>
        <v>5.4249999999999998</v>
      </c>
      <c r="V530" cm="1">
        <f t="array" ref="V530">PERCENTILE(IF(Table1[Director Name] = $P530,Table1[imdb_score]),1)</f>
        <v>5.6</v>
      </c>
    </row>
    <row r="531" spans="1:22">
      <c r="A531" t="s">
        <v>1464</v>
      </c>
      <c r="B531">
        <v>517</v>
      </c>
      <c r="C531">
        <v>117</v>
      </c>
      <c r="D531" t="s">
        <v>1065</v>
      </c>
      <c r="E531">
        <v>180191634</v>
      </c>
      <c r="F531" t="s">
        <v>23</v>
      </c>
      <c r="G531" t="s">
        <v>2345</v>
      </c>
      <c r="H531">
        <v>50191634</v>
      </c>
      <c r="I531" t="s">
        <v>1160</v>
      </c>
      <c r="J531" t="s">
        <v>19</v>
      </c>
      <c r="K531" t="s">
        <v>20</v>
      </c>
      <c r="L531">
        <v>130000000</v>
      </c>
      <c r="M531">
        <v>7.4</v>
      </c>
      <c r="N531" t="s">
        <v>1812</v>
      </c>
      <c r="P531" t="s">
        <v>316</v>
      </c>
      <c r="Q531">
        <v>6.4</v>
      </c>
      <c r="R531">
        <v>2</v>
      </c>
      <c r="S531" cm="1">
        <f t="array" ref="S531">PERCENTILE(IF(Table1[Director Name] = $P531,Table1[imdb_score]),0.25)</f>
        <v>6.25</v>
      </c>
      <c r="T531" cm="1">
        <f t="array" ref="T531">PERCENTILE(IF(Table1[Director Name] = $P531,Table1[imdb_score]),0.5)</f>
        <v>6.4</v>
      </c>
      <c r="U531" cm="1">
        <f t="array" ref="U531">PERCENTILE(IF(Table1[Director Name] = $P531,Table1[imdb_score]),0.75)</f>
        <v>6.55</v>
      </c>
      <c r="V531" cm="1">
        <f t="array" ref="V531">PERCENTILE(IF(Table1[Director Name] = $P531,Table1[imdb_score]),1)</f>
        <v>6.7</v>
      </c>
    </row>
    <row r="532" spans="1:22">
      <c r="A532" t="s">
        <v>51</v>
      </c>
      <c r="B532">
        <v>75</v>
      </c>
      <c r="C532">
        <v>142</v>
      </c>
      <c r="D532" t="s">
        <v>479</v>
      </c>
      <c r="E532">
        <v>119654900</v>
      </c>
      <c r="F532" t="s">
        <v>371</v>
      </c>
      <c r="G532" t="s">
        <v>2346</v>
      </c>
      <c r="H532">
        <v>49654900</v>
      </c>
      <c r="I532" t="s">
        <v>2347</v>
      </c>
      <c r="J532" t="s">
        <v>19</v>
      </c>
      <c r="K532" t="s">
        <v>20</v>
      </c>
      <c r="L532">
        <v>70000000</v>
      </c>
      <c r="M532">
        <v>6.7</v>
      </c>
      <c r="N532" t="s">
        <v>2049</v>
      </c>
      <c r="P532" t="s">
        <v>2348</v>
      </c>
      <c r="Q532">
        <v>6.9</v>
      </c>
      <c r="R532">
        <v>2</v>
      </c>
      <c r="S532" cm="1">
        <f t="array" ref="S532">PERCENTILE(IF(Table1[Director Name] = $P532,Table1[imdb_score]),0.25)</f>
        <v>6.85</v>
      </c>
      <c r="T532" cm="1">
        <f t="array" ref="T532">PERCENTILE(IF(Table1[Director Name] = $P532,Table1[imdb_score]),0.5)</f>
        <v>6.9</v>
      </c>
      <c r="U532" cm="1">
        <f t="array" ref="U532">PERCENTILE(IF(Table1[Director Name] = $P532,Table1[imdb_score]),0.75)</f>
        <v>6.95</v>
      </c>
      <c r="V532" cm="1">
        <f t="array" ref="V532">PERCENTILE(IF(Table1[Director Name] = $P532,Table1[imdb_score]),1)</f>
        <v>7</v>
      </c>
    </row>
    <row r="533" spans="1:22">
      <c r="A533" t="s">
        <v>1447</v>
      </c>
      <c r="B533">
        <v>131</v>
      </c>
      <c r="C533">
        <v>102</v>
      </c>
      <c r="D533" t="s">
        <v>2349</v>
      </c>
      <c r="E533">
        <v>79566871</v>
      </c>
      <c r="F533" t="s">
        <v>2350</v>
      </c>
      <c r="G533" t="s">
        <v>2351</v>
      </c>
      <c r="H533">
        <v>49566871</v>
      </c>
      <c r="I533" t="s">
        <v>2352</v>
      </c>
      <c r="J533" t="s">
        <v>19</v>
      </c>
      <c r="K533" t="s">
        <v>20</v>
      </c>
      <c r="L533">
        <v>30000000</v>
      </c>
      <c r="M533">
        <v>4.2</v>
      </c>
      <c r="N533" t="s">
        <v>2353</v>
      </c>
      <c r="P533" t="s">
        <v>2354</v>
      </c>
      <c r="Q533">
        <v>5.95</v>
      </c>
      <c r="R533">
        <v>2</v>
      </c>
      <c r="S533" cm="1">
        <f t="array" ref="S533">PERCENTILE(IF(Table1[Director Name] = $P533,Table1[imdb_score]),0.25)</f>
        <v>5.6750000000000007</v>
      </c>
      <c r="T533" cm="1">
        <f t="array" ref="T533">PERCENTILE(IF(Table1[Director Name] = $P533,Table1[imdb_score]),0.5)</f>
        <v>5.95</v>
      </c>
      <c r="U533" cm="1">
        <f t="array" ref="U533">PERCENTILE(IF(Table1[Director Name] = $P533,Table1[imdb_score]),0.75)</f>
        <v>6.2249999999999996</v>
      </c>
      <c r="V533" cm="1">
        <f t="array" ref="V533">PERCENTILE(IF(Table1[Director Name] = $P533,Table1[imdb_score]),1)</f>
        <v>6.5</v>
      </c>
    </row>
    <row r="534" spans="1:22">
      <c r="A534" t="s">
        <v>1831</v>
      </c>
      <c r="B534">
        <v>153</v>
      </c>
      <c r="C534">
        <v>74</v>
      </c>
      <c r="D534" t="s">
        <v>2355</v>
      </c>
      <c r="E534">
        <v>104354205</v>
      </c>
      <c r="F534" t="s">
        <v>899</v>
      </c>
      <c r="G534" t="s">
        <v>2356</v>
      </c>
      <c r="H534">
        <v>49354205</v>
      </c>
      <c r="I534" t="s">
        <v>2357</v>
      </c>
      <c r="J534" t="s">
        <v>19</v>
      </c>
      <c r="K534" t="s">
        <v>20</v>
      </c>
      <c r="L534">
        <v>55000000</v>
      </c>
      <c r="M534">
        <v>6.3</v>
      </c>
      <c r="N534" t="s">
        <v>331</v>
      </c>
      <c r="P534" t="s">
        <v>2358</v>
      </c>
      <c r="Q534">
        <v>6.5</v>
      </c>
      <c r="R534">
        <v>2</v>
      </c>
      <c r="S534" cm="1">
        <f t="array" ref="S534">PERCENTILE(IF(Table1[Director Name] = $P534,Table1[imdb_score]),0.25)</f>
        <v>6.35</v>
      </c>
      <c r="T534" cm="1">
        <f t="array" ref="T534">PERCENTILE(IF(Table1[Director Name] = $P534,Table1[imdb_score]),0.5)</f>
        <v>6.5</v>
      </c>
      <c r="U534" cm="1">
        <f t="array" ref="U534">PERCENTILE(IF(Table1[Director Name] = $P534,Table1[imdb_score]),0.75)</f>
        <v>6.65</v>
      </c>
      <c r="V534" cm="1">
        <f t="array" ref="V534">PERCENTILE(IF(Table1[Director Name] = $P534,Table1[imdb_score]),1)</f>
        <v>6.8</v>
      </c>
    </row>
    <row r="535" spans="1:22">
      <c r="A535" t="s">
        <v>577</v>
      </c>
      <c r="B535">
        <v>488</v>
      </c>
      <c r="C535">
        <v>122</v>
      </c>
      <c r="D535" t="s">
        <v>135</v>
      </c>
      <c r="E535">
        <v>74273505</v>
      </c>
      <c r="F535" t="s">
        <v>2223</v>
      </c>
      <c r="G535" t="s">
        <v>2359</v>
      </c>
      <c r="H535">
        <v>49273505</v>
      </c>
      <c r="I535" t="s">
        <v>1770</v>
      </c>
      <c r="J535" t="s">
        <v>19</v>
      </c>
      <c r="K535" t="s">
        <v>20</v>
      </c>
      <c r="L535">
        <v>25000000</v>
      </c>
      <c r="M535">
        <v>8.1</v>
      </c>
      <c r="N535" t="s">
        <v>1608</v>
      </c>
      <c r="P535" t="s">
        <v>2360</v>
      </c>
      <c r="Q535">
        <v>5.0999999999999996</v>
      </c>
      <c r="R535">
        <v>2</v>
      </c>
      <c r="S535" cm="1">
        <f t="array" ref="S535">PERCENTILE(IF(Table1[Director Name] = $P535,Table1[imdb_score]),0.25)</f>
        <v>4.8</v>
      </c>
      <c r="T535" cm="1">
        <f t="array" ref="T535">PERCENTILE(IF(Table1[Director Name] = $P535,Table1[imdb_score]),0.5)</f>
        <v>5.0999999999999996</v>
      </c>
      <c r="U535" cm="1">
        <f t="array" ref="U535">PERCENTILE(IF(Table1[Director Name] = $P535,Table1[imdb_score]),0.75)</f>
        <v>5.4</v>
      </c>
      <c r="V535" cm="1">
        <f t="array" ref="V535">PERCENTILE(IF(Table1[Director Name] = $P535,Table1[imdb_score]),1)</f>
        <v>5.7</v>
      </c>
    </row>
    <row r="536" spans="1:22">
      <c r="A536" t="s">
        <v>2361</v>
      </c>
      <c r="B536">
        <v>166</v>
      </c>
      <c r="C536">
        <v>113</v>
      </c>
      <c r="D536" t="s">
        <v>2362</v>
      </c>
      <c r="E536">
        <v>109176215</v>
      </c>
      <c r="F536" t="s">
        <v>310</v>
      </c>
      <c r="G536" t="s">
        <v>2363</v>
      </c>
      <c r="H536">
        <v>49176215</v>
      </c>
      <c r="I536" t="s">
        <v>2364</v>
      </c>
      <c r="J536" t="s">
        <v>19</v>
      </c>
      <c r="K536" t="s">
        <v>20</v>
      </c>
      <c r="L536">
        <v>60000000</v>
      </c>
      <c r="M536">
        <v>5.5</v>
      </c>
      <c r="N536" t="s">
        <v>57</v>
      </c>
      <c r="P536" t="s">
        <v>2365</v>
      </c>
      <c r="Q536">
        <v>5.9</v>
      </c>
      <c r="R536">
        <v>2</v>
      </c>
      <c r="S536" cm="1">
        <f t="array" ref="S536">PERCENTILE(IF(Table1[Director Name] = $P536,Table1[imdb_score]),0.25)</f>
        <v>5.8</v>
      </c>
      <c r="T536" cm="1">
        <f t="array" ref="T536">PERCENTILE(IF(Table1[Director Name] = $P536,Table1[imdb_score]),0.5)</f>
        <v>5.9</v>
      </c>
      <c r="U536" cm="1">
        <f t="array" ref="U536">PERCENTILE(IF(Table1[Director Name] = $P536,Table1[imdb_score]),0.75)</f>
        <v>6</v>
      </c>
      <c r="V536" cm="1">
        <f t="array" ref="V536">PERCENTILE(IF(Table1[Director Name] = $P536,Table1[imdb_score]),1)</f>
        <v>6.1</v>
      </c>
    </row>
    <row r="537" spans="1:22">
      <c r="A537" t="s">
        <v>369</v>
      </c>
      <c r="B537">
        <v>212</v>
      </c>
      <c r="C537">
        <v>116</v>
      </c>
      <c r="D537" t="s">
        <v>1317</v>
      </c>
      <c r="E537">
        <v>89138076</v>
      </c>
      <c r="F537" t="s">
        <v>2366</v>
      </c>
      <c r="G537" t="s">
        <v>2367</v>
      </c>
      <c r="H537">
        <v>49138076</v>
      </c>
      <c r="I537" t="s">
        <v>2368</v>
      </c>
      <c r="J537" t="s">
        <v>19</v>
      </c>
      <c r="K537" t="s">
        <v>20</v>
      </c>
      <c r="L537">
        <v>40000000</v>
      </c>
      <c r="M537">
        <v>5.5</v>
      </c>
      <c r="N537" t="s">
        <v>1318</v>
      </c>
      <c r="P537" t="s">
        <v>2369</v>
      </c>
      <c r="Q537">
        <v>6.05</v>
      </c>
      <c r="R537">
        <v>2</v>
      </c>
      <c r="S537" cm="1">
        <f t="array" ref="S537">PERCENTILE(IF(Table1[Director Name] = $P537,Table1[imdb_score]),0.25)</f>
        <v>6.0250000000000004</v>
      </c>
      <c r="T537" cm="1">
        <f t="array" ref="T537">PERCENTILE(IF(Table1[Director Name] = $P537,Table1[imdb_score]),0.5)</f>
        <v>6.05</v>
      </c>
      <c r="U537" cm="1">
        <f t="array" ref="U537">PERCENTILE(IF(Table1[Director Name] = $P537,Table1[imdb_score]),0.75)</f>
        <v>6.0749999999999993</v>
      </c>
      <c r="V537" cm="1">
        <f t="array" ref="V537">PERCENTILE(IF(Table1[Director Name] = $P537,Table1[imdb_score]),1)</f>
        <v>6.1</v>
      </c>
    </row>
    <row r="538" spans="1:22">
      <c r="A538" t="s">
        <v>2181</v>
      </c>
      <c r="B538">
        <v>111</v>
      </c>
      <c r="C538">
        <v>94</v>
      </c>
      <c r="D538" t="s">
        <v>2370</v>
      </c>
      <c r="E538">
        <v>64001297</v>
      </c>
      <c r="F538" t="s">
        <v>2371</v>
      </c>
      <c r="G538" t="s">
        <v>2372</v>
      </c>
      <c r="H538">
        <v>49001297</v>
      </c>
      <c r="I538" t="s">
        <v>2373</v>
      </c>
      <c r="J538" t="s">
        <v>19</v>
      </c>
      <c r="K538" t="s">
        <v>20</v>
      </c>
      <c r="L538">
        <v>15000000</v>
      </c>
      <c r="M538">
        <v>6.2</v>
      </c>
      <c r="N538" t="s">
        <v>180</v>
      </c>
      <c r="P538" t="s">
        <v>2374</v>
      </c>
      <c r="Q538">
        <v>4.55</v>
      </c>
      <c r="R538">
        <v>2</v>
      </c>
      <c r="S538" cm="1">
        <f t="array" ref="S538">PERCENTILE(IF(Table1[Director Name] = $P538,Table1[imdb_score]),0.25)</f>
        <v>4.4750000000000005</v>
      </c>
      <c r="T538" cm="1">
        <f t="array" ref="T538">PERCENTILE(IF(Table1[Director Name] = $P538,Table1[imdb_score]),0.5)</f>
        <v>4.5500000000000007</v>
      </c>
      <c r="U538" cm="1">
        <f t="array" ref="U538">PERCENTILE(IF(Table1[Director Name] = $P538,Table1[imdb_score]),0.75)</f>
        <v>4.625</v>
      </c>
      <c r="V538" cm="1">
        <f t="array" ref="V538">PERCENTILE(IF(Table1[Director Name] = $P538,Table1[imdb_score]),1)</f>
        <v>4.7</v>
      </c>
    </row>
    <row r="539" spans="1:22">
      <c r="A539" t="s">
        <v>1166</v>
      </c>
      <c r="B539">
        <v>248</v>
      </c>
      <c r="C539">
        <v>96</v>
      </c>
      <c r="D539" t="s">
        <v>2375</v>
      </c>
      <c r="E539">
        <v>53884821</v>
      </c>
      <c r="F539" t="s">
        <v>2376</v>
      </c>
      <c r="G539" t="s">
        <v>2377</v>
      </c>
      <c r="H539">
        <v>48884821</v>
      </c>
      <c r="I539" t="s">
        <v>2378</v>
      </c>
      <c r="J539" t="s">
        <v>19</v>
      </c>
      <c r="K539" t="s">
        <v>20</v>
      </c>
      <c r="L539">
        <v>5000000</v>
      </c>
      <c r="M539">
        <v>4.5999999999999996</v>
      </c>
      <c r="N539" t="s">
        <v>116</v>
      </c>
      <c r="P539" t="s">
        <v>22</v>
      </c>
      <c r="Q539">
        <v>7</v>
      </c>
      <c r="R539">
        <v>2</v>
      </c>
      <c r="S539" cm="1">
        <f t="array" ref="S539">PERCENTILE(IF(Table1[Director Name] = $P539,Table1[imdb_score]),0.25)</f>
        <v>7</v>
      </c>
      <c r="T539" cm="1">
        <f t="array" ref="T539">PERCENTILE(IF(Table1[Director Name] = $P539,Table1[imdb_score]),0.5)</f>
        <v>7</v>
      </c>
      <c r="U539" cm="1">
        <f t="array" ref="U539">PERCENTILE(IF(Table1[Director Name] = $P539,Table1[imdb_score]),0.75)</f>
        <v>7</v>
      </c>
      <c r="V539" cm="1">
        <f t="array" ref="V539">PERCENTILE(IF(Table1[Director Name] = $P539,Table1[imdb_score]),1)</f>
        <v>7</v>
      </c>
    </row>
    <row r="540" spans="1:22">
      <c r="A540" t="s">
        <v>1064</v>
      </c>
      <c r="B540">
        <v>62</v>
      </c>
      <c r="C540">
        <v>124</v>
      </c>
      <c r="D540" t="s">
        <v>2379</v>
      </c>
      <c r="E540">
        <v>54800000</v>
      </c>
      <c r="F540" t="s">
        <v>262</v>
      </c>
      <c r="G540" t="s">
        <v>2380</v>
      </c>
      <c r="H540">
        <v>48800000</v>
      </c>
      <c r="I540" t="s">
        <v>948</v>
      </c>
      <c r="J540" t="s">
        <v>19</v>
      </c>
      <c r="K540" t="s">
        <v>20</v>
      </c>
      <c r="L540">
        <v>6000000</v>
      </c>
      <c r="M540">
        <v>7.8</v>
      </c>
      <c r="N540" t="s">
        <v>48</v>
      </c>
      <c r="P540" t="s">
        <v>2381</v>
      </c>
      <c r="Q540">
        <v>6.75</v>
      </c>
      <c r="R540">
        <v>2</v>
      </c>
      <c r="S540" cm="1">
        <f t="array" ref="S540">PERCENTILE(IF(Table1[Director Name] = $P540,Table1[imdb_score]),0.25)</f>
        <v>6.4749999999999996</v>
      </c>
      <c r="T540" cm="1">
        <f t="array" ref="T540">PERCENTILE(IF(Table1[Director Name] = $P540,Table1[imdb_score]),0.5)</f>
        <v>6.75</v>
      </c>
      <c r="U540" cm="1">
        <f t="array" ref="U540">PERCENTILE(IF(Table1[Director Name] = $P540,Table1[imdb_score]),0.75)</f>
        <v>7.0250000000000004</v>
      </c>
      <c r="V540" cm="1">
        <f t="array" ref="V540">PERCENTILE(IF(Table1[Director Name] = $P540,Table1[imdb_score]),1)</f>
        <v>7.3</v>
      </c>
    </row>
    <row r="541" spans="1:22">
      <c r="A541" t="s">
        <v>2382</v>
      </c>
      <c r="B541">
        <v>63</v>
      </c>
      <c r="C541">
        <v>109</v>
      </c>
      <c r="D541" t="s">
        <v>2383</v>
      </c>
      <c r="E541">
        <v>61693523</v>
      </c>
      <c r="F541" t="s">
        <v>712</v>
      </c>
      <c r="G541" t="s">
        <v>2384</v>
      </c>
      <c r="H541">
        <v>48693523</v>
      </c>
      <c r="I541" t="s">
        <v>2385</v>
      </c>
      <c r="J541" t="s">
        <v>19</v>
      </c>
      <c r="K541" t="s">
        <v>20</v>
      </c>
      <c r="L541">
        <v>13000000</v>
      </c>
      <c r="M541">
        <v>6.8</v>
      </c>
      <c r="N541" t="s">
        <v>48</v>
      </c>
      <c r="P541" t="s">
        <v>2386</v>
      </c>
      <c r="Q541">
        <v>4.7</v>
      </c>
      <c r="R541">
        <v>2</v>
      </c>
      <c r="S541" cm="1">
        <f t="array" ref="S541">PERCENTILE(IF(Table1[Director Name] = $P541,Table1[imdb_score]),0.25)</f>
        <v>4.5500000000000007</v>
      </c>
      <c r="T541" cm="1">
        <f t="array" ref="T541">PERCENTILE(IF(Table1[Director Name] = $P541,Table1[imdb_score]),0.5)</f>
        <v>4.7</v>
      </c>
      <c r="U541" cm="1">
        <f t="array" ref="U541">PERCENTILE(IF(Table1[Director Name] = $P541,Table1[imdb_score]),0.75)</f>
        <v>4.8499999999999996</v>
      </c>
      <c r="V541" cm="1">
        <f t="array" ref="V541">PERCENTILE(IF(Table1[Director Name] = $P541,Table1[imdb_score]),1)</f>
        <v>5</v>
      </c>
    </row>
    <row r="542" spans="1:22">
      <c r="A542" t="s">
        <v>446</v>
      </c>
      <c r="B542">
        <v>137</v>
      </c>
      <c r="C542">
        <v>130</v>
      </c>
      <c r="D542" t="s">
        <v>2387</v>
      </c>
      <c r="E542">
        <v>106635996</v>
      </c>
      <c r="F542" t="s">
        <v>2388</v>
      </c>
      <c r="G542" t="s">
        <v>2389</v>
      </c>
      <c r="H542">
        <v>48635996</v>
      </c>
      <c r="I542" t="s">
        <v>2390</v>
      </c>
      <c r="J542" t="s">
        <v>19</v>
      </c>
      <c r="K542" t="s">
        <v>379</v>
      </c>
      <c r="L542">
        <v>58000000</v>
      </c>
      <c r="M542">
        <v>7.2</v>
      </c>
      <c r="N542" t="s">
        <v>1081</v>
      </c>
      <c r="P542" t="s">
        <v>2391</v>
      </c>
      <c r="Q542">
        <v>7.2</v>
      </c>
      <c r="R542">
        <v>2</v>
      </c>
      <c r="S542" cm="1">
        <f t="array" ref="S542">PERCENTILE(IF(Table1[Director Name] = $P542,Table1[imdb_score]),0.25)</f>
        <v>7.1</v>
      </c>
      <c r="T542" cm="1">
        <f t="array" ref="T542">PERCENTILE(IF(Table1[Director Name] = $P542,Table1[imdb_score]),0.5)</f>
        <v>7.2</v>
      </c>
      <c r="U542" cm="1">
        <f t="array" ref="U542">PERCENTILE(IF(Table1[Director Name] = $P542,Table1[imdb_score]),0.75)</f>
        <v>7.3000000000000007</v>
      </c>
      <c r="V542" cm="1">
        <f t="array" ref="V542">PERCENTILE(IF(Table1[Director Name] = $P542,Table1[imdb_score]),1)</f>
        <v>7.4</v>
      </c>
    </row>
    <row r="543" spans="1:22">
      <c r="A543" t="s">
        <v>846</v>
      </c>
      <c r="B543">
        <v>556</v>
      </c>
      <c r="C543">
        <v>156</v>
      </c>
      <c r="D543" t="s">
        <v>332</v>
      </c>
      <c r="E543">
        <v>183635922</v>
      </c>
      <c r="F543" t="s">
        <v>29</v>
      </c>
      <c r="G543" t="s">
        <v>2392</v>
      </c>
      <c r="H543">
        <v>48635922</v>
      </c>
      <c r="I543" t="s">
        <v>2174</v>
      </c>
      <c r="J543" t="s">
        <v>19</v>
      </c>
      <c r="K543" t="s">
        <v>20</v>
      </c>
      <c r="L543">
        <v>135000000</v>
      </c>
      <c r="M543">
        <v>8.1</v>
      </c>
      <c r="N543" t="s">
        <v>2393</v>
      </c>
      <c r="P543" t="s">
        <v>2394</v>
      </c>
      <c r="Q543">
        <v>5.25</v>
      </c>
      <c r="R543">
        <v>2</v>
      </c>
      <c r="S543" cm="1">
        <f t="array" ref="S543">PERCENTILE(IF(Table1[Director Name] = $P543,Table1[imdb_score]),0.25)</f>
        <v>4.875</v>
      </c>
      <c r="T543" cm="1">
        <f t="array" ref="T543">PERCENTILE(IF(Table1[Director Name] = $P543,Table1[imdb_score]),0.5)</f>
        <v>5.25</v>
      </c>
      <c r="U543" cm="1">
        <f t="array" ref="U543">PERCENTILE(IF(Table1[Director Name] = $P543,Table1[imdb_score]),0.75)</f>
        <v>5.625</v>
      </c>
      <c r="V543" cm="1">
        <f t="array" ref="V543">PERCENTILE(IF(Table1[Director Name] = $P543,Table1[imdb_score]),1)</f>
        <v>6</v>
      </c>
    </row>
    <row r="544" spans="1:22">
      <c r="A544" t="s">
        <v>1426</v>
      </c>
      <c r="B544">
        <v>91</v>
      </c>
      <c r="C544">
        <v>88</v>
      </c>
      <c r="D544" t="s">
        <v>2395</v>
      </c>
      <c r="E544">
        <v>65535067</v>
      </c>
      <c r="F544" t="s">
        <v>412</v>
      </c>
      <c r="G544" t="s">
        <v>2396</v>
      </c>
      <c r="H544">
        <v>48535067</v>
      </c>
      <c r="I544" t="s">
        <v>2397</v>
      </c>
      <c r="J544" t="s">
        <v>19</v>
      </c>
      <c r="K544" t="s">
        <v>20</v>
      </c>
      <c r="L544">
        <v>17000000</v>
      </c>
      <c r="M544">
        <v>5.7</v>
      </c>
      <c r="N544" t="s">
        <v>331</v>
      </c>
      <c r="P544" t="s">
        <v>2398</v>
      </c>
      <c r="Q544">
        <v>5.55</v>
      </c>
      <c r="R544">
        <v>2</v>
      </c>
      <c r="S544" cm="1">
        <f t="array" ref="S544">PERCENTILE(IF(Table1[Director Name] = $P544,Table1[imdb_score]),0.25)</f>
        <v>5.375</v>
      </c>
      <c r="T544" cm="1">
        <f t="array" ref="T544">PERCENTILE(IF(Table1[Director Name] = $P544,Table1[imdb_score]),0.5)</f>
        <v>5.5500000000000007</v>
      </c>
      <c r="U544" cm="1">
        <f t="array" ref="U544">PERCENTILE(IF(Table1[Director Name] = $P544,Table1[imdb_score]),0.75)</f>
        <v>5.7250000000000005</v>
      </c>
      <c r="V544" cm="1">
        <f t="array" ref="V544">PERCENTILE(IF(Table1[Director Name] = $P544,Table1[imdb_score]),1)</f>
        <v>5.9</v>
      </c>
    </row>
    <row r="545" spans="1:22">
      <c r="A545" t="s">
        <v>393</v>
      </c>
      <c r="B545">
        <v>207</v>
      </c>
      <c r="C545">
        <v>97</v>
      </c>
      <c r="D545" t="s">
        <v>1876</v>
      </c>
      <c r="E545">
        <v>93452056</v>
      </c>
      <c r="F545" t="s">
        <v>86</v>
      </c>
      <c r="G545" t="s">
        <v>2399</v>
      </c>
      <c r="H545">
        <v>48452056</v>
      </c>
      <c r="I545" t="s">
        <v>1752</v>
      </c>
      <c r="J545" t="s">
        <v>19</v>
      </c>
      <c r="K545" t="s">
        <v>20</v>
      </c>
      <c r="L545">
        <v>45000000</v>
      </c>
      <c r="M545">
        <v>7.4</v>
      </c>
      <c r="N545" t="s">
        <v>2400</v>
      </c>
      <c r="P545" t="s">
        <v>2401</v>
      </c>
      <c r="Q545">
        <v>4.5999999999999996</v>
      </c>
      <c r="R545">
        <v>2</v>
      </c>
      <c r="S545" cm="1">
        <f t="array" ref="S545">PERCENTILE(IF(Table1[Director Name] = $P545,Table1[imdb_score]),0.25)</f>
        <v>4.2</v>
      </c>
      <c r="T545" cm="1">
        <f t="array" ref="T545">PERCENTILE(IF(Table1[Director Name] = $P545,Table1[imdb_score]),0.5)</f>
        <v>4.5999999999999996</v>
      </c>
      <c r="U545" cm="1">
        <f t="array" ref="U545">PERCENTILE(IF(Table1[Director Name] = $P545,Table1[imdb_score]),0.75)</f>
        <v>5</v>
      </c>
      <c r="V545" cm="1">
        <f t="array" ref="V545">PERCENTILE(IF(Table1[Director Name] = $P545,Table1[imdb_score]),1)</f>
        <v>5.4</v>
      </c>
    </row>
    <row r="546" spans="1:22">
      <c r="A546" t="s">
        <v>797</v>
      </c>
      <c r="B546">
        <v>180</v>
      </c>
      <c r="C546">
        <v>98</v>
      </c>
      <c r="D546" t="s">
        <v>327</v>
      </c>
      <c r="E546">
        <v>148383780</v>
      </c>
      <c r="F546" t="s">
        <v>328</v>
      </c>
      <c r="G546" t="s">
        <v>2402</v>
      </c>
      <c r="H546">
        <v>48383780</v>
      </c>
      <c r="I546" t="s">
        <v>330</v>
      </c>
      <c r="J546" t="s">
        <v>19</v>
      </c>
      <c r="K546" t="s">
        <v>20</v>
      </c>
      <c r="L546">
        <v>100000000</v>
      </c>
      <c r="M546">
        <v>5.5</v>
      </c>
      <c r="N546" t="s">
        <v>331</v>
      </c>
      <c r="P546" t="s">
        <v>2403</v>
      </c>
      <c r="Q546">
        <v>6.6</v>
      </c>
      <c r="R546">
        <v>2</v>
      </c>
      <c r="S546" cm="1">
        <f t="array" ref="S546">PERCENTILE(IF(Table1[Director Name] = $P546,Table1[imdb_score]),0.25)</f>
        <v>6.5</v>
      </c>
      <c r="T546" cm="1">
        <f t="array" ref="T546">PERCENTILE(IF(Table1[Director Name] = $P546,Table1[imdb_score]),0.5)</f>
        <v>6.6</v>
      </c>
      <c r="U546" cm="1">
        <f t="array" ref="U546">PERCENTILE(IF(Table1[Director Name] = $P546,Table1[imdb_score]),0.75)</f>
        <v>6.7</v>
      </c>
      <c r="V546" cm="1">
        <f t="array" ref="V546">PERCENTILE(IF(Table1[Director Name] = $P546,Table1[imdb_score]),1)</f>
        <v>6.8</v>
      </c>
    </row>
    <row r="547" spans="1:22">
      <c r="A547" t="s">
        <v>268</v>
      </c>
      <c r="B547">
        <v>405</v>
      </c>
      <c r="C547">
        <v>125</v>
      </c>
      <c r="D547" t="s">
        <v>2404</v>
      </c>
      <c r="E547">
        <v>83299761</v>
      </c>
      <c r="F547" t="s">
        <v>164</v>
      </c>
      <c r="G547" t="s">
        <v>2405</v>
      </c>
      <c r="H547">
        <v>48299761</v>
      </c>
      <c r="I547" t="s">
        <v>2406</v>
      </c>
      <c r="J547" t="s">
        <v>19</v>
      </c>
      <c r="K547" t="s">
        <v>20</v>
      </c>
      <c r="L547">
        <v>35000000</v>
      </c>
      <c r="M547">
        <v>7.5</v>
      </c>
      <c r="N547" t="s">
        <v>2407</v>
      </c>
      <c r="P547" t="s">
        <v>2408</v>
      </c>
      <c r="Q547">
        <v>5.7</v>
      </c>
      <c r="R547">
        <v>2</v>
      </c>
      <c r="S547" cm="1">
        <f t="array" ref="S547">PERCENTILE(IF(Table1[Director Name] = $P547,Table1[imdb_score]),0.25)</f>
        <v>5.1499999999999995</v>
      </c>
      <c r="T547" cm="1">
        <f t="array" ref="T547">PERCENTILE(IF(Table1[Director Name] = $P547,Table1[imdb_score]),0.5)</f>
        <v>5.6999999999999993</v>
      </c>
      <c r="U547" cm="1">
        <f t="array" ref="U547">PERCENTILE(IF(Table1[Director Name] = $P547,Table1[imdb_score]),0.75)</f>
        <v>6.25</v>
      </c>
      <c r="V547" cm="1">
        <f t="array" ref="V547">PERCENTILE(IF(Table1[Director Name] = $P547,Table1[imdb_score]),1)</f>
        <v>6.8</v>
      </c>
    </row>
    <row r="548" spans="1:22">
      <c r="A548" t="s">
        <v>634</v>
      </c>
      <c r="B548">
        <v>84</v>
      </c>
      <c r="C548">
        <v>117</v>
      </c>
      <c r="D548" t="s">
        <v>2409</v>
      </c>
      <c r="E548">
        <v>52700832</v>
      </c>
      <c r="F548" t="s">
        <v>1129</v>
      </c>
      <c r="G548" t="s">
        <v>2410</v>
      </c>
      <c r="H548">
        <v>48200832</v>
      </c>
      <c r="I548" t="s">
        <v>1634</v>
      </c>
      <c r="J548" t="s">
        <v>19</v>
      </c>
      <c r="K548" t="s">
        <v>379</v>
      </c>
      <c r="L548">
        <v>4500000</v>
      </c>
      <c r="M548">
        <v>7.1</v>
      </c>
      <c r="N548" t="s">
        <v>564</v>
      </c>
      <c r="P548" t="s">
        <v>2411</v>
      </c>
      <c r="Q548">
        <v>6.3</v>
      </c>
      <c r="R548">
        <v>2</v>
      </c>
      <c r="S548" cm="1">
        <f t="array" ref="S548">PERCENTILE(IF(Table1[Director Name] = $P548,Table1[imdb_score]),0.25)</f>
        <v>5.9</v>
      </c>
      <c r="T548" cm="1">
        <f t="array" ref="T548">PERCENTILE(IF(Table1[Director Name] = $P548,Table1[imdb_score]),0.5)</f>
        <v>6.3</v>
      </c>
      <c r="U548" cm="1">
        <f t="array" ref="U548">PERCENTILE(IF(Table1[Director Name] = $P548,Table1[imdb_score]),0.75)</f>
        <v>6.6999999999999993</v>
      </c>
      <c r="V548" cm="1">
        <f t="array" ref="V548">PERCENTILE(IF(Table1[Director Name] = $P548,Table1[imdb_score]),1)</f>
        <v>7.1</v>
      </c>
    </row>
    <row r="549" spans="1:22">
      <c r="A549" t="s">
        <v>2412</v>
      </c>
      <c r="B549">
        <v>163</v>
      </c>
      <c r="C549">
        <v>92</v>
      </c>
      <c r="D549" t="s">
        <v>2352</v>
      </c>
      <c r="E549">
        <v>80197993</v>
      </c>
      <c r="F549" t="s">
        <v>2413</v>
      </c>
      <c r="G549" t="s">
        <v>2414</v>
      </c>
      <c r="H549">
        <v>48197993</v>
      </c>
      <c r="I549" t="s">
        <v>2415</v>
      </c>
      <c r="J549" t="s">
        <v>19</v>
      </c>
      <c r="K549" t="s">
        <v>2416</v>
      </c>
      <c r="L549">
        <v>32000000</v>
      </c>
      <c r="M549">
        <v>5.7</v>
      </c>
      <c r="N549" t="s">
        <v>1745</v>
      </c>
      <c r="P549" t="s">
        <v>2417</v>
      </c>
      <c r="Q549">
        <v>6.05</v>
      </c>
      <c r="R549">
        <v>2</v>
      </c>
      <c r="S549" cm="1">
        <f t="array" ref="S549">PERCENTILE(IF(Table1[Director Name] = $P549,Table1[imdb_score]),0.25)</f>
        <v>5.9249999999999998</v>
      </c>
      <c r="T549" cm="1">
        <f t="array" ref="T549">PERCENTILE(IF(Table1[Director Name] = $P549,Table1[imdb_score]),0.5)</f>
        <v>6.05</v>
      </c>
      <c r="U549" cm="1">
        <f t="array" ref="U549">PERCENTILE(IF(Table1[Director Name] = $P549,Table1[imdb_score]),0.75)</f>
        <v>6.1749999999999998</v>
      </c>
      <c r="V549" cm="1">
        <f t="array" ref="V549">PERCENTILE(IF(Table1[Director Name] = $P549,Table1[imdb_score]),1)</f>
        <v>6.3</v>
      </c>
    </row>
    <row r="550" spans="1:22">
      <c r="A550" t="s">
        <v>1245</v>
      </c>
      <c r="B550">
        <v>164</v>
      </c>
      <c r="C550">
        <v>110</v>
      </c>
      <c r="D550" t="s">
        <v>2418</v>
      </c>
      <c r="E550">
        <v>51100000</v>
      </c>
      <c r="F550" t="s">
        <v>2419</v>
      </c>
      <c r="G550" t="s">
        <v>2420</v>
      </c>
      <c r="H550">
        <v>48100000</v>
      </c>
      <c r="I550" t="s">
        <v>2130</v>
      </c>
      <c r="J550" t="s">
        <v>19</v>
      </c>
      <c r="K550" t="s">
        <v>379</v>
      </c>
      <c r="L550">
        <v>3000000</v>
      </c>
      <c r="M550">
        <v>7.8</v>
      </c>
      <c r="N550" t="s">
        <v>1081</v>
      </c>
      <c r="P550" t="s">
        <v>2421</v>
      </c>
      <c r="Q550">
        <v>7.05</v>
      </c>
      <c r="R550">
        <v>2</v>
      </c>
      <c r="S550" cm="1">
        <f t="array" ref="S550">PERCENTILE(IF(Table1[Director Name] = $P550,Table1[imdb_score]),0.25)</f>
        <v>6.9249999999999998</v>
      </c>
      <c r="T550" cm="1">
        <f t="array" ref="T550">PERCENTILE(IF(Table1[Director Name] = $P550,Table1[imdb_score]),0.5)</f>
        <v>7.05</v>
      </c>
      <c r="U550" cm="1">
        <f t="array" ref="U550">PERCENTILE(IF(Table1[Director Name] = $P550,Table1[imdb_score]),0.75)</f>
        <v>7.1749999999999998</v>
      </c>
      <c r="V550" cm="1">
        <f t="array" ref="V550">PERCENTILE(IF(Table1[Director Name] = $P550,Table1[imdb_score]),1)</f>
        <v>7.3</v>
      </c>
    </row>
    <row r="551" spans="1:22">
      <c r="A551" t="s">
        <v>2046</v>
      </c>
      <c r="B551">
        <v>287</v>
      </c>
      <c r="C551">
        <v>115</v>
      </c>
      <c r="D551" t="s">
        <v>943</v>
      </c>
      <c r="E551">
        <v>54557348</v>
      </c>
      <c r="F551" t="s">
        <v>312</v>
      </c>
      <c r="G551" t="s">
        <v>2422</v>
      </c>
      <c r="H551">
        <v>48057348</v>
      </c>
      <c r="I551" t="s">
        <v>2423</v>
      </c>
      <c r="J551" t="s">
        <v>19</v>
      </c>
      <c r="K551" t="s">
        <v>2416</v>
      </c>
      <c r="L551">
        <v>6500000</v>
      </c>
      <c r="M551">
        <v>7.9</v>
      </c>
      <c r="N551" t="s">
        <v>1608</v>
      </c>
      <c r="P551" t="s">
        <v>2424</v>
      </c>
      <c r="Q551">
        <v>5</v>
      </c>
      <c r="R551">
        <v>2</v>
      </c>
      <c r="S551" cm="1">
        <f t="array" ref="S551">PERCENTILE(IF(Table1[Director Name] = $P551,Table1[imdb_score]),0.25)</f>
        <v>4.7</v>
      </c>
      <c r="T551" cm="1">
        <f t="array" ref="T551">PERCENTILE(IF(Table1[Director Name] = $P551,Table1[imdb_score]),0.5)</f>
        <v>5</v>
      </c>
      <c r="U551" cm="1">
        <f t="array" ref="U551">PERCENTILE(IF(Table1[Director Name] = $P551,Table1[imdb_score]),0.75)</f>
        <v>5.3</v>
      </c>
      <c r="V551" cm="1">
        <f t="array" ref="V551">PERCENTILE(IF(Table1[Director Name] = $P551,Table1[imdb_score]),1)</f>
        <v>5.6</v>
      </c>
    </row>
    <row r="552" spans="1:22">
      <c r="A552" t="s">
        <v>2046</v>
      </c>
      <c r="B552">
        <v>287</v>
      </c>
      <c r="C552">
        <v>115</v>
      </c>
      <c r="D552" t="s">
        <v>943</v>
      </c>
      <c r="E552">
        <v>54557348</v>
      </c>
      <c r="F552" t="s">
        <v>312</v>
      </c>
      <c r="G552" t="s">
        <v>2422</v>
      </c>
      <c r="H552">
        <v>48057348</v>
      </c>
      <c r="I552" t="s">
        <v>2423</v>
      </c>
      <c r="J552" t="s">
        <v>19</v>
      </c>
      <c r="K552" t="s">
        <v>2416</v>
      </c>
      <c r="L552">
        <v>6500000</v>
      </c>
      <c r="M552">
        <v>7.9</v>
      </c>
      <c r="N552" t="s">
        <v>1608</v>
      </c>
      <c r="P552" t="s">
        <v>2425</v>
      </c>
      <c r="Q552">
        <v>5.45</v>
      </c>
      <c r="R552">
        <v>2</v>
      </c>
      <c r="S552" cm="1">
        <f t="array" ref="S552">PERCENTILE(IF(Table1[Director Name] = $P552,Table1[imdb_score]),0.25)</f>
        <v>5.4250000000000007</v>
      </c>
      <c r="T552" cm="1">
        <f t="array" ref="T552">PERCENTILE(IF(Table1[Director Name] = $P552,Table1[imdb_score]),0.5)</f>
        <v>5.45</v>
      </c>
      <c r="U552" cm="1">
        <f t="array" ref="U552">PERCENTILE(IF(Table1[Director Name] = $P552,Table1[imdb_score]),0.75)</f>
        <v>5.4749999999999996</v>
      </c>
      <c r="V552" cm="1">
        <f t="array" ref="V552">PERCENTILE(IF(Table1[Director Name] = $P552,Table1[imdb_score]),1)</f>
        <v>5.5</v>
      </c>
    </row>
    <row r="553" spans="1:22">
      <c r="A553" t="s">
        <v>2426</v>
      </c>
      <c r="B553">
        <v>223</v>
      </c>
      <c r="C553">
        <v>112</v>
      </c>
      <c r="D553" t="s">
        <v>581</v>
      </c>
      <c r="E553">
        <v>64998368</v>
      </c>
      <c r="F553" t="s">
        <v>259</v>
      </c>
      <c r="G553" t="s">
        <v>2427</v>
      </c>
      <c r="H553">
        <v>47998368</v>
      </c>
      <c r="I553" t="s">
        <v>2428</v>
      </c>
      <c r="J553" t="s">
        <v>19</v>
      </c>
      <c r="K553" t="s">
        <v>20</v>
      </c>
      <c r="L553">
        <v>17000000</v>
      </c>
      <c r="M553">
        <v>7.2</v>
      </c>
      <c r="N553" t="s">
        <v>2429</v>
      </c>
      <c r="P553" t="s">
        <v>2430</v>
      </c>
      <c r="Q553">
        <v>5.95</v>
      </c>
      <c r="R553">
        <v>2</v>
      </c>
      <c r="S553" cm="1">
        <f t="array" ref="S553">PERCENTILE(IF(Table1[Director Name] = $P553,Table1[imdb_score]),0.25)</f>
        <v>5.4749999999999996</v>
      </c>
      <c r="T553" cm="1">
        <f t="array" ref="T553">PERCENTILE(IF(Table1[Director Name] = $P553,Table1[imdb_score]),0.5)</f>
        <v>5.95</v>
      </c>
      <c r="U553" cm="1">
        <f t="array" ref="U553">PERCENTILE(IF(Table1[Director Name] = $P553,Table1[imdb_score]),0.75)</f>
        <v>6.4250000000000007</v>
      </c>
      <c r="V553" cm="1">
        <f t="array" ref="V553">PERCENTILE(IF(Table1[Director Name] = $P553,Table1[imdb_score]),1)</f>
        <v>6.9</v>
      </c>
    </row>
    <row r="554" spans="1:22">
      <c r="A554" t="s">
        <v>280</v>
      </c>
      <c r="B554">
        <v>490</v>
      </c>
      <c r="C554">
        <v>138</v>
      </c>
      <c r="D554" t="s">
        <v>2431</v>
      </c>
      <c r="E554">
        <v>127968405</v>
      </c>
      <c r="F554" t="s">
        <v>29</v>
      </c>
      <c r="G554" t="s">
        <v>2432</v>
      </c>
      <c r="H554">
        <v>47968405</v>
      </c>
      <c r="I554" t="s">
        <v>2433</v>
      </c>
      <c r="J554" t="s">
        <v>19</v>
      </c>
      <c r="K554" t="s">
        <v>20</v>
      </c>
      <c r="L554">
        <v>80000000</v>
      </c>
      <c r="M554">
        <v>8.1</v>
      </c>
      <c r="N554" t="s">
        <v>1254</v>
      </c>
      <c r="P554" t="s">
        <v>2434</v>
      </c>
      <c r="Q554">
        <v>6.05</v>
      </c>
      <c r="R554">
        <v>2</v>
      </c>
      <c r="S554" cm="1">
        <f t="array" ref="S554">PERCENTILE(IF(Table1[Director Name] = $P554,Table1[imdb_score]),0.25)</f>
        <v>5.9750000000000005</v>
      </c>
      <c r="T554" cm="1">
        <f t="array" ref="T554">PERCENTILE(IF(Table1[Director Name] = $P554,Table1[imdb_score]),0.5)</f>
        <v>6.0500000000000007</v>
      </c>
      <c r="U554" cm="1">
        <f t="array" ref="U554">PERCENTILE(IF(Table1[Director Name] = $P554,Table1[imdb_score]),0.75)</f>
        <v>6.125</v>
      </c>
      <c r="V554" cm="1">
        <f t="array" ref="V554">PERCENTILE(IF(Table1[Director Name] = $P554,Table1[imdb_score]),1)</f>
        <v>6.2</v>
      </c>
    </row>
    <row r="555" spans="1:22">
      <c r="A555" t="s">
        <v>2435</v>
      </c>
      <c r="B555">
        <v>18</v>
      </c>
      <c r="C555">
        <v>108</v>
      </c>
      <c r="D555" t="s">
        <v>2436</v>
      </c>
      <c r="E555">
        <v>54215416</v>
      </c>
      <c r="F555" t="s">
        <v>2437</v>
      </c>
      <c r="G555" t="s">
        <v>2438</v>
      </c>
      <c r="H555">
        <v>47715416</v>
      </c>
      <c r="I555" t="s">
        <v>2439</v>
      </c>
      <c r="J555" t="s">
        <v>19</v>
      </c>
      <c r="K555" t="s">
        <v>20</v>
      </c>
      <c r="L555">
        <v>6500000</v>
      </c>
      <c r="M555">
        <v>6.8</v>
      </c>
      <c r="N555" t="s">
        <v>2440</v>
      </c>
      <c r="P555" t="s">
        <v>2441</v>
      </c>
      <c r="Q555">
        <v>6.6</v>
      </c>
      <c r="R555">
        <v>2</v>
      </c>
      <c r="S555" cm="1">
        <f t="array" ref="S555">PERCENTILE(IF(Table1[Director Name] = $P555,Table1[imdb_score]),0.25)</f>
        <v>6.6</v>
      </c>
      <c r="T555" cm="1">
        <f t="array" ref="T555">PERCENTILE(IF(Table1[Director Name] = $P555,Table1[imdb_score]),0.5)</f>
        <v>6.6</v>
      </c>
      <c r="U555" cm="1">
        <f t="array" ref="U555">PERCENTILE(IF(Table1[Director Name] = $P555,Table1[imdb_score]),0.75)</f>
        <v>6.6</v>
      </c>
      <c r="V555" cm="1">
        <f t="array" ref="V555">PERCENTILE(IF(Table1[Director Name] = $P555,Table1[imdb_score]),1)</f>
        <v>6.6</v>
      </c>
    </row>
    <row r="556" spans="1:22">
      <c r="A556" t="s">
        <v>1547</v>
      </c>
      <c r="B556">
        <v>55</v>
      </c>
      <c r="C556">
        <v>98</v>
      </c>
      <c r="D556" t="s">
        <v>242</v>
      </c>
      <c r="E556">
        <v>57176582</v>
      </c>
      <c r="F556" t="s">
        <v>2442</v>
      </c>
      <c r="G556" t="s">
        <v>2443</v>
      </c>
      <c r="H556">
        <v>47676582</v>
      </c>
      <c r="I556" t="s">
        <v>2444</v>
      </c>
      <c r="J556" t="s">
        <v>19</v>
      </c>
      <c r="K556" t="s">
        <v>20</v>
      </c>
      <c r="L556">
        <v>9500000</v>
      </c>
      <c r="M556">
        <v>6.1</v>
      </c>
      <c r="N556" t="s">
        <v>57</v>
      </c>
      <c r="P556" t="s">
        <v>1355</v>
      </c>
      <c r="Q556">
        <v>7.45</v>
      </c>
      <c r="R556">
        <v>2</v>
      </c>
      <c r="S556" cm="1">
        <f t="array" ref="S556">PERCENTILE(IF(Table1[Director Name] = $P556,Table1[imdb_score]),0.25)</f>
        <v>7.375</v>
      </c>
      <c r="T556" cm="1">
        <f t="array" ref="T556">PERCENTILE(IF(Table1[Director Name] = $P556,Table1[imdb_score]),0.5)</f>
        <v>7.4499999999999993</v>
      </c>
      <c r="U556" cm="1">
        <f t="array" ref="U556">PERCENTILE(IF(Table1[Director Name] = $P556,Table1[imdb_score]),0.75)</f>
        <v>7.5249999999999995</v>
      </c>
      <c r="V556" cm="1">
        <f t="array" ref="V556">PERCENTILE(IF(Table1[Director Name] = $P556,Table1[imdb_score]),1)</f>
        <v>7.6</v>
      </c>
    </row>
    <row r="557" spans="1:22">
      <c r="A557" t="s">
        <v>162</v>
      </c>
      <c r="B557">
        <v>111</v>
      </c>
      <c r="C557">
        <v>118</v>
      </c>
      <c r="D557" t="s">
        <v>1531</v>
      </c>
      <c r="E557">
        <v>87666629</v>
      </c>
      <c r="F557" t="s">
        <v>383</v>
      </c>
      <c r="G557" t="s">
        <v>2445</v>
      </c>
      <c r="H557">
        <v>47666629</v>
      </c>
      <c r="I557" t="s">
        <v>382</v>
      </c>
      <c r="J557" t="s">
        <v>19</v>
      </c>
      <c r="K557" t="s">
        <v>20</v>
      </c>
      <c r="L557">
        <v>40000000</v>
      </c>
      <c r="M557">
        <v>7.4</v>
      </c>
      <c r="N557" t="s">
        <v>2446</v>
      </c>
      <c r="P557" t="s">
        <v>2447</v>
      </c>
      <c r="Q557">
        <v>7.35</v>
      </c>
      <c r="R557">
        <v>2</v>
      </c>
      <c r="S557" cm="1">
        <f t="array" ref="S557">PERCENTILE(IF(Table1[Director Name] = $P557,Table1[imdb_score]),0.25)</f>
        <v>7.3250000000000002</v>
      </c>
      <c r="T557" cm="1">
        <f t="array" ref="T557">PERCENTILE(IF(Table1[Director Name] = $P557,Table1[imdb_score]),0.5)</f>
        <v>7.35</v>
      </c>
      <c r="U557" cm="1">
        <f t="array" ref="U557">PERCENTILE(IF(Table1[Director Name] = $P557,Table1[imdb_score]),0.75)</f>
        <v>7.375</v>
      </c>
      <c r="V557" cm="1">
        <f t="array" ref="V557">PERCENTILE(IF(Table1[Director Name] = $P557,Table1[imdb_score]),1)</f>
        <v>7.4</v>
      </c>
    </row>
    <row r="558" spans="1:22">
      <c r="A558" t="s">
        <v>325</v>
      </c>
      <c r="B558">
        <v>103</v>
      </c>
      <c r="C558">
        <v>100</v>
      </c>
      <c r="D558" t="s">
        <v>1557</v>
      </c>
      <c r="E558">
        <v>85570368</v>
      </c>
      <c r="F558" t="s">
        <v>427</v>
      </c>
      <c r="G558" t="s">
        <v>2448</v>
      </c>
      <c r="H558">
        <v>47570368</v>
      </c>
      <c r="I558" t="s">
        <v>2350</v>
      </c>
      <c r="J558" t="s">
        <v>19</v>
      </c>
      <c r="K558" t="s">
        <v>20</v>
      </c>
      <c r="L558">
        <v>38000000</v>
      </c>
      <c r="M558">
        <v>5.0999999999999996</v>
      </c>
      <c r="N558" t="s">
        <v>1560</v>
      </c>
      <c r="P558" t="s">
        <v>2449</v>
      </c>
      <c r="Q558">
        <v>7.5</v>
      </c>
      <c r="R558">
        <v>2</v>
      </c>
      <c r="S558" cm="1">
        <f t="array" ref="S558">PERCENTILE(IF(Table1[Director Name] = $P558,Table1[imdb_score]),0.25)</f>
        <v>7.5</v>
      </c>
      <c r="T558" cm="1">
        <f t="array" ref="T558">PERCENTILE(IF(Table1[Director Name] = $P558,Table1[imdb_score]),0.5)</f>
        <v>7.5</v>
      </c>
      <c r="U558" cm="1">
        <f t="array" ref="U558">PERCENTILE(IF(Table1[Director Name] = $P558,Table1[imdb_score]),0.75)</f>
        <v>7.5</v>
      </c>
      <c r="V558" cm="1">
        <f t="array" ref="V558">PERCENTILE(IF(Table1[Director Name] = $P558,Table1[imdb_score]),1)</f>
        <v>7.5</v>
      </c>
    </row>
    <row r="559" spans="1:22">
      <c r="A559" t="s">
        <v>297</v>
      </c>
      <c r="B559">
        <v>142</v>
      </c>
      <c r="C559">
        <v>124</v>
      </c>
      <c r="D559" t="s">
        <v>2450</v>
      </c>
      <c r="E559">
        <v>117541000</v>
      </c>
      <c r="F559" t="s">
        <v>202</v>
      </c>
      <c r="G559" t="s">
        <v>2451</v>
      </c>
      <c r="H559">
        <v>47541000</v>
      </c>
      <c r="I559" t="s">
        <v>2452</v>
      </c>
      <c r="J559" t="s">
        <v>19</v>
      </c>
      <c r="K559" t="s">
        <v>20</v>
      </c>
      <c r="L559">
        <v>70000000</v>
      </c>
      <c r="M559">
        <v>7.1</v>
      </c>
      <c r="N559" t="s">
        <v>335</v>
      </c>
      <c r="P559" t="s">
        <v>2453</v>
      </c>
      <c r="Q559">
        <v>4.3</v>
      </c>
      <c r="R559">
        <v>2</v>
      </c>
      <c r="S559" cm="1">
        <f t="array" ref="S559">PERCENTILE(IF(Table1[Director Name] = $P559,Table1[imdb_score]),0.25)</f>
        <v>4.1500000000000004</v>
      </c>
      <c r="T559" cm="1">
        <f t="array" ref="T559">PERCENTILE(IF(Table1[Director Name] = $P559,Table1[imdb_score]),0.5)</f>
        <v>4.3</v>
      </c>
      <c r="U559" cm="1">
        <f t="array" ref="U559">PERCENTILE(IF(Table1[Director Name] = $P559,Table1[imdb_score]),0.75)</f>
        <v>4.4499999999999993</v>
      </c>
      <c r="V559" cm="1">
        <f t="array" ref="V559">PERCENTILE(IF(Table1[Director Name] = $P559,Table1[imdb_score]),1)</f>
        <v>4.5999999999999996</v>
      </c>
    </row>
    <row r="560" spans="1:22">
      <c r="A560" t="s">
        <v>2454</v>
      </c>
      <c r="B560">
        <v>86</v>
      </c>
      <c r="C560">
        <v>109</v>
      </c>
      <c r="D560" t="s">
        <v>2455</v>
      </c>
      <c r="E560">
        <v>61356221</v>
      </c>
      <c r="F560" t="s">
        <v>1486</v>
      </c>
      <c r="G560" t="s">
        <v>2456</v>
      </c>
      <c r="H560">
        <v>47356221</v>
      </c>
      <c r="I560" t="s">
        <v>1800</v>
      </c>
      <c r="J560" t="s">
        <v>19</v>
      </c>
      <c r="K560" t="s">
        <v>20</v>
      </c>
      <c r="L560">
        <v>14000000</v>
      </c>
      <c r="M560">
        <v>5.2</v>
      </c>
      <c r="N560" t="s">
        <v>1280</v>
      </c>
      <c r="P560" t="s">
        <v>2457</v>
      </c>
      <c r="Q560">
        <v>3.3</v>
      </c>
      <c r="R560">
        <v>2</v>
      </c>
      <c r="S560" cm="1">
        <f t="array" ref="S560">PERCENTILE(IF(Table1[Director Name] = $P560,Table1[imdb_score]),0.25)</f>
        <v>2.65</v>
      </c>
      <c r="T560" cm="1">
        <f t="array" ref="T560">PERCENTILE(IF(Table1[Director Name] = $P560,Table1[imdb_score]),0.5)</f>
        <v>3.3</v>
      </c>
      <c r="U560" cm="1">
        <f t="array" ref="U560">PERCENTILE(IF(Table1[Director Name] = $P560,Table1[imdb_score]),0.75)</f>
        <v>3.9499999999999997</v>
      </c>
      <c r="V560" cm="1">
        <f t="array" ref="V560">PERCENTILE(IF(Table1[Director Name] = $P560,Table1[imdb_score]),1)</f>
        <v>4.5999999999999996</v>
      </c>
    </row>
    <row r="561" spans="1:22">
      <c r="A561" t="s">
        <v>672</v>
      </c>
      <c r="B561">
        <v>106</v>
      </c>
      <c r="C561">
        <v>117</v>
      </c>
      <c r="D561" t="s">
        <v>2458</v>
      </c>
      <c r="E561">
        <v>67325559</v>
      </c>
      <c r="F561" t="s">
        <v>2459</v>
      </c>
      <c r="G561" t="s">
        <v>2460</v>
      </c>
      <c r="H561">
        <v>47325559</v>
      </c>
      <c r="I561" t="s">
        <v>2461</v>
      </c>
      <c r="J561" t="s">
        <v>19</v>
      </c>
      <c r="K561" t="s">
        <v>20</v>
      </c>
      <c r="L561">
        <v>20000000</v>
      </c>
      <c r="M561">
        <v>7.1</v>
      </c>
      <c r="N561" t="s">
        <v>2462</v>
      </c>
      <c r="P561" t="s">
        <v>2463</v>
      </c>
      <c r="Q561">
        <v>5.25</v>
      </c>
      <c r="R561">
        <v>2</v>
      </c>
      <c r="S561" cm="1">
        <f t="array" ref="S561">PERCENTILE(IF(Table1[Director Name] = $P561,Table1[imdb_score]),0.25)</f>
        <v>4.9249999999999998</v>
      </c>
      <c r="T561" cm="1">
        <f t="array" ref="T561">PERCENTILE(IF(Table1[Director Name] = $P561,Table1[imdb_score]),0.5)</f>
        <v>5.25</v>
      </c>
      <c r="U561" cm="1">
        <f t="array" ref="U561">PERCENTILE(IF(Table1[Director Name] = $P561,Table1[imdb_score]),0.75)</f>
        <v>5.5750000000000002</v>
      </c>
      <c r="V561" cm="1">
        <f t="array" ref="V561">PERCENTILE(IF(Table1[Director Name] = $P561,Table1[imdb_score]),1)</f>
        <v>5.9</v>
      </c>
    </row>
    <row r="562" spans="1:22">
      <c r="A562" t="s">
        <v>406</v>
      </c>
      <c r="B562">
        <v>233</v>
      </c>
      <c r="C562">
        <v>112</v>
      </c>
      <c r="D562" t="s">
        <v>2464</v>
      </c>
      <c r="E562">
        <v>95308367</v>
      </c>
      <c r="F562" t="s">
        <v>231</v>
      </c>
      <c r="G562" t="s">
        <v>2465</v>
      </c>
      <c r="H562">
        <v>47308367</v>
      </c>
      <c r="I562" t="s">
        <v>2466</v>
      </c>
      <c r="J562" t="s">
        <v>19</v>
      </c>
      <c r="K562" t="s">
        <v>20</v>
      </c>
      <c r="L562">
        <v>48000000</v>
      </c>
      <c r="M562">
        <v>6.8</v>
      </c>
      <c r="N562" t="s">
        <v>1608</v>
      </c>
      <c r="P562" t="s">
        <v>2467</v>
      </c>
      <c r="Q562">
        <v>6.4</v>
      </c>
      <c r="R562">
        <v>2</v>
      </c>
      <c r="S562" cm="1">
        <f t="array" ref="S562">PERCENTILE(IF(Table1[Director Name] = $P562,Table1[imdb_score]),0.25)</f>
        <v>6.15</v>
      </c>
      <c r="T562" cm="1">
        <f t="array" ref="T562">PERCENTILE(IF(Table1[Director Name] = $P562,Table1[imdb_score]),0.5)</f>
        <v>6.4</v>
      </c>
      <c r="U562" cm="1">
        <f t="array" ref="U562">PERCENTILE(IF(Table1[Director Name] = $P562,Table1[imdb_score]),0.75)</f>
        <v>6.65</v>
      </c>
      <c r="V562" cm="1">
        <f t="array" ref="V562">PERCENTILE(IF(Table1[Director Name] = $P562,Table1[imdb_score]),1)</f>
        <v>6.9</v>
      </c>
    </row>
    <row r="563" spans="1:22">
      <c r="A563" t="s">
        <v>440</v>
      </c>
      <c r="B563">
        <v>261</v>
      </c>
      <c r="C563">
        <v>289</v>
      </c>
      <c r="D563" t="s">
        <v>754</v>
      </c>
      <c r="E563">
        <v>78800000</v>
      </c>
      <c r="F563" t="s">
        <v>45</v>
      </c>
      <c r="G563" t="s">
        <v>2468</v>
      </c>
      <c r="H563">
        <v>47300000</v>
      </c>
      <c r="I563" t="s">
        <v>757</v>
      </c>
      <c r="J563" t="s">
        <v>19</v>
      </c>
      <c r="K563" t="s">
        <v>20</v>
      </c>
      <c r="L563">
        <v>31500000</v>
      </c>
      <c r="M563">
        <v>8.5</v>
      </c>
      <c r="N563" t="s">
        <v>744</v>
      </c>
      <c r="P563" t="s">
        <v>2469</v>
      </c>
      <c r="Q563">
        <v>6</v>
      </c>
      <c r="R563">
        <v>2</v>
      </c>
      <c r="S563" cm="1">
        <f t="array" ref="S563">PERCENTILE(IF(Table1[Director Name] = $P563,Table1[imdb_score]),0.25)</f>
        <v>5.65</v>
      </c>
      <c r="T563" cm="1">
        <f t="array" ref="T563">PERCENTILE(IF(Table1[Director Name] = $P563,Table1[imdb_score]),0.5)</f>
        <v>6</v>
      </c>
      <c r="U563" cm="1">
        <f t="array" ref="U563">PERCENTILE(IF(Table1[Director Name] = $P563,Table1[imdb_score]),0.75)</f>
        <v>6.35</v>
      </c>
      <c r="V563" cm="1">
        <f t="array" ref="V563">PERCENTILE(IF(Table1[Director Name] = $P563,Table1[imdb_score]),1)</f>
        <v>6.7</v>
      </c>
    </row>
    <row r="564" spans="1:22">
      <c r="A564" t="s">
        <v>566</v>
      </c>
      <c r="B564">
        <v>134</v>
      </c>
      <c r="C564">
        <v>143</v>
      </c>
      <c r="D564" t="s">
        <v>1385</v>
      </c>
      <c r="E564">
        <v>82300000</v>
      </c>
      <c r="F564" t="s">
        <v>540</v>
      </c>
      <c r="G564" t="s">
        <v>2470</v>
      </c>
      <c r="H564">
        <v>47300000</v>
      </c>
      <c r="I564" t="s">
        <v>1387</v>
      </c>
      <c r="J564" t="s">
        <v>19</v>
      </c>
      <c r="K564" t="s">
        <v>20</v>
      </c>
      <c r="L564">
        <v>35000000</v>
      </c>
      <c r="M564">
        <v>6.4</v>
      </c>
      <c r="N564" t="s">
        <v>1817</v>
      </c>
      <c r="P564" t="s">
        <v>578</v>
      </c>
      <c r="Q564">
        <v>5.4</v>
      </c>
      <c r="R564">
        <v>2</v>
      </c>
      <c r="S564" cm="1">
        <f t="array" ref="S564">PERCENTILE(IF(Table1[Director Name] = $P564,Table1[imdb_score]),0.25)</f>
        <v>4.8499999999999996</v>
      </c>
      <c r="T564" cm="1">
        <f t="array" ref="T564">PERCENTILE(IF(Table1[Director Name] = $P564,Table1[imdb_score]),0.5)</f>
        <v>5.4</v>
      </c>
      <c r="U564" cm="1">
        <f t="array" ref="U564">PERCENTILE(IF(Table1[Director Name] = $P564,Table1[imdb_score]),0.75)</f>
        <v>5.95</v>
      </c>
      <c r="V564" cm="1">
        <f t="array" ref="V564">PERCENTILE(IF(Table1[Director Name] = $P564,Table1[imdb_score]),1)</f>
        <v>6.5</v>
      </c>
    </row>
    <row r="565" spans="1:22">
      <c r="A565" t="s">
        <v>342</v>
      </c>
      <c r="B565">
        <v>39</v>
      </c>
      <c r="C565">
        <v>119</v>
      </c>
      <c r="D565" t="s">
        <v>2471</v>
      </c>
      <c r="E565">
        <v>92115211</v>
      </c>
      <c r="F565" t="s">
        <v>2472</v>
      </c>
      <c r="G565" t="s">
        <v>2473</v>
      </c>
      <c r="H565">
        <v>47115211</v>
      </c>
      <c r="I565" t="s">
        <v>2474</v>
      </c>
      <c r="J565" t="s">
        <v>19</v>
      </c>
      <c r="K565" t="s">
        <v>20</v>
      </c>
      <c r="L565">
        <v>45000000</v>
      </c>
      <c r="M565">
        <v>6.7</v>
      </c>
      <c r="N565" t="s">
        <v>1040</v>
      </c>
      <c r="P565" t="s">
        <v>2042</v>
      </c>
      <c r="Q565">
        <v>5.2</v>
      </c>
      <c r="R565">
        <v>2</v>
      </c>
      <c r="S565" cm="1">
        <f t="array" ref="S565">PERCENTILE(IF(Table1[Director Name] = $P565,Table1[imdb_score]),0.25)</f>
        <v>4.8999999999999995</v>
      </c>
      <c r="T565" cm="1">
        <f t="array" ref="T565">PERCENTILE(IF(Table1[Director Name] = $P565,Table1[imdb_score]),0.5)</f>
        <v>5.1999999999999993</v>
      </c>
      <c r="U565" cm="1">
        <f t="array" ref="U565">PERCENTILE(IF(Table1[Director Name] = $P565,Table1[imdb_score]),0.75)</f>
        <v>5.5</v>
      </c>
      <c r="V565" cm="1">
        <f t="array" ref="V565">PERCENTILE(IF(Table1[Director Name] = $P565,Table1[imdb_score]),1)</f>
        <v>5.8</v>
      </c>
    </row>
    <row r="566" spans="1:22">
      <c r="A566" t="s">
        <v>2344</v>
      </c>
      <c r="B566">
        <v>42</v>
      </c>
      <c r="C566">
        <v>89</v>
      </c>
      <c r="D566" t="s">
        <v>2475</v>
      </c>
      <c r="E566">
        <v>60008303</v>
      </c>
      <c r="F566" t="s">
        <v>1999</v>
      </c>
      <c r="G566" t="s">
        <v>2476</v>
      </c>
      <c r="H566">
        <v>47008303</v>
      </c>
      <c r="I566" t="s">
        <v>2477</v>
      </c>
      <c r="J566" t="s">
        <v>19</v>
      </c>
      <c r="K566" t="s">
        <v>20</v>
      </c>
      <c r="L566">
        <v>13000000</v>
      </c>
      <c r="M566">
        <v>4.9000000000000004</v>
      </c>
      <c r="N566" t="s">
        <v>560</v>
      </c>
      <c r="P566" t="s">
        <v>2478</v>
      </c>
      <c r="Q566">
        <v>5.3</v>
      </c>
      <c r="R566">
        <v>2</v>
      </c>
      <c r="S566" cm="1">
        <f t="array" ref="S566">PERCENTILE(IF(Table1[Director Name] = $P566,Table1[imdb_score]),0.25)</f>
        <v>5.3</v>
      </c>
      <c r="T566" cm="1">
        <f t="array" ref="T566">PERCENTILE(IF(Table1[Director Name] = $P566,Table1[imdb_score]),0.5)</f>
        <v>5.3</v>
      </c>
      <c r="U566" cm="1">
        <f t="array" ref="U566">PERCENTILE(IF(Table1[Director Name] = $P566,Table1[imdb_score]),0.75)</f>
        <v>5.3</v>
      </c>
      <c r="V566" cm="1">
        <f t="array" ref="V566">PERCENTILE(IF(Table1[Director Name] = $P566,Table1[imdb_score]),1)</f>
        <v>5.3</v>
      </c>
    </row>
    <row r="567" spans="1:22">
      <c r="A567" t="s">
        <v>1337</v>
      </c>
      <c r="B567">
        <v>143</v>
      </c>
      <c r="C567">
        <v>111</v>
      </c>
      <c r="D567" t="s">
        <v>1553</v>
      </c>
      <c r="E567">
        <v>92001027</v>
      </c>
      <c r="F567" t="s">
        <v>2479</v>
      </c>
      <c r="G567" t="s">
        <v>2480</v>
      </c>
      <c r="H567">
        <v>47001027</v>
      </c>
      <c r="I567" t="s">
        <v>1337</v>
      </c>
      <c r="J567" t="s">
        <v>19</v>
      </c>
      <c r="K567" t="s">
        <v>20</v>
      </c>
      <c r="L567">
        <v>45000000</v>
      </c>
      <c r="M567">
        <v>7.6</v>
      </c>
      <c r="N567" t="s">
        <v>2481</v>
      </c>
      <c r="P567" t="s">
        <v>1716</v>
      </c>
      <c r="Q567">
        <v>6.65</v>
      </c>
      <c r="R567">
        <v>2</v>
      </c>
      <c r="S567" cm="1">
        <f t="array" ref="S567">PERCENTILE(IF(Table1[Director Name] = $P567,Table1[imdb_score]),0.25)</f>
        <v>6.625</v>
      </c>
      <c r="T567" cm="1">
        <f t="array" ref="T567">PERCENTILE(IF(Table1[Director Name] = $P567,Table1[imdb_score]),0.5)</f>
        <v>6.65</v>
      </c>
      <c r="U567" cm="1">
        <f t="array" ref="U567">PERCENTILE(IF(Table1[Director Name] = $P567,Table1[imdb_score]),0.75)</f>
        <v>6.6749999999999998</v>
      </c>
      <c r="V567" cm="1">
        <f t="array" ref="V567">PERCENTILE(IF(Table1[Director Name] = $P567,Table1[imdb_score]),1)</f>
        <v>6.7</v>
      </c>
    </row>
    <row r="568" spans="1:22">
      <c r="A568" t="s">
        <v>1421</v>
      </c>
      <c r="B568">
        <v>314</v>
      </c>
      <c r="C568">
        <v>114</v>
      </c>
      <c r="D568" t="s">
        <v>2482</v>
      </c>
      <c r="E568">
        <v>71975611</v>
      </c>
      <c r="F568" t="s">
        <v>2483</v>
      </c>
      <c r="G568" t="s">
        <v>2484</v>
      </c>
      <c r="H568">
        <v>46975611</v>
      </c>
      <c r="I568" t="s">
        <v>2485</v>
      </c>
      <c r="J568" t="s">
        <v>19</v>
      </c>
      <c r="K568" t="s">
        <v>20</v>
      </c>
      <c r="L568">
        <v>25000000</v>
      </c>
      <c r="M568">
        <v>6.8</v>
      </c>
      <c r="N568" t="s">
        <v>1805</v>
      </c>
      <c r="P568" t="s">
        <v>2486</v>
      </c>
      <c r="Q568">
        <v>6.55</v>
      </c>
      <c r="R568">
        <v>2</v>
      </c>
      <c r="S568" cm="1">
        <f t="array" ref="S568">PERCENTILE(IF(Table1[Director Name] = $P568,Table1[imdb_score]),0.25)</f>
        <v>6.4249999999999998</v>
      </c>
      <c r="T568" cm="1">
        <f t="array" ref="T568">PERCENTILE(IF(Table1[Director Name] = $P568,Table1[imdb_score]),0.5)</f>
        <v>6.55</v>
      </c>
      <c r="U568" cm="1">
        <f t="array" ref="U568">PERCENTILE(IF(Table1[Director Name] = $P568,Table1[imdb_score]),0.75)</f>
        <v>6.6749999999999998</v>
      </c>
      <c r="V568" cm="1">
        <f t="array" ref="V568">PERCENTILE(IF(Table1[Director Name] = $P568,Table1[imdb_score]),1)</f>
        <v>6.8</v>
      </c>
    </row>
    <row r="569" spans="1:22">
      <c r="A569" t="s">
        <v>1933</v>
      </c>
      <c r="B569">
        <v>50</v>
      </c>
      <c r="C569">
        <v>106</v>
      </c>
      <c r="D569" t="s">
        <v>1542</v>
      </c>
      <c r="E569">
        <v>64955956</v>
      </c>
      <c r="F569" t="s">
        <v>1800</v>
      </c>
      <c r="G569" t="s">
        <v>2487</v>
      </c>
      <c r="H569">
        <v>46955956</v>
      </c>
      <c r="I569" t="s">
        <v>2488</v>
      </c>
      <c r="J569" t="s">
        <v>19</v>
      </c>
      <c r="K569" t="s">
        <v>20</v>
      </c>
      <c r="L569">
        <v>18000000</v>
      </c>
      <c r="M569">
        <v>5.7</v>
      </c>
      <c r="N569" t="s">
        <v>167</v>
      </c>
      <c r="P569" t="s">
        <v>2489</v>
      </c>
      <c r="Q569">
        <v>5.4</v>
      </c>
      <c r="R569">
        <v>2</v>
      </c>
      <c r="S569" cm="1">
        <f t="array" ref="S569">PERCENTILE(IF(Table1[Director Name] = $P569,Table1[imdb_score]),0.25)</f>
        <v>5.35</v>
      </c>
      <c r="T569" cm="1">
        <f t="array" ref="T569">PERCENTILE(IF(Table1[Director Name] = $P569,Table1[imdb_score]),0.5)</f>
        <v>5.4</v>
      </c>
      <c r="U569" cm="1">
        <f t="array" ref="U569">PERCENTILE(IF(Table1[Director Name] = $P569,Table1[imdb_score]),0.75)</f>
        <v>5.45</v>
      </c>
      <c r="V569" cm="1">
        <f t="array" ref="V569">PERCENTILE(IF(Table1[Director Name] = $P569,Table1[imdb_score]),1)</f>
        <v>5.5</v>
      </c>
    </row>
    <row r="570" spans="1:22">
      <c r="A570" t="s">
        <v>315</v>
      </c>
      <c r="B570">
        <v>63</v>
      </c>
      <c r="C570">
        <v>119</v>
      </c>
      <c r="D570" t="s">
        <v>2390</v>
      </c>
      <c r="E570">
        <v>65807024</v>
      </c>
      <c r="F570" t="s">
        <v>263</v>
      </c>
      <c r="G570" t="s">
        <v>2490</v>
      </c>
      <c r="H570">
        <v>46807024</v>
      </c>
      <c r="I570" t="s">
        <v>2491</v>
      </c>
      <c r="J570" t="s">
        <v>19</v>
      </c>
      <c r="K570" t="s">
        <v>20</v>
      </c>
      <c r="L570">
        <v>19000000</v>
      </c>
      <c r="M570">
        <v>6.8</v>
      </c>
      <c r="N570" t="s">
        <v>2492</v>
      </c>
      <c r="P570" t="s">
        <v>2493</v>
      </c>
      <c r="Q570">
        <v>6.85</v>
      </c>
      <c r="R570">
        <v>2</v>
      </c>
      <c r="S570" cm="1">
        <f t="array" ref="S570">PERCENTILE(IF(Table1[Director Name] = $P570,Table1[imdb_score]),0.25)</f>
        <v>6.8250000000000002</v>
      </c>
      <c r="T570" cm="1">
        <f t="array" ref="T570">PERCENTILE(IF(Table1[Director Name] = $P570,Table1[imdb_score]),0.5)</f>
        <v>6.85</v>
      </c>
      <c r="U570" cm="1">
        <f t="array" ref="U570">PERCENTILE(IF(Table1[Director Name] = $P570,Table1[imdb_score]),0.75)</f>
        <v>6.875</v>
      </c>
      <c r="V570" cm="1">
        <f t="array" ref="V570">PERCENTILE(IF(Table1[Director Name] = $P570,Table1[imdb_score]),1)</f>
        <v>6.9</v>
      </c>
    </row>
    <row r="571" spans="1:22">
      <c r="A571" t="s">
        <v>788</v>
      </c>
      <c r="B571">
        <v>175</v>
      </c>
      <c r="C571">
        <v>111</v>
      </c>
      <c r="D571" t="s">
        <v>2494</v>
      </c>
      <c r="E571">
        <v>76806312</v>
      </c>
      <c r="F571" t="s">
        <v>23</v>
      </c>
      <c r="G571" t="s">
        <v>2495</v>
      </c>
      <c r="H571">
        <v>46806312</v>
      </c>
      <c r="I571" t="s">
        <v>2496</v>
      </c>
      <c r="J571" t="s">
        <v>19</v>
      </c>
      <c r="K571" t="s">
        <v>20</v>
      </c>
      <c r="L571">
        <v>30000000</v>
      </c>
      <c r="M571">
        <v>6.1</v>
      </c>
      <c r="N571" t="s">
        <v>331</v>
      </c>
      <c r="P571" t="s">
        <v>1293</v>
      </c>
      <c r="Q571">
        <v>6.9</v>
      </c>
      <c r="R571">
        <v>2</v>
      </c>
      <c r="S571" cm="1">
        <f t="array" ref="S571">PERCENTILE(IF(Table1[Director Name] = $P571,Table1[imdb_score]),0.25)</f>
        <v>6.8</v>
      </c>
      <c r="T571" cm="1">
        <f t="array" ref="T571">PERCENTILE(IF(Table1[Director Name] = $P571,Table1[imdb_score]),0.5)</f>
        <v>6.9</v>
      </c>
      <c r="U571" cm="1">
        <f t="array" ref="U571">PERCENTILE(IF(Table1[Director Name] = $P571,Table1[imdb_score]),0.75)</f>
        <v>7</v>
      </c>
      <c r="V571" cm="1">
        <f t="array" ref="V571">PERCENTILE(IF(Table1[Director Name] = $P571,Table1[imdb_score]),1)</f>
        <v>7.1</v>
      </c>
    </row>
    <row r="572" spans="1:22">
      <c r="A572" t="s">
        <v>1162</v>
      </c>
      <c r="B572">
        <v>129</v>
      </c>
      <c r="C572">
        <v>105</v>
      </c>
      <c r="D572" t="s">
        <v>2497</v>
      </c>
      <c r="E572">
        <v>116735231</v>
      </c>
      <c r="F572" t="s">
        <v>1022</v>
      </c>
      <c r="G572" t="s">
        <v>2498</v>
      </c>
      <c r="H572">
        <v>46735231</v>
      </c>
      <c r="I572" t="s">
        <v>2499</v>
      </c>
      <c r="J572" t="s">
        <v>19</v>
      </c>
      <c r="K572" t="s">
        <v>20</v>
      </c>
      <c r="L572">
        <v>70000000</v>
      </c>
      <c r="M572">
        <v>6.4</v>
      </c>
      <c r="N572" t="s">
        <v>2500</v>
      </c>
      <c r="P572" t="s">
        <v>2501</v>
      </c>
      <c r="Q572">
        <v>5.3</v>
      </c>
      <c r="R572">
        <v>2</v>
      </c>
      <c r="S572" cm="1">
        <f t="array" ref="S572">PERCENTILE(IF(Table1[Director Name] = $P572,Table1[imdb_score]),0.25)</f>
        <v>5.1999999999999993</v>
      </c>
      <c r="T572" cm="1">
        <f t="array" ref="T572">PERCENTILE(IF(Table1[Director Name] = $P572,Table1[imdb_score]),0.5)</f>
        <v>5.3</v>
      </c>
      <c r="U572" cm="1">
        <f t="array" ref="U572">PERCENTILE(IF(Table1[Director Name] = $P572,Table1[imdb_score]),0.75)</f>
        <v>5.4</v>
      </c>
      <c r="V572" cm="1">
        <f t="array" ref="V572">PERCENTILE(IF(Table1[Director Name] = $P572,Table1[imdb_score]),1)</f>
        <v>5.5</v>
      </c>
    </row>
    <row r="573" spans="1:22">
      <c r="A573" t="s">
        <v>313</v>
      </c>
      <c r="B573">
        <v>318</v>
      </c>
      <c r="C573">
        <v>101</v>
      </c>
      <c r="D573" t="s">
        <v>2502</v>
      </c>
      <c r="E573">
        <v>47000000</v>
      </c>
      <c r="F573" t="s">
        <v>1393</v>
      </c>
      <c r="G573" t="s">
        <v>2503</v>
      </c>
      <c r="H573">
        <v>46700000</v>
      </c>
      <c r="I573" t="s">
        <v>2504</v>
      </c>
      <c r="J573" t="s">
        <v>19</v>
      </c>
      <c r="K573" t="s">
        <v>20</v>
      </c>
      <c r="L573">
        <v>300000</v>
      </c>
      <c r="M573">
        <v>7.9</v>
      </c>
      <c r="N573" t="s">
        <v>1943</v>
      </c>
      <c r="P573" t="s">
        <v>2505</v>
      </c>
      <c r="Q573">
        <v>6.15</v>
      </c>
      <c r="R573">
        <v>2</v>
      </c>
      <c r="S573" cm="1">
        <f t="array" ref="S573">PERCENTILE(IF(Table1[Director Name] = $P573,Table1[imdb_score]),0.25)</f>
        <v>5.5250000000000004</v>
      </c>
      <c r="T573" cm="1">
        <f t="array" ref="T573">PERCENTILE(IF(Table1[Director Name] = $P573,Table1[imdb_score]),0.5)</f>
        <v>6.15</v>
      </c>
      <c r="U573" cm="1">
        <f t="array" ref="U573">PERCENTILE(IF(Table1[Director Name] = $P573,Table1[imdb_score]),0.75)</f>
        <v>6.7750000000000004</v>
      </c>
      <c r="V573" cm="1">
        <f t="array" ref="V573">PERCENTILE(IF(Table1[Director Name] = $P573,Table1[imdb_score]),1)</f>
        <v>7.4</v>
      </c>
    </row>
    <row r="574" spans="1:22">
      <c r="A574" t="s">
        <v>313</v>
      </c>
      <c r="B574">
        <v>318</v>
      </c>
      <c r="C574">
        <v>101</v>
      </c>
      <c r="D574" t="s">
        <v>2502</v>
      </c>
      <c r="E574">
        <v>47000000</v>
      </c>
      <c r="F574" t="s">
        <v>1393</v>
      </c>
      <c r="G574" t="s">
        <v>2503</v>
      </c>
      <c r="H574">
        <v>46700000</v>
      </c>
      <c r="I574" t="s">
        <v>2504</v>
      </c>
      <c r="J574" t="s">
        <v>19</v>
      </c>
      <c r="K574" t="s">
        <v>20</v>
      </c>
      <c r="L574">
        <v>300000</v>
      </c>
      <c r="M574">
        <v>7.9</v>
      </c>
      <c r="N574" t="s">
        <v>1943</v>
      </c>
      <c r="P574" t="s">
        <v>2506</v>
      </c>
      <c r="Q574">
        <v>5.95</v>
      </c>
      <c r="R574">
        <v>2</v>
      </c>
      <c r="S574" cm="1">
        <f t="array" ref="S574">PERCENTILE(IF(Table1[Director Name] = $P574,Table1[imdb_score]),0.25)</f>
        <v>5.625</v>
      </c>
      <c r="T574" cm="1">
        <f t="array" ref="T574">PERCENTILE(IF(Table1[Director Name] = $P574,Table1[imdb_score]),0.5)</f>
        <v>5.9499999999999993</v>
      </c>
      <c r="U574" cm="1">
        <f t="array" ref="U574">PERCENTILE(IF(Table1[Director Name] = $P574,Table1[imdb_score]),0.75)</f>
        <v>6.2749999999999995</v>
      </c>
      <c r="V574" cm="1">
        <f t="array" ref="V574">PERCENTILE(IF(Table1[Director Name] = $P574,Table1[imdb_score]),1)</f>
        <v>6.6</v>
      </c>
    </row>
    <row r="575" spans="1:22">
      <c r="A575" t="s">
        <v>313</v>
      </c>
      <c r="B575">
        <v>318</v>
      </c>
      <c r="C575">
        <v>101</v>
      </c>
      <c r="D575" t="s">
        <v>2502</v>
      </c>
      <c r="E575">
        <v>47000000</v>
      </c>
      <c r="F575" t="s">
        <v>1393</v>
      </c>
      <c r="G575" t="s">
        <v>2503</v>
      </c>
      <c r="H575">
        <v>46700000</v>
      </c>
      <c r="I575" t="s">
        <v>2504</v>
      </c>
      <c r="J575" t="s">
        <v>19</v>
      </c>
      <c r="K575" t="s">
        <v>20</v>
      </c>
      <c r="L575">
        <v>300000</v>
      </c>
      <c r="M575">
        <v>7.9</v>
      </c>
      <c r="N575" t="s">
        <v>1943</v>
      </c>
      <c r="P575" t="s">
        <v>2507</v>
      </c>
      <c r="Q575">
        <v>6.3</v>
      </c>
      <c r="R575">
        <v>2</v>
      </c>
      <c r="S575" cm="1">
        <f t="array" ref="S575">PERCENTILE(IF(Table1[Director Name] = $P575,Table1[imdb_score]),0.25)</f>
        <v>6.25</v>
      </c>
      <c r="T575" cm="1">
        <f t="array" ref="T575">PERCENTILE(IF(Table1[Director Name] = $P575,Table1[imdb_score]),0.5)</f>
        <v>6.3000000000000007</v>
      </c>
      <c r="U575" cm="1">
        <f t="array" ref="U575">PERCENTILE(IF(Table1[Director Name] = $P575,Table1[imdb_score]),0.75)</f>
        <v>6.3500000000000005</v>
      </c>
      <c r="V575" cm="1">
        <f t="array" ref="V575">PERCENTILE(IF(Table1[Director Name] = $P575,Table1[imdb_score]),1)</f>
        <v>6.4</v>
      </c>
    </row>
    <row r="576" spans="1:22">
      <c r="A576" t="s">
        <v>457</v>
      </c>
      <c r="B576">
        <v>280</v>
      </c>
      <c r="C576">
        <v>94</v>
      </c>
      <c r="D576" t="s">
        <v>2508</v>
      </c>
      <c r="E576">
        <v>56437947</v>
      </c>
      <c r="F576" t="s">
        <v>2509</v>
      </c>
      <c r="G576" t="s">
        <v>2510</v>
      </c>
      <c r="H576">
        <v>46637947</v>
      </c>
      <c r="I576" t="s">
        <v>2511</v>
      </c>
      <c r="J576" t="s">
        <v>19</v>
      </c>
      <c r="K576" t="s">
        <v>379</v>
      </c>
      <c r="L576">
        <v>9800000</v>
      </c>
      <c r="M576">
        <v>7.3</v>
      </c>
      <c r="N576" t="s">
        <v>949</v>
      </c>
      <c r="P576" t="s">
        <v>584</v>
      </c>
      <c r="Q576">
        <v>8.1999999999999993</v>
      </c>
      <c r="R576">
        <v>2</v>
      </c>
      <c r="S576" cm="1">
        <f t="array" ref="S576">PERCENTILE(IF(Table1[Director Name] = $P576,Table1[imdb_score]),0.25)</f>
        <v>8.15</v>
      </c>
      <c r="T576" cm="1">
        <f t="array" ref="T576">PERCENTILE(IF(Table1[Director Name] = $P576,Table1[imdb_score]),0.5)</f>
        <v>8.1999999999999993</v>
      </c>
      <c r="U576" cm="1">
        <f t="array" ref="U576">PERCENTILE(IF(Table1[Director Name] = $P576,Table1[imdb_score]),0.75)</f>
        <v>8.25</v>
      </c>
      <c r="V576" cm="1">
        <f t="array" ref="V576">PERCENTILE(IF(Table1[Director Name] = $P576,Table1[imdb_score]),1)</f>
        <v>8.3000000000000007</v>
      </c>
    </row>
    <row r="577" spans="1:22">
      <c r="A577" t="s">
        <v>474</v>
      </c>
      <c r="B577">
        <v>292</v>
      </c>
      <c r="C577">
        <v>132</v>
      </c>
      <c r="D577" t="s">
        <v>2371</v>
      </c>
      <c r="E577">
        <v>101530738</v>
      </c>
      <c r="F577" t="s">
        <v>1355</v>
      </c>
      <c r="G577" t="s">
        <v>2512</v>
      </c>
      <c r="H577">
        <v>46530738</v>
      </c>
      <c r="I577" t="s">
        <v>2513</v>
      </c>
      <c r="J577" t="s">
        <v>19</v>
      </c>
      <c r="K577" t="s">
        <v>20</v>
      </c>
      <c r="L577">
        <v>55000000</v>
      </c>
      <c r="M577">
        <v>7.2</v>
      </c>
      <c r="N577" t="s">
        <v>524</v>
      </c>
      <c r="P577" t="s">
        <v>2514</v>
      </c>
      <c r="Q577">
        <v>6</v>
      </c>
      <c r="R577">
        <v>2</v>
      </c>
      <c r="S577" cm="1">
        <f t="array" ref="S577">PERCENTILE(IF(Table1[Director Name] = $P577,Table1[imdb_score]),0.25)</f>
        <v>5.4</v>
      </c>
      <c r="T577" cm="1">
        <f t="array" ref="T577">PERCENTILE(IF(Table1[Director Name] = $P577,Table1[imdb_score]),0.5)</f>
        <v>6</v>
      </c>
      <c r="U577" cm="1">
        <f t="array" ref="U577">PERCENTILE(IF(Table1[Director Name] = $P577,Table1[imdb_score]),0.75)</f>
        <v>6.6</v>
      </c>
      <c r="V577" cm="1">
        <f t="array" ref="V577">PERCENTILE(IF(Table1[Director Name] = $P577,Table1[imdb_score]),1)</f>
        <v>7.2</v>
      </c>
    </row>
    <row r="578" spans="1:22">
      <c r="A578" t="s">
        <v>2515</v>
      </c>
      <c r="B578">
        <v>41</v>
      </c>
      <c r="C578">
        <v>78</v>
      </c>
      <c r="D578" t="s">
        <v>2516</v>
      </c>
      <c r="E578">
        <v>76501438</v>
      </c>
      <c r="F578" t="s">
        <v>1183</v>
      </c>
      <c r="G578" t="s">
        <v>2517</v>
      </c>
      <c r="H578">
        <v>46501438</v>
      </c>
      <c r="I578" t="s">
        <v>2518</v>
      </c>
      <c r="J578" t="s">
        <v>19</v>
      </c>
      <c r="K578" t="s">
        <v>2416</v>
      </c>
      <c r="L578">
        <v>30000000</v>
      </c>
      <c r="M578">
        <v>6.1</v>
      </c>
      <c r="N578" t="s">
        <v>2519</v>
      </c>
      <c r="P578" t="s">
        <v>2520</v>
      </c>
      <c r="Q578">
        <v>6.55</v>
      </c>
      <c r="R578">
        <v>2</v>
      </c>
      <c r="S578" cm="1">
        <f t="array" ref="S578">PERCENTILE(IF(Table1[Director Name] = $P578,Table1[imdb_score]),0.25)</f>
        <v>6.5250000000000004</v>
      </c>
      <c r="T578" cm="1">
        <f t="array" ref="T578">PERCENTILE(IF(Table1[Director Name] = $P578,Table1[imdb_score]),0.5)</f>
        <v>6.55</v>
      </c>
      <c r="U578" cm="1">
        <f t="array" ref="U578">PERCENTILE(IF(Table1[Director Name] = $P578,Table1[imdb_score]),0.75)</f>
        <v>6.5749999999999993</v>
      </c>
      <c r="V578" cm="1">
        <f t="array" ref="V578">PERCENTILE(IF(Table1[Director Name] = $P578,Table1[imdb_score]),1)</f>
        <v>6.6</v>
      </c>
    </row>
    <row r="579" spans="1:22">
      <c r="A579" t="s">
        <v>513</v>
      </c>
      <c r="B579">
        <v>55</v>
      </c>
      <c r="C579">
        <v>98</v>
      </c>
      <c r="D579" t="s">
        <v>2521</v>
      </c>
      <c r="E579">
        <v>61400000</v>
      </c>
      <c r="F579" t="s">
        <v>2522</v>
      </c>
      <c r="G579" t="s">
        <v>2523</v>
      </c>
      <c r="H579">
        <v>46400000</v>
      </c>
      <c r="I579" t="s">
        <v>2524</v>
      </c>
      <c r="J579" t="s">
        <v>19</v>
      </c>
      <c r="K579" t="s">
        <v>20</v>
      </c>
      <c r="L579">
        <v>15000000</v>
      </c>
      <c r="M579">
        <v>7.4</v>
      </c>
      <c r="N579" t="s">
        <v>473</v>
      </c>
      <c r="P579" t="s">
        <v>2525</v>
      </c>
      <c r="Q579">
        <v>7</v>
      </c>
      <c r="R579">
        <v>2</v>
      </c>
      <c r="S579" cm="1">
        <f t="array" ref="S579">PERCENTILE(IF(Table1[Director Name] = $P579,Table1[imdb_score]),0.25)</f>
        <v>6.85</v>
      </c>
      <c r="T579" cm="1">
        <f t="array" ref="T579">PERCENTILE(IF(Table1[Director Name] = $P579,Table1[imdb_score]),0.5)</f>
        <v>7</v>
      </c>
      <c r="U579" cm="1">
        <f t="array" ref="U579">PERCENTILE(IF(Table1[Director Name] = $P579,Table1[imdb_score]),0.75)</f>
        <v>7.15</v>
      </c>
      <c r="V579" cm="1">
        <f t="array" ref="V579">PERCENTILE(IF(Table1[Director Name] = $P579,Table1[imdb_score]),1)</f>
        <v>7.3</v>
      </c>
    </row>
    <row r="580" spans="1:22">
      <c r="A580" t="s">
        <v>535</v>
      </c>
      <c r="B580">
        <v>152</v>
      </c>
      <c r="C580">
        <v>121</v>
      </c>
      <c r="D580" t="s">
        <v>2526</v>
      </c>
      <c r="E580">
        <v>71309760</v>
      </c>
      <c r="F580" t="s">
        <v>2527</v>
      </c>
      <c r="G580" t="s">
        <v>2528</v>
      </c>
      <c r="H580">
        <v>46309760</v>
      </c>
      <c r="I580" t="s">
        <v>2529</v>
      </c>
      <c r="J580" t="s">
        <v>19</v>
      </c>
      <c r="K580" t="s">
        <v>379</v>
      </c>
      <c r="L580">
        <v>25000000</v>
      </c>
      <c r="M580">
        <v>7.3</v>
      </c>
      <c r="N580" t="s">
        <v>32</v>
      </c>
      <c r="P580" t="s">
        <v>2530</v>
      </c>
      <c r="Q580">
        <v>5.35</v>
      </c>
      <c r="R580">
        <v>2</v>
      </c>
      <c r="S580" cm="1">
        <f t="array" ref="S580">PERCENTILE(IF(Table1[Director Name] = $P580,Table1[imdb_score]),0.25)</f>
        <v>4.9249999999999998</v>
      </c>
      <c r="T580" cm="1">
        <f t="array" ref="T580">PERCENTILE(IF(Table1[Director Name] = $P580,Table1[imdb_score]),0.5)</f>
        <v>5.35</v>
      </c>
      <c r="U580" cm="1">
        <f t="array" ref="U580">PERCENTILE(IF(Table1[Director Name] = $P580,Table1[imdb_score]),0.75)</f>
        <v>5.7750000000000004</v>
      </c>
      <c r="V580" cm="1">
        <f t="array" ref="V580">PERCENTILE(IF(Table1[Director Name] = $P580,Table1[imdb_score]),1)</f>
        <v>6.2</v>
      </c>
    </row>
    <row r="581" spans="1:22">
      <c r="A581" t="s">
        <v>888</v>
      </c>
      <c r="B581">
        <v>285</v>
      </c>
      <c r="C581">
        <v>139</v>
      </c>
      <c r="D581" t="s">
        <v>2531</v>
      </c>
      <c r="E581">
        <v>70269171</v>
      </c>
      <c r="F581" t="s">
        <v>888</v>
      </c>
      <c r="G581" t="s">
        <v>2532</v>
      </c>
      <c r="H581">
        <v>46269171</v>
      </c>
      <c r="I581" t="s">
        <v>433</v>
      </c>
      <c r="J581" t="s">
        <v>19</v>
      </c>
      <c r="K581" t="s">
        <v>20</v>
      </c>
      <c r="L581">
        <v>24000000</v>
      </c>
      <c r="M581">
        <v>7.2</v>
      </c>
      <c r="N581" t="s">
        <v>891</v>
      </c>
      <c r="P581" t="s">
        <v>2533</v>
      </c>
      <c r="Q581">
        <v>6</v>
      </c>
      <c r="R581">
        <v>2</v>
      </c>
      <c r="S581" cm="1">
        <f t="array" ref="S581">PERCENTILE(IF(Table1[Director Name] = $P581,Table1[imdb_score]),0.25)</f>
        <v>5.75</v>
      </c>
      <c r="T581" cm="1">
        <f t="array" ref="T581">PERCENTILE(IF(Table1[Director Name] = $P581,Table1[imdb_score]),0.5)</f>
        <v>6</v>
      </c>
      <c r="U581" cm="1">
        <f t="array" ref="U581">PERCENTILE(IF(Table1[Director Name] = $P581,Table1[imdb_score]),0.75)</f>
        <v>6.25</v>
      </c>
      <c r="V581" cm="1">
        <f t="array" ref="V581">PERCENTILE(IF(Table1[Director Name] = $P581,Table1[imdb_score]),1)</f>
        <v>6.5</v>
      </c>
    </row>
    <row r="582" spans="1:22">
      <c r="A582" t="s">
        <v>381</v>
      </c>
      <c r="B582">
        <v>204</v>
      </c>
      <c r="C582">
        <v>108</v>
      </c>
      <c r="D582" t="s">
        <v>590</v>
      </c>
      <c r="E582">
        <v>81257845</v>
      </c>
      <c r="F582" t="s">
        <v>119</v>
      </c>
      <c r="G582" t="s">
        <v>2534</v>
      </c>
      <c r="H582">
        <v>46257845</v>
      </c>
      <c r="I582" t="s">
        <v>2535</v>
      </c>
      <c r="J582" t="s">
        <v>19</v>
      </c>
      <c r="K582" t="s">
        <v>20</v>
      </c>
      <c r="L582">
        <v>35000000</v>
      </c>
      <c r="M582">
        <v>7.1</v>
      </c>
      <c r="N582" t="s">
        <v>582</v>
      </c>
      <c r="P582" t="s">
        <v>1118</v>
      </c>
      <c r="Q582">
        <v>7.3</v>
      </c>
      <c r="R582">
        <v>2</v>
      </c>
      <c r="S582" cm="1">
        <f t="array" ref="S582">PERCENTILE(IF(Table1[Director Name] = $P582,Table1[imdb_score]),0.25)</f>
        <v>7.15</v>
      </c>
      <c r="T582" cm="1">
        <f t="array" ref="T582">PERCENTILE(IF(Table1[Director Name] = $P582,Table1[imdb_score]),0.5)</f>
        <v>7.3</v>
      </c>
      <c r="U582" cm="1">
        <f t="array" ref="U582">PERCENTILE(IF(Table1[Director Name] = $P582,Table1[imdb_score]),0.75)</f>
        <v>7.4499999999999993</v>
      </c>
      <c r="V582" cm="1">
        <f t="array" ref="V582">PERCENTILE(IF(Table1[Director Name] = $P582,Table1[imdb_score]),1)</f>
        <v>7.6</v>
      </c>
    </row>
    <row r="583" spans="1:22">
      <c r="A583" t="s">
        <v>812</v>
      </c>
      <c r="B583">
        <v>144</v>
      </c>
      <c r="C583">
        <v>123</v>
      </c>
      <c r="D583" t="s">
        <v>2536</v>
      </c>
      <c r="E583">
        <v>81159365</v>
      </c>
      <c r="F583" t="s">
        <v>908</v>
      </c>
      <c r="G583" t="s">
        <v>2537</v>
      </c>
      <c r="H583">
        <v>46159365</v>
      </c>
      <c r="I583" t="s">
        <v>215</v>
      </c>
      <c r="J583" t="s">
        <v>19</v>
      </c>
      <c r="K583" t="s">
        <v>20</v>
      </c>
      <c r="L583">
        <v>35000000</v>
      </c>
      <c r="M583">
        <v>6.8</v>
      </c>
      <c r="N583" t="s">
        <v>1608</v>
      </c>
      <c r="P583" t="s">
        <v>2538</v>
      </c>
      <c r="Q583">
        <v>6.8</v>
      </c>
      <c r="R583">
        <v>2</v>
      </c>
      <c r="S583" cm="1">
        <f t="array" ref="S583">PERCENTILE(IF(Table1[Director Name] = $P583,Table1[imdb_score]),0.25)</f>
        <v>6.65</v>
      </c>
      <c r="T583" cm="1">
        <f t="array" ref="T583">PERCENTILE(IF(Table1[Director Name] = $P583,Table1[imdb_score]),0.5)</f>
        <v>6.8</v>
      </c>
      <c r="U583" cm="1">
        <f t="array" ref="U583">PERCENTILE(IF(Table1[Director Name] = $P583,Table1[imdb_score]),0.75)</f>
        <v>6.9499999999999993</v>
      </c>
      <c r="V583" cm="1">
        <f t="array" ref="V583">PERCENTILE(IF(Table1[Director Name] = $P583,Table1[imdb_score]),1)</f>
        <v>7.1</v>
      </c>
    </row>
    <row r="584" spans="1:22">
      <c r="A584" t="s">
        <v>710</v>
      </c>
      <c r="B584">
        <v>67</v>
      </c>
      <c r="C584">
        <v>99</v>
      </c>
      <c r="D584" t="s">
        <v>1385</v>
      </c>
      <c r="E584">
        <v>81150692</v>
      </c>
      <c r="F584" t="s">
        <v>429</v>
      </c>
      <c r="G584" t="s">
        <v>2539</v>
      </c>
      <c r="H584">
        <v>46150692</v>
      </c>
      <c r="I584" t="s">
        <v>2540</v>
      </c>
      <c r="J584" t="s">
        <v>19</v>
      </c>
      <c r="K584" t="s">
        <v>1075</v>
      </c>
      <c r="L584">
        <v>35000000</v>
      </c>
      <c r="M584">
        <v>5.0999999999999996</v>
      </c>
      <c r="N584" t="s">
        <v>2158</v>
      </c>
      <c r="P584" t="s">
        <v>2541</v>
      </c>
      <c r="Q584">
        <v>6.45</v>
      </c>
      <c r="R584">
        <v>2</v>
      </c>
      <c r="S584" cm="1">
        <f t="array" ref="S584">PERCENTILE(IF(Table1[Director Name] = $P584,Table1[imdb_score]),0.25)</f>
        <v>6.3250000000000002</v>
      </c>
      <c r="T584" cm="1">
        <f t="array" ref="T584">PERCENTILE(IF(Table1[Director Name] = $P584,Table1[imdb_score]),0.5)</f>
        <v>6.45</v>
      </c>
      <c r="U584" cm="1">
        <f t="array" ref="U584">PERCENTILE(IF(Table1[Director Name] = $P584,Table1[imdb_score]),0.75)</f>
        <v>6.5750000000000002</v>
      </c>
      <c r="V584" cm="1">
        <f t="array" ref="V584">PERCENTILE(IF(Table1[Director Name] = $P584,Table1[imdb_score]),1)</f>
        <v>6.7</v>
      </c>
    </row>
    <row r="585" spans="1:22">
      <c r="A585" t="s">
        <v>497</v>
      </c>
      <c r="B585">
        <v>155</v>
      </c>
      <c r="C585">
        <v>111</v>
      </c>
      <c r="D585" t="s">
        <v>1548</v>
      </c>
      <c r="E585">
        <v>106126012</v>
      </c>
      <c r="F585" t="s">
        <v>522</v>
      </c>
      <c r="G585" t="s">
        <v>2542</v>
      </c>
      <c r="H585">
        <v>46126012</v>
      </c>
      <c r="I585" t="s">
        <v>2543</v>
      </c>
      <c r="J585" t="s">
        <v>19</v>
      </c>
      <c r="K585" t="s">
        <v>20</v>
      </c>
      <c r="L585">
        <v>60000000</v>
      </c>
      <c r="M585">
        <v>7</v>
      </c>
      <c r="N585" t="s">
        <v>524</v>
      </c>
      <c r="P585" t="s">
        <v>2544</v>
      </c>
      <c r="Q585">
        <v>5.5</v>
      </c>
      <c r="R585">
        <v>2</v>
      </c>
      <c r="S585" cm="1">
        <f t="array" ref="S585">PERCENTILE(IF(Table1[Director Name] = $P585,Table1[imdb_score]),0.25)</f>
        <v>5.25</v>
      </c>
      <c r="T585" cm="1">
        <f t="array" ref="T585">PERCENTILE(IF(Table1[Director Name] = $P585,Table1[imdb_score]),0.5)</f>
        <v>5.5</v>
      </c>
      <c r="U585" cm="1">
        <f t="array" ref="U585">PERCENTILE(IF(Table1[Director Name] = $P585,Table1[imdb_score]),0.75)</f>
        <v>5.75</v>
      </c>
      <c r="V585" cm="1">
        <f t="array" ref="V585">PERCENTILE(IF(Table1[Director Name] = $P585,Table1[imdb_score]),1)</f>
        <v>6</v>
      </c>
    </row>
    <row r="586" spans="1:22">
      <c r="A586" t="s">
        <v>2545</v>
      </c>
      <c r="B586">
        <v>98</v>
      </c>
      <c r="C586">
        <v>103</v>
      </c>
      <c r="D586" t="s">
        <v>637</v>
      </c>
      <c r="E586">
        <v>57469179</v>
      </c>
      <c r="F586" t="s">
        <v>985</v>
      </c>
      <c r="G586" t="s">
        <v>2546</v>
      </c>
      <c r="H586">
        <v>45969179</v>
      </c>
      <c r="I586" t="s">
        <v>2547</v>
      </c>
      <c r="J586" t="s">
        <v>19</v>
      </c>
      <c r="K586" t="s">
        <v>20</v>
      </c>
      <c r="L586">
        <v>11500000</v>
      </c>
      <c r="M586">
        <v>6.6</v>
      </c>
      <c r="N586" t="s">
        <v>1805</v>
      </c>
      <c r="P586" t="s">
        <v>2548</v>
      </c>
      <c r="Q586">
        <v>5.9</v>
      </c>
      <c r="R586">
        <v>2</v>
      </c>
      <c r="S586" cm="1">
        <f t="array" ref="S586">PERCENTILE(IF(Table1[Director Name] = $P586,Table1[imdb_score]),0.25)</f>
        <v>5.6</v>
      </c>
      <c r="T586" cm="1">
        <f t="array" ref="T586">PERCENTILE(IF(Table1[Director Name] = $P586,Table1[imdb_score]),0.5)</f>
        <v>5.9</v>
      </c>
      <c r="U586" cm="1">
        <f t="array" ref="U586">PERCENTILE(IF(Table1[Director Name] = $P586,Table1[imdb_score]),0.75)</f>
        <v>6.2</v>
      </c>
      <c r="V586" cm="1">
        <f t="array" ref="V586">PERCENTILE(IF(Table1[Director Name] = $P586,Table1[imdb_score]),1)</f>
        <v>6.5</v>
      </c>
    </row>
    <row r="587" spans="1:22">
      <c r="A587" t="s">
        <v>2549</v>
      </c>
      <c r="B587">
        <v>160</v>
      </c>
      <c r="C587">
        <v>95</v>
      </c>
      <c r="D587" t="s">
        <v>1713</v>
      </c>
      <c r="E587">
        <v>56729973</v>
      </c>
      <c r="F587" t="s">
        <v>2550</v>
      </c>
      <c r="G587" t="s">
        <v>2551</v>
      </c>
      <c r="H587">
        <v>45929973</v>
      </c>
      <c r="I587" t="s">
        <v>2552</v>
      </c>
      <c r="J587" t="s">
        <v>19</v>
      </c>
      <c r="K587" t="s">
        <v>20</v>
      </c>
      <c r="L587">
        <v>10800000</v>
      </c>
      <c r="M587">
        <v>5.8</v>
      </c>
      <c r="N587" t="s">
        <v>1318</v>
      </c>
      <c r="P587" t="s">
        <v>2553</v>
      </c>
      <c r="Q587">
        <v>6.2</v>
      </c>
      <c r="R587">
        <v>2</v>
      </c>
      <c r="S587" cm="1">
        <f t="array" ref="S587">PERCENTILE(IF(Table1[Director Name] = $P587,Table1[imdb_score]),0.25)</f>
        <v>5.45</v>
      </c>
      <c r="T587" cm="1">
        <f t="array" ref="T587">PERCENTILE(IF(Table1[Director Name] = $P587,Table1[imdb_score]),0.5)</f>
        <v>6.2</v>
      </c>
      <c r="U587" cm="1">
        <f t="array" ref="U587">PERCENTILE(IF(Table1[Director Name] = $P587,Table1[imdb_score]),0.75)</f>
        <v>6.95</v>
      </c>
      <c r="V587" cm="1">
        <f t="array" ref="V587">PERCENTILE(IF(Table1[Director Name] = $P587,Table1[imdb_score]),1)</f>
        <v>7.7</v>
      </c>
    </row>
    <row r="588" spans="1:22">
      <c r="A588" t="s">
        <v>2501</v>
      </c>
      <c r="B588">
        <v>173</v>
      </c>
      <c r="C588">
        <v>101</v>
      </c>
      <c r="D588" t="s">
        <v>2554</v>
      </c>
      <c r="E588">
        <v>55865715</v>
      </c>
      <c r="F588" t="s">
        <v>2555</v>
      </c>
      <c r="G588" t="s">
        <v>2556</v>
      </c>
      <c r="H588">
        <v>45865715</v>
      </c>
      <c r="I588" t="s">
        <v>2557</v>
      </c>
      <c r="J588" t="s">
        <v>19</v>
      </c>
      <c r="K588" t="s">
        <v>379</v>
      </c>
      <c r="L588">
        <v>10000000</v>
      </c>
      <c r="M588">
        <v>5.5</v>
      </c>
      <c r="N588" t="s">
        <v>2558</v>
      </c>
      <c r="P588" t="s">
        <v>1693</v>
      </c>
      <c r="Q588">
        <v>6.5</v>
      </c>
      <c r="R588">
        <v>2</v>
      </c>
      <c r="S588" cm="1">
        <f t="array" ref="S588">PERCENTILE(IF(Table1[Director Name] = $P588,Table1[imdb_score]),0.25)</f>
        <v>6.5</v>
      </c>
      <c r="T588" cm="1">
        <f t="array" ref="T588">PERCENTILE(IF(Table1[Director Name] = $P588,Table1[imdb_score]),0.5)</f>
        <v>6.5</v>
      </c>
      <c r="U588" cm="1">
        <f t="array" ref="U588">PERCENTILE(IF(Table1[Director Name] = $P588,Table1[imdb_score]),0.75)</f>
        <v>6.5</v>
      </c>
      <c r="V588" cm="1">
        <f t="array" ref="V588">PERCENTILE(IF(Table1[Director Name] = $P588,Table1[imdb_score]),1)</f>
        <v>6.5</v>
      </c>
    </row>
    <row r="589" spans="1:22">
      <c r="A589" t="s">
        <v>1860</v>
      </c>
      <c r="B589">
        <v>108</v>
      </c>
      <c r="C589">
        <v>90</v>
      </c>
      <c r="D589" t="s">
        <v>2559</v>
      </c>
      <c r="E589">
        <v>87856565</v>
      </c>
      <c r="F589" t="s">
        <v>306</v>
      </c>
      <c r="G589" t="s">
        <v>2560</v>
      </c>
      <c r="H589">
        <v>45856565</v>
      </c>
      <c r="I589" t="s">
        <v>2561</v>
      </c>
      <c r="J589" t="s">
        <v>19</v>
      </c>
      <c r="K589" t="s">
        <v>20</v>
      </c>
      <c r="L589">
        <v>42000000</v>
      </c>
      <c r="M589">
        <v>5.9</v>
      </c>
      <c r="N589" t="s">
        <v>331</v>
      </c>
      <c r="P589" t="s">
        <v>1959</v>
      </c>
      <c r="Q589">
        <v>6.45</v>
      </c>
      <c r="R589">
        <v>2</v>
      </c>
      <c r="S589" cm="1">
        <f t="array" ref="S589">PERCENTILE(IF(Table1[Director Name] = $P589,Table1[imdb_score]),0.25)</f>
        <v>6.2749999999999995</v>
      </c>
      <c r="T589" cm="1">
        <f t="array" ref="T589">PERCENTILE(IF(Table1[Director Name] = $P589,Table1[imdb_score]),0.5)</f>
        <v>6.4499999999999993</v>
      </c>
      <c r="U589" cm="1">
        <f t="array" ref="U589">PERCENTILE(IF(Table1[Director Name] = $P589,Table1[imdb_score]),0.75)</f>
        <v>6.625</v>
      </c>
      <c r="V589" cm="1">
        <f t="array" ref="V589">PERCENTILE(IF(Table1[Director Name] = $P589,Table1[imdb_score]),1)</f>
        <v>6.8</v>
      </c>
    </row>
    <row r="590" spans="1:22">
      <c r="A590" t="s">
        <v>2562</v>
      </c>
      <c r="B590">
        <v>183</v>
      </c>
      <c r="C590">
        <v>89</v>
      </c>
      <c r="D590" t="s">
        <v>2563</v>
      </c>
      <c r="E590">
        <v>50820940</v>
      </c>
      <c r="F590" t="s">
        <v>589</v>
      </c>
      <c r="G590" t="s">
        <v>2564</v>
      </c>
      <c r="H590">
        <v>45820940</v>
      </c>
      <c r="I590" t="s">
        <v>2565</v>
      </c>
      <c r="J590" t="s">
        <v>19</v>
      </c>
      <c r="K590" t="s">
        <v>20</v>
      </c>
      <c r="L590">
        <v>5000000</v>
      </c>
      <c r="M590">
        <v>4.4000000000000004</v>
      </c>
      <c r="N590" t="s">
        <v>1805</v>
      </c>
      <c r="P590" t="s">
        <v>2183</v>
      </c>
      <c r="Q590">
        <v>6.4</v>
      </c>
      <c r="R590">
        <v>2</v>
      </c>
      <c r="S590" cm="1">
        <f t="array" ref="S590">PERCENTILE(IF(Table1[Director Name] = $P590,Table1[imdb_score]),0.25)</f>
        <v>6</v>
      </c>
      <c r="T590" cm="1">
        <f t="array" ref="T590">PERCENTILE(IF(Table1[Director Name] = $P590,Table1[imdb_score]),0.5)</f>
        <v>6.4</v>
      </c>
      <c r="U590" cm="1">
        <f t="array" ref="U590">PERCENTILE(IF(Table1[Director Name] = $P590,Table1[imdb_score]),0.75)</f>
        <v>6.8</v>
      </c>
      <c r="V590" cm="1">
        <f t="array" ref="V590">PERCENTILE(IF(Table1[Director Name] = $P590,Table1[imdb_score]),1)</f>
        <v>7.2</v>
      </c>
    </row>
    <row r="591" spans="1:22">
      <c r="A591" t="s">
        <v>649</v>
      </c>
      <c r="B591">
        <v>147</v>
      </c>
      <c r="C591">
        <v>99</v>
      </c>
      <c r="D591" t="s">
        <v>653</v>
      </c>
      <c r="E591">
        <v>120776832</v>
      </c>
      <c r="F591" t="s">
        <v>651</v>
      </c>
      <c r="G591" t="s">
        <v>2566</v>
      </c>
      <c r="H591">
        <v>45776832</v>
      </c>
      <c r="I591" t="s">
        <v>2567</v>
      </c>
      <c r="J591" t="s">
        <v>19</v>
      </c>
      <c r="K591" t="s">
        <v>20</v>
      </c>
      <c r="L591">
        <v>75000000</v>
      </c>
      <c r="M591">
        <v>6.8</v>
      </c>
      <c r="N591" t="s">
        <v>331</v>
      </c>
      <c r="P591" t="s">
        <v>2568</v>
      </c>
      <c r="Q591">
        <v>3.6</v>
      </c>
      <c r="R591">
        <v>2</v>
      </c>
      <c r="S591" cm="1">
        <f t="array" ref="S591">PERCENTILE(IF(Table1[Director Name] = $P591,Table1[imdb_score]),0.25)</f>
        <v>3.6</v>
      </c>
      <c r="T591" cm="1">
        <f t="array" ref="T591">PERCENTILE(IF(Table1[Director Name] = $P591,Table1[imdb_score]),0.5)</f>
        <v>3.6</v>
      </c>
      <c r="U591" cm="1">
        <f t="array" ref="U591">PERCENTILE(IF(Table1[Director Name] = $P591,Table1[imdb_score]),0.75)</f>
        <v>3.6</v>
      </c>
      <c r="V591" cm="1">
        <f t="array" ref="V591">PERCENTILE(IF(Table1[Director Name] = $P591,Table1[imdb_score]),1)</f>
        <v>3.6</v>
      </c>
    </row>
    <row r="592" spans="1:22">
      <c r="A592" t="s">
        <v>929</v>
      </c>
      <c r="B592">
        <v>151</v>
      </c>
      <c r="C592">
        <v>89</v>
      </c>
      <c r="D592" t="s">
        <v>2569</v>
      </c>
      <c r="E592">
        <v>90703745</v>
      </c>
      <c r="F592" t="s">
        <v>2570</v>
      </c>
      <c r="G592" t="s">
        <v>2571</v>
      </c>
      <c r="H592">
        <v>45703745</v>
      </c>
      <c r="I592" t="s">
        <v>1488</v>
      </c>
      <c r="J592" t="s">
        <v>19</v>
      </c>
      <c r="K592" t="s">
        <v>20</v>
      </c>
      <c r="L592">
        <v>45000000</v>
      </c>
      <c r="M592">
        <v>5.0999999999999996</v>
      </c>
      <c r="N592" t="s">
        <v>57</v>
      </c>
      <c r="P592" t="s">
        <v>170</v>
      </c>
      <c r="Q592">
        <v>7.5</v>
      </c>
      <c r="R592">
        <v>2</v>
      </c>
      <c r="S592" cm="1">
        <f t="array" ref="S592">PERCENTILE(IF(Table1[Director Name] = $P592,Table1[imdb_score]),0.25)</f>
        <v>6.8500000000000005</v>
      </c>
      <c r="T592" cm="1">
        <f t="array" ref="T592">PERCENTILE(IF(Table1[Director Name] = $P592,Table1[imdb_score]),0.5)</f>
        <v>7.5</v>
      </c>
      <c r="U592" cm="1">
        <f t="array" ref="U592">PERCENTILE(IF(Table1[Director Name] = $P592,Table1[imdb_score]),0.75)</f>
        <v>8.15</v>
      </c>
      <c r="V592" cm="1">
        <f t="array" ref="V592">PERCENTILE(IF(Table1[Director Name] = $P592,Table1[imdb_score]),1)</f>
        <v>8.8000000000000007</v>
      </c>
    </row>
    <row r="593" spans="1:22">
      <c r="A593" t="s">
        <v>519</v>
      </c>
      <c r="B593">
        <v>245</v>
      </c>
      <c r="C593">
        <v>108</v>
      </c>
      <c r="D593" t="s">
        <v>2572</v>
      </c>
      <c r="E593">
        <v>70625986</v>
      </c>
      <c r="F593" t="s">
        <v>77</v>
      </c>
      <c r="G593" t="s">
        <v>2573</v>
      </c>
      <c r="H593">
        <v>45625986</v>
      </c>
      <c r="I593" t="s">
        <v>411</v>
      </c>
      <c r="J593" t="s">
        <v>19</v>
      </c>
      <c r="K593" t="s">
        <v>20</v>
      </c>
      <c r="L593">
        <v>25000000</v>
      </c>
      <c r="M593">
        <v>6.2</v>
      </c>
      <c r="N593" t="s">
        <v>331</v>
      </c>
      <c r="P593" t="s">
        <v>2574</v>
      </c>
      <c r="Q593">
        <v>7.55</v>
      </c>
      <c r="R593">
        <v>2</v>
      </c>
      <c r="S593" cm="1">
        <f t="array" ref="S593">PERCENTILE(IF(Table1[Director Name] = $P593,Table1[imdb_score]),0.25)</f>
        <v>7.5250000000000004</v>
      </c>
      <c r="T593" cm="1">
        <f t="array" ref="T593">PERCENTILE(IF(Table1[Director Name] = $P593,Table1[imdb_score]),0.5)</f>
        <v>7.55</v>
      </c>
      <c r="U593" cm="1">
        <f t="array" ref="U593">PERCENTILE(IF(Table1[Director Name] = $P593,Table1[imdb_score]),0.75)</f>
        <v>7.5749999999999993</v>
      </c>
      <c r="V593" cm="1">
        <f t="array" ref="V593">PERCENTILE(IF(Table1[Director Name] = $P593,Table1[imdb_score]),1)</f>
        <v>7.6</v>
      </c>
    </row>
    <row r="594" spans="1:22">
      <c r="A594" t="s">
        <v>836</v>
      </c>
      <c r="B594">
        <v>31</v>
      </c>
      <c r="C594">
        <v>114</v>
      </c>
      <c r="D594" t="s">
        <v>2575</v>
      </c>
      <c r="E594">
        <v>65623128</v>
      </c>
      <c r="F594" t="s">
        <v>2450</v>
      </c>
      <c r="G594" t="s">
        <v>2576</v>
      </c>
      <c r="H594">
        <v>45623128</v>
      </c>
      <c r="I594" t="s">
        <v>2577</v>
      </c>
      <c r="J594" t="s">
        <v>19</v>
      </c>
      <c r="K594" t="s">
        <v>20</v>
      </c>
      <c r="L594">
        <v>20000000</v>
      </c>
      <c r="M594">
        <v>4.8</v>
      </c>
      <c r="N594" t="s">
        <v>588</v>
      </c>
      <c r="P594" t="s">
        <v>897</v>
      </c>
      <c r="Q594">
        <v>5.65</v>
      </c>
      <c r="R594">
        <v>2</v>
      </c>
      <c r="S594" cm="1">
        <f t="array" ref="S594">PERCENTILE(IF(Table1[Director Name] = $P594,Table1[imdb_score]),0.25)</f>
        <v>5.2750000000000004</v>
      </c>
      <c r="T594" cm="1">
        <f t="array" ref="T594">PERCENTILE(IF(Table1[Director Name] = $P594,Table1[imdb_score]),0.5)</f>
        <v>5.65</v>
      </c>
      <c r="U594" cm="1">
        <f t="array" ref="U594">PERCENTILE(IF(Table1[Director Name] = $P594,Table1[imdb_score]),0.75)</f>
        <v>6.0250000000000004</v>
      </c>
      <c r="V594" cm="1">
        <f t="array" ref="V594">PERCENTILE(IF(Table1[Director Name] = $P594,Table1[imdb_score]),1)</f>
        <v>6.4</v>
      </c>
    </row>
    <row r="595" spans="1:22">
      <c r="A595" t="s">
        <v>2578</v>
      </c>
      <c r="B595">
        <v>142</v>
      </c>
      <c r="C595">
        <v>102</v>
      </c>
      <c r="D595" t="s">
        <v>714</v>
      </c>
      <c r="E595">
        <v>93607673</v>
      </c>
      <c r="F595" t="s">
        <v>479</v>
      </c>
      <c r="G595" t="s">
        <v>2579</v>
      </c>
      <c r="H595">
        <v>45607673</v>
      </c>
      <c r="I595" t="s">
        <v>2580</v>
      </c>
      <c r="J595" t="s">
        <v>19</v>
      </c>
      <c r="K595" t="s">
        <v>20</v>
      </c>
      <c r="L595">
        <v>48000000</v>
      </c>
      <c r="M595">
        <v>5.7</v>
      </c>
      <c r="N595" t="s">
        <v>331</v>
      </c>
      <c r="P595" t="s">
        <v>2581</v>
      </c>
      <c r="Q595">
        <v>7.05</v>
      </c>
      <c r="R595">
        <v>2</v>
      </c>
      <c r="S595" cm="1">
        <f t="array" ref="S595">PERCENTILE(IF(Table1[Director Name] = $P595,Table1[imdb_score]),0.25)</f>
        <v>7.0250000000000004</v>
      </c>
      <c r="T595" cm="1">
        <f t="array" ref="T595">PERCENTILE(IF(Table1[Director Name] = $P595,Table1[imdb_score]),0.5)</f>
        <v>7.05</v>
      </c>
      <c r="U595" cm="1">
        <f t="array" ref="U595">PERCENTILE(IF(Table1[Director Name] = $P595,Table1[imdb_score]),0.75)</f>
        <v>7.0749999999999993</v>
      </c>
      <c r="V595" cm="1">
        <f t="array" ref="V595">PERCENTILE(IF(Table1[Director Name] = $P595,Table1[imdb_score]),1)</f>
        <v>7.1</v>
      </c>
    </row>
    <row r="596" spans="1:22">
      <c r="A596" t="s">
        <v>546</v>
      </c>
      <c r="B596">
        <v>486</v>
      </c>
      <c r="C596">
        <v>153</v>
      </c>
      <c r="D596" t="s">
        <v>1177</v>
      </c>
      <c r="E596">
        <v>120523073</v>
      </c>
      <c r="F596" t="s">
        <v>615</v>
      </c>
      <c r="G596" t="s">
        <v>2582</v>
      </c>
      <c r="H596">
        <v>45523073</v>
      </c>
      <c r="I596" t="s">
        <v>1865</v>
      </c>
      <c r="J596" t="s">
        <v>19</v>
      </c>
      <c r="K596" t="s">
        <v>20</v>
      </c>
      <c r="L596">
        <v>75000000</v>
      </c>
      <c r="M596">
        <v>8.3000000000000007</v>
      </c>
      <c r="N596" t="s">
        <v>2583</v>
      </c>
      <c r="P596" t="s">
        <v>2584</v>
      </c>
      <c r="Q596">
        <v>6.75</v>
      </c>
      <c r="R596">
        <v>2</v>
      </c>
      <c r="S596" cm="1">
        <f t="array" ref="S596">PERCENTILE(IF(Table1[Director Name] = $P596,Table1[imdb_score]),0.25)</f>
        <v>6.5750000000000002</v>
      </c>
      <c r="T596" cm="1">
        <f t="array" ref="T596">PERCENTILE(IF(Table1[Director Name] = $P596,Table1[imdb_score]),0.5)</f>
        <v>6.75</v>
      </c>
      <c r="U596" cm="1">
        <f t="array" ref="U596">PERCENTILE(IF(Table1[Director Name] = $P596,Table1[imdb_score]),0.75)</f>
        <v>6.9249999999999998</v>
      </c>
      <c r="V596" cm="1">
        <f t="array" ref="V596">PERCENTILE(IF(Table1[Director Name] = $P596,Table1[imdb_score]),1)</f>
        <v>7.1</v>
      </c>
    </row>
    <row r="597" spans="1:22">
      <c r="A597" t="s">
        <v>2585</v>
      </c>
      <c r="B597">
        <v>168</v>
      </c>
      <c r="C597">
        <v>97</v>
      </c>
      <c r="D597" t="s">
        <v>739</v>
      </c>
      <c r="E597">
        <v>71500556</v>
      </c>
      <c r="F597" t="s">
        <v>793</v>
      </c>
      <c r="G597" t="s">
        <v>2586</v>
      </c>
      <c r="H597">
        <v>45500556</v>
      </c>
      <c r="I597" t="s">
        <v>2587</v>
      </c>
      <c r="J597" t="s">
        <v>19</v>
      </c>
      <c r="K597" t="s">
        <v>379</v>
      </c>
      <c r="L597">
        <v>26000000</v>
      </c>
      <c r="M597">
        <v>6.7</v>
      </c>
      <c r="N597" t="s">
        <v>564</v>
      </c>
      <c r="P597" t="s">
        <v>2588</v>
      </c>
      <c r="Q597">
        <v>7.75</v>
      </c>
      <c r="R597">
        <v>2</v>
      </c>
      <c r="S597" cm="1">
        <f t="array" ref="S597">PERCENTILE(IF(Table1[Director Name] = $P597,Table1[imdb_score]),0.25)</f>
        <v>7.7249999999999996</v>
      </c>
      <c r="T597" cm="1">
        <f t="array" ref="T597">PERCENTILE(IF(Table1[Director Name] = $P597,Table1[imdb_score]),0.5)</f>
        <v>7.75</v>
      </c>
      <c r="U597" cm="1">
        <f t="array" ref="U597">PERCENTILE(IF(Table1[Director Name] = $P597,Table1[imdb_score]),0.75)</f>
        <v>7.7750000000000004</v>
      </c>
      <c r="V597" cm="1">
        <f t="array" ref="V597">PERCENTILE(IF(Table1[Director Name] = $P597,Table1[imdb_score]),1)</f>
        <v>7.8</v>
      </c>
    </row>
    <row r="598" spans="1:22">
      <c r="A598" t="s">
        <v>2589</v>
      </c>
      <c r="B598">
        <v>148</v>
      </c>
      <c r="C598">
        <v>101</v>
      </c>
      <c r="D598" t="s">
        <v>2590</v>
      </c>
      <c r="E598">
        <v>80276912</v>
      </c>
      <c r="F598" t="s">
        <v>2591</v>
      </c>
      <c r="G598" t="s">
        <v>2592</v>
      </c>
      <c r="H598">
        <v>45276912</v>
      </c>
      <c r="I598" t="s">
        <v>2593</v>
      </c>
      <c r="J598" t="s">
        <v>19</v>
      </c>
      <c r="K598" t="s">
        <v>20</v>
      </c>
      <c r="L598">
        <v>35000000</v>
      </c>
      <c r="M598">
        <v>6.1</v>
      </c>
      <c r="N598" t="s">
        <v>331</v>
      </c>
      <c r="P598" t="s">
        <v>2594</v>
      </c>
      <c r="Q598">
        <v>5.25</v>
      </c>
      <c r="R598">
        <v>2</v>
      </c>
      <c r="S598" cm="1">
        <f t="array" ref="S598">PERCENTILE(IF(Table1[Director Name] = $P598,Table1[imdb_score]),0.25)</f>
        <v>5.0750000000000002</v>
      </c>
      <c r="T598" cm="1">
        <f t="array" ref="T598">PERCENTILE(IF(Table1[Director Name] = $P598,Table1[imdb_score]),0.5)</f>
        <v>5.25</v>
      </c>
      <c r="U598" cm="1">
        <f t="array" ref="U598">PERCENTILE(IF(Table1[Director Name] = $P598,Table1[imdb_score]),0.75)</f>
        <v>5.4249999999999998</v>
      </c>
      <c r="V598" cm="1">
        <f t="array" ref="V598">PERCENTILE(IF(Table1[Director Name] = $P598,Table1[imdb_score]),1)</f>
        <v>5.6</v>
      </c>
    </row>
    <row r="599" spans="1:22">
      <c r="A599" t="s">
        <v>539</v>
      </c>
      <c r="B599">
        <v>120</v>
      </c>
      <c r="C599">
        <v>123</v>
      </c>
      <c r="D599" t="s">
        <v>502</v>
      </c>
      <c r="E599">
        <v>105264608</v>
      </c>
      <c r="F599" t="s">
        <v>1177</v>
      </c>
      <c r="G599" t="s">
        <v>2595</v>
      </c>
      <c r="H599">
        <v>45264608</v>
      </c>
      <c r="I599" t="s">
        <v>192</v>
      </c>
      <c r="J599" t="s">
        <v>19</v>
      </c>
      <c r="K599" t="s">
        <v>20</v>
      </c>
      <c r="L599">
        <v>60000000</v>
      </c>
      <c r="M599">
        <v>7.6</v>
      </c>
      <c r="N599" t="s">
        <v>2596</v>
      </c>
      <c r="P599" t="s">
        <v>2597</v>
      </c>
      <c r="Q599">
        <v>6.5</v>
      </c>
      <c r="R599">
        <v>2</v>
      </c>
      <c r="S599" cm="1">
        <f t="array" ref="S599">PERCENTILE(IF(Table1[Director Name] = $P599,Table1[imdb_score]),0.25)</f>
        <v>6.45</v>
      </c>
      <c r="T599" cm="1">
        <f t="array" ref="T599">PERCENTILE(IF(Table1[Director Name] = $P599,Table1[imdb_score]),0.5)</f>
        <v>6.5</v>
      </c>
      <c r="U599" cm="1">
        <f t="array" ref="U599">PERCENTILE(IF(Table1[Director Name] = $P599,Table1[imdb_score]),0.75)</f>
        <v>6.55</v>
      </c>
      <c r="V599" cm="1">
        <f t="array" ref="V599">PERCENTILE(IF(Table1[Director Name] = $P599,Table1[imdb_score]),1)</f>
        <v>6.6</v>
      </c>
    </row>
    <row r="600" spans="1:22">
      <c r="A600" t="s">
        <v>2598</v>
      </c>
      <c r="B600">
        <v>220</v>
      </c>
      <c r="C600">
        <v>90</v>
      </c>
      <c r="D600" t="s">
        <v>2371</v>
      </c>
      <c r="E600">
        <v>64255243</v>
      </c>
      <c r="F600" t="s">
        <v>2599</v>
      </c>
      <c r="G600" t="s">
        <v>2600</v>
      </c>
      <c r="H600">
        <v>45255243</v>
      </c>
      <c r="I600" t="s">
        <v>100</v>
      </c>
      <c r="J600" t="s">
        <v>19</v>
      </c>
      <c r="K600" t="s">
        <v>20</v>
      </c>
      <c r="L600">
        <v>19000000</v>
      </c>
      <c r="M600">
        <v>6</v>
      </c>
      <c r="N600" t="s">
        <v>2558</v>
      </c>
      <c r="P600" t="s">
        <v>2601</v>
      </c>
      <c r="Q600">
        <v>5.0999999999999996</v>
      </c>
      <c r="R600">
        <v>2</v>
      </c>
      <c r="S600" cm="1">
        <f t="array" ref="S600">PERCENTILE(IF(Table1[Director Name] = $P600,Table1[imdb_score]),0.25)</f>
        <v>4.9000000000000004</v>
      </c>
      <c r="T600" cm="1">
        <f t="array" ref="T600">PERCENTILE(IF(Table1[Director Name] = $P600,Table1[imdb_score]),0.5)</f>
        <v>5.0999999999999996</v>
      </c>
      <c r="U600" cm="1">
        <f t="array" ref="U600">PERCENTILE(IF(Table1[Director Name] = $P600,Table1[imdb_score]),0.75)</f>
        <v>5.3</v>
      </c>
      <c r="V600" cm="1">
        <f t="array" ref="V600">PERCENTILE(IF(Table1[Director Name] = $P600,Table1[imdb_score]),1)</f>
        <v>5.5</v>
      </c>
    </row>
    <row r="601" spans="1:22">
      <c r="A601" t="s">
        <v>1639</v>
      </c>
      <c r="B601">
        <v>358</v>
      </c>
      <c r="C601">
        <v>114</v>
      </c>
      <c r="D601" t="s">
        <v>2602</v>
      </c>
      <c r="E601">
        <v>155181732</v>
      </c>
      <c r="F601" t="s">
        <v>1086</v>
      </c>
      <c r="G601" t="s">
        <v>2603</v>
      </c>
      <c r="H601">
        <v>45181732</v>
      </c>
      <c r="I601" t="s">
        <v>2604</v>
      </c>
      <c r="J601" t="s">
        <v>19</v>
      </c>
      <c r="K601" t="s">
        <v>20</v>
      </c>
      <c r="L601">
        <v>110000000</v>
      </c>
      <c r="M601">
        <v>6.1</v>
      </c>
      <c r="N601" t="s">
        <v>603</v>
      </c>
      <c r="P601" t="s">
        <v>2412</v>
      </c>
      <c r="Q601">
        <v>6.3</v>
      </c>
      <c r="R601">
        <v>2</v>
      </c>
      <c r="S601" cm="1">
        <f t="array" ref="S601">PERCENTILE(IF(Table1[Director Name] = $P601,Table1[imdb_score]),0.25)</f>
        <v>6</v>
      </c>
      <c r="T601" cm="1">
        <f t="array" ref="T601">PERCENTILE(IF(Table1[Director Name] = $P601,Table1[imdb_score]),0.5)</f>
        <v>6.3000000000000007</v>
      </c>
      <c r="U601" cm="1">
        <f t="array" ref="U601">PERCENTILE(IF(Table1[Director Name] = $P601,Table1[imdb_score]),0.75)</f>
        <v>6.6000000000000005</v>
      </c>
      <c r="V601" cm="1">
        <f t="array" ref="V601">PERCENTILE(IF(Table1[Director Name] = $P601,Table1[imdb_score]),1)</f>
        <v>6.9</v>
      </c>
    </row>
    <row r="602" spans="1:22">
      <c r="A602" t="s">
        <v>1070</v>
      </c>
      <c r="B602">
        <v>411</v>
      </c>
      <c r="C602">
        <v>110</v>
      </c>
      <c r="D602" t="s">
        <v>2605</v>
      </c>
      <c r="E602">
        <v>48056940</v>
      </c>
      <c r="F602" t="s">
        <v>2606</v>
      </c>
      <c r="G602" t="s">
        <v>2607</v>
      </c>
      <c r="H602">
        <v>45056940</v>
      </c>
      <c r="I602" t="s">
        <v>2608</v>
      </c>
      <c r="J602" t="s">
        <v>19</v>
      </c>
      <c r="K602" t="s">
        <v>20</v>
      </c>
      <c r="L602">
        <v>3000000</v>
      </c>
      <c r="M602">
        <v>6.8</v>
      </c>
      <c r="N602" t="s">
        <v>1318</v>
      </c>
      <c r="P602" t="s">
        <v>2609</v>
      </c>
      <c r="Q602">
        <v>6</v>
      </c>
      <c r="R602">
        <v>2</v>
      </c>
      <c r="S602" cm="1">
        <f t="array" ref="S602">PERCENTILE(IF(Table1[Director Name] = $P602,Table1[imdb_score]),0.25)</f>
        <v>5.7</v>
      </c>
      <c r="T602" cm="1">
        <f t="array" ref="T602">PERCENTILE(IF(Table1[Director Name] = $P602,Table1[imdb_score]),0.5)</f>
        <v>6</v>
      </c>
      <c r="U602" cm="1">
        <f t="array" ref="U602">PERCENTILE(IF(Table1[Director Name] = $P602,Table1[imdb_score]),0.75)</f>
        <v>6.3</v>
      </c>
      <c r="V602" cm="1">
        <f t="array" ref="V602">PERCENTILE(IF(Table1[Director Name] = $P602,Table1[imdb_score]),1)</f>
        <v>6.6</v>
      </c>
    </row>
    <row r="603" spans="1:22">
      <c r="A603" t="s">
        <v>529</v>
      </c>
      <c r="B603">
        <v>156</v>
      </c>
      <c r="C603">
        <v>95</v>
      </c>
      <c r="D603" t="s">
        <v>1367</v>
      </c>
      <c r="E603">
        <v>108012170</v>
      </c>
      <c r="F603" t="s">
        <v>1239</v>
      </c>
      <c r="G603" t="s">
        <v>2610</v>
      </c>
      <c r="H603">
        <v>45012170</v>
      </c>
      <c r="I603" t="s">
        <v>2611</v>
      </c>
      <c r="J603" t="s">
        <v>19</v>
      </c>
      <c r="K603" t="s">
        <v>20</v>
      </c>
      <c r="L603">
        <v>63000000</v>
      </c>
      <c r="M603">
        <v>5.5</v>
      </c>
      <c r="N603" t="s">
        <v>303</v>
      </c>
      <c r="P603" t="s">
        <v>2612</v>
      </c>
      <c r="Q603">
        <v>6.85</v>
      </c>
      <c r="R603">
        <v>2</v>
      </c>
      <c r="S603" cm="1">
        <f t="array" ref="S603">PERCENTILE(IF(Table1[Director Name] = $P603,Table1[imdb_score]),0.25)</f>
        <v>6.625</v>
      </c>
      <c r="T603" cm="1">
        <f t="array" ref="T603">PERCENTILE(IF(Table1[Director Name] = $P603,Table1[imdb_score]),0.5)</f>
        <v>6.85</v>
      </c>
      <c r="U603" cm="1">
        <f t="array" ref="U603">PERCENTILE(IF(Table1[Director Name] = $P603,Table1[imdb_score]),0.75)</f>
        <v>7.0750000000000002</v>
      </c>
      <c r="V603" cm="1">
        <f t="array" ref="V603">PERCENTILE(IF(Table1[Director Name] = $P603,Table1[imdb_score]),1)</f>
        <v>7.3</v>
      </c>
    </row>
    <row r="604" spans="1:22">
      <c r="A604" t="s">
        <v>1171</v>
      </c>
      <c r="B604">
        <v>465</v>
      </c>
      <c r="C604">
        <v>131</v>
      </c>
      <c r="D604" t="s">
        <v>1853</v>
      </c>
      <c r="E604">
        <v>195000874</v>
      </c>
      <c r="F604" t="s">
        <v>502</v>
      </c>
      <c r="G604" t="s">
        <v>2613</v>
      </c>
      <c r="H604">
        <v>45000874</v>
      </c>
      <c r="I604" t="s">
        <v>2614</v>
      </c>
      <c r="J604" t="s">
        <v>19</v>
      </c>
      <c r="K604" t="s">
        <v>2615</v>
      </c>
      <c r="L604">
        <v>150000000</v>
      </c>
      <c r="M604">
        <v>7.4</v>
      </c>
      <c r="N604" t="s">
        <v>1081</v>
      </c>
      <c r="P604" t="s">
        <v>2616</v>
      </c>
      <c r="Q604">
        <v>7.1</v>
      </c>
      <c r="R604">
        <v>2</v>
      </c>
      <c r="S604" cm="1">
        <f t="array" ref="S604">PERCENTILE(IF(Table1[Director Name] = $P604,Table1[imdb_score]),0.25)</f>
        <v>7.1</v>
      </c>
      <c r="T604" cm="1">
        <f t="array" ref="T604">PERCENTILE(IF(Table1[Director Name] = $P604,Table1[imdb_score]),0.5)</f>
        <v>7.1</v>
      </c>
      <c r="U604" cm="1">
        <f t="array" ref="U604">PERCENTILE(IF(Table1[Director Name] = $P604,Table1[imdb_score]),0.75)</f>
        <v>7.1</v>
      </c>
      <c r="V604" cm="1">
        <f t="array" ref="V604">PERCENTILE(IF(Table1[Director Name] = $P604,Table1[imdb_score]),1)</f>
        <v>7.1</v>
      </c>
    </row>
    <row r="605" spans="1:22">
      <c r="A605" t="s">
        <v>1761</v>
      </c>
      <c r="B605">
        <v>112</v>
      </c>
      <c r="C605">
        <v>110</v>
      </c>
      <c r="D605" t="s">
        <v>1499</v>
      </c>
      <c r="E605">
        <v>74888996</v>
      </c>
      <c r="F605" t="s">
        <v>540</v>
      </c>
      <c r="G605" t="s">
        <v>2617</v>
      </c>
      <c r="H605">
        <v>44888996</v>
      </c>
      <c r="I605" t="s">
        <v>1385</v>
      </c>
      <c r="J605" t="s">
        <v>19</v>
      </c>
      <c r="K605" t="s">
        <v>20</v>
      </c>
      <c r="L605">
        <v>30000000</v>
      </c>
      <c r="M605">
        <v>7.2</v>
      </c>
      <c r="N605" t="s">
        <v>27</v>
      </c>
      <c r="P605" t="s">
        <v>2618</v>
      </c>
      <c r="Q605">
        <v>5</v>
      </c>
      <c r="R605">
        <v>2</v>
      </c>
      <c r="S605" cm="1">
        <f t="array" ref="S605">PERCENTILE(IF(Table1[Director Name] = $P605,Table1[imdb_score]),0.25)</f>
        <v>4.8499999999999996</v>
      </c>
      <c r="T605" cm="1">
        <f t="array" ref="T605">PERCENTILE(IF(Table1[Director Name] = $P605,Table1[imdb_score]),0.5)</f>
        <v>5</v>
      </c>
      <c r="U605" cm="1">
        <f t="array" ref="U605">PERCENTILE(IF(Table1[Director Name] = $P605,Table1[imdb_score]),0.75)</f>
        <v>5.15</v>
      </c>
      <c r="V605" cm="1">
        <f t="array" ref="V605">PERCENTILE(IF(Table1[Director Name] = $P605,Table1[imdb_score]),1)</f>
        <v>5.3</v>
      </c>
    </row>
    <row r="606" spans="1:22">
      <c r="A606" t="s">
        <v>2619</v>
      </c>
      <c r="B606">
        <v>62</v>
      </c>
      <c r="C606">
        <v>116</v>
      </c>
      <c r="D606" t="s">
        <v>2620</v>
      </c>
      <c r="E606">
        <v>50382128</v>
      </c>
      <c r="F606" t="s">
        <v>2020</v>
      </c>
      <c r="G606" t="s">
        <v>2621</v>
      </c>
      <c r="H606">
        <v>44882128</v>
      </c>
      <c r="I606" t="s">
        <v>2622</v>
      </c>
      <c r="J606" t="s">
        <v>19</v>
      </c>
      <c r="K606" t="s">
        <v>20</v>
      </c>
      <c r="L606">
        <v>5500000</v>
      </c>
      <c r="M606">
        <v>5.6</v>
      </c>
      <c r="N606" t="s">
        <v>564</v>
      </c>
      <c r="P606" t="s">
        <v>2623</v>
      </c>
      <c r="Q606">
        <v>5.95</v>
      </c>
      <c r="R606">
        <v>2</v>
      </c>
      <c r="S606" cm="1">
        <f t="array" ref="S606">PERCENTILE(IF(Table1[Director Name] = $P606,Table1[imdb_score]),0.25)</f>
        <v>5.7249999999999996</v>
      </c>
      <c r="T606" cm="1">
        <f t="array" ref="T606">PERCENTILE(IF(Table1[Director Name] = $P606,Table1[imdb_score]),0.5)</f>
        <v>5.95</v>
      </c>
      <c r="U606" cm="1">
        <f t="array" ref="U606">PERCENTILE(IF(Table1[Director Name] = $P606,Table1[imdb_score]),0.75)</f>
        <v>6.1750000000000007</v>
      </c>
      <c r="V606" cm="1">
        <f t="array" ref="V606">PERCENTILE(IF(Table1[Director Name] = $P606,Table1[imdb_score]),1)</f>
        <v>6.4</v>
      </c>
    </row>
    <row r="607" spans="1:22">
      <c r="A607" t="s">
        <v>1660</v>
      </c>
      <c r="B607">
        <v>133</v>
      </c>
      <c r="C607">
        <v>95</v>
      </c>
      <c r="D607" t="s">
        <v>865</v>
      </c>
      <c r="E607">
        <v>89808372</v>
      </c>
      <c r="F607" t="s">
        <v>1298</v>
      </c>
      <c r="G607" t="s">
        <v>2624</v>
      </c>
      <c r="H607">
        <v>44808372</v>
      </c>
      <c r="I607" t="s">
        <v>2625</v>
      </c>
      <c r="J607" t="s">
        <v>19</v>
      </c>
      <c r="K607" t="s">
        <v>20</v>
      </c>
      <c r="L607">
        <v>45000000</v>
      </c>
      <c r="M607">
        <v>4.5999999999999996</v>
      </c>
      <c r="N607" t="s">
        <v>57</v>
      </c>
      <c r="P607" t="s">
        <v>2626</v>
      </c>
      <c r="Q607">
        <v>6.65</v>
      </c>
      <c r="R607">
        <v>2</v>
      </c>
      <c r="S607" cm="1">
        <f t="array" ref="S607">PERCENTILE(IF(Table1[Director Name] = $P607,Table1[imdb_score]),0.25)</f>
        <v>6.1749999999999998</v>
      </c>
      <c r="T607" cm="1">
        <f t="array" ref="T607">PERCENTILE(IF(Table1[Director Name] = $P607,Table1[imdb_score]),0.5)</f>
        <v>6.65</v>
      </c>
      <c r="U607" cm="1">
        <f t="array" ref="U607">PERCENTILE(IF(Table1[Director Name] = $P607,Table1[imdb_score]),0.75)</f>
        <v>7.125</v>
      </c>
      <c r="V607" cm="1">
        <f t="array" ref="V607">PERCENTILE(IF(Table1[Director Name] = $P607,Table1[imdb_score]),1)</f>
        <v>7.6</v>
      </c>
    </row>
    <row r="608" spans="1:22">
      <c r="A608" t="s">
        <v>1619</v>
      </c>
      <c r="B608">
        <v>30</v>
      </c>
      <c r="C608">
        <v>132</v>
      </c>
      <c r="D608" t="s">
        <v>327</v>
      </c>
      <c r="E608">
        <v>74787599</v>
      </c>
      <c r="F608" t="s">
        <v>785</v>
      </c>
      <c r="G608" t="s">
        <v>2627</v>
      </c>
      <c r="H608">
        <v>44787599</v>
      </c>
      <c r="I608" t="s">
        <v>1000</v>
      </c>
      <c r="J608" t="s">
        <v>19</v>
      </c>
      <c r="K608" t="s">
        <v>20</v>
      </c>
      <c r="L608">
        <v>30000000</v>
      </c>
      <c r="M608">
        <v>6.6</v>
      </c>
      <c r="N608" t="s">
        <v>32</v>
      </c>
      <c r="P608" t="s">
        <v>2628</v>
      </c>
      <c r="Q608">
        <v>5.3</v>
      </c>
      <c r="R608">
        <v>2</v>
      </c>
      <c r="S608" cm="1">
        <f t="array" ref="S608">PERCENTILE(IF(Table1[Director Name] = $P608,Table1[imdb_score]),0.25)</f>
        <v>5</v>
      </c>
      <c r="T608" cm="1">
        <f t="array" ref="T608">PERCENTILE(IF(Table1[Director Name] = $P608,Table1[imdb_score]),0.5)</f>
        <v>5.3000000000000007</v>
      </c>
      <c r="U608" cm="1">
        <f t="array" ref="U608">PERCENTILE(IF(Table1[Director Name] = $P608,Table1[imdb_score]),0.75)</f>
        <v>5.6000000000000005</v>
      </c>
      <c r="V608" cm="1">
        <f t="array" ref="V608">PERCENTILE(IF(Table1[Director Name] = $P608,Table1[imdb_score]),1)</f>
        <v>5.9</v>
      </c>
    </row>
    <row r="609" spans="1:22">
      <c r="A609" t="s">
        <v>409</v>
      </c>
      <c r="B609">
        <v>217</v>
      </c>
      <c r="C609">
        <v>107</v>
      </c>
      <c r="D609" t="s">
        <v>2629</v>
      </c>
      <c r="E609">
        <v>59735548</v>
      </c>
      <c r="F609" t="s">
        <v>309</v>
      </c>
      <c r="G609" t="s">
        <v>2630</v>
      </c>
      <c r="H609">
        <v>44735548</v>
      </c>
      <c r="I609" t="s">
        <v>890</v>
      </c>
      <c r="J609" t="s">
        <v>19</v>
      </c>
      <c r="K609" t="s">
        <v>20</v>
      </c>
      <c r="L609">
        <v>15000000</v>
      </c>
      <c r="M609">
        <v>7.8</v>
      </c>
      <c r="N609" t="s">
        <v>2631</v>
      </c>
      <c r="P609" t="s">
        <v>2578</v>
      </c>
      <c r="Q609">
        <v>5.45</v>
      </c>
      <c r="R609">
        <v>2</v>
      </c>
      <c r="S609" cm="1">
        <f t="array" ref="S609">PERCENTILE(IF(Table1[Director Name] = $P609,Table1[imdb_score]),0.25)</f>
        <v>5.3250000000000002</v>
      </c>
      <c r="T609" cm="1">
        <f t="array" ref="T609">PERCENTILE(IF(Table1[Director Name] = $P609,Table1[imdb_score]),0.5)</f>
        <v>5.45</v>
      </c>
      <c r="U609" cm="1">
        <f t="array" ref="U609">PERCENTILE(IF(Table1[Director Name] = $P609,Table1[imdb_score]),0.75)</f>
        <v>5.5750000000000002</v>
      </c>
      <c r="V609" cm="1">
        <f t="array" ref="V609">PERCENTILE(IF(Table1[Director Name] = $P609,Table1[imdb_score]),1)</f>
        <v>5.7</v>
      </c>
    </row>
    <row r="610" spans="1:22">
      <c r="A610" t="s">
        <v>2632</v>
      </c>
      <c r="B610">
        <v>285</v>
      </c>
      <c r="C610">
        <v>161</v>
      </c>
      <c r="D610" t="s">
        <v>2633</v>
      </c>
      <c r="E610">
        <v>56715371</v>
      </c>
      <c r="F610" t="s">
        <v>2634</v>
      </c>
      <c r="G610" t="s">
        <v>2635</v>
      </c>
      <c r="H610">
        <v>44715371</v>
      </c>
      <c r="I610" t="s">
        <v>2636</v>
      </c>
      <c r="J610" t="s">
        <v>19</v>
      </c>
      <c r="K610" t="s">
        <v>379</v>
      </c>
      <c r="L610">
        <v>12000000</v>
      </c>
      <c r="M610">
        <v>8.3000000000000007</v>
      </c>
      <c r="N610" t="s">
        <v>1817</v>
      </c>
      <c r="P610" t="s">
        <v>2637</v>
      </c>
      <c r="Q610">
        <v>7.1</v>
      </c>
      <c r="R610">
        <v>2</v>
      </c>
      <c r="S610" cm="1">
        <f t="array" ref="S610">PERCENTILE(IF(Table1[Director Name] = $P610,Table1[imdb_score]),0.25)</f>
        <v>7.1</v>
      </c>
      <c r="T610" cm="1">
        <f t="array" ref="T610">PERCENTILE(IF(Table1[Director Name] = $P610,Table1[imdb_score]),0.5)</f>
        <v>7.1</v>
      </c>
      <c r="U610" cm="1">
        <f t="array" ref="U610">PERCENTILE(IF(Table1[Director Name] = $P610,Table1[imdb_score]),0.75)</f>
        <v>7.1</v>
      </c>
      <c r="V610" cm="1">
        <f t="array" ref="V610">PERCENTILE(IF(Table1[Director Name] = $P610,Table1[imdb_score]),1)</f>
        <v>7.1</v>
      </c>
    </row>
    <row r="611" spans="1:22">
      <c r="A611" t="s">
        <v>1593</v>
      </c>
      <c r="B611">
        <v>88</v>
      </c>
      <c r="C611">
        <v>97</v>
      </c>
      <c r="D611" t="s">
        <v>2638</v>
      </c>
      <c r="E611">
        <v>56631572</v>
      </c>
      <c r="F611" t="s">
        <v>2639</v>
      </c>
      <c r="G611" t="s">
        <v>2640</v>
      </c>
      <c r="H611">
        <v>44631572</v>
      </c>
      <c r="I611" t="s">
        <v>2641</v>
      </c>
      <c r="J611" t="s">
        <v>19</v>
      </c>
      <c r="K611" t="s">
        <v>20</v>
      </c>
      <c r="L611">
        <v>12000000</v>
      </c>
      <c r="M611">
        <v>6.8</v>
      </c>
      <c r="N611" t="s">
        <v>331</v>
      </c>
      <c r="P611" t="s">
        <v>250</v>
      </c>
      <c r="Q611">
        <v>5.45</v>
      </c>
      <c r="R611">
        <v>2</v>
      </c>
      <c r="S611" cm="1">
        <f t="array" ref="S611">PERCENTILE(IF(Table1[Director Name] = $P611,Table1[imdb_score]),0.25)</f>
        <v>4.875</v>
      </c>
      <c r="T611" cm="1">
        <f t="array" ref="T611">PERCENTILE(IF(Table1[Director Name] = $P611,Table1[imdb_score]),0.5)</f>
        <v>5.4499999999999993</v>
      </c>
      <c r="U611" cm="1">
        <f t="array" ref="U611">PERCENTILE(IF(Table1[Director Name] = $P611,Table1[imdb_score]),0.75)</f>
        <v>6.0249999999999995</v>
      </c>
      <c r="V611" cm="1">
        <f t="array" ref="V611">PERCENTILE(IF(Table1[Director Name] = $P611,Table1[imdb_score]),1)</f>
        <v>6.6</v>
      </c>
    </row>
    <row r="612" spans="1:22">
      <c r="A612" t="s">
        <v>940</v>
      </c>
      <c r="B612">
        <v>145</v>
      </c>
      <c r="C612">
        <v>128</v>
      </c>
      <c r="D612" t="s">
        <v>310</v>
      </c>
      <c r="E612">
        <v>124590960</v>
      </c>
      <c r="F612" t="s">
        <v>1004</v>
      </c>
      <c r="G612" t="s">
        <v>2642</v>
      </c>
      <c r="H612">
        <v>44590960</v>
      </c>
      <c r="I612" t="s">
        <v>2643</v>
      </c>
      <c r="J612" t="s">
        <v>19</v>
      </c>
      <c r="K612" t="s">
        <v>20</v>
      </c>
      <c r="L612">
        <v>80000000</v>
      </c>
      <c r="M612">
        <v>6.7</v>
      </c>
      <c r="N612" t="s">
        <v>564</v>
      </c>
      <c r="P612" t="s">
        <v>2292</v>
      </c>
      <c r="Q612">
        <v>5.95</v>
      </c>
      <c r="R612">
        <v>2</v>
      </c>
      <c r="S612" cm="1">
        <f t="array" ref="S612">PERCENTILE(IF(Table1[Director Name] = $P612,Table1[imdb_score]),0.25)</f>
        <v>5.9250000000000007</v>
      </c>
      <c r="T612" cm="1">
        <f t="array" ref="T612">PERCENTILE(IF(Table1[Director Name] = $P612,Table1[imdb_score]),0.5)</f>
        <v>5.95</v>
      </c>
      <c r="U612" cm="1">
        <f t="array" ref="U612">PERCENTILE(IF(Table1[Director Name] = $P612,Table1[imdb_score]),0.75)</f>
        <v>5.9749999999999996</v>
      </c>
      <c r="V612" cm="1">
        <f t="array" ref="V612">PERCENTILE(IF(Table1[Director Name] = $P612,Table1[imdb_score]),1)</f>
        <v>6</v>
      </c>
    </row>
    <row r="613" spans="1:22">
      <c r="A613" t="s">
        <v>440</v>
      </c>
      <c r="B613">
        <v>149</v>
      </c>
      <c r="C613">
        <v>220</v>
      </c>
      <c r="D613" t="s">
        <v>755</v>
      </c>
      <c r="E613">
        <v>57300000</v>
      </c>
      <c r="F613" t="s">
        <v>328</v>
      </c>
      <c r="G613" t="s">
        <v>2644</v>
      </c>
      <c r="H613">
        <v>44300000</v>
      </c>
      <c r="I613" t="s">
        <v>757</v>
      </c>
      <c r="J613" t="s">
        <v>19</v>
      </c>
      <c r="K613" t="s">
        <v>20</v>
      </c>
      <c r="L613">
        <v>13000000</v>
      </c>
      <c r="M613">
        <v>9</v>
      </c>
      <c r="N613" t="s">
        <v>758</v>
      </c>
      <c r="P613" t="s">
        <v>2645</v>
      </c>
      <c r="Q613">
        <v>7.65</v>
      </c>
      <c r="R613">
        <v>2</v>
      </c>
      <c r="S613" cm="1">
        <f t="array" ref="S613">PERCENTILE(IF(Table1[Director Name] = $P613,Table1[imdb_score]),0.25)</f>
        <v>7.5250000000000004</v>
      </c>
      <c r="T613" cm="1">
        <f t="array" ref="T613">PERCENTILE(IF(Table1[Director Name] = $P613,Table1[imdb_score]),0.5)</f>
        <v>7.65</v>
      </c>
      <c r="U613" cm="1">
        <f t="array" ref="U613">PERCENTILE(IF(Table1[Director Name] = $P613,Table1[imdb_score]),0.75)</f>
        <v>7.7750000000000004</v>
      </c>
      <c r="V613" cm="1">
        <f t="array" ref="V613">PERCENTILE(IF(Table1[Director Name] = $P613,Table1[imdb_score]),1)</f>
        <v>7.9</v>
      </c>
    </row>
    <row r="614" spans="1:22">
      <c r="A614" t="s">
        <v>393</v>
      </c>
      <c r="B614">
        <v>99</v>
      </c>
      <c r="C614">
        <v>89</v>
      </c>
      <c r="D614" t="s">
        <v>2646</v>
      </c>
      <c r="E614">
        <v>52287414</v>
      </c>
      <c r="F614" t="s">
        <v>2134</v>
      </c>
      <c r="G614" t="s">
        <v>2647</v>
      </c>
      <c r="H614">
        <v>44287414</v>
      </c>
      <c r="I614" t="s">
        <v>2648</v>
      </c>
      <c r="J614" t="s">
        <v>19</v>
      </c>
      <c r="K614" t="s">
        <v>20</v>
      </c>
      <c r="L614">
        <v>8000000</v>
      </c>
      <c r="M614">
        <v>8.1</v>
      </c>
      <c r="N614" t="s">
        <v>2649</v>
      </c>
      <c r="P614" t="s">
        <v>2650</v>
      </c>
      <c r="Q614">
        <v>6.45</v>
      </c>
      <c r="R614">
        <v>2</v>
      </c>
      <c r="S614" cm="1">
        <f t="array" ref="S614">PERCENTILE(IF(Table1[Director Name] = $P614,Table1[imdb_score]),0.25)</f>
        <v>5.9250000000000007</v>
      </c>
      <c r="T614" cm="1">
        <f t="array" ref="T614">PERCENTILE(IF(Table1[Director Name] = $P614,Table1[imdb_score]),0.5)</f>
        <v>6.45</v>
      </c>
      <c r="U614" cm="1">
        <f t="array" ref="U614">PERCENTILE(IF(Table1[Director Name] = $P614,Table1[imdb_score]),0.75)</f>
        <v>6.9749999999999996</v>
      </c>
      <c r="V614" cm="1">
        <f t="array" ref="V614">PERCENTILE(IF(Table1[Director Name] = $P614,Table1[imdb_score]),1)</f>
        <v>7.5</v>
      </c>
    </row>
    <row r="615" spans="1:22">
      <c r="A615" t="s">
        <v>1161</v>
      </c>
      <c r="B615">
        <v>191</v>
      </c>
      <c r="C615">
        <v>102</v>
      </c>
      <c r="D615" t="s">
        <v>2651</v>
      </c>
      <c r="E615">
        <v>64149837</v>
      </c>
      <c r="F615" t="s">
        <v>2652</v>
      </c>
      <c r="G615" t="s">
        <v>2653</v>
      </c>
      <c r="H615">
        <v>44149837</v>
      </c>
      <c r="I615" t="s">
        <v>920</v>
      </c>
      <c r="J615" t="s">
        <v>19</v>
      </c>
      <c r="K615" t="s">
        <v>20</v>
      </c>
      <c r="L615">
        <v>20000000</v>
      </c>
      <c r="M615">
        <v>6.4</v>
      </c>
      <c r="N615" t="s">
        <v>1201</v>
      </c>
      <c r="P615" t="s">
        <v>2654</v>
      </c>
      <c r="Q615">
        <v>5.5</v>
      </c>
      <c r="R615">
        <v>2</v>
      </c>
      <c r="S615" cm="1">
        <f t="array" ref="S615">PERCENTILE(IF(Table1[Director Name] = $P615,Table1[imdb_score]),0.25)</f>
        <v>5.15</v>
      </c>
      <c r="T615" cm="1">
        <f t="array" ref="T615">PERCENTILE(IF(Table1[Director Name] = $P615,Table1[imdb_score]),0.5)</f>
        <v>5.5</v>
      </c>
      <c r="U615" cm="1">
        <f t="array" ref="U615">PERCENTILE(IF(Table1[Director Name] = $P615,Table1[imdb_score]),0.75)</f>
        <v>5.85</v>
      </c>
      <c r="V615" cm="1">
        <f t="array" ref="V615">PERCENTILE(IF(Table1[Director Name] = $P615,Table1[imdb_score]),1)</f>
        <v>6.2</v>
      </c>
    </row>
    <row r="616" spans="1:22">
      <c r="A616" t="s">
        <v>1547</v>
      </c>
      <c r="B616">
        <v>81</v>
      </c>
      <c r="C616">
        <v>92</v>
      </c>
      <c r="D616" t="s">
        <v>941</v>
      </c>
      <c r="E616">
        <v>104148781</v>
      </c>
      <c r="F616" t="s">
        <v>1626</v>
      </c>
      <c r="G616" t="s">
        <v>2655</v>
      </c>
      <c r="H616">
        <v>44148781</v>
      </c>
      <c r="I616" t="s">
        <v>2656</v>
      </c>
      <c r="J616" t="s">
        <v>19</v>
      </c>
      <c r="K616" t="s">
        <v>20</v>
      </c>
      <c r="L616">
        <v>60000000</v>
      </c>
      <c r="M616">
        <v>5.5</v>
      </c>
      <c r="N616" t="s">
        <v>180</v>
      </c>
      <c r="P616" t="s">
        <v>2657</v>
      </c>
      <c r="Q616">
        <v>5.45</v>
      </c>
      <c r="R616">
        <v>2</v>
      </c>
      <c r="S616" cm="1">
        <f t="array" ref="S616">PERCENTILE(IF(Table1[Director Name] = $P616,Table1[imdb_score]),0.25)</f>
        <v>5.2249999999999996</v>
      </c>
      <c r="T616" cm="1">
        <f t="array" ref="T616">PERCENTILE(IF(Table1[Director Name] = $P616,Table1[imdb_score]),0.5)</f>
        <v>5.45</v>
      </c>
      <c r="U616" cm="1">
        <f t="array" ref="U616">PERCENTILE(IF(Table1[Director Name] = $P616,Table1[imdb_score]),0.75)</f>
        <v>5.6750000000000007</v>
      </c>
      <c r="V616" cm="1">
        <f t="array" ref="V616">PERCENTILE(IF(Table1[Director Name] = $P616,Table1[imdb_score]),1)</f>
        <v>5.9</v>
      </c>
    </row>
    <row r="617" spans="1:22">
      <c r="A617" t="s">
        <v>2412</v>
      </c>
      <c r="B617">
        <v>220</v>
      </c>
      <c r="C617">
        <v>92</v>
      </c>
      <c r="D617" t="s">
        <v>2658</v>
      </c>
      <c r="E617">
        <v>44540956</v>
      </c>
      <c r="F617" t="s">
        <v>2027</v>
      </c>
      <c r="G617" t="s">
        <v>2659</v>
      </c>
      <c r="H617">
        <v>44140956</v>
      </c>
      <c r="I617" t="s">
        <v>2660</v>
      </c>
      <c r="J617" t="s">
        <v>19</v>
      </c>
      <c r="K617" t="s">
        <v>20</v>
      </c>
      <c r="L617">
        <v>400000</v>
      </c>
      <c r="M617">
        <v>6.9</v>
      </c>
      <c r="N617" t="s">
        <v>57</v>
      </c>
      <c r="P617" t="s">
        <v>1551</v>
      </c>
      <c r="Q617">
        <v>4.55</v>
      </c>
      <c r="R617">
        <v>2</v>
      </c>
      <c r="S617" cm="1">
        <f t="array" ref="S617">PERCENTILE(IF(Table1[Director Name] = $P617,Table1[imdb_score]),0.25)</f>
        <v>4.125</v>
      </c>
      <c r="T617" cm="1">
        <f t="array" ref="T617">PERCENTILE(IF(Table1[Director Name] = $P617,Table1[imdb_score]),0.5)</f>
        <v>4.5500000000000007</v>
      </c>
      <c r="U617" cm="1">
        <f t="array" ref="U617">PERCENTILE(IF(Table1[Director Name] = $P617,Table1[imdb_score]),0.75)</f>
        <v>4.9750000000000005</v>
      </c>
      <c r="V617" cm="1">
        <f t="array" ref="V617">PERCENTILE(IF(Table1[Director Name] = $P617,Table1[imdb_score]),1)</f>
        <v>5.4</v>
      </c>
    </row>
    <row r="618" spans="1:22">
      <c r="A618" t="s">
        <v>280</v>
      </c>
      <c r="B618">
        <v>120</v>
      </c>
      <c r="C618">
        <v>128</v>
      </c>
      <c r="D618" t="s">
        <v>2661</v>
      </c>
      <c r="E618">
        <v>79100000</v>
      </c>
      <c r="F618" t="s">
        <v>328</v>
      </c>
      <c r="G618" t="s">
        <v>2662</v>
      </c>
      <c r="H618">
        <v>44100000</v>
      </c>
      <c r="I618" t="s">
        <v>2387</v>
      </c>
      <c r="J618" t="s">
        <v>19</v>
      </c>
      <c r="K618" t="s">
        <v>20</v>
      </c>
      <c r="L618">
        <v>35000000</v>
      </c>
      <c r="M618">
        <v>7.3</v>
      </c>
      <c r="N618" t="s">
        <v>1180</v>
      </c>
      <c r="P618" t="s">
        <v>2663</v>
      </c>
      <c r="Q618">
        <v>5.4</v>
      </c>
      <c r="R618">
        <v>2</v>
      </c>
      <c r="S618" cm="1">
        <f t="array" ref="S618">PERCENTILE(IF(Table1[Director Name] = $P618,Table1[imdb_score]),0.25)</f>
        <v>5.05</v>
      </c>
      <c r="T618" cm="1">
        <f t="array" ref="T618">PERCENTILE(IF(Table1[Director Name] = $P618,Table1[imdb_score]),0.5)</f>
        <v>5.4</v>
      </c>
      <c r="U618" cm="1">
        <f t="array" ref="U618">PERCENTILE(IF(Table1[Director Name] = $P618,Table1[imdb_score]),0.75)</f>
        <v>5.75</v>
      </c>
      <c r="V618" cm="1">
        <f t="array" ref="V618">PERCENTILE(IF(Table1[Director Name] = $P618,Table1[imdb_score]),1)</f>
        <v>6.1</v>
      </c>
    </row>
    <row r="619" spans="1:22">
      <c r="A619" t="s">
        <v>1435</v>
      </c>
      <c r="B619">
        <v>191</v>
      </c>
      <c r="C619">
        <v>109</v>
      </c>
      <c r="D619" t="s">
        <v>2664</v>
      </c>
      <c r="E619">
        <v>83906114</v>
      </c>
      <c r="F619" t="s">
        <v>2665</v>
      </c>
      <c r="G619" t="s">
        <v>2666</v>
      </c>
      <c r="H619">
        <v>43906114</v>
      </c>
      <c r="I619" t="s">
        <v>2667</v>
      </c>
      <c r="J619" t="s">
        <v>19</v>
      </c>
      <c r="K619" t="s">
        <v>20</v>
      </c>
      <c r="L619">
        <v>40000000</v>
      </c>
      <c r="M619">
        <v>6</v>
      </c>
      <c r="N619" t="s">
        <v>331</v>
      </c>
      <c r="P619" t="s">
        <v>2668</v>
      </c>
      <c r="Q619">
        <v>6.95</v>
      </c>
      <c r="R619">
        <v>2</v>
      </c>
      <c r="S619" cm="1">
        <f t="array" ref="S619">PERCENTILE(IF(Table1[Director Name] = $P619,Table1[imdb_score]),0.25)</f>
        <v>6.7749999999999995</v>
      </c>
      <c r="T619" cm="1">
        <f t="array" ref="T619">PERCENTILE(IF(Table1[Director Name] = $P619,Table1[imdb_score]),0.5)</f>
        <v>6.9499999999999993</v>
      </c>
      <c r="U619" cm="1">
        <f t="array" ref="U619">PERCENTILE(IF(Table1[Director Name] = $P619,Table1[imdb_score]),0.75)</f>
        <v>7.125</v>
      </c>
      <c r="V619" cm="1">
        <f t="array" ref="V619">PERCENTILE(IF(Table1[Director Name] = $P619,Table1[imdb_score]),1)</f>
        <v>7.3</v>
      </c>
    </row>
    <row r="620" spans="1:22">
      <c r="A620" t="s">
        <v>461</v>
      </c>
      <c r="B620">
        <v>219</v>
      </c>
      <c r="C620">
        <v>117</v>
      </c>
      <c r="D620" t="s">
        <v>2669</v>
      </c>
      <c r="E620">
        <v>118823091</v>
      </c>
      <c r="F620" t="s">
        <v>2670</v>
      </c>
      <c r="G620" t="s">
        <v>2671</v>
      </c>
      <c r="H620">
        <v>43823091</v>
      </c>
      <c r="I620" t="s">
        <v>2672</v>
      </c>
      <c r="J620" t="s">
        <v>19</v>
      </c>
      <c r="K620" t="s">
        <v>20</v>
      </c>
      <c r="L620">
        <v>75000000</v>
      </c>
      <c r="M620">
        <v>6.7</v>
      </c>
      <c r="N620" t="s">
        <v>1484</v>
      </c>
      <c r="P620" t="s">
        <v>2673</v>
      </c>
      <c r="Q620">
        <v>6.65</v>
      </c>
      <c r="R620">
        <v>2</v>
      </c>
      <c r="S620" cm="1">
        <f t="array" ref="S620">PERCENTILE(IF(Table1[Director Name] = $P620,Table1[imdb_score]),0.25)</f>
        <v>6.625</v>
      </c>
      <c r="T620" cm="1">
        <f t="array" ref="T620">PERCENTILE(IF(Table1[Director Name] = $P620,Table1[imdb_score]),0.5)</f>
        <v>6.65</v>
      </c>
      <c r="U620" cm="1">
        <f t="array" ref="U620">PERCENTILE(IF(Table1[Director Name] = $P620,Table1[imdb_score]),0.75)</f>
        <v>6.6749999999999998</v>
      </c>
      <c r="V620" cm="1">
        <f t="array" ref="V620">PERCENTILE(IF(Table1[Director Name] = $P620,Table1[imdb_score]),1)</f>
        <v>6.7</v>
      </c>
    </row>
    <row r="621" spans="1:22">
      <c r="A621" t="s">
        <v>134</v>
      </c>
      <c r="B621">
        <v>421</v>
      </c>
      <c r="C621">
        <v>98</v>
      </c>
      <c r="D621" t="s">
        <v>2357</v>
      </c>
      <c r="E621">
        <v>223806889</v>
      </c>
      <c r="F621" t="s">
        <v>300</v>
      </c>
      <c r="G621" t="s">
        <v>2674</v>
      </c>
      <c r="H621">
        <v>43806889</v>
      </c>
      <c r="I621" t="s">
        <v>2656</v>
      </c>
      <c r="J621" t="s">
        <v>19</v>
      </c>
      <c r="K621" t="s">
        <v>20</v>
      </c>
      <c r="L621">
        <v>180000000</v>
      </c>
      <c r="M621">
        <v>8.4</v>
      </c>
      <c r="N621" t="s">
        <v>2675</v>
      </c>
      <c r="P621" t="s">
        <v>2676</v>
      </c>
      <c r="Q621">
        <v>7</v>
      </c>
      <c r="R621">
        <v>2</v>
      </c>
      <c r="S621" cm="1">
        <f t="array" ref="S621">PERCENTILE(IF(Table1[Director Name] = $P621,Table1[imdb_score]),0.25)</f>
        <v>7</v>
      </c>
      <c r="T621" cm="1">
        <f t="array" ref="T621">PERCENTILE(IF(Table1[Director Name] = $P621,Table1[imdb_score]),0.5)</f>
        <v>7</v>
      </c>
      <c r="U621" cm="1">
        <f t="array" ref="U621">PERCENTILE(IF(Table1[Director Name] = $P621,Table1[imdb_score]),0.75)</f>
        <v>7</v>
      </c>
      <c r="V621" cm="1">
        <f t="array" ref="V621">PERCENTILE(IF(Table1[Director Name] = $P621,Table1[imdb_score]),1)</f>
        <v>7</v>
      </c>
    </row>
    <row r="622" spans="1:22">
      <c r="A622" t="s">
        <v>355</v>
      </c>
      <c r="B622">
        <v>247</v>
      </c>
      <c r="C622">
        <v>101</v>
      </c>
      <c r="D622" t="s">
        <v>189</v>
      </c>
      <c r="E622">
        <v>98711404</v>
      </c>
      <c r="F622" t="s">
        <v>463</v>
      </c>
      <c r="G622" t="s">
        <v>2677</v>
      </c>
      <c r="H622">
        <v>43711404</v>
      </c>
      <c r="I622" t="s">
        <v>120</v>
      </c>
      <c r="J622" t="s">
        <v>19</v>
      </c>
      <c r="K622" t="s">
        <v>20</v>
      </c>
      <c r="L622">
        <v>55000000</v>
      </c>
      <c r="M622">
        <v>6.3</v>
      </c>
      <c r="N622" t="s">
        <v>2678</v>
      </c>
      <c r="P622" t="s">
        <v>2025</v>
      </c>
      <c r="Q622">
        <v>6.2</v>
      </c>
      <c r="R622">
        <v>2</v>
      </c>
      <c r="S622" cm="1">
        <f t="array" ref="S622">PERCENTILE(IF(Table1[Director Name] = $P622,Table1[imdb_score]),0.25)</f>
        <v>6.1499999999999995</v>
      </c>
      <c r="T622" cm="1">
        <f t="array" ref="T622">PERCENTILE(IF(Table1[Director Name] = $P622,Table1[imdb_score]),0.5)</f>
        <v>6.1999999999999993</v>
      </c>
      <c r="U622" cm="1">
        <f t="array" ref="U622">PERCENTILE(IF(Table1[Director Name] = $P622,Table1[imdb_score]),0.75)</f>
        <v>6.25</v>
      </c>
      <c r="V622" cm="1">
        <f t="array" ref="V622">PERCENTILE(IF(Table1[Director Name] = $P622,Table1[imdb_score]),1)</f>
        <v>6.3</v>
      </c>
    </row>
    <row r="623" spans="1:22">
      <c r="A623" t="s">
        <v>1774</v>
      </c>
      <c r="B623">
        <v>398</v>
      </c>
      <c r="C623">
        <v>103</v>
      </c>
      <c r="D623" t="s">
        <v>2679</v>
      </c>
      <c r="E623">
        <v>88625922</v>
      </c>
      <c r="F623" t="s">
        <v>1204</v>
      </c>
      <c r="G623" t="s">
        <v>2680</v>
      </c>
      <c r="H623">
        <v>43625922</v>
      </c>
      <c r="I623" t="s">
        <v>2681</v>
      </c>
      <c r="J623" t="s">
        <v>19</v>
      </c>
      <c r="K623" t="s">
        <v>20</v>
      </c>
      <c r="L623">
        <v>45000000</v>
      </c>
      <c r="M623">
        <v>7.1</v>
      </c>
      <c r="N623" t="s">
        <v>2682</v>
      </c>
      <c r="P623" t="s">
        <v>2683</v>
      </c>
      <c r="Q623">
        <v>5.55</v>
      </c>
      <c r="R623">
        <v>2</v>
      </c>
      <c r="S623" cm="1">
        <f t="array" ref="S623">PERCENTILE(IF(Table1[Director Name] = $P623,Table1[imdb_score]),0.25)</f>
        <v>5.4249999999999998</v>
      </c>
      <c r="T623" cm="1">
        <f t="array" ref="T623">PERCENTILE(IF(Table1[Director Name] = $P623,Table1[imdb_score]),0.5)</f>
        <v>5.55</v>
      </c>
      <c r="U623" cm="1">
        <f t="array" ref="U623">PERCENTILE(IF(Table1[Director Name] = $P623,Table1[imdb_score]),0.75)</f>
        <v>5.6749999999999998</v>
      </c>
      <c r="V623" cm="1">
        <f t="array" ref="V623">PERCENTILE(IF(Table1[Director Name] = $P623,Table1[imdb_score]),1)</f>
        <v>5.8</v>
      </c>
    </row>
    <row r="624" spans="1:22">
      <c r="A624" t="s">
        <v>304</v>
      </c>
      <c r="B624">
        <v>230</v>
      </c>
      <c r="C624">
        <v>129</v>
      </c>
      <c r="D624" t="s">
        <v>2608</v>
      </c>
      <c r="E624">
        <v>88504640</v>
      </c>
      <c r="F624" t="s">
        <v>1355</v>
      </c>
      <c r="G624" t="s">
        <v>2684</v>
      </c>
      <c r="H624">
        <v>43504640</v>
      </c>
      <c r="I624" t="s">
        <v>2685</v>
      </c>
      <c r="J624" t="s">
        <v>19</v>
      </c>
      <c r="K624" t="s">
        <v>20</v>
      </c>
      <c r="L624">
        <v>45000000</v>
      </c>
      <c r="M624">
        <v>7.6</v>
      </c>
      <c r="N624" t="s">
        <v>1040</v>
      </c>
      <c r="P624" t="s">
        <v>2686</v>
      </c>
      <c r="Q624">
        <v>6.9</v>
      </c>
      <c r="R624">
        <v>2</v>
      </c>
      <c r="S624" cm="1">
        <f t="array" ref="S624">PERCENTILE(IF(Table1[Director Name] = $P624,Table1[imdb_score]),0.25)</f>
        <v>6.8</v>
      </c>
      <c r="T624" cm="1">
        <f t="array" ref="T624">PERCENTILE(IF(Table1[Director Name] = $P624,Table1[imdb_score]),0.5)</f>
        <v>6.9</v>
      </c>
      <c r="U624" cm="1">
        <f t="array" ref="U624">PERCENTILE(IF(Table1[Director Name] = $P624,Table1[imdb_score]),0.75)</f>
        <v>7</v>
      </c>
      <c r="V624" cm="1">
        <f t="array" ref="V624">PERCENTILE(IF(Table1[Director Name] = $P624,Table1[imdb_score]),1)</f>
        <v>7.1</v>
      </c>
    </row>
    <row r="625" spans="1:22">
      <c r="A625" t="s">
        <v>1959</v>
      </c>
      <c r="B625">
        <v>31</v>
      </c>
      <c r="C625">
        <v>102</v>
      </c>
      <c r="D625" t="s">
        <v>1393</v>
      </c>
      <c r="E625">
        <v>59847242</v>
      </c>
      <c r="F625" t="s">
        <v>177</v>
      </c>
      <c r="G625" t="s">
        <v>2687</v>
      </c>
      <c r="H625">
        <v>43347242</v>
      </c>
      <c r="I625" t="s">
        <v>2688</v>
      </c>
      <c r="J625" t="s">
        <v>19</v>
      </c>
      <c r="K625" t="s">
        <v>20</v>
      </c>
      <c r="L625">
        <v>16500000</v>
      </c>
      <c r="M625">
        <v>6.8</v>
      </c>
      <c r="N625" t="s">
        <v>374</v>
      </c>
      <c r="P625" t="s">
        <v>2689</v>
      </c>
      <c r="Q625">
        <v>7</v>
      </c>
      <c r="R625">
        <v>2</v>
      </c>
      <c r="S625" cm="1">
        <f t="array" ref="S625">PERCENTILE(IF(Table1[Director Name] = $P625,Table1[imdb_score]),0.25)</f>
        <v>6.5</v>
      </c>
      <c r="T625" cm="1">
        <f t="array" ref="T625">PERCENTILE(IF(Table1[Director Name] = $P625,Table1[imdb_score]),0.5)</f>
        <v>7</v>
      </c>
      <c r="U625" cm="1">
        <f t="array" ref="U625">PERCENTILE(IF(Table1[Director Name] = $P625,Table1[imdb_score]),0.75)</f>
        <v>7.5</v>
      </c>
      <c r="V625" cm="1">
        <f t="array" ref="V625">PERCENTILE(IF(Table1[Director Name] = $P625,Table1[imdb_score]),1)</f>
        <v>8</v>
      </c>
    </row>
    <row r="626" spans="1:22">
      <c r="A626" t="s">
        <v>535</v>
      </c>
      <c r="B626">
        <v>184</v>
      </c>
      <c r="C626">
        <v>115</v>
      </c>
      <c r="D626" t="s">
        <v>2690</v>
      </c>
      <c r="E626">
        <v>71346930</v>
      </c>
      <c r="F626" t="s">
        <v>2691</v>
      </c>
      <c r="G626" t="s">
        <v>2692</v>
      </c>
      <c r="H626">
        <v>43346930</v>
      </c>
      <c r="I626" t="s">
        <v>2693</v>
      </c>
      <c r="J626" t="s">
        <v>19</v>
      </c>
      <c r="K626" t="s">
        <v>20</v>
      </c>
      <c r="L626">
        <v>28000000</v>
      </c>
      <c r="M626">
        <v>6.7</v>
      </c>
      <c r="N626" t="s">
        <v>640</v>
      </c>
      <c r="P626" t="s">
        <v>2694</v>
      </c>
      <c r="Q626">
        <v>5.3</v>
      </c>
      <c r="R626">
        <v>2</v>
      </c>
      <c r="S626" cm="1">
        <f t="array" ref="S626">PERCENTILE(IF(Table1[Director Name] = $P626,Table1[imdb_score]),0.25)</f>
        <v>5.1999999999999993</v>
      </c>
      <c r="T626" cm="1">
        <f t="array" ref="T626">PERCENTILE(IF(Table1[Director Name] = $P626,Table1[imdb_score]),0.5)</f>
        <v>5.3</v>
      </c>
      <c r="U626" cm="1">
        <f t="array" ref="U626">PERCENTILE(IF(Table1[Director Name] = $P626,Table1[imdb_score]),0.75)</f>
        <v>5.4</v>
      </c>
      <c r="V626" cm="1">
        <f t="array" ref="V626">PERCENTILE(IF(Table1[Director Name] = $P626,Table1[imdb_score]),1)</f>
        <v>5.5</v>
      </c>
    </row>
    <row r="627" spans="1:22">
      <c r="A627" t="s">
        <v>2683</v>
      </c>
      <c r="B627">
        <v>123</v>
      </c>
      <c r="C627">
        <v>107</v>
      </c>
      <c r="D627" t="s">
        <v>2695</v>
      </c>
      <c r="E627">
        <v>62933793</v>
      </c>
      <c r="F627" t="s">
        <v>1090</v>
      </c>
      <c r="G627" t="s">
        <v>2696</v>
      </c>
      <c r="H627">
        <v>42933793</v>
      </c>
      <c r="I627" t="s">
        <v>2697</v>
      </c>
      <c r="J627" t="s">
        <v>19</v>
      </c>
      <c r="K627" t="s">
        <v>20</v>
      </c>
      <c r="L627">
        <v>20000000</v>
      </c>
      <c r="M627">
        <v>5.8</v>
      </c>
      <c r="N627" t="s">
        <v>2698</v>
      </c>
      <c r="P627" t="s">
        <v>2699</v>
      </c>
      <c r="Q627">
        <v>5.85</v>
      </c>
      <c r="R627">
        <v>2</v>
      </c>
      <c r="S627" cm="1">
        <f t="array" ref="S627">PERCENTILE(IF(Table1[Director Name] = $P627,Table1[imdb_score]),0.25)</f>
        <v>5.125</v>
      </c>
      <c r="T627" cm="1">
        <f t="array" ref="T627">PERCENTILE(IF(Table1[Director Name] = $P627,Table1[imdb_score]),0.5)</f>
        <v>5.85</v>
      </c>
      <c r="U627" cm="1">
        <f t="array" ref="U627">PERCENTILE(IF(Table1[Director Name] = $P627,Table1[imdb_score]),0.75)</f>
        <v>6.5750000000000002</v>
      </c>
      <c r="V627" cm="1">
        <f t="array" ref="V627">PERCENTILE(IF(Table1[Director Name] = $P627,Table1[imdb_score]),1)</f>
        <v>7.3</v>
      </c>
    </row>
    <row r="628" spans="1:22">
      <c r="A628" t="s">
        <v>498</v>
      </c>
      <c r="B628">
        <v>117</v>
      </c>
      <c r="C628">
        <v>95</v>
      </c>
      <c r="D628" t="s">
        <v>874</v>
      </c>
      <c r="E628">
        <v>162792677</v>
      </c>
      <c r="F628" t="s">
        <v>908</v>
      </c>
      <c r="G628" t="s">
        <v>2700</v>
      </c>
      <c r="H628">
        <v>42792677</v>
      </c>
      <c r="I628" t="s">
        <v>300</v>
      </c>
      <c r="J628" t="s">
        <v>19</v>
      </c>
      <c r="K628" t="s">
        <v>20</v>
      </c>
      <c r="L628">
        <v>120000000</v>
      </c>
      <c r="M628">
        <v>7.2</v>
      </c>
      <c r="N628" t="s">
        <v>303</v>
      </c>
      <c r="P628" t="s">
        <v>2701</v>
      </c>
      <c r="Q628">
        <v>7.5</v>
      </c>
      <c r="R628">
        <v>2</v>
      </c>
      <c r="S628" cm="1">
        <f t="array" ref="S628">PERCENTILE(IF(Table1[Director Name] = $P628,Table1[imdb_score]),0.25)</f>
        <v>7.2</v>
      </c>
      <c r="T628" cm="1">
        <f t="array" ref="T628">PERCENTILE(IF(Table1[Director Name] = $P628,Table1[imdb_score]),0.5)</f>
        <v>7.5</v>
      </c>
      <c r="U628" cm="1">
        <f t="array" ref="U628">PERCENTILE(IF(Table1[Director Name] = $P628,Table1[imdb_score]),0.75)</f>
        <v>7.8</v>
      </c>
      <c r="V628" cm="1">
        <f t="array" ref="V628">PERCENTILE(IF(Table1[Director Name] = $P628,Table1[imdb_score]),1)</f>
        <v>8.1</v>
      </c>
    </row>
    <row r="629" spans="1:22">
      <c r="A629" t="s">
        <v>2702</v>
      </c>
      <c r="B629">
        <v>229</v>
      </c>
      <c r="C629">
        <v>93</v>
      </c>
      <c r="D629" t="s">
        <v>2703</v>
      </c>
      <c r="E629">
        <v>54724272</v>
      </c>
      <c r="F629" t="s">
        <v>1212</v>
      </c>
      <c r="G629" t="s">
        <v>2704</v>
      </c>
      <c r="H629">
        <v>42724272</v>
      </c>
      <c r="I629" t="s">
        <v>2705</v>
      </c>
      <c r="J629" t="s">
        <v>19</v>
      </c>
      <c r="K629" t="s">
        <v>20</v>
      </c>
      <c r="L629">
        <v>12000000</v>
      </c>
      <c r="M629">
        <v>6.7</v>
      </c>
      <c r="N629" t="s">
        <v>921</v>
      </c>
      <c r="P629" t="s">
        <v>2706</v>
      </c>
      <c r="Q629">
        <v>6.9</v>
      </c>
      <c r="R629">
        <v>2</v>
      </c>
      <c r="S629" cm="1">
        <f t="array" ref="S629">PERCENTILE(IF(Table1[Director Name] = $P629,Table1[imdb_score]),0.25)</f>
        <v>6.8</v>
      </c>
      <c r="T629" cm="1">
        <f t="array" ref="T629">PERCENTILE(IF(Table1[Director Name] = $P629,Table1[imdb_score]),0.5)</f>
        <v>6.9</v>
      </c>
      <c r="U629" cm="1">
        <f t="array" ref="U629">PERCENTILE(IF(Table1[Director Name] = $P629,Table1[imdb_score]),0.75)</f>
        <v>7</v>
      </c>
      <c r="V629" cm="1">
        <f t="array" ref="V629">PERCENTILE(IF(Table1[Director Name] = $P629,Table1[imdb_score]),1)</f>
        <v>7.1</v>
      </c>
    </row>
    <row r="630" spans="1:22">
      <c r="A630" t="s">
        <v>2707</v>
      </c>
      <c r="B630">
        <v>222</v>
      </c>
      <c r="C630">
        <v>107</v>
      </c>
      <c r="D630" t="s">
        <v>2708</v>
      </c>
      <c r="E630">
        <v>127706877</v>
      </c>
      <c r="F630" t="s">
        <v>2709</v>
      </c>
      <c r="G630" t="s">
        <v>2710</v>
      </c>
      <c r="H630">
        <v>42706877</v>
      </c>
      <c r="I630" t="s">
        <v>2711</v>
      </c>
      <c r="J630" t="s">
        <v>19</v>
      </c>
      <c r="K630" t="s">
        <v>20</v>
      </c>
      <c r="L630">
        <v>85000000</v>
      </c>
      <c r="M630">
        <v>7.1</v>
      </c>
      <c r="N630" t="s">
        <v>2712</v>
      </c>
      <c r="P630" t="s">
        <v>2713</v>
      </c>
      <c r="Q630">
        <v>5.9</v>
      </c>
      <c r="R630">
        <v>2</v>
      </c>
      <c r="S630" cm="1">
        <f t="array" ref="S630">PERCENTILE(IF(Table1[Director Name] = $P630,Table1[imdb_score]),0.25)</f>
        <v>5.65</v>
      </c>
      <c r="T630" cm="1">
        <f t="array" ref="T630">PERCENTILE(IF(Table1[Director Name] = $P630,Table1[imdb_score]),0.5)</f>
        <v>5.9</v>
      </c>
      <c r="U630" cm="1">
        <f t="array" ref="U630">PERCENTILE(IF(Table1[Director Name] = $P630,Table1[imdb_score]),0.75)</f>
        <v>6.15</v>
      </c>
      <c r="V630" cm="1">
        <f t="array" ref="V630">PERCENTILE(IF(Table1[Director Name] = $P630,Table1[imdb_score]),1)</f>
        <v>6.4</v>
      </c>
    </row>
    <row r="631" spans="1:22">
      <c r="A631" t="s">
        <v>625</v>
      </c>
      <c r="B631">
        <v>384</v>
      </c>
      <c r="C631">
        <v>125</v>
      </c>
      <c r="D631" t="s">
        <v>1966</v>
      </c>
      <c r="E631">
        <v>117698894</v>
      </c>
      <c r="F631" t="s">
        <v>86</v>
      </c>
      <c r="G631" t="s">
        <v>2714</v>
      </c>
      <c r="H631">
        <v>42698894</v>
      </c>
      <c r="I631" t="s">
        <v>2205</v>
      </c>
      <c r="J631" t="s">
        <v>19</v>
      </c>
      <c r="K631" t="s">
        <v>20</v>
      </c>
      <c r="L631">
        <v>75000000</v>
      </c>
      <c r="M631">
        <v>7.3</v>
      </c>
      <c r="N631" t="s">
        <v>2500</v>
      </c>
      <c r="P631" t="s">
        <v>2715</v>
      </c>
      <c r="Q631">
        <v>7.1</v>
      </c>
      <c r="R631">
        <v>2</v>
      </c>
      <c r="S631" cm="1">
        <f t="array" ref="S631">PERCENTILE(IF(Table1[Director Name] = $P631,Table1[imdb_score]),0.25)</f>
        <v>6.8</v>
      </c>
      <c r="T631" cm="1">
        <f t="array" ref="T631">PERCENTILE(IF(Table1[Director Name] = $P631,Table1[imdb_score]),0.5)</f>
        <v>7.1</v>
      </c>
      <c r="U631" cm="1">
        <f t="array" ref="U631">PERCENTILE(IF(Table1[Director Name] = $P631,Table1[imdb_score]),0.75)</f>
        <v>7.4</v>
      </c>
      <c r="V631" cm="1">
        <f t="array" ref="V631">PERCENTILE(IF(Table1[Director Name] = $P631,Table1[imdb_score]),1)</f>
        <v>7.7</v>
      </c>
    </row>
    <row r="632" spans="1:22">
      <c r="A632" t="s">
        <v>842</v>
      </c>
      <c r="B632">
        <v>231</v>
      </c>
      <c r="C632">
        <v>130</v>
      </c>
      <c r="D632" t="s">
        <v>2716</v>
      </c>
      <c r="E632">
        <v>182618434</v>
      </c>
      <c r="F632" t="s">
        <v>276</v>
      </c>
      <c r="G632" t="s">
        <v>2717</v>
      </c>
      <c r="H632">
        <v>42618434</v>
      </c>
      <c r="I632" t="s">
        <v>1535</v>
      </c>
      <c r="J632" t="s">
        <v>19</v>
      </c>
      <c r="K632" t="s">
        <v>20</v>
      </c>
      <c r="L632">
        <v>140000000</v>
      </c>
      <c r="M632">
        <v>6.4</v>
      </c>
      <c r="N632" t="s">
        <v>603</v>
      </c>
      <c r="P632" t="s">
        <v>2718</v>
      </c>
      <c r="Q632">
        <v>5.4</v>
      </c>
      <c r="R632">
        <v>2</v>
      </c>
      <c r="S632" cm="1">
        <f t="array" ref="S632">PERCENTILE(IF(Table1[Director Name] = $P632,Table1[imdb_score]),0.25)</f>
        <v>4.95</v>
      </c>
      <c r="T632" cm="1">
        <f t="array" ref="T632">PERCENTILE(IF(Table1[Director Name] = $P632,Table1[imdb_score]),0.5)</f>
        <v>5.4</v>
      </c>
      <c r="U632" cm="1">
        <f t="array" ref="U632">PERCENTILE(IF(Table1[Director Name] = $P632,Table1[imdb_score]),0.75)</f>
        <v>5.85</v>
      </c>
      <c r="V632" cm="1">
        <f t="array" ref="V632">PERCENTILE(IF(Table1[Director Name] = $P632,Table1[imdb_score]),1)</f>
        <v>6.3</v>
      </c>
    </row>
    <row r="633" spans="1:22">
      <c r="A633" t="s">
        <v>2327</v>
      </c>
      <c r="B633">
        <v>93</v>
      </c>
      <c r="C633">
        <v>116</v>
      </c>
      <c r="D633" t="s">
        <v>1492</v>
      </c>
      <c r="E633">
        <v>69586544</v>
      </c>
      <c r="F633" t="s">
        <v>351</v>
      </c>
      <c r="G633" t="s">
        <v>2719</v>
      </c>
      <c r="H633">
        <v>42586544</v>
      </c>
      <c r="I633" t="s">
        <v>2720</v>
      </c>
      <c r="J633" t="s">
        <v>19</v>
      </c>
      <c r="K633" t="s">
        <v>20</v>
      </c>
      <c r="L633">
        <v>27000000</v>
      </c>
      <c r="M633">
        <v>6</v>
      </c>
      <c r="N633" t="s">
        <v>48</v>
      </c>
      <c r="P633" t="s">
        <v>2721</v>
      </c>
      <c r="Q633">
        <v>5.95</v>
      </c>
      <c r="R633">
        <v>2</v>
      </c>
      <c r="S633" cm="1">
        <f t="array" ref="S633">PERCENTILE(IF(Table1[Director Name] = $P633,Table1[imdb_score]),0.25)</f>
        <v>5.8250000000000002</v>
      </c>
      <c r="T633" cm="1">
        <f t="array" ref="T633">PERCENTILE(IF(Table1[Director Name] = $P633,Table1[imdb_score]),0.5)</f>
        <v>5.95</v>
      </c>
      <c r="U633" cm="1">
        <f t="array" ref="U633">PERCENTILE(IF(Table1[Director Name] = $P633,Table1[imdb_score]),0.75)</f>
        <v>6.0750000000000002</v>
      </c>
      <c r="V633" cm="1">
        <f t="array" ref="V633">PERCENTILE(IF(Table1[Director Name] = $P633,Table1[imdb_score]),1)</f>
        <v>6.2</v>
      </c>
    </row>
    <row r="634" spans="1:22">
      <c r="A634" t="s">
        <v>440</v>
      </c>
      <c r="B634">
        <v>181</v>
      </c>
      <c r="C634">
        <v>155</v>
      </c>
      <c r="D634" t="s">
        <v>957</v>
      </c>
      <c r="E634">
        <v>82522790</v>
      </c>
      <c r="F634" t="s">
        <v>1004</v>
      </c>
      <c r="G634" t="s">
        <v>2722</v>
      </c>
      <c r="H634">
        <v>42522790</v>
      </c>
      <c r="I634" t="s">
        <v>824</v>
      </c>
      <c r="J634" t="s">
        <v>19</v>
      </c>
      <c r="K634" t="s">
        <v>20</v>
      </c>
      <c r="L634">
        <v>40000000</v>
      </c>
      <c r="M634">
        <v>7.5</v>
      </c>
      <c r="N634" t="s">
        <v>2723</v>
      </c>
      <c r="P634" t="s">
        <v>2724</v>
      </c>
      <c r="Q634">
        <v>5.8</v>
      </c>
      <c r="R634">
        <v>2</v>
      </c>
      <c r="S634" cm="1">
        <f t="array" ref="S634">PERCENTILE(IF(Table1[Director Name] = $P634,Table1[imdb_score]),0.25)</f>
        <v>5.6999999999999993</v>
      </c>
      <c r="T634" cm="1">
        <f t="array" ref="T634">PERCENTILE(IF(Table1[Director Name] = $P634,Table1[imdb_score]),0.5)</f>
        <v>5.8</v>
      </c>
      <c r="U634" cm="1">
        <f t="array" ref="U634">PERCENTILE(IF(Table1[Director Name] = $P634,Table1[imdb_score]),0.75)</f>
        <v>5.9</v>
      </c>
      <c r="V634" cm="1">
        <f t="array" ref="V634">PERCENTILE(IF(Table1[Director Name] = $P634,Table1[imdb_score]),1)</f>
        <v>6</v>
      </c>
    </row>
    <row r="635" spans="1:22">
      <c r="A635" t="s">
        <v>1723</v>
      </c>
      <c r="B635">
        <v>303</v>
      </c>
      <c r="C635">
        <v>93</v>
      </c>
      <c r="D635" t="s">
        <v>2725</v>
      </c>
      <c r="E635">
        <v>47277326</v>
      </c>
      <c r="F635" t="s">
        <v>2076</v>
      </c>
      <c r="G635" t="s">
        <v>2726</v>
      </c>
      <c r="H635">
        <v>42477326</v>
      </c>
      <c r="I635" t="s">
        <v>2727</v>
      </c>
      <c r="J635" t="s">
        <v>19</v>
      </c>
      <c r="K635" t="s">
        <v>20</v>
      </c>
      <c r="L635">
        <v>4800000</v>
      </c>
      <c r="M635">
        <v>5.9</v>
      </c>
      <c r="N635" t="s">
        <v>116</v>
      </c>
      <c r="P635" t="s">
        <v>2707</v>
      </c>
      <c r="Q635">
        <v>5.95</v>
      </c>
      <c r="R635">
        <v>2</v>
      </c>
      <c r="S635" cm="1">
        <f t="array" ref="S635">PERCENTILE(IF(Table1[Director Name] = $P635,Table1[imdb_score]),0.25)</f>
        <v>5.375</v>
      </c>
      <c r="T635" cm="1">
        <f t="array" ref="T635">PERCENTILE(IF(Table1[Director Name] = $P635,Table1[imdb_score]),0.5)</f>
        <v>5.9499999999999993</v>
      </c>
      <c r="U635" cm="1">
        <f t="array" ref="U635">PERCENTILE(IF(Table1[Director Name] = $P635,Table1[imdb_score]),0.75)</f>
        <v>6.5249999999999995</v>
      </c>
      <c r="V635" cm="1">
        <f t="array" ref="V635">PERCENTILE(IF(Table1[Director Name] = $P635,Table1[imdb_score]),1)</f>
        <v>7.1</v>
      </c>
    </row>
    <row r="636" spans="1:22">
      <c r="A636" t="s">
        <v>280</v>
      </c>
      <c r="B636">
        <v>352</v>
      </c>
      <c r="C636">
        <v>151</v>
      </c>
      <c r="D636" t="s">
        <v>613</v>
      </c>
      <c r="E636">
        <v>132373442</v>
      </c>
      <c r="F636" t="s">
        <v>29</v>
      </c>
      <c r="G636" t="s">
        <v>2728</v>
      </c>
      <c r="H636">
        <v>42373442</v>
      </c>
      <c r="I636" t="s">
        <v>737</v>
      </c>
      <c r="J636" t="s">
        <v>19</v>
      </c>
      <c r="K636" t="s">
        <v>20</v>
      </c>
      <c r="L636">
        <v>90000000</v>
      </c>
      <c r="M636">
        <v>8.5</v>
      </c>
      <c r="N636" t="s">
        <v>1608</v>
      </c>
      <c r="P636" t="s">
        <v>2729</v>
      </c>
      <c r="Q636">
        <v>5.7</v>
      </c>
      <c r="R636">
        <v>2</v>
      </c>
      <c r="S636" cm="1">
        <f t="array" ref="S636">PERCENTILE(IF(Table1[Director Name] = $P636,Table1[imdb_score]),0.25)</f>
        <v>5.3999999999999995</v>
      </c>
      <c r="T636" cm="1">
        <f t="array" ref="T636">PERCENTILE(IF(Table1[Director Name] = $P636,Table1[imdb_score]),0.5)</f>
        <v>5.6999999999999993</v>
      </c>
      <c r="U636" cm="1">
        <f t="array" ref="U636">PERCENTILE(IF(Table1[Director Name] = $P636,Table1[imdb_score]),0.75)</f>
        <v>6</v>
      </c>
      <c r="V636" cm="1">
        <f t="array" ref="V636">PERCENTILE(IF(Table1[Director Name] = $P636,Table1[imdb_score]),1)</f>
        <v>6.3</v>
      </c>
    </row>
    <row r="637" spans="1:22">
      <c r="A637" t="s">
        <v>297</v>
      </c>
      <c r="B637">
        <v>102</v>
      </c>
      <c r="C637">
        <v>99</v>
      </c>
      <c r="D637" t="s">
        <v>2730</v>
      </c>
      <c r="E637">
        <v>49369900</v>
      </c>
      <c r="F637" t="s">
        <v>2731</v>
      </c>
      <c r="G637" t="s">
        <v>2732</v>
      </c>
      <c r="H637">
        <v>42369900</v>
      </c>
      <c r="I637" t="s">
        <v>2733</v>
      </c>
      <c r="J637" t="s">
        <v>19</v>
      </c>
      <c r="K637" t="s">
        <v>20</v>
      </c>
      <c r="L637">
        <v>7000000</v>
      </c>
      <c r="M637">
        <v>5.7</v>
      </c>
      <c r="N637" t="s">
        <v>1495</v>
      </c>
      <c r="P637" t="s">
        <v>908</v>
      </c>
      <c r="Q637">
        <v>6.4</v>
      </c>
      <c r="R637">
        <v>2</v>
      </c>
      <c r="S637" cm="1">
        <f t="array" ref="S637">PERCENTILE(IF(Table1[Director Name] = $P637,Table1[imdb_score]),0.25)</f>
        <v>6.25</v>
      </c>
      <c r="T637" cm="1">
        <f t="array" ref="T637">PERCENTILE(IF(Table1[Director Name] = $P637,Table1[imdb_score]),0.5)</f>
        <v>6.4</v>
      </c>
      <c r="U637" cm="1">
        <f t="array" ref="U637">PERCENTILE(IF(Table1[Director Name] = $P637,Table1[imdb_score]),0.75)</f>
        <v>6.55</v>
      </c>
      <c r="V637" cm="1">
        <f t="array" ref="V637">PERCENTILE(IF(Table1[Director Name] = $P637,Table1[imdb_score]),1)</f>
        <v>6.7</v>
      </c>
    </row>
    <row r="638" spans="1:22">
      <c r="A638" t="s">
        <v>1049</v>
      </c>
      <c r="B638">
        <v>122</v>
      </c>
      <c r="C638">
        <v>91</v>
      </c>
      <c r="D638" t="s">
        <v>2734</v>
      </c>
      <c r="E638">
        <v>45857453</v>
      </c>
      <c r="F638" t="s">
        <v>1632</v>
      </c>
      <c r="G638" t="s">
        <v>2735</v>
      </c>
      <c r="H638">
        <v>42357453</v>
      </c>
      <c r="I638" t="s">
        <v>2736</v>
      </c>
      <c r="J638" t="s">
        <v>19</v>
      </c>
      <c r="K638" t="s">
        <v>379</v>
      </c>
      <c r="L638">
        <v>3500000</v>
      </c>
      <c r="M638">
        <v>7.2</v>
      </c>
      <c r="N638" t="s">
        <v>914</v>
      </c>
      <c r="P638" t="s">
        <v>2737</v>
      </c>
      <c r="Q638">
        <v>5.2</v>
      </c>
      <c r="R638">
        <v>2</v>
      </c>
      <c r="S638" cm="1">
        <f t="array" ref="S638">PERCENTILE(IF(Table1[Director Name] = $P638,Table1[imdb_score]),0.25)</f>
        <v>5.0999999999999996</v>
      </c>
      <c r="T638" cm="1">
        <f t="array" ref="T638">PERCENTILE(IF(Table1[Director Name] = $P638,Table1[imdb_score]),0.5)</f>
        <v>5.2</v>
      </c>
      <c r="U638" cm="1">
        <f t="array" ref="U638">PERCENTILE(IF(Table1[Director Name] = $P638,Table1[imdb_score]),0.75)</f>
        <v>5.3000000000000007</v>
      </c>
      <c r="V638" cm="1">
        <f t="array" ref="V638">PERCENTILE(IF(Table1[Director Name] = $P638,Table1[imdb_score]),1)</f>
        <v>5.4</v>
      </c>
    </row>
    <row r="639" spans="1:22">
      <c r="A639" t="s">
        <v>1049</v>
      </c>
      <c r="B639">
        <v>122</v>
      </c>
      <c r="C639">
        <v>91</v>
      </c>
      <c r="D639" t="s">
        <v>2734</v>
      </c>
      <c r="E639">
        <v>45857453</v>
      </c>
      <c r="F639" t="s">
        <v>1632</v>
      </c>
      <c r="G639" t="s">
        <v>2735</v>
      </c>
      <c r="H639">
        <v>42357453</v>
      </c>
      <c r="I639" t="s">
        <v>2736</v>
      </c>
      <c r="J639" t="s">
        <v>19</v>
      </c>
      <c r="K639" t="s">
        <v>379</v>
      </c>
      <c r="L639">
        <v>3500000</v>
      </c>
      <c r="M639">
        <v>7.2</v>
      </c>
      <c r="N639" t="s">
        <v>914</v>
      </c>
      <c r="P639" t="s">
        <v>2235</v>
      </c>
      <c r="Q639">
        <v>5.9</v>
      </c>
      <c r="R639">
        <v>2</v>
      </c>
      <c r="S639" cm="1">
        <f t="array" ref="S639">PERCENTILE(IF(Table1[Director Name] = $P639,Table1[imdb_score]),0.25)</f>
        <v>5.2</v>
      </c>
      <c r="T639" cm="1">
        <f t="array" ref="T639">PERCENTILE(IF(Table1[Director Name] = $P639,Table1[imdb_score]),0.5)</f>
        <v>5.9</v>
      </c>
      <c r="U639" cm="1">
        <f t="array" ref="U639">PERCENTILE(IF(Table1[Director Name] = $P639,Table1[imdb_score]),0.75)</f>
        <v>6.6</v>
      </c>
      <c r="V639" cm="1">
        <f t="array" ref="V639">PERCENTILE(IF(Table1[Director Name] = $P639,Table1[imdb_score]),1)</f>
        <v>7.3</v>
      </c>
    </row>
    <row r="640" spans="1:22">
      <c r="A640" t="s">
        <v>1570</v>
      </c>
      <c r="B640">
        <v>165</v>
      </c>
      <c r="C640">
        <v>94</v>
      </c>
      <c r="D640" t="s">
        <v>2738</v>
      </c>
      <c r="E640">
        <v>177343675</v>
      </c>
      <c r="F640" t="s">
        <v>2739</v>
      </c>
      <c r="G640" t="s">
        <v>2740</v>
      </c>
      <c r="H640">
        <v>42343675</v>
      </c>
      <c r="I640" t="s">
        <v>2741</v>
      </c>
      <c r="J640" t="s">
        <v>19</v>
      </c>
      <c r="K640" t="s">
        <v>20</v>
      </c>
      <c r="L640">
        <v>135000000</v>
      </c>
      <c r="M640">
        <v>6.7</v>
      </c>
      <c r="N640" t="s">
        <v>2742</v>
      </c>
      <c r="P640" t="s">
        <v>2743</v>
      </c>
      <c r="Q640">
        <v>6.2</v>
      </c>
      <c r="R640">
        <v>2</v>
      </c>
      <c r="S640" cm="1">
        <f t="array" ref="S640">PERCENTILE(IF(Table1[Director Name] = $P640,Table1[imdb_score]),0.25)</f>
        <v>6.1</v>
      </c>
      <c r="T640" cm="1">
        <f t="array" ref="T640">PERCENTILE(IF(Table1[Director Name] = $P640,Table1[imdb_score]),0.5)</f>
        <v>6.2</v>
      </c>
      <c r="U640" cm="1">
        <f t="array" ref="U640">PERCENTILE(IF(Table1[Director Name] = $P640,Table1[imdb_score]),0.75)</f>
        <v>6.3000000000000007</v>
      </c>
      <c r="V640" cm="1">
        <f t="array" ref="V640">PERCENTILE(IF(Table1[Director Name] = $P640,Table1[imdb_score]),1)</f>
        <v>6.4</v>
      </c>
    </row>
    <row r="641" spans="1:22">
      <c r="A641" t="s">
        <v>1570</v>
      </c>
      <c r="B641">
        <v>165</v>
      </c>
      <c r="C641">
        <v>94</v>
      </c>
      <c r="D641" t="s">
        <v>2738</v>
      </c>
      <c r="E641">
        <v>177343675</v>
      </c>
      <c r="F641" t="s">
        <v>2739</v>
      </c>
      <c r="G641" t="s">
        <v>2740</v>
      </c>
      <c r="H641">
        <v>42343675</v>
      </c>
      <c r="I641" t="s">
        <v>2741</v>
      </c>
      <c r="J641" t="s">
        <v>19</v>
      </c>
      <c r="K641" t="s">
        <v>20</v>
      </c>
      <c r="L641">
        <v>135000000</v>
      </c>
      <c r="M641">
        <v>6.7</v>
      </c>
      <c r="N641" t="s">
        <v>2742</v>
      </c>
      <c r="P641" t="s">
        <v>2744</v>
      </c>
      <c r="Q641">
        <v>5.95</v>
      </c>
      <c r="R641">
        <v>2</v>
      </c>
      <c r="S641" cm="1">
        <f t="array" ref="S641">PERCENTILE(IF(Table1[Director Name] = $P641,Table1[imdb_score]),0.25)</f>
        <v>5.1750000000000007</v>
      </c>
      <c r="T641" cm="1">
        <f t="array" ref="T641">PERCENTILE(IF(Table1[Director Name] = $P641,Table1[imdb_score]),0.5)</f>
        <v>5.95</v>
      </c>
      <c r="U641" cm="1">
        <f t="array" ref="U641">PERCENTILE(IF(Table1[Director Name] = $P641,Table1[imdb_score]),0.75)</f>
        <v>6.7249999999999996</v>
      </c>
      <c r="V641" cm="1">
        <f t="array" ref="V641">PERCENTILE(IF(Table1[Director Name] = $P641,Table1[imdb_score]),1)</f>
        <v>7.5</v>
      </c>
    </row>
    <row r="642" spans="1:22">
      <c r="A642" t="s">
        <v>1570</v>
      </c>
      <c r="B642">
        <v>165</v>
      </c>
      <c r="C642">
        <v>94</v>
      </c>
      <c r="D642" t="s">
        <v>2738</v>
      </c>
      <c r="E642">
        <v>177343675</v>
      </c>
      <c r="F642" t="s">
        <v>2739</v>
      </c>
      <c r="G642" t="s">
        <v>2740</v>
      </c>
      <c r="H642">
        <v>42343675</v>
      </c>
      <c r="I642" t="s">
        <v>2741</v>
      </c>
      <c r="J642" t="s">
        <v>19</v>
      </c>
      <c r="K642" t="s">
        <v>20</v>
      </c>
      <c r="L642">
        <v>135000000</v>
      </c>
      <c r="M642">
        <v>6.7</v>
      </c>
      <c r="N642" t="s">
        <v>2742</v>
      </c>
      <c r="P642" t="s">
        <v>2745</v>
      </c>
      <c r="Q642">
        <v>3.7</v>
      </c>
      <c r="R642">
        <v>2</v>
      </c>
      <c r="S642" cm="1">
        <f t="array" ref="S642">PERCENTILE(IF(Table1[Director Name] = $P642,Table1[imdb_score]),0.25)</f>
        <v>2.95</v>
      </c>
      <c r="T642" cm="1">
        <f t="array" ref="T642">PERCENTILE(IF(Table1[Director Name] = $P642,Table1[imdb_score]),0.5)</f>
        <v>3.7</v>
      </c>
      <c r="U642" cm="1">
        <f t="array" ref="U642">PERCENTILE(IF(Table1[Director Name] = $P642,Table1[imdb_score]),0.75)</f>
        <v>4.45</v>
      </c>
      <c r="V642" cm="1">
        <f t="array" ref="V642">PERCENTILE(IF(Table1[Director Name] = $P642,Table1[imdb_score]),1)</f>
        <v>5.2</v>
      </c>
    </row>
    <row r="643" spans="1:22">
      <c r="A643" t="s">
        <v>688</v>
      </c>
      <c r="B643">
        <v>426</v>
      </c>
      <c r="C643">
        <v>130</v>
      </c>
      <c r="D643" t="s">
        <v>84</v>
      </c>
      <c r="E643">
        <v>70235322</v>
      </c>
      <c r="F643" t="s">
        <v>1356</v>
      </c>
      <c r="G643" t="s">
        <v>2746</v>
      </c>
      <c r="H643">
        <v>42235322</v>
      </c>
      <c r="I643" t="s">
        <v>2747</v>
      </c>
      <c r="J643" t="s">
        <v>19</v>
      </c>
      <c r="K643" t="s">
        <v>20</v>
      </c>
      <c r="L643">
        <v>28000000</v>
      </c>
      <c r="M643">
        <v>7.8</v>
      </c>
      <c r="N643" t="s">
        <v>2748</v>
      </c>
      <c r="P643" t="s">
        <v>2749</v>
      </c>
      <c r="Q643">
        <v>7.15</v>
      </c>
      <c r="R643">
        <v>2</v>
      </c>
      <c r="S643" cm="1">
        <f t="array" ref="S643">PERCENTILE(IF(Table1[Director Name] = $P643,Table1[imdb_score]),0.25)</f>
        <v>7.0750000000000002</v>
      </c>
      <c r="T643" cm="1">
        <f t="array" ref="T643">PERCENTILE(IF(Table1[Director Name] = $P643,Table1[imdb_score]),0.5)</f>
        <v>7.15</v>
      </c>
      <c r="U643" cm="1">
        <f t="array" ref="U643">PERCENTILE(IF(Table1[Director Name] = $P643,Table1[imdb_score]),0.75)</f>
        <v>7.2249999999999996</v>
      </c>
      <c r="V643" cm="1">
        <f t="array" ref="V643">PERCENTILE(IF(Table1[Director Name] = $P643,Table1[imdb_score]),1)</f>
        <v>7.3</v>
      </c>
    </row>
    <row r="644" spans="1:22">
      <c r="A644" t="s">
        <v>1525</v>
      </c>
      <c r="B644">
        <v>242</v>
      </c>
      <c r="C644">
        <v>97</v>
      </c>
      <c r="D644" t="s">
        <v>2750</v>
      </c>
      <c r="E644">
        <v>52200504</v>
      </c>
      <c r="F644" t="s">
        <v>589</v>
      </c>
      <c r="G644" t="s">
        <v>2751</v>
      </c>
      <c r="H644">
        <v>42200504</v>
      </c>
      <c r="I644" t="s">
        <v>1525</v>
      </c>
      <c r="J644" t="s">
        <v>19</v>
      </c>
      <c r="K644" t="s">
        <v>1075</v>
      </c>
      <c r="L644">
        <v>10000000</v>
      </c>
      <c r="M644">
        <v>6.1</v>
      </c>
      <c r="N644" t="s">
        <v>1495</v>
      </c>
      <c r="P644" t="s">
        <v>2752</v>
      </c>
      <c r="Q644">
        <v>5</v>
      </c>
      <c r="R644">
        <v>2</v>
      </c>
      <c r="S644" cm="1">
        <f t="array" ref="S644">PERCENTILE(IF(Table1[Director Name] = $P644,Table1[imdb_score]),0.25)</f>
        <v>4.8</v>
      </c>
      <c r="T644" cm="1">
        <f t="array" ref="T644">PERCENTILE(IF(Table1[Director Name] = $P644,Table1[imdb_score]),0.5)</f>
        <v>5</v>
      </c>
      <c r="U644" cm="1">
        <f t="array" ref="U644">PERCENTILE(IF(Table1[Director Name] = $P644,Table1[imdb_score]),0.75)</f>
        <v>5.2</v>
      </c>
      <c r="V644" cm="1">
        <f t="array" ref="V644">PERCENTILE(IF(Table1[Director Name] = $P644,Table1[imdb_score]),1)</f>
        <v>5.4</v>
      </c>
    </row>
    <row r="645" spans="1:22">
      <c r="A645" t="s">
        <v>2753</v>
      </c>
      <c r="B645">
        <v>195</v>
      </c>
      <c r="C645">
        <v>98</v>
      </c>
      <c r="D645" t="s">
        <v>2754</v>
      </c>
      <c r="E645">
        <v>60057639</v>
      </c>
      <c r="F645" t="s">
        <v>1176</v>
      </c>
      <c r="G645" t="s">
        <v>2755</v>
      </c>
      <c r="H645">
        <v>42057639</v>
      </c>
      <c r="I645" t="s">
        <v>2756</v>
      </c>
      <c r="J645" t="s">
        <v>19</v>
      </c>
      <c r="K645" t="s">
        <v>20</v>
      </c>
      <c r="L645">
        <v>18000000</v>
      </c>
      <c r="M645">
        <v>7.1</v>
      </c>
      <c r="N645" t="s">
        <v>588</v>
      </c>
      <c r="P645" t="s">
        <v>2757</v>
      </c>
      <c r="Q645">
        <v>5.85</v>
      </c>
      <c r="R645">
        <v>2</v>
      </c>
      <c r="S645" cm="1">
        <f t="array" ref="S645">PERCENTILE(IF(Table1[Director Name] = $P645,Table1[imdb_score]),0.25)</f>
        <v>5.7249999999999996</v>
      </c>
      <c r="T645" cm="1">
        <f t="array" ref="T645">PERCENTILE(IF(Table1[Director Name] = $P645,Table1[imdb_score]),0.5)</f>
        <v>5.85</v>
      </c>
      <c r="U645" cm="1">
        <f t="array" ref="U645">PERCENTILE(IF(Table1[Director Name] = $P645,Table1[imdb_score]),0.75)</f>
        <v>5.9749999999999996</v>
      </c>
      <c r="V645" cm="1">
        <f t="array" ref="V645">PERCENTILE(IF(Table1[Director Name] = $P645,Table1[imdb_score]),1)</f>
        <v>6.1</v>
      </c>
    </row>
    <row r="646" spans="1:22">
      <c r="A646" t="s">
        <v>1341</v>
      </c>
      <c r="B646">
        <v>54</v>
      </c>
      <c r="C646">
        <v>120</v>
      </c>
      <c r="D646" t="s">
        <v>865</v>
      </c>
      <c r="E646">
        <v>52929168</v>
      </c>
      <c r="F646" t="s">
        <v>637</v>
      </c>
      <c r="G646" t="s">
        <v>2758</v>
      </c>
      <c r="H646">
        <v>41929168</v>
      </c>
      <c r="I646" t="s">
        <v>2759</v>
      </c>
      <c r="J646" t="s">
        <v>19</v>
      </c>
      <c r="K646" t="s">
        <v>20</v>
      </c>
      <c r="L646">
        <v>11000000</v>
      </c>
      <c r="M646">
        <v>7.5</v>
      </c>
      <c r="N646" t="s">
        <v>921</v>
      </c>
      <c r="P646" t="s">
        <v>2760</v>
      </c>
      <c r="Q646">
        <v>5.4</v>
      </c>
      <c r="R646">
        <v>2</v>
      </c>
      <c r="S646" cm="1">
        <f t="array" ref="S646">PERCENTILE(IF(Table1[Director Name] = $P646,Table1[imdb_score]),0.25)</f>
        <v>5.05</v>
      </c>
      <c r="T646" cm="1">
        <f t="array" ref="T646">PERCENTILE(IF(Table1[Director Name] = $P646,Table1[imdb_score]),0.5)</f>
        <v>5.4</v>
      </c>
      <c r="U646" cm="1">
        <f t="array" ref="U646">PERCENTILE(IF(Table1[Director Name] = $P646,Table1[imdb_score]),0.75)</f>
        <v>5.75</v>
      </c>
      <c r="V646" cm="1">
        <f t="array" ref="V646">PERCENTILE(IF(Table1[Director Name] = $P646,Table1[imdb_score]),1)</f>
        <v>6.1</v>
      </c>
    </row>
    <row r="647" spans="1:22">
      <c r="A647" t="s">
        <v>514</v>
      </c>
      <c r="B647">
        <v>96</v>
      </c>
      <c r="C647">
        <v>105</v>
      </c>
      <c r="D647" t="s">
        <v>990</v>
      </c>
      <c r="E647">
        <v>72077000</v>
      </c>
      <c r="F647" t="s">
        <v>843</v>
      </c>
      <c r="G647" t="s">
        <v>2761</v>
      </c>
      <c r="H647">
        <v>41827000</v>
      </c>
      <c r="I647" t="s">
        <v>2660</v>
      </c>
      <c r="J647" t="s">
        <v>19</v>
      </c>
      <c r="K647" t="s">
        <v>20</v>
      </c>
      <c r="L647">
        <v>30250000</v>
      </c>
      <c r="M647">
        <v>6.9</v>
      </c>
      <c r="N647" t="s">
        <v>2762</v>
      </c>
      <c r="P647" t="s">
        <v>2763</v>
      </c>
      <c r="Q647">
        <v>7.45</v>
      </c>
      <c r="R647">
        <v>2</v>
      </c>
      <c r="S647" cm="1">
        <f t="array" ref="S647">PERCENTILE(IF(Table1[Director Name] = $P647,Table1[imdb_score]),0.25)</f>
        <v>7.4250000000000007</v>
      </c>
      <c r="T647" cm="1">
        <f t="array" ref="T647">PERCENTILE(IF(Table1[Director Name] = $P647,Table1[imdb_score]),0.5)</f>
        <v>7.45</v>
      </c>
      <c r="U647" cm="1">
        <f t="array" ref="U647">PERCENTILE(IF(Table1[Director Name] = $P647,Table1[imdb_score]),0.75)</f>
        <v>7.4749999999999996</v>
      </c>
      <c r="V647" cm="1">
        <f t="array" ref="V647">PERCENTILE(IF(Table1[Director Name] = $P647,Table1[imdb_score]),1)</f>
        <v>7.5</v>
      </c>
    </row>
    <row r="648" spans="1:22">
      <c r="A648" t="s">
        <v>2764</v>
      </c>
      <c r="B648">
        <v>169</v>
      </c>
      <c r="C648">
        <v>95</v>
      </c>
      <c r="D648" t="s">
        <v>2765</v>
      </c>
      <c r="E648">
        <v>119793567</v>
      </c>
      <c r="F648" t="s">
        <v>2766</v>
      </c>
      <c r="G648" t="s">
        <v>2767</v>
      </c>
      <c r="H648">
        <v>41793567</v>
      </c>
      <c r="I648" t="s">
        <v>2768</v>
      </c>
      <c r="J648" t="s">
        <v>19</v>
      </c>
      <c r="K648" t="s">
        <v>20</v>
      </c>
      <c r="L648">
        <v>78000000</v>
      </c>
      <c r="M648">
        <v>6.5</v>
      </c>
      <c r="N648" t="s">
        <v>2769</v>
      </c>
      <c r="P648" t="s">
        <v>2770</v>
      </c>
      <c r="Q648">
        <v>5.2</v>
      </c>
      <c r="R648">
        <v>2</v>
      </c>
      <c r="S648" cm="1">
        <f t="array" ref="S648">PERCENTILE(IF(Table1[Director Name] = $P648,Table1[imdb_score]),0.25)</f>
        <v>4.75</v>
      </c>
      <c r="T648" cm="1">
        <f t="array" ref="T648">PERCENTILE(IF(Table1[Director Name] = $P648,Table1[imdb_score]),0.5)</f>
        <v>5.1999999999999993</v>
      </c>
      <c r="U648" cm="1">
        <f t="array" ref="U648">PERCENTILE(IF(Table1[Director Name] = $P648,Table1[imdb_score]),0.75)</f>
        <v>5.6499999999999995</v>
      </c>
      <c r="V648" cm="1">
        <f t="array" ref="V648">PERCENTILE(IF(Table1[Director Name] = $P648,Table1[imdb_score]),1)</f>
        <v>6.1</v>
      </c>
    </row>
    <row r="649" spans="1:22">
      <c r="A649" t="s">
        <v>1227</v>
      </c>
      <c r="B649">
        <v>118</v>
      </c>
      <c r="C649">
        <v>120</v>
      </c>
      <c r="D649" t="s">
        <v>1022</v>
      </c>
      <c r="E649">
        <v>81593527</v>
      </c>
      <c r="F649" t="s">
        <v>521</v>
      </c>
      <c r="G649" t="s">
        <v>2771</v>
      </c>
      <c r="H649">
        <v>41593527</v>
      </c>
      <c r="I649" t="s">
        <v>2772</v>
      </c>
      <c r="J649" t="s">
        <v>19</v>
      </c>
      <c r="K649" t="s">
        <v>20</v>
      </c>
      <c r="L649">
        <v>40000000</v>
      </c>
      <c r="M649">
        <v>7.3</v>
      </c>
      <c r="N649" t="s">
        <v>2773</v>
      </c>
      <c r="P649" t="s">
        <v>2774</v>
      </c>
      <c r="Q649">
        <v>6</v>
      </c>
      <c r="R649">
        <v>2</v>
      </c>
      <c r="S649" cm="1">
        <f t="array" ref="S649">PERCENTILE(IF(Table1[Director Name] = $P649,Table1[imdb_score]),0.25)</f>
        <v>6</v>
      </c>
      <c r="T649" cm="1">
        <f t="array" ref="T649">PERCENTILE(IF(Table1[Director Name] = $P649,Table1[imdb_score]),0.5)</f>
        <v>6</v>
      </c>
      <c r="U649" cm="1">
        <f t="array" ref="U649">PERCENTILE(IF(Table1[Director Name] = $P649,Table1[imdb_score]),0.75)</f>
        <v>6</v>
      </c>
      <c r="V649" cm="1">
        <f t="array" ref="V649">PERCENTILE(IF(Table1[Director Name] = $P649,Table1[imdb_score]),1)</f>
        <v>6</v>
      </c>
    </row>
    <row r="650" spans="1:22">
      <c r="A650" t="s">
        <v>1002</v>
      </c>
      <c r="B650">
        <v>156</v>
      </c>
      <c r="C650">
        <v>94</v>
      </c>
      <c r="D650" t="s">
        <v>251</v>
      </c>
      <c r="E650">
        <v>59573085</v>
      </c>
      <c r="F650" t="s">
        <v>252</v>
      </c>
      <c r="G650" t="s">
        <v>2775</v>
      </c>
      <c r="H650">
        <v>41573085</v>
      </c>
      <c r="I650" t="s">
        <v>2776</v>
      </c>
      <c r="J650" t="s">
        <v>19</v>
      </c>
      <c r="K650" t="s">
        <v>20</v>
      </c>
      <c r="L650">
        <v>18000000</v>
      </c>
      <c r="M650">
        <v>6.1</v>
      </c>
      <c r="N650" t="s">
        <v>255</v>
      </c>
      <c r="P650" t="s">
        <v>1371</v>
      </c>
      <c r="Q650">
        <v>7.7</v>
      </c>
      <c r="R650">
        <v>2</v>
      </c>
      <c r="S650" cm="1">
        <f t="array" ref="S650">PERCENTILE(IF(Table1[Director Name] = $P650,Table1[imdb_score]),0.25)</f>
        <v>7.6499999999999995</v>
      </c>
      <c r="T650" cm="1">
        <f t="array" ref="T650">PERCENTILE(IF(Table1[Director Name] = $P650,Table1[imdb_score]),0.5)</f>
        <v>7.6999999999999993</v>
      </c>
      <c r="U650" cm="1">
        <f t="array" ref="U650">PERCENTILE(IF(Table1[Director Name] = $P650,Table1[imdb_score]),0.75)</f>
        <v>7.75</v>
      </c>
      <c r="V650" cm="1">
        <f t="array" ref="V650">PERCENTILE(IF(Table1[Director Name] = $P650,Table1[imdb_score]),1)</f>
        <v>7.8</v>
      </c>
    </row>
    <row r="651" spans="1:22">
      <c r="A651" t="s">
        <v>1609</v>
      </c>
      <c r="B651">
        <v>270</v>
      </c>
      <c r="C651">
        <v>109</v>
      </c>
      <c r="D651" t="s">
        <v>2777</v>
      </c>
      <c r="E651">
        <v>66489425</v>
      </c>
      <c r="F651" t="s">
        <v>190</v>
      </c>
      <c r="G651" t="s">
        <v>2778</v>
      </c>
      <c r="H651">
        <v>41489425</v>
      </c>
      <c r="I651" t="s">
        <v>2174</v>
      </c>
      <c r="J651" t="s">
        <v>19</v>
      </c>
      <c r="K651" t="s">
        <v>20</v>
      </c>
      <c r="L651">
        <v>25000000</v>
      </c>
      <c r="M651">
        <v>6.5</v>
      </c>
      <c r="N651" t="s">
        <v>87</v>
      </c>
      <c r="P651" t="s">
        <v>2779</v>
      </c>
      <c r="Q651">
        <v>6.85</v>
      </c>
      <c r="R651">
        <v>2</v>
      </c>
      <c r="S651" cm="1">
        <f t="array" ref="S651">PERCENTILE(IF(Table1[Director Name] = $P651,Table1[imdb_score]),0.25)</f>
        <v>6.6749999999999998</v>
      </c>
      <c r="T651" cm="1">
        <f t="array" ref="T651">PERCENTILE(IF(Table1[Director Name] = $P651,Table1[imdb_score]),0.5)</f>
        <v>6.85</v>
      </c>
      <c r="U651" cm="1">
        <f t="array" ref="U651">PERCENTILE(IF(Table1[Director Name] = $P651,Table1[imdb_score]),0.75)</f>
        <v>7.0250000000000004</v>
      </c>
      <c r="V651" cm="1">
        <f t="array" ref="V651">PERCENTILE(IF(Table1[Director Name] = $P651,Table1[imdb_score]),1)</f>
        <v>7.2</v>
      </c>
    </row>
    <row r="652" spans="1:22">
      <c r="A652" t="s">
        <v>598</v>
      </c>
      <c r="B652">
        <v>359</v>
      </c>
      <c r="C652">
        <v>106</v>
      </c>
      <c r="D652" t="s">
        <v>2780</v>
      </c>
      <c r="E652">
        <v>91439400</v>
      </c>
      <c r="F652" t="s">
        <v>76</v>
      </c>
      <c r="G652" t="s">
        <v>2781</v>
      </c>
      <c r="H652">
        <v>41439400</v>
      </c>
      <c r="I652" t="s">
        <v>1267</v>
      </c>
      <c r="J652" t="s">
        <v>19</v>
      </c>
      <c r="K652" t="s">
        <v>379</v>
      </c>
      <c r="L652">
        <v>50000000</v>
      </c>
      <c r="M652">
        <v>7</v>
      </c>
      <c r="N652" t="s">
        <v>870</v>
      </c>
      <c r="P652" t="s">
        <v>2782</v>
      </c>
      <c r="Q652">
        <v>7</v>
      </c>
      <c r="R652">
        <v>2</v>
      </c>
      <c r="S652" cm="1">
        <f t="array" ref="S652">PERCENTILE(IF(Table1[Director Name] = $P652,Table1[imdb_score]),0.25)</f>
        <v>6.9</v>
      </c>
      <c r="T652" cm="1">
        <f t="array" ref="T652">PERCENTILE(IF(Table1[Director Name] = $P652,Table1[imdb_score]),0.5)</f>
        <v>7</v>
      </c>
      <c r="U652" cm="1">
        <f t="array" ref="U652">PERCENTILE(IF(Table1[Director Name] = $P652,Table1[imdb_score]),0.75)</f>
        <v>7.1</v>
      </c>
      <c r="V652" cm="1">
        <f t="array" ref="V652">PERCENTILE(IF(Table1[Director Name] = $P652,Table1[imdb_score]),1)</f>
        <v>7.2</v>
      </c>
    </row>
    <row r="653" spans="1:22">
      <c r="A653" t="s">
        <v>1600</v>
      </c>
      <c r="B653">
        <v>203</v>
      </c>
      <c r="C653">
        <v>139</v>
      </c>
      <c r="D653" t="s">
        <v>613</v>
      </c>
      <c r="E653">
        <v>81292135</v>
      </c>
      <c r="F653" t="s">
        <v>306</v>
      </c>
      <c r="G653" t="s">
        <v>2783</v>
      </c>
      <c r="H653">
        <v>41292135</v>
      </c>
      <c r="I653" t="s">
        <v>340</v>
      </c>
      <c r="J653" t="s">
        <v>19</v>
      </c>
      <c r="K653" t="s">
        <v>20</v>
      </c>
      <c r="L653">
        <v>40000000</v>
      </c>
      <c r="M653">
        <v>7.3</v>
      </c>
      <c r="N653" t="s">
        <v>1608</v>
      </c>
      <c r="P653" t="s">
        <v>2784</v>
      </c>
      <c r="Q653">
        <v>5.7</v>
      </c>
      <c r="R653">
        <v>2</v>
      </c>
      <c r="S653" cm="1">
        <f t="array" ref="S653">PERCENTILE(IF(Table1[Director Name] = $P653,Table1[imdb_score]),0.25)</f>
        <v>5.6</v>
      </c>
      <c r="T653" cm="1">
        <f t="array" ref="T653">PERCENTILE(IF(Table1[Director Name] = $P653,Table1[imdb_score]),0.5)</f>
        <v>5.7</v>
      </c>
      <c r="U653" cm="1">
        <f t="array" ref="U653">PERCENTILE(IF(Table1[Director Name] = $P653,Table1[imdb_score]),0.75)</f>
        <v>5.8000000000000007</v>
      </c>
      <c r="V653" cm="1">
        <f t="array" ref="V653">PERCENTILE(IF(Table1[Director Name] = $P653,Table1[imdb_score]),1)</f>
        <v>5.9</v>
      </c>
    </row>
    <row r="654" spans="1:22">
      <c r="A654" t="s">
        <v>1235</v>
      </c>
      <c r="B654">
        <v>222</v>
      </c>
      <c r="C654">
        <v>115</v>
      </c>
      <c r="D654" t="s">
        <v>1284</v>
      </c>
      <c r="E654">
        <v>89253340</v>
      </c>
      <c r="F654" t="s">
        <v>76</v>
      </c>
      <c r="G654" t="s">
        <v>2785</v>
      </c>
      <c r="H654">
        <v>41253340</v>
      </c>
      <c r="I654" t="s">
        <v>2660</v>
      </c>
      <c r="J654" t="s">
        <v>19</v>
      </c>
      <c r="K654" t="s">
        <v>822</v>
      </c>
      <c r="L654">
        <v>48000000</v>
      </c>
      <c r="M654">
        <v>6</v>
      </c>
      <c r="N654" t="s">
        <v>335</v>
      </c>
      <c r="P654" t="s">
        <v>2786</v>
      </c>
      <c r="Q654">
        <v>6.05</v>
      </c>
      <c r="R654">
        <v>2</v>
      </c>
      <c r="S654" cm="1">
        <f t="array" ref="S654">PERCENTILE(IF(Table1[Director Name] = $P654,Table1[imdb_score]),0.25)</f>
        <v>5.625</v>
      </c>
      <c r="T654" cm="1">
        <f t="array" ref="T654">PERCENTILE(IF(Table1[Director Name] = $P654,Table1[imdb_score]),0.5)</f>
        <v>6.0500000000000007</v>
      </c>
      <c r="U654" cm="1">
        <f t="array" ref="U654">PERCENTILE(IF(Table1[Director Name] = $P654,Table1[imdb_score]),0.75)</f>
        <v>6.4750000000000005</v>
      </c>
      <c r="V654" cm="1">
        <f t="array" ref="V654">PERCENTILE(IF(Table1[Director Name] = $P654,Table1[imdb_score]),1)</f>
        <v>6.9</v>
      </c>
    </row>
    <row r="655" spans="1:22">
      <c r="A655" t="s">
        <v>826</v>
      </c>
      <c r="B655">
        <v>52</v>
      </c>
      <c r="C655">
        <v>106</v>
      </c>
      <c r="D655" t="s">
        <v>1488</v>
      </c>
      <c r="E655">
        <v>65182182</v>
      </c>
      <c r="F655" t="s">
        <v>1408</v>
      </c>
      <c r="G655" t="s">
        <v>2787</v>
      </c>
      <c r="H655">
        <v>41182182</v>
      </c>
      <c r="I655" t="s">
        <v>2788</v>
      </c>
      <c r="J655" t="s">
        <v>19</v>
      </c>
      <c r="K655" t="s">
        <v>20</v>
      </c>
      <c r="L655">
        <v>24000000</v>
      </c>
      <c r="M655">
        <v>5.7</v>
      </c>
      <c r="N655" t="s">
        <v>331</v>
      </c>
      <c r="P655" t="s">
        <v>2789</v>
      </c>
      <c r="Q655">
        <v>7.6</v>
      </c>
      <c r="R655">
        <v>2</v>
      </c>
      <c r="S655" cm="1">
        <f t="array" ref="S655">PERCENTILE(IF(Table1[Director Name] = $P655,Table1[imdb_score]),0.25)</f>
        <v>7.4</v>
      </c>
      <c r="T655" cm="1">
        <f t="array" ref="T655">PERCENTILE(IF(Table1[Director Name] = $P655,Table1[imdb_score]),0.5)</f>
        <v>7.6</v>
      </c>
      <c r="U655" cm="1">
        <f t="array" ref="U655">PERCENTILE(IF(Table1[Director Name] = $P655,Table1[imdb_score]),0.75)</f>
        <v>7.8</v>
      </c>
      <c r="V655" cm="1">
        <f t="array" ref="V655">PERCENTILE(IF(Table1[Director Name] = $P655,Table1[imdb_score]),1)</f>
        <v>8</v>
      </c>
    </row>
    <row r="656" spans="1:22">
      <c r="A656" t="s">
        <v>2403</v>
      </c>
      <c r="B656">
        <v>298</v>
      </c>
      <c r="C656">
        <v>115</v>
      </c>
      <c r="D656" t="s">
        <v>100</v>
      </c>
      <c r="E656">
        <v>126149655</v>
      </c>
      <c r="F656" t="s">
        <v>1355</v>
      </c>
      <c r="G656" t="s">
        <v>2790</v>
      </c>
      <c r="H656">
        <v>41149655</v>
      </c>
      <c r="I656" t="s">
        <v>2791</v>
      </c>
      <c r="J656" t="s">
        <v>19</v>
      </c>
      <c r="K656" t="s">
        <v>20</v>
      </c>
      <c r="L656">
        <v>85000000</v>
      </c>
      <c r="M656">
        <v>6.8</v>
      </c>
      <c r="N656" t="s">
        <v>2792</v>
      </c>
      <c r="P656" t="s">
        <v>2545</v>
      </c>
      <c r="Q656">
        <v>5.6</v>
      </c>
      <c r="R656">
        <v>2</v>
      </c>
      <c r="S656" cm="1">
        <f t="array" ref="S656">PERCENTILE(IF(Table1[Director Name] = $P656,Table1[imdb_score]),0.25)</f>
        <v>5.0999999999999996</v>
      </c>
      <c r="T656" cm="1">
        <f t="array" ref="T656">PERCENTILE(IF(Table1[Director Name] = $P656,Table1[imdb_score]),0.5)</f>
        <v>5.6</v>
      </c>
      <c r="U656" cm="1">
        <f t="array" ref="U656">PERCENTILE(IF(Table1[Director Name] = $P656,Table1[imdb_score]),0.75)</f>
        <v>6.1</v>
      </c>
      <c r="V656" cm="1">
        <f t="array" ref="V656">PERCENTILE(IF(Table1[Director Name] = $P656,Table1[imdb_score]),1)</f>
        <v>6.6</v>
      </c>
    </row>
    <row r="657" spans="1:22">
      <c r="A657" t="s">
        <v>693</v>
      </c>
      <c r="B657">
        <v>76</v>
      </c>
      <c r="C657">
        <v>94</v>
      </c>
      <c r="D657" t="s">
        <v>2793</v>
      </c>
      <c r="E657">
        <v>71038190</v>
      </c>
      <c r="F657" t="s">
        <v>2794</v>
      </c>
      <c r="G657" t="s">
        <v>2795</v>
      </c>
      <c r="H657">
        <v>41038190</v>
      </c>
      <c r="I657" t="s">
        <v>2796</v>
      </c>
      <c r="J657" t="s">
        <v>19</v>
      </c>
      <c r="K657" t="s">
        <v>20</v>
      </c>
      <c r="L657">
        <v>30000000</v>
      </c>
      <c r="M657">
        <v>4.4000000000000004</v>
      </c>
      <c r="N657" t="s">
        <v>291</v>
      </c>
      <c r="P657" t="s">
        <v>2797</v>
      </c>
      <c r="Q657">
        <v>5.7</v>
      </c>
      <c r="R657">
        <v>2</v>
      </c>
      <c r="S657" cm="1">
        <f t="array" ref="S657">PERCENTILE(IF(Table1[Director Name] = $P657,Table1[imdb_score]),0.25)</f>
        <v>5.6499999999999995</v>
      </c>
      <c r="T657" cm="1">
        <f t="array" ref="T657">PERCENTILE(IF(Table1[Director Name] = $P657,Table1[imdb_score]),0.5)</f>
        <v>5.6999999999999993</v>
      </c>
      <c r="U657" cm="1">
        <f t="array" ref="U657">PERCENTILE(IF(Table1[Director Name] = $P657,Table1[imdb_score]),0.75)</f>
        <v>5.75</v>
      </c>
      <c r="V657" cm="1">
        <f t="array" ref="V657">PERCENTILE(IF(Table1[Director Name] = $P657,Table1[imdb_score]),1)</f>
        <v>5.8</v>
      </c>
    </row>
    <row r="658" spans="1:22">
      <c r="A658" t="s">
        <v>175</v>
      </c>
      <c r="B658">
        <v>65</v>
      </c>
      <c r="C658">
        <v>124</v>
      </c>
      <c r="D658" t="s">
        <v>2798</v>
      </c>
      <c r="E658">
        <v>91030827</v>
      </c>
      <c r="F658" t="s">
        <v>479</v>
      </c>
      <c r="G658" t="s">
        <v>2799</v>
      </c>
      <c r="H658">
        <v>41030827</v>
      </c>
      <c r="I658" t="s">
        <v>2800</v>
      </c>
      <c r="J658" t="s">
        <v>19</v>
      </c>
      <c r="K658" t="s">
        <v>20</v>
      </c>
      <c r="L658">
        <v>50000000</v>
      </c>
      <c r="M658">
        <v>6.7</v>
      </c>
      <c r="N658" t="s">
        <v>167</v>
      </c>
      <c r="P658" t="s">
        <v>2801</v>
      </c>
      <c r="Q658">
        <v>6.4</v>
      </c>
      <c r="R658">
        <v>2</v>
      </c>
      <c r="S658" cm="1">
        <f t="array" ref="S658">PERCENTILE(IF(Table1[Director Name] = $P658,Table1[imdb_score]),0.25)</f>
        <v>6.4</v>
      </c>
      <c r="T658" cm="1">
        <f t="array" ref="T658">PERCENTILE(IF(Table1[Director Name] = $P658,Table1[imdb_score]),0.5)</f>
        <v>6.4</v>
      </c>
      <c r="U658" cm="1">
        <f t="array" ref="U658">PERCENTILE(IF(Table1[Director Name] = $P658,Table1[imdb_score]),0.75)</f>
        <v>6.4</v>
      </c>
      <c r="V658" cm="1">
        <f t="array" ref="V658">PERCENTILE(IF(Table1[Director Name] = $P658,Table1[imdb_score]),1)</f>
        <v>6.4</v>
      </c>
    </row>
    <row r="659" spans="1:22">
      <c r="A659" t="s">
        <v>1442</v>
      </c>
      <c r="B659">
        <v>66</v>
      </c>
      <c r="C659">
        <v>181</v>
      </c>
      <c r="D659" t="s">
        <v>2643</v>
      </c>
      <c r="E659">
        <v>50000000</v>
      </c>
      <c r="F659" t="s">
        <v>2802</v>
      </c>
      <c r="G659" t="s">
        <v>2803</v>
      </c>
      <c r="H659">
        <v>41000000</v>
      </c>
      <c r="I659" t="s">
        <v>2804</v>
      </c>
      <c r="J659" t="s">
        <v>19</v>
      </c>
      <c r="K659" t="s">
        <v>20</v>
      </c>
      <c r="L659">
        <v>9000000</v>
      </c>
      <c r="M659">
        <v>8</v>
      </c>
      <c r="N659" t="s">
        <v>2118</v>
      </c>
      <c r="P659" t="s">
        <v>2805</v>
      </c>
      <c r="Q659">
        <v>7.1</v>
      </c>
      <c r="R659">
        <v>2</v>
      </c>
      <c r="S659" cm="1">
        <f t="array" ref="S659">PERCENTILE(IF(Table1[Director Name] = $P659,Table1[imdb_score]),0.25)</f>
        <v>7.05</v>
      </c>
      <c r="T659" cm="1">
        <f t="array" ref="T659">PERCENTILE(IF(Table1[Director Name] = $P659,Table1[imdb_score]),0.5)</f>
        <v>7.1</v>
      </c>
      <c r="U659" cm="1">
        <f t="array" ref="U659">PERCENTILE(IF(Table1[Director Name] = $P659,Table1[imdb_score]),0.75)</f>
        <v>7.15</v>
      </c>
      <c r="V659" cm="1">
        <f t="array" ref="V659">PERCENTILE(IF(Table1[Director Name] = $P659,Table1[imdb_score]),1)</f>
        <v>7.2</v>
      </c>
    </row>
    <row r="660" spans="1:22">
      <c r="A660" t="s">
        <v>1547</v>
      </c>
      <c r="B660">
        <v>91</v>
      </c>
      <c r="C660">
        <v>87</v>
      </c>
      <c r="D660" t="s">
        <v>1256</v>
      </c>
      <c r="E660">
        <v>112950721</v>
      </c>
      <c r="F660" t="s">
        <v>1685</v>
      </c>
      <c r="G660" t="s">
        <v>2806</v>
      </c>
      <c r="H660">
        <v>40950721</v>
      </c>
      <c r="I660" t="s">
        <v>1123</v>
      </c>
      <c r="J660" t="s">
        <v>19</v>
      </c>
      <c r="K660" t="s">
        <v>20</v>
      </c>
      <c r="L660">
        <v>72000000</v>
      </c>
      <c r="M660">
        <v>4.5999999999999996</v>
      </c>
      <c r="N660" t="s">
        <v>692</v>
      </c>
      <c r="P660" t="s">
        <v>2807</v>
      </c>
      <c r="Q660">
        <v>5.65</v>
      </c>
      <c r="R660">
        <v>2</v>
      </c>
      <c r="S660" cm="1">
        <f t="array" ref="S660">PERCENTILE(IF(Table1[Director Name] = $P660,Table1[imdb_score]),0.25)</f>
        <v>5.625</v>
      </c>
      <c r="T660" cm="1">
        <f t="array" ref="T660">PERCENTILE(IF(Table1[Director Name] = $P660,Table1[imdb_score]),0.5)</f>
        <v>5.65</v>
      </c>
      <c r="U660" cm="1">
        <f t="array" ref="U660">PERCENTILE(IF(Table1[Director Name] = $P660,Table1[imdb_score]),0.75)</f>
        <v>5.6749999999999998</v>
      </c>
      <c r="V660" cm="1">
        <f t="array" ref="V660">PERCENTILE(IF(Table1[Director Name] = $P660,Table1[imdb_score]),1)</f>
        <v>5.7</v>
      </c>
    </row>
    <row r="661" spans="1:22">
      <c r="A661" t="s">
        <v>665</v>
      </c>
      <c r="B661">
        <v>22</v>
      </c>
      <c r="C661">
        <v>100</v>
      </c>
      <c r="D661" t="s">
        <v>2808</v>
      </c>
      <c r="E661">
        <v>50752337</v>
      </c>
      <c r="F661" t="s">
        <v>2759</v>
      </c>
      <c r="G661" t="s">
        <v>2809</v>
      </c>
      <c r="H661">
        <v>40752337</v>
      </c>
      <c r="I661" t="s">
        <v>2810</v>
      </c>
      <c r="J661" t="s">
        <v>19</v>
      </c>
      <c r="K661" t="s">
        <v>20</v>
      </c>
      <c r="L661">
        <v>10000000</v>
      </c>
      <c r="M661">
        <v>6.4</v>
      </c>
      <c r="N661" t="s">
        <v>2811</v>
      </c>
      <c r="P661" t="s">
        <v>1510</v>
      </c>
      <c r="Q661">
        <v>5.9</v>
      </c>
      <c r="R661">
        <v>2</v>
      </c>
      <c r="S661" cm="1">
        <f t="array" ref="S661">PERCENTILE(IF(Table1[Director Name] = $P661,Table1[imdb_score]),0.25)</f>
        <v>5.7</v>
      </c>
      <c r="T661" cm="1">
        <f t="array" ref="T661">PERCENTILE(IF(Table1[Director Name] = $P661,Table1[imdb_score]),0.5)</f>
        <v>5.9</v>
      </c>
      <c r="U661" cm="1">
        <f t="array" ref="U661">PERCENTILE(IF(Table1[Director Name] = $P661,Table1[imdb_score]),0.75)</f>
        <v>6.1</v>
      </c>
      <c r="V661" cm="1">
        <f t="array" ref="V661">PERCENTILE(IF(Table1[Director Name] = $P661,Table1[imdb_score]),1)</f>
        <v>6.3</v>
      </c>
    </row>
    <row r="662" spans="1:22">
      <c r="A662" t="s">
        <v>2812</v>
      </c>
      <c r="B662">
        <v>98</v>
      </c>
      <c r="C662">
        <v>118</v>
      </c>
      <c r="D662" t="s">
        <v>600</v>
      </c>
      <c r="E662">
        <v>75668868</v>
      </c>
      <c r="F662" t="s">
        <v>2479</v>
      </c>
      <c r="G662" t="s">
        <v>2813</v>
      </c>
      <c r="H662">
        <v>40668868</v>
      </c>
      <c r="I662" t="s">
        <v>1337</v>
      </c>
      <c r="J662" t="s">
        <v>19</v>
      </c>
      <c r="K662" t="s">
        <v>20</v>
      </c>
      <c r="L662">
        <v>35000000</v>
      </c>
      <c r="M662">
        <v>6.6</v>
      </c>
      <c r="N662" t="s">
        <v>2814</v>
      </c>
      <c r="P662" t="s">
        <v>2815</v>
      </c>
      <c r="Q662">
        <v>6.5</v>
      </c>
      <c r="R662">
        <v>2</v>
      </c>
      <c r="S662" cm="1">
        <f t="array" ref="S662">PERCENTILE(IF(Table1[Director Name] = $P662,Table1[imdb_score]),0.25)</f>
        <v>6.35</v>
      </c>
      <c r="T662" cm="1">
        <f t="array" ref="T662">PERCENTILE(IF(Table1[Director Name] = $P662,Table1[imdb_score]),0.5)</f>
        <v>6.5</v>
      </c>
      <c r="U662" cm="1">
        <f t="array" ref="U662">PERCENTILE(IF(Table1[Director Name] = $P662,Table1[imdb_score]),0.75)</f>
        <v>6.65</v>
      </c>
      <c r="V662" cm="1">
        <f t="array" ref="V662">PERCENTILE(IF(Table1[Director Name] = $P662,Table1[imdb_score]),1)</f>
        <v>6.8</v>
      </c>
    </row>
    <row r="663" spans="1:22">
      <c r="A663" t="s">
        <v>1530</v>
      </c>
      <c r="B663">
        <v>265</v>
      </c>
      <c r="C663">
        <v>101</v>
      </c>
      <c r="D663" t="s">
        <v>394</v>
      </c>
      <c r="E663">
        <v>44566004</v>
      </c>
      <c r="F663" t="s">
        <v>62</v>
      </c>
      <c r="G663" t="s">
        <v>2816</v>
      </c>
      <c r="H663">
        <v>40566004</v>
      </c>
      <c r="I663" t="s">
        <v>2817</v>
      </c>
      <c r="J663" t="s">
        <v>19</v>
      </c>
      <c r="K663" t="s">
        <v>20</v>
      </c>
      <c r="L663">
        <v>4000000</v>
      </c>
      <c r="M663">
        <v>7.8</v>
      </c>
      <c r="N663" t="s">
        <v>48</v>
      </c>
      <c r="P663" t="s">
        <v>2120</v>
      </c>
      <c r="Q663">
        <v>5.65</v>
      </c>
      <c r="R663">
        <v>2</v>
      </c>
      <c r="S663" cm="1">
        <f t="array" ref="S663">PERCENTILE(IF(Table1[Director Name] = $P663,Table1[imdb_score]),0.25)</f>
        <v>5.5250000000000004</v>
      </c>
      <c r="T663" cm="1">
        <f t="array" ref="T663">PERCENTILE(IF(Table1[Director Name] = $P663,Table1[imdb_score]),0.5)</f>
        <v>5.65</v>
      </c>
      <c r="U663" cm="1">
        <f t="array" ref="U663">PERCENTILE(IF(Table1[Director Name] = $P663,Table1[imdb_score]),0.75)</f>
        <v>5.7750000000000004</v>
      </c>
      <c r="V663" cm="1">
        <f t="array" ref="V663">PERCENTILE(IF(Table1[Director Name] = $P663,Table1[imdb_score]),1)</f>
        <v>5.9</v>
      </c>
    </row>
    <row r="664" spans="1:22">
      <c r="A664" t="s">
        <v>971</v>
      </c>
      <c r="B664">
        <v>106</v>
      </c>
      <c r="C664">
        <v>131</v>
      </c>
      <c r="D664" t="s">
        <v>2818</v>
      </c>
      <c r="E664">
        <v>67900000</v>
      </c>
      <c r="F664" t="s">
        <v>2819</v>
      </c>
      <c r="G664" t="s">
        <v>2820</v>
      </c>
      <c r="H664">
        <v>40400000</v>
      </c>
      <c r="I664" t="s">
        <v>2821</v>
      </c>
      <c r="J664" t="s">
        <v>19</v>
      </c>
      <c r="K664" t="s">
        <v>379</v>
      </c>
      <c r="L664">
        <v>27500000</v>
      </c>
      <c r="M664">
        <v>6.6</v>
      </c>
      <c r="N664" t="s">
        <v>1081</v>
      </c>
      <c r="P664" t="s">
        <v>2822</v>
      </c>
      <c r="Q664">
        <v>5.65</v>
      </c>
      <c r="R664">
        <v>2</v>
      </c>
      <c r="S664" cm="1">
        <f t="array" ref="S664">PERCENTILE(IF(Table1[Director Name] = $P664,Table1[imdb_score]),0.25)</f>
        <v>5.4249999999999998</v>
      </c>
      <c r="T664" cm="1">
        <f t="array" ref="T664">PERCENTILE(IF(Table1[Director Name] = $P664,Table1[imdb_score]),0.5)</f>
        <v>5.65</v>
      </c>
      <c r="U664" cm="1">
        <f t="array" ref="U664">PERCENTILE(IF(Table1[Director Name] = $P664,Table1[imdb_score]),0.75)</f>
        <v>5.875</v>
      </c>
      <c r="V664" cm="1">
        <f t="array" ref="V664">PERCENTILE(IF(Table1[Director Name] = $P664,Table1[imdb_score]),1)</f>
        <v>6.1</v>
      </c>
    </row>
    <row r="665" spans="1:22">
      <c r="A665" t="s">
        <v>1451</v>
      </c>
      <c r="B665">
        <v>116</v>
      </c>
      <c r="C665">
        <v>80</v>
      </c>
      <c r="D665" t="s">
        <v>2823</v>
      </c>
      <c r="E665">
        <v>75367693</v>
      </c>
      <c r="F665" t="s">
        <v>394</v>
      </c>
      <c r="G665" t="s">
        <v>2824</v>
      </c>
      <c r="H665">
        <v>40367693</v>
      </c>
      <c r="I665" t="s">
        <v>2825</v>
      </c>
      <c r="J665" t="s">
        <v>19</v>
      </c>
      <c r="K665" t="s">
        <v>20</v>
      </c>
      <c r="L665">
        <v>35000000</v>
      </c>
      <c r="M665">
        <v>5</v>
      </c>
      <c r="N665" t="s">
        <v>1296</v>
      </c>
      <c r="P665" t="s">
        <v>2826</v>
      </c>
      <c r="Q665">
        <v>5.9</v>
      </c>
      <c r="R665">
        <v>2</v>
      </c>
      <c r="S665" cm="1">
        <f t="array" ref="S665">PERCENTILE(IF(Table1[Director Name] = $P665,Table1[imdb_score]),0.25)</f>
        <v>5.4</v>
      </c>
      <c r="T665" cm="1">
        <f t="array" ref="T665">PERCENTILE(IF(Table1[Director Name] = $P665,Table1[imdb_score]),0.5)</f>
        <v>5.9</v>
      </c>
      <c r="U665" cm="1">
        <f t="array" ref="U665">PERCENTILE(IF(Table1[Director Name] = $P665,Table1[imdb_score]),0.75)</f>
        <v>6.4</v>
      </c>
      <c r="V665" cm="1">
        <f t="array" ref="V665">PERCENTILE(IF(Table1[Director Name] = $P665,Table1[imdb_score]),1)</f>
        <v>6.9</v>
      </c>
    </row>
    <row r="666" spans="1:22">
      <c r="A666" t="s">
        <v>902</v>
      </c>
      <c r="B666">
        <v>131</v>
      </c>
      <c r="C666">
        <v>88</v>
      </c>
      <c r="D666" t="s">
        <v>2827</v>
      </c>
      <c r="E666">
        <v>44793200</v>
      </c>
      <c r="F666" t="s">
        <v>2828</v>
      </c>
      <c r="G666" t="s">
        <v>2829</v>
      </c>
      <c r="H666">
        <v>40293200</v>
      </c>
      <c r="I666" t="s">
        <v>2830</v>
      </c>
      <c r="J666" t="s">
        <v>19</v>
      </c>
      <c r="K666" t="s">
        <v>20</v>
      </c>
      <c r="L666">
        <v>4500000</v>
      </c>
      <c r="M666">
        <v>6.6</v>
      </c>
      <c r="N666" t="s">
        <v>2831</v>
      </c>
      <c r="P666" t="s">
        <v>1203</v>
      </c>
      <c r="Q666">
        <v>5.75</v>
      </c>
      <c r="R666">
        <v>2</v>
      </c>
      <c r="S666" cm="1">
        <f t="array" ref="S666">PERCENTILE(IF(Table1[Director Name] = $P666,Table1[imdb_score]),0.25)</f>
        <v>5.5750000000000002</v>
      </c>
      <c r="T666" cm="1">
        <f t="array" ref="T666">PERCENTILE(IF(Table1[Director Name] = $P666,Table1[imdb_score]),0.5)</f>
        <v>5.75</v>
      </c>
      <c r="U666" cm="1">
        <f t="array" ref="U666">PERCENTILE(IF(Table1[Director Name] = $P666,Table1[imdb_score]),0.75)</f>
        <v>5.9249999999999998</v>
      </c>
      <c r="V666" cm="1">
        <f t="array" ref="V666">PERCENTILE(IF(Table1[Director Name] = $P666,Table1[imdb_score]),1)</f>
        <v>6.1</v>
      </c>
    </row>
    <row r="667" spans="1:22">
      <c r="A667" t="s">
        <v>940</v>
      </c>
      <c r="B667">
        <v>241</v>
      </c>
      <c r="C667">
        <v>121</v>
      </c>
      <c r="D667" t="s">
        <v>719</v>
      </c>
      <c r="E667">
        <v>75274748</v>
      </c>
      <c r="F667" t="s">
        <v>328</v>
      </c>
      <c r="G667" t="s">
        <v>2832</v>
      </c>
      <c r="H667">
        <v>40274748</v>
      </c>
      <c r="I667" t="s">
        <v>990</v>
      </c>
      <c r="J667" t="s">
        <v>19</v>
      </c>
      <c r="K667" t="s">
        <v>20</v>
      </c>
      <c r="L667">
        <v>35000000</v>
      </c>
      <c r="M667">
        <v>7.2</v>
      </c>
      <c r="N667" t="s">
        <v>167</v>
      </c>
      <c r="P667" t="s">
        <v>2833</v>
      </c>
      <c r="Q667">
        <v>6.5</v>
      </c>
      <c r="R667">
        <v>2</v>
      </c>
      <c r="S667" cm="1">
        <f t="array" ref="S667">PERCENTILE(IF(Table1[Director Name] = $P667,Table1[imdb_score]),0.25)</f>
        <v>5.95</v>
      </c>
      <c r="T667" cm="1">
        <f t="array" ref="T667">PERCENTILE(IF(Table1[Director Name] = $P667,Table1[imdb_score]),0.5)</f>
        <v>6.5</v>
      </c>
      <c r="U667" cm="1">
        <f t="array" ref="U667">PERCENTILE(IF(Table1[Director Name] = $P667,Table1[imdb_score]),0.75)</f>
        <v>7.05</v>
      </c>
      <c r="V667" cm="1">
        <f t="array" ref="V667">PERCENTILE(IF(Table1[Director Name] = $P667,Table1[imdb_score]),1)</f>
        <v>7.6</v>
      </c>
    </row>
    <row r="668" spans="1:22">
      <c r="A668" t="s">
        <v>836</v>
      </c>
      <c r="B668">
        <v>41</v>
      </c>
      <c r="C668">
        <v>113</v>
      </c>
      <c r="D668" t="s">
        <v>2364</v>
      </c>
      <c r="E668">
        <v>55184721</v>
      </c>
      <c r="F668" t="s">
        <v>2834</v>
      </c>
      <c r="G668" t="s">
        <v>2835</v>
      </c>
      <c r="H668">
        <v>40184721</v>
      </c>
      <c r="I668" t="s">
        <v>2836</v>
      </c>
      <c r="J668" t="s">
        <v>19</v>
      </c>
      <c r="K668" t="s">
        <v>20</v>
      </c>
      <c r="L668">
        <v>15000000</v>
      </c>
      <c r="M668">
        <v>5.6</v>
      </c>
      <c r="N668" t="s">
        <v>167</v>
      </c>
      <c r="P668" t="s">
        <v>2837</v>
      </c>
      <c r="Q668">
        <v>6.9</v>
      </c>
      <c r="R668">
        <v>2</v>
      </c>
      <c r="S668" cm="1">
        <f t="array" ref="S668">PERCENTILE(IF(Table1[Director Name] = $P668,Table1[imdb_score]),0.25)</f>
        <v>6.75</v>
      </c>
      <c r="T668" cm="1">
        <f t="array" ref="T668">PERCENTILE(IF(Table1[Director Name] = $P668,Table1[imdb_score]),0.5)</f>
        <v>6.9</v>
      </c>
      <c r="U668" cm="1">
        <f t="array" ref="U668">PERCENTILE(IF(Table1[Director Name] = $P668,Table1[imdb_score]),0.75)</f>
        <v>7.05</v>
      </c>
      <c r="V668" cm="1">
        <f t="array" ref="V668">PERCENTILE(IF(Table1[Director Name] = $P668,Table1[imdb_score]),1)</f>
        <v>7.2</v>
      </c>
    </row>
    <row r="669" spans="1:22">
      <c r="A669" t="s">
        <v>1158</v>
      </c>
      <c r="B669">
        <v>141</v>
      </c>
      <c r="C669">
        <v>88</v>
      </c>
      <c r="D669" t="s">
        <v>757</v>
      </c>
      <c r="E669">
        <v>120136047</v>
      </c>
      <c r="F669" t="s">
        <v>310</v>
      </c>
      <c r="G669" t="s">
        <v>2838</v>
      </c>
      <c r="H669">
        <v>40136047</v>
      </c>
      <c r="I669" t="s">
        <v>2839</v>
      </c>
      <c r="J669" t="s">
        <v>19</v>
      </c>
      <c r="K669" t="s">
        <v>2416</v>
      </c>
      <c r="L669">
        <v>80000000</v>
      </c>
      <c r="M669">
        <v>5.6</v>
      </c>
      <c r="N669" t="s">
        <v>564</v>
      </c>
      <c r="P669" t="s">
        <v>2840</v>
      </c>
      <c r="Q669">
        <v>6.15</v>
      </c>
      <c r="R669">
        <v>2</v>
      </c>
      <c r="S669" cm="1">
        <f t="array" ref="S669">PERCENTILE(IF(Table1[Director Name] = $P669,Table1[imdb_score]),0.25)</f>
        <v>5.9249999999999998</v>
      </c>
      <c r="T669" cm="1">
        <f t="array" ref="T669">PERCENTILE(IF(Table1[Director Name] = $P669,Table1[imdb_score]),0.5)</f>
        <v>6.15</v>
      </c>
      <c r="U669" cm="1">
        <f t="array" ref="U669">PERCENTILE(IF(Table1[Director Name] = $P669,Table1[imdb_score]),0.75)</f>
        <v>6.375</v>
      </c>
      <c r="V669" cm="1">
        <f t="array" ref="V669">PERCENTILE(IF(Table1[Director Name] = $P669,Table1[imdb_score]),1)</f>
        <v>6.6</v>
      </c>
    </row>
    <row r="670" spans="1:22">
      <c r="A670" t="s">
        <v>546</v>
      </c>
      <c r="B670">
        <v>354</v>
      </c>
      <c r="C670">
        <v>111</v>
      </c>
      <c r="D670" t="s">
        <v>2841</v>
      </c>
      <c r="E670">
        <v>70098138</v>
      </c>
      <c r="F670" t="s">
        <v>2842</v>
      </c>
      <c r="G670" t="s">
        <v>2843</v>
      </c>
      <c r="H670">
        <v>40098138</v>
      </c>
      <c r="I670" t="s">
        <v>2844</v>
      </c>
      <c r="J670" t="s">
        <v>19</v>
      </c>
      <c r="K670" t="s">
        <v>20</v>
      </c>
      <c r="L670">
        <v>30000000</v>
      </c>
      <c r="M670">
        <v>8.1</v>
      </c>
      <c r="N670" t="s">
        <v>66</v>
      </c>
      <c r="P670" t="s">
        <v>2845</v>
      </c>
      <c r="Q670">
        <v>6.35</v>
      </c>
      <c r="R670">
        <v>2</v>
      </c>
      <c r="S670" cm="1">
        <f t="array" ref="S670">PERCENTILE(IF(Table1[Director Name] = $P670,Table1[imdb_score]),0.25)</f>
        <v>6.2750000000000004</v>
      </c>
      <c r="T670" cm="1">
        <f t="array" ref="T670">PERCENTILE(IF(Table1[Director Name] = $P670,Table1[imdb_score]),0.5)</f>
        <v>6.35</v>
      </c>
      <c r="U670" cm="1">
        <f t="array" ref="U670">PERCENTILE(IF(Table1[Director Name] = $P670,Table1[imdb_score]),0.75)</f>
        <v>6.4249999999999998</v>
      </c>
      <c r="V670" cm="1">
        <f t="array" ref="V670">PERCENTILE(IF(Table1[Director Name] = $P670,Table1[imdb_score]),1)</f>
        <v>6.5</v>
      </c>
    </row>
    <row r="671" spans="1:22">
      <c r="A671" t="s">
        <v>836</v>
      </c>
      <c r="B671">
        <v>40</v>
      </c>
      <c r="C671">
        <v>121</v>
      </c>
      <c r="D671" t="s">
        <v>2020</v>
      </c>
      <c r="E671">
        <v>60072596</v>
      </c>
      <c r="F671" t="s">
        <v>2834</v>
      </c>
      <c r="G671" t="s">
        <v>2846</v>
      </c>
      <c r="H671">
        <v>40072596</v>
      </c>
      <c r="I671" t="s">
        <v>2364</v>
      </c>
      <c r="J671" t="s">
        <v>19</v>
      </c>
      <c r="K671" t="s">
        <v>20</v>
      </c>
      <c r="L671">
        <v>20000000</v>
      </c>
      <c r="M671">
        <v>4.4000000000000004</v>
      </c>
      <c r="N671" t="s">
        <v>564</v>
      </c>
      <c r="P671" t="s">
        <v>1565</v>
      </c>
      <c r="Q671">
        <v>7.85</v>
      </c>
      <c r="R671">
        <v>2</v>
      </c>
      <c r="S671" cm="1">
        <f t="array" ref="S671">PERCENTILE(IF(Table1[Director Name] = $P671,Table1[imdb_score]),0.25)</f>
        <v>7.7249999999999996</v>
      </c>
      <c r="T671" cm="1">
        <f t="array" ref="T671">PERCENTILE(IF(Table1[Director Name] = $P671,Table1[imdb_score]),0.5)</f>
        <v>7.85</v>
      </c>
      <c r="U671" cm="1">
        <f t="array" ref="U671">PERCENTILE(IF(Table1[Director Name] = $P671,Table1[imdb_score]),0.75)</f>
        <v>7.9749999999999996</v>
      </c>
      <c r="V671" cm="1">
        <f t="array" ref="V671">PERCENTILE(IF(Table1[Director Name] = $P671,Table1[imdb_score]),1)</f>
        <v>8.1</v>
      </c>
    </row>
    <row r="672" spans="1:22">
      <c r="A672" t="s">
        <v>266</v>
      </c>
      <c r="B672">
        <v>487</v>
      </c>
      <c r="C672">
        <v>94</v>
      </c>
      <c r="D672" t="s">
        <v>2847</v>
      </c>
      <c r="E672">
        <v>56816662</v>
      </c>
      <c r="F672" t="s">
        <v>1031</v>
      </c>
      <c r="G672" t="s">
        <v>2848</v>
      </c>
      <c r="H672">
        <v>39816662</v>
      </c>
      <c r="I672" t="s">
        <v>2849</v>
      </c>
      <c r="J672" t="s">
        <v>19</v>
      </c>
      <c r="K672" t="s">
        <v>2850</v>
      </c>
      <c r="L672">
        <v>17000000</v>
      </c>
      <c r="M672">
        <v>7.7</v>
      </c>
      <c r="N672" t="s">
        <v>704</v>
      </c>
      <c r="P672" t="s">
        <v>2851</v>
      </c>
      <c r="Q672">
        <v>6.6</v>
      </c>
      <c r="R672">
        <v>2</v>
      </c>
      <c r="S672" cm="1">
        <f t="array" ref="S672">PERCENTILE(IF(Table1[Director Name] = $P672,Table1[imdb_score]),0.25)</f>
        <v>6.3</v>
      </c>
      <c r="T672" cm="1">
        <f t="array" ref="T672">PERCENTILE(IF(Table1[Director Name] = $P672,Table1[imdb_score]),0.5)</f>
        <v>6.6</v>
      </c>
      <c r="U672" cm="1">
        <f t="array" ref="U672">PERCENTILE(IF(Table1[Director Name] = $P672,Table1[imdb_score]),0.75)</f>
        <v>6.9</v>
      </c>
      <c r="V672" cm="1">
        <f t="array" ref="V672">PERCENTILE(IF(Table1[Director Name] = $P672,Table1[imdb_score]),1)</f>
        <v>7.2</v>
      </c>
    </row>
    <row r="673" spans="1:22">
      <c r="A673" t="s">
        <v>871</v>
      </c>
      <c r="B673">
        <v>490</v>
      </c>
      <c r="C673">
        <v>143</v>
      </c>
      <c r="D673" t="s">
        <v>2852</v>
      </c>
      <c r="E673">
        <v>144812796</v>
      </c>
      <c r="F673" t="s">
        <v>29</v>
      </c>
      <c r="G673" t="s">
        <v>2853</v>
      </c>
      <c r="H673">
        <v>39812796</v>
      </c>
      <c r="I673" t="s">
        <v>2854</v>
      </c>
      <c r="J673" t="s">
        <v>19</v>
      </c>
      <c r="K673" t="s">
        <v>347</v>
      </c>
      <c r="L673">
        <v>105000000</v>
      </c>
      <c r="M673">
        <v>7.3</v>
      </c>
      <c r="N673" t="s">
        <v>32</v>
      </c>
      <c r="P673" t="s">
        <v>1761</v>
      </c>
      <c r="Q673">
        <v>7.45</v>
      </c>
      <c r="R673">
        <v>2</v>
      </c>
      <c r="S673" cm="1">
        <f t="array" ref="S673">PERCENTILE(IF(Table1[Director Name] = $P673,Table1[imdb_score]),0.25)</f>
        <v>7.3250000000000002</v>
      </c>
      <c r="T673" cm="1">
        <f t="array" ref="T673">PERCENTILE(IF(Table1[Director Name] = $P673,Table1[imdb_score]),0.5)</f>
        <v>7.45</v>
      </c>
      <c r="U673" cm="1">
        <f t="array" ref="U673">PERCENTILE(IF(Table1[Director Name] = $P673,Table1[imdb_score]),0.75)</f>
        <v>7.5750000000000002</v>
      </c>
      <c r="V673" cm="1">
        <f t="array" ref="V673">PERCENTILE(IF(Table1[Director Name] = $P673,Table1[imdb_score]),1)</f>
        <v>7.7</v>
      </c>
    </row>
    <row r="674" spans="1:22">
      <c r="A674" t="s">
        <v>871</v>
      </c>
      <c r="B674">
        <v>490</v>
      </c>
      <c r="C674">
        <v>143</v>
      </c>
      <c r="D674" t="s">
        <v>2852</v>
      </c>
      <c r="E674">
        <v>144812796</v>
      </c>
      <c r="F674" t="s">
        <v>29</v>
      </c>
      <c r="G674" t="s">
        <v>2853</v>
      </c>
      <c r="H674">
        <v>39812796</v>
      </c>
      <c r="I674" t="s">
        <v>2854</v>
      </c>
      <c r="J674" t="s">
        <v>19</v>
      </c>
      <c r="K674" t="s">
        <v>347</v>
      </c>
      <c r="L674">
        <v>105000000</v>
      </c>
      <c r="M674">
        <v>7.3</v>
      </c>
      <c r="N674" t="s">
        <v>32</v>
      </c>
      <c r="P674" t="s">
        <v>2855</v>
      </c>
      <c r="Q674">
        <v>6.9</v>
      </c>
      <c r="R674">
        <v>2</v>
      </c>
      <c r="S674" cm="1">
        <f t="array" ref="S674">PERCENTILE(IF(Table1[Director Name] = $P674,Table1[imdb_score]),0.25)</f>
        <v>6.75</v>
      </c>
      <c r="T674" cm="1">
        <f t="array" ref="T674">PERCENTILE(IF(Table1[Director Name] = $P674,Table1[imdb_score]),0.5)</f>
        <v>6.9</v>
      </c>
      <c r="U674" cm="1">
        <f t="array" ref="U674">PERCENTILE(IF(Table1[Director Name] = $P674,Table1[imdb_score]),0.75)</f>
        <v>7.05</v>
      </c>
      <c r="V674" cm="1">
        <f t="array" ref="V674">PERCENTILE(IF(Table1[Director Name] = $P674,Table1[imdb_score]),1)</f>
        <v>7.2</v>
      </c>
    </row>
    <row r="675" spans="1:22">
      <c r="A675" t="s">
        <v>699</v>
      </c>
      <c r="B675">
        <v>92</v>
      </c>
      <c r="C675">
        <v>121</v>
      </c>
      <c r="D675" t="s">
        <v>1284</v>
      </c>
      <c r="E675">
        <v>65703412</v>
      </c>
      <c r="F675" t="s">
        <v>1626</v>
      </c>
      <c r="G675" t="s">
        <v>2856</v>
      </c>
      <c r="H675">
        <v>39703412</v>
      </c>
      <c r="I675" t="s">
        <v>2857</v>
      </c>
      <c r="J675" t="s">
        <v>19</v>
      </c>
      <c r="K675" t="s">
        <v>20</v>
      </c>
      <c r="L675">
        <v>26000000</v>
      </c>
      <c r="M675">
        <v>7</v>
      </c>
      <c r="N675" t="s">
        <v>564</v>
      </c>
      <c r="P675" t="s">
        <v>2858</v>
      </c>
      <c r="Q675">
        <v>6.05</v>
      </c>
      <c r="R675">
        <v>2</v>
      </c>
      <c r="S675" cm="1">
        <f t="array" ref="S675">PERCENTILE(IF(Table1[Director Name] = $P675,Table1[imdb_score]),0.25)</f>
        <v>5.875</v>
      </c>
      <c r="T675" cm="1">
        <f t="array" ref="T675">PERCENTILE(IF(Table1[Director Name] = $P675,Table1[imdb_score]),0.5)</f>
        <v>6.0500000000000007</v>
      </c>
      <c r="U675" cm="1">
        <f t="array" ref="U675">PERCENTILE(IF(Table1[Director Name] = $P675,Table1[imdb_score]),0.75)</f>
        <v>6.2250000000000005</v>
      </c>
      <c r="V675" cm="1">
        <f t="array" ref="V675">PERCENTILE(IF(Table1[Director Name] = $P675,Table1[imdb_score]),1)</f>
        <v>6.4</v>
      </c>
    </row>
    <row r="676" spans="1:22">
      <c r="A676" t="s">
        <v>954</v>
      </c>
      <c r="B676">
        <v>43</v>
      </c>
      <c r="C676">
        <v>113</v>
      </c>
      <c r="D676" t="s">
        <v>458</v>
      </c>
      <c r="E676">
        <v>58571513</v>
      </c>
      <c r="F676" t="s">
        <v>755</v>
      </c>
      <c r="G676" t="s">
        <v>2859</v>
      </c>
      <c r="H676">
        <v>39571513</v>
      </c>
      <c r="I676" t="s">
        <v>2860</v>
      </c>
      <c r="J676" t="s">
        <v>19</v>
      </c>
      <c r="K676" t="s">
        <v>20</v>
      </c>
      <c r="L676">
        <v>19000000</v>
      </c>
      <c r="M676">
        <v>6.8</v>
      </c>
      <c r="N676" t="s">
        <v>1040</v>
      </c>
      <c r="P676" t="s">
        <v>2861</v>
      </c>
      <c r="Q676">
        <v>6.85</v>
      </c>
      <c r="R676">
        <v>2</v>
      </c>
      <c r="S676" cm="1">
        <f t="array" ref="S676">PERCENTILE(IF(Table1[Director Name] = $P676,Table1[imdb_score]),0.25)</f>
        <v>6.5750000000000002</v>
      </c>
      <c r="T676" cm="1">
        <f t="array" ref="T676">PERCENTILE(IF(Table1[Director Name] = $P676,Table1[imdb_score]),0.5)</f>
        <v>6.85</v>
      </c>
      <c r="U676" cm="1">
        <f t="array" ref="U676">PERCENTILE(IF(Table1[Director Name] = $P676,Table1[imdb_score]),0.75)</f>
        <v>7.125</v>
      </c>
      <c r="V676" cm="1">
        <f t="array" ref="V676">PERCENTILE(IF(Table1[Director Name] = $P676,Table1[imdb_score]),1)</f>
        <v>7.4</v>
      </c>
    </row>
    <row r="677" spans="1:22">
      <c r="A677" t="s">
        <v>426</v>
      </c>
      <c r="B677">
        <v>155</v>
      </c>
      <c r="C677">
        <v>116</v>
      </c>
      <c r="D677" t="s">
        <v>2754</v>
      </c>
      <c r="E677">
        <v>90567722</v>
      </c>
      <c r="F677" t="s">
        <v>2862</v>
      </c>
      <c r="G677" t="s">
        <v>2863</v>
      </c>
      <c r="H677">
        <v>39567722</v>
      </c>
      <c r="I677" t="s">
        <v>1508</v>
      </c>
      <c r="J677" t="s">
        <v>19</v>
      </c>
      <c r="K677" t="s">
        <v>20</v>
      </c>
      <c r="L677">
        <v>51000000</v>
      </c>
      <c r="M677">
        <v>6.5</v>
      </c>
      <c r="N677" t="s">
        <v>57</v>
      </c>
      <c r="P677" t="s">
        <v>2864</v>
      </c>
      <c r="Q677">
        <v>5.9</v>
      </c>
      <c r="R677">
        <v>2</v>
      </c>
      <c r="S677" cm="1">
        <f t="array" ref="S677">PERCENTILE(IF(Table1[Director Name] = $P677,Table1[imdb_score]),0.25)</f>
        <v>5.9</v>
      </c>
      <c r="T677" cm="1">
        <f t="array" ref="T677">PERCENTILE(IF(Table1[Director Name] = $P677,Table1[imdb_score]),0.5)</f>
        <v>5.9</v>
      </c>
      <c r="U677" cm="1">
        <f t="array" ref="U677">PERCENTILE(IF(Table1[Director Name] = $P677,Table1[imdb_score]),0.75)</f>
        <v>5.9</v>
      </c>
      <c r="V677" cm="1">
        <f t="array" ref="V677">PERCENTILE(IF(Table1[Director Name] = $P677,Table1[imdb_score]),1)</f>
        <v>5.9</v>
      </c>
    </row>
    <row r="678" spans="1:22">
      <c r="A678" t="s">
        <v>2865</v>
      </c>
      <c r="B678">
        <v>141</v>
      </c>
      <c r="C678">
        <v>107</v>
      </c>
      <c r="D678" t="s">
        <v>2866</v>
      </c>
      <c r="E678">
        <v>50461335</v>
      </c>
      <c r="F678" t="s">
        <v>2371</v>
      </c>
      <c r="G678" t="s">
        <v>2867</v>
      </c>
      <c r="H678">
        <v>39461335</v>
      </c>
      <c r="I678" t="s">
        <v>2868</v>
      </c>
      <c r="J678" t="s">
        <v>19</v>
      </c>
      <c r="K678" t="s">
        <v>20</v>
      </c>
      <c r="L678">
        <v>11000000</v>
      </c>
      <c r="M678">
        <v>6.8</v>
      </c>
      <c r="N678" t="s">
        <v>2869</v>
      </c>
      <c r="P678" t="s">
        <v>2870</v>
      </c>
      <c r="Q678">
        <v>7.1</v>
      </c>
      <c r="R678">
        <v>2</v>
      </c>
      <c r="S678" cm="1">
        <f t="array" ref="S678">PERCENTILE(IF(Table1[Director Name] = $P678,Table1[imdb_score]),0.25)</f>
        <v>6.5</v>
      </c>
      <c r="T678" cm="1">
        <f t="array" ref="T678">PERCENTILE(IF(Table1[Director Name] = $P678,Table1[imdb_score]),0.5)</f>
        <v>7.1000000000000005</v>
      </c>
      <c r="U678" cm="1">
        <f t="array" ref="U678">PERCENTILE(IF(Table1[Director Name] = $P678,Table1[imdb_score]),0.75)</f>
        <v>7.7000000000000011</v>
      </c>
      <c r="V678" cm="1">
        <f t="array" ref="V678">PERCENTILE(IF(Table1[Director Name] = $P678,Table1[imdb_score]),1)</f>
        <v>8.3000000000000007</v>
      </c>
    </row>
    <row r="679" spans="1:22">
      <c r="A679" t="s">
        <v>2871</v>
      </c>
      <c r="B679">
        <v>41</v>
      </c>
      <c r="C679">
        <v>115</v>
      </c>
      <c r="D679" t="s">
        <v>2872</v>
      </c>
      <c r="E679">
        <v>44456509</v>
      </c>
      <c r="F679" t="s">
        <v>2871</v>
      </c>
      <c r="G679" t="s">
        <v>2873</v>
      </c>
      <c r="H679">
        <v>39456509</v>
      </c>
      <c r="I679" t="s">
        <v>2874</v>
      </c>
      <c r="J679" t="s">
        <v>67</v>
      </c>
      <c r="K679" t="s">
        <v>2875</v>
      </c>
      <c r="L679">
        <v>5000000</v>
      </c>
      <c r="M679">
        <v>7.6</v>
      </c>
      <c r="N679" t="s">
        <v>167</v>
      </c>
      <c r="P679" t="s">
        <v>2876</v>
      </c>
      <c r="Q679">
        <v>7.1</v>
      </c>
      <c r="R679">
        <v>2</v>
      </c>
      <c r="S679" cm="1">
        <f t="array" ref="S679">PERCENTILE(IF(Table1[Director Name] = $P679,Table1[imdb_score]),0.25)</f>
        <v>7</v>
      </c>
      <c r="T679" cm="1">
        <f t="array" ref="T679">PERCENTILE(IF(Table1[Director Name] = $P679,Table1[imdb_score]),0.5)</f>
        <v>7.1</v>
      </c>
      <c r="U679" cm="1">
        <f t="array" ref="U679">PERCENTILE(IF(Table1[Director Name] = $P679,Table1[imdb_score]),0.75)</f>
        <v>7.2</v>
      </c>
      <c r="V679" cm="1">
        <f t="array" ref="V679">PERCENTILE(IF(Table1[Director Name] = $P679,Table1[imdb_score]),1)</f>
        <v>7.3</v>
      </c>
    </row>
    <row r="680" spans="1:22">
      <c r="A680" t="s">
        <v>2877</v>
      </c>
      <c r="B680">
        <v>58</v>
      </c>
      <c r="C680">
        <v>84</v>
      </c>
      <c r="D680" t="s">
        <v>2878</v>
      </c>
      <c r="E680">
        <v>52543632</v>
      </c>
      <c r="F680" t="s">
        <v>1636</v>
      </c>
      <c r="G680" t="s">
        <v>2879</v>
      </c>
      <c r="H680">
        <v>39343632</v>
      </c>
      <c r="I680" t="s">
        <v>2880</v>
      </c>
      <c r="J680" t="s">
        <v>19</v>
      </c>
      <c r="K680" t="s">
        <v>20</v>
      </c>
      <c r="L680">
        <v>13200000</v>
      </c>
      <c r="M680">
        <v>5.6</v>
      </c>
      <c r="N680" t="s">
        <v>1180</v>
      </c>
      <c r="P680" t="s">
        <v>2382</v>
      </c>
      <c r="Q680">
        <v>6.85</v>
      </c>
      <c r="R680">
        <v>2</v>
      </c>
      <c r="S680" cm="1">
        <f t="array" ref="S680">PERCENTILE(IF(Table1[Director Name] = $P680,Table1[imdb_score]),0.25)</f>
        <v>6.8250000000000002</v>
      </c>
      <c r="T680" cm="1">
        <f t="array" ref="T680">PERCENTILE(IF(Table1[Director Name] = $P680,Table1[imdb_score]),0.5)</f>
        <v>6.85</v>
      </c>
      <c r="U680" cm="1">
        <f t="array" ref="U680">PERCENTILE(IF(Table1[Director Name] = $P680,Table1[imdb_score]),0.75)</f>
        <v>6.875</v>
      </c>
      <c r="V680" cm="1">
        <f t="array" ref="V680">PERCENTILE(IF(Table1[Director Name] = $P680,Table1[imdb_score]),1)</f>
        <v>6.9</v>
      </c>
    </row>
    <row r="681" spans="1:22">
      <c r="A681" t="s">
        <v>2430</v>
      </c>
      <c r="B681">
        <v>173</v>
      </c>
      <c r="C681">
        <v>101</v>
      </c>
      <c r="D681" t="s">
        <v>2881</v>
      </c>
      <c r="E681">
        <v>67266300</v>
      </c>
      <c r="F681" t="s">
        <v>1119</v>
      </c>
      <c r="G681" t="s">
        <v>2882</v>
      </c>
      <c r="H681">
        <v>39266300</v>
      </c>
      <c r="I681" t="s">
        <v>2883</v>
      </c>
      <c r="J681" t="s">
        <v>19</v>
      </c>
      <c r="K681" t="s">
        <v>2416</v>
      </c>
      <c r="L681">
        <v>28000000</v>
      </c>
      <c r="M681">
        <v>6.9</v>
      </c>
      <c r="N681" t="s">
        <v>57</v>
      </c>
      <c r="P681" t="s">
        <v>2884</v>
      </c>
      <c r="Q681">
        <v>5.6</v>
      </c>
      <c r="R681">
        <v>2</v>
      </c>
      <c r="S681" cm="1">
        <f t="array" ref="S681">PERCENTILE(IF(Table1[Director Name] = $P681,Table1[imdb_score]),0.25)</f>
        <v>5.45</v>
      </c>
      <c r="T681" cm="1">
        <f t="array" ref="T681">PERCENTILE(IF(Table1[Director Name] = $P681,Table1[imdb_score]),0.5)</f>
        <v>5.6</v>
      </c>
      <c r="U681" cm="1">
        <f t="array" ref="U681">PERCENTILE(IF(Table1[Director Name] = $P681,Table1[imdb_score]),0.75)</f>
        <v>5.75</v>
      </c>
      <c r="V681" cm="1">
        <f t="array" ref="V681">PERCENTILE(IF(Table1[Director Name] = $P681,Table1[imdb_score]),1)</f>
        <v>5.9</v>
      </c>
    </row>
    <row r="682" spans="1:22">
      <c r="A682" t="s">
        <v>2885</v>
      </c>
      <c r="B682">
        <v>311</v>
      </c>
      <c r="C682">
        <v>87</v>
      </c>
      <c r="D682" t="s">
        <v>2886</v>
      </c>
      <c r="E682">
        <v>40990055</v>
      </c>
      <c r="F682" t="s">
        <v>2887</v>
      </c>
      <c r="G682" t="s">
        <v>2888</v>
      </c>
      <c r="H682">
        <v>39190055</v>
      </c>
      <c r="I682" t="s">
        <v>2889</v>
      </c>
      <c r="J682" t="s">
        <v>19</v>
      </c>
      <c r="K682" t="s">
        <v>822</v>
      </c>
      <c r="L682">
        <v>1800000</v>
      </c>
      <c r="M682">
        <v>5.6</v>
      </c>
      <c r="N682" t="s">
        <v>2101</v>
      </c>
      <c r="P682" t="s">
        <v>2890</v>
      </c>
      <c r="Q682">
        <v>6.85</v>
      </c>
      <c r="R682">
        <v>2</v>
      </c>
      <c r="S682" cm="1">
        <f t="array" ref="S682">PERCENTILE(IF(Table1[Director Name] = $P682,Table1[imdb_score]),0.25)</f>
        <v>6.7249999999999996</v>
      </c>
      <c r="T682" cm="1">
        <f t="array" ref="T682">PERCENTILE(IF(Table1[Director Name] = $P682,Table1[imdb_score]),0.5)</f>
        <v>6.85</v>
      </c>
      <c r="U682" cm="1">
        <f t="array" ref="U682">PERCENTILE(IF(Table1[Director Name] = $P682,Table1[imdb_score]),0.75)</f>
        <v>6.9749999999999996</v>
      </c>
      <c r="V682" cm="1">
        <f t="array" ref="V682">PERCENTILE(IF(Table1[Director Name] = $P682,Table1[imdb_score]),1)</f>
        <v>7.1</v>
      </c>
    </row>
    <row r="683" spans="1:22">
      <c r="A683" t="s">
        <v>1556</v>
      </c>
      <c r="B683">
        <v>94</v>
      </c>
      <c r="C683">
        <v>95</v>
      </c>
      <c r="D683" t="s">
        <v>2891</v>
      </c>
      <c r="E683">
        <v>58156435</v>
      </c>
      <c r="F683" t="s">
        <v>2892</v>
      </c>
      <c r="G683" t="s">
        <v>2893</v>
      </c>
      <c r="H683">
        <v>39156435</v>
      </c>
      <c r="I683" t="s">
        <v>2894</v>
      </c>
      <c r="J683" t="s">
        <v>19</v>
      </c>
      <c r="K683" t="s">
        <v>20</v>
      </c>
      <c r="L683">
        <v>19000000</v>
      </c>
      <c r="M683">
        <v>5.9</v>
      </c>
      <c r="N683" t="s">
        <v>1726</v>
      </c>
      <c r="P683" t="s">
        <v>1901</v>
      </c>
      <c r="Q683">
        <v>6.85</v>
      </c>
      <c r="R683">
        <v>2</v>
      </c>
      <c r="S683" cm="1">
        <f t="array" ref="S683">PERCENTILE(IF(Table1[Director Name] = $P683,Table1[imdb_score]),0.25)</f>
        <v>6.7750000000000004</v>
      </c>
      <c r="T683" cm="1">
        <f t="array" ref="T683">PERCENTILE(IF(Table1[Director Name] = $P683,Table1[imdb_score]),0.5)</f>
        <v>6.85</v>
      </c>
      <c r="U683" cm="1">
        <f t="array" ref="U683">PERCENTILE(IF(Table1[Director Name] = $P683,Table1[imdb_score]),0.75)</f>
        <v>6.9249999999999998</v>
      </c>
      <c r="V683" cm="1">
        <f t="array" ref="V683">PERCENTILE(IF(Table1[Director Name] = $P683,Table1[imdb_score]),1)</f>
        <v>7</v>
      </c>
    </row>
    <row r="684" spans="1:22">
      <c r="A684" t="s">
        <v>2895</v>
      </c>
      <c r="B684">
        <v>5</v>
      </c>
      <c r="C684">
        <v>86</v>
      </c>
      <c r="D684" t="s">
        <v>2896</v>
      </c>
      <c r="E684">
        <v>39552600</v>
      </c>
      <c r="F684" t="s">
        <v>2897</v>
      </c>
      <c r="G684" t="s">
        <v>2898</v>
      </c>
      <c r="H684">
        <v>39052600</v>
      </c>
      <c r="I684" t="s">
        <v>2899</v>
      </c>
      <c r="J684" t="s">
        <v>19</v>
      </c>
      <c r="K684" t="s">
        <v>20</v>
      </c>
      <c r="L684">
        <v>500000</v>
      </c>
      <c r="M684">
        <v>6.1</v>
      </c>
      <c r="N684" t="s">
        <v>2900</v>
      </c>
      <c r="P684" t="s">
        <v>2901</v>
      </c>
      <c r="Q684">
        <v>7.65</v>
      </c>
      <c r="R684">
        <v>2</v>
      </c>
      <c r="S684" cm="1">
        <f t="array" ref="S684">PERCENTILE(IF(Table1[Director Name] = $P684,Table1[imdb_score]),0.25)</f>
        <v>7.5250000000000004</v>
      </c>
      <c r="T684" cm="1">
        <f t="array" ref="T684">PERCENTILE(IF(Table1[Director Name] = $P684,Table1[imdb_score]),0.5)</f>
        <v>7.65</v>
      </c>
      <c r="U684" cm="1">
        <f t="array" ref="U684">PERCENTILE(IF(Table1[Director Name] = $P684,Table1[imdb_score]),0.75)</f>
        <v>7.7750000000000004</v>
      </c>
      <c r="V684" cm="1">
        <f t="array" ref="V684">PERCENTILE(IF(Table1[Director Name] = $P684,Table1[imdb_score]),1)</f>
        <v>7.9</v>
      </c>
    </row>
    <row r="685" spans="1:22">
      <c r="A685" t="s">
        <v>1416</v>
      </c>
      <c r="B685">
        <v>119</v>
      </c>
      <c r="C685">
        <v>81</v>
      </c>
      <c r="D685" t="s">
        <v>120</v>
      </c>
      <c r="E685">
        <v>66950483</v>
      </c>
      <c r="F685" t="s">
        <v>2902</v>
      </c>
      <c r="G685" t="s">
        <v>2903</v>
      </c>
      <c r="H685">
        <v>38950483</v>
      </c>
      <c r="I685" t="s">
        <v>712</v>
      </c>
      <c r="J685" t="s">
        <v>19</v>
      </c>
      <c r="K685" t="s">
        <v>20</v>
      </c>
      <c r="L685">
        <v>28000000</v>
      </c>
      <c r="M685">
        <v>6.2</v>
      </c>
      <c r="N685" t="s">
        <v>180</v>
      </c>
      <c r="P685" t="s">
        <v>1260</v>
      </c>
      <c r="Q685">
        <v>6.35</v>
      </c>
      <c r="R685">
        <v>2</v>
      </c>
      <c r="S685" cm="1">
        <f t="array" ref="S685">PERCENTILE(IF(Table1[Director Name] = $P685,Table1[imdb_score]),0.25)</f>
        <v>6.3250000000000002</v>
      </c>
      <c r="T685" cm="1">
        <f t="array" ref="T685">PERCENTILE(IF(Table1[Director Name] = $P685,Table1[imdb_score]),0.5)</f>
        <v>6.35</v>
      </c>
      <c r="U685" cm="1">
        <f t="array" ref="U685">PERCENTILE(IF(Table1[Director Name] = $P685,Table1[imdb_score]),0.75)</f>
        <v>6.375</v>
      </c>
      <c r="V685" cm="1">
        <f t="array" ref="V685">PERCENTILE(IF(Table1[Director Name] = $P685,Table1[imdb_score]),1)</f>
        <v>6.4</v>
      </c>
    </row>
    <row r="686" spans="1:22">
      <c r="A686" t="s">
        <v>883</v>
      </c>
      <c r="B686">
        <v>285</v>
      </c>
      <c r="C686">
        <v>94</v>
      </c>
      <c r="D686" t="s">
        <v>2904</v>
      </c>
      <c r="E686">
        <v>51872378</v>
      </c>
      <c r="F686" t="s">
        <v>2905</v>
      </c>
      <c r="G686" t="s">
        <v>2906</v>
      </c>
      <c r="H686">
        <v>38872378</v>
      </c>
      <c r="I686" t="s">
        <v>2907</v>
      </c>
      <c r="J686" t="s">
        <v>19</v>
      </c>
      <c r="K686" t="s">
        <v>20</v>
      </c>
      <c r="L686">
        <v>13000000</v>
      </c>
      <c r="M686">
        <v>6.7</v>
      </c>
      <c r="N686" t="s">
        <v>1180</v>
      </c>
      <c r="P686" t="s">
        <v>118</v>
      </c>
      <c r="Q686">
        <v>7.6</v>
      </c>
      <c r="R686">
        <v>2</v>
      </c>
      <c r="S686" cm="1">
        <f t="array" ref="S686">PERCENTILE(IF(Table1[Director Name] = $P686,Table1[imdb_score]),0.25)</f>
        <v>7.55</v>
      </c>
      <c r="T686" cm="1">
        <f t="array" ref="T686">PERCENTILE(IF(Table1[Director Name] = $P686,Table1[imdb_score]),0.5)</f>
        <v>7.6</v>
      </c>
      <c r="U686" cm="1">
        <f t="array" ref="U686">PERCENTILE(IF(Table1[Director Name] = $P686,Table1[imdb_score]),0.75)</f>
        <v>7.65</v>
      </c>
      <c r="V686" cm="1">
        <f t="array" ref="V686">PERCENTILE(IF(Table1[Director Name] = $P686,Table1[imdb_score]),1)</f>
        <v>7.7</v>
      </c>
    </row>
    <row r="687" spans="1:22">
      <c r="A687" t="s">
        <v>1094</v>
      </c>
      <c r="B687">
        <v>114</v>
      </c>
      <c r="C687">
        <v>105</v>
      </c>
      <c r="D687" t="s">
        <v>2908</v>
      </c>
      <c r="E687">
        <v>93815117</v>
      </c>
      <c r="F687" t="s">
        <v>2347</v>
      </c>
      <c r="G687" t="s">
        <v>2909</v>
      </c>
      <c r="H687">
        <v>38815117</v>
      </c>
      <c r="I687" t="s">
        <v>2910</v>
      </c>
      <c r="J687" t="s">
        <v>19</v>
      </c>
      <c r="K687" t="s">
        <v>20</v>
      </c>
      <c r="L687">
        <v>55000000</v>
      </c>
      <c r="M687">
        <v>5.0999999999999996</v>
      </c>
      <c r="N687" t="s">
        <v>564</v>
      </c>
      <c r="P687" t="s">
        <v>2911</v>
      </c>
      <c r="Q687">
        <v>4.0999999999999996</v>
      </c>
      <c r="R687">
        <v>2</v>
      </c>
      <c r="S687" cm="1">
        <f t="array" ref="S687">PERCENTILE(IF(Table1[Director Name] = $P687,Table1[imdb_score]),0.25)</f>
        <v>3.1</v>
      </c>
      <c r="T687" cm="1">
        <f t="array" ref="T687">PERCENTILE(IF(Table1[Director Name] = $P687,Table1[imdb_score]),0.5)</f>
        <v>4.0999999999999996</v>
      </c>
      <c r="U687" cm="1">
        <f t="array" ref="U687">PERCENTILE(IF(Table1[Director Name] = $P687,Table1[imdb_score]),0.75)</f>
        <v>5.0999999999999996</v>
      </c>
      <c r="V687" cm="1">
        <f t="array" ref="V687">PERCENTILE(IF(Table1[Director Name] = $P687,Table1[imdb_score]),1)</f>
        <v>6.1</v>
      </c>
    </row>
    <row r="688" spans="1:22">
      <c r="A688" t="s">
        <v>2912</v>
      </c>
      <c r="B688">
        <v>57</v>
      </c>
      <c r="C688">
        <v>107</v>
      </c>
      <c r="D688" t="s">
        <v>741</v>
      </c>
      <c r="E688">
        <v>49797148</v>
      </c>
      <c r="F688" t="s">
        <v>2913</v>
      </c>
      <c r="G688" t="s">
        <v>2914</v>
      </c>
      <c r="H688">
        <v>38797148</v>
      </c>
      <c r="I688" t="s">
        <v>990</v>
      </c>
      <c r="J688" t="s">
        <v>19</v>
      </c>
      <c r="K688" t="s">
        <v>20</v>
      </c>
      <c r="L688">
        <v>11000000</v>
      </c>
      <c r="M688">
        <v>7.2</v>
      </c>
      <c r="N688" t="s">
        <v>654</v>
      </c>
      <c r="P688" t="s">
        <v>2915</v>
      </c>
      <c r="Q688">
        <v>5.05</v>
      </c>
      <c r="R688">
        <v>2</v>
      </c>
      <c r="S688" cm="1">
        <f t="array" ref="S688">PERCENTILE(IF(Table1[Director Name] = $P688,Table1[imdb_score]),0.25)</f>
        <v>4.9750000000000005</v>
      </c>
      <c r="T688" cm="1">
        <f t="array" ref="T688">PERCENTILE(IF(Table1[Director Name] = $P688,Table1[imdb_score]),0.5)</f>
        <v>5.0500000000000007</v>
      </c>
      <c r="U688" cm="1">
        <f t="array" ref="U688">PERCENTILE(IF(Table1[Director Name] = $P688,Table1[imdb_score]),0.75)</f>
        <v>5.125</v>
      </c>
      <c r="V688" cm="1">
        <f t="array" ref="V688">PERCENTILE(IF(Table1[Director Name] = $P688,Table1[imdb_score]),1)</f>
        <v>5.2</v>
      </c>
    </row>
    <row r="689" spans="1:22">
      <c r="A689" t="s">
        <v>2637</v>
      </c>
      <c r="B689">
        <v>297</v>
      </c>
      <c r="C689">
        <v>108</v>
      </c>
      <c r="D689" t="s">
        <v>2916</v>
      </c>
      <c r="E689">
        <v>43771291</v>
      </c>
      <c r="F689" t="s">
        <v>2917</v>
      </c>
      <c r="G689" t="s">
        <v>2918</v>
      </c>
      <c r="H689">
        <v>38771291</v>
      </c>
      <c r="I689" t="s">
        <v>2919</v>
      </c>
      <c r="J689" t="s">
        <v>19</v>
      </c>
      <c r="K689" t="s">
        <v>20</v>
      </c>
      <c r="L689">
        <v>5000000</v>
      </c>
      <c r="M689">
        <v>7.1</v>
      </c>
      <c r="N689" t="s">
        <v>1254</v>
      </c>
      <c r="P689" t="s">
        <v>2920</v>
      </c>
      <c r="Q689">
        <v>5.3</v>
      </c>
      <c r="R689">
        <v>2</v>
      </c>
      <c r="S689" cm="1">
        <f t="array" ref="S689">PERCENTILE(IF(Table1[Director Name] = $P689,Table1[imdb_score]),0.25)</f>
        <v>5.3</v>
      </c>
      <c r="T689" cm="1">
        <f t="array" ref="T689">PERCENTILE(IF(Table1[Director Name] = $P689,Table1[imdb_score]),0.5)</f>
        <v>5.3</v>
      </c>
      <c r="U689" cm="1">
        <f t="array" ref="U689">PERCENTILE(IF(Table1[Director Name] = $P689,Table1[imdb_score]),0.75)</f>
        <v>5.3</v>
      </c>
      <c r="V689" cm="1">
        <f t="array" ref="V689">PERCENTILE(IF(Table1[Director Name] = $P689,Table1[imdb_score]),1)</f>
        <v>5.3</v>
      </c>
    </row>
    <row r="690" spans="1:22">
      <c r="A690" t="s">
        <v>2637</v>
      </c>
      <c r="B690">
        <v>297</v>
      </c>
      <c r="C690">
        <v>108</v>
      </c>
      <c r="D690" t="s">
        <v>2916</v>
      </c>
      <c r="E690">
        <v>43771291</v>
      </c>
      <c r="F690" t="s">
        <v>2917</v>
      </c>
      <c r="G690" t="s">
        <v>2918</v>
      </c>
      <c r="H690">
        <v>38771291</v>
      </c>
      <c r="I690" t="s">
        <v>2919</v>
      </c>
      <c r="J690" t="s">
        <v>19</v>
      </c>
      <c r="K690" t="s">
        <v>20</v>
      </c>
      <c r="L690">
        <v>5000000</v>
      </c>
      <c r="M690">
        <v>7.1</v>
      </c>
      <c r="N690" t="s">
        <v>1254</v>
      </c>
      <c r="P690" t="s">
        <v>420</v>
      </c>
      <c r="Q690">
        <v>6.95</v>
      </c>
      <c r="R690">
        <v>2</v>
      </c>
      <c r="S690" cm="1">
        <f t="array" ref="S690">PERCENTILE(IF(Table1[Director Name] = $P690,Table1[imdb_score]),0.25)</f>
        <v>6.8250000000000002</v>
      </c>
      <c r="T690" cm="1">
        <f t="array" ref="T690">PERCENTILE(IF(Table1[Director Name] = $P690,Table1[imdb_score]),0.5)</f>
        <v>6.95</v>
      </c>
      <c r="U690" cm="1">
        <f t="array" ref="U690">PERCENTILE(IF(Table1[Director Name] = $P690,Table1[imdb_score]),0.75)</f>
        <v>7.0750000000000002</v>
      </c>
      <c r="V690" cm="1">
        <f t="array" ref="V690">PERCENTILE(IF(Table1[Director Name] = $P690,Table1[imdb_score]),1)</f>
        <v>7.2</v>
      </c>
    </row>
    <row r="691" spans="1:22">
      <c r="A691" t="s">
        <v>1020</v>
      </c>
      <c r="B691">
        <v>590</v>
      </c>
      <c r="C691">
        <v>132</v>
      </c>
      <c r="D691" t="s">
        <v>1022</v>
      </c>
      <c r="E691">
        <v>228756232</v>
      </c>
      <c r="F691" t="s">
        <v>1566</v>
      </c>
      <c r="G691" t="s">
        <v>2921</v>
      </c>
      <c r="H691">
        <v>38756232</v>
      </c>
      <c r="I691" t="s">
        <v>2922</v>
      </c>
      <c r="J691" t="s">
        <v>19</v>
      </c>
      <c r="K691" t="s">
        <v>20</v>
      </c>
      <c r="L691">
        <v>190000000</v>
      </c>
      <c r="M691">
        <v>7.8</v>
      </c>
      <c r="N691" t="s">
        <v>63</v>
      </c>
      <c r="P691" t="s">
        <v>2923</v>
      </c>
      <c r="Q691">
        <v>6.95</v>
      </c>
      <c r="R691">
        <v>2</v>
      </c>
      <c r="S691" cm="1">
        <f t="array" ref="S691">PERCENTILE(IF(Table1[Director Name] = $P691,Table1[imdb_score]),0.25)</f>
        <v>6.875</v>
      </c>
      <c r="T691" cm="1">
        <f t="array" ref="T691">PERCENTILE(IF(Table1[Director Name] = $P691,Table1[imdb_score]),0.5)</f>
        <v>6.9499999999999993</v>
      </c>
      <c r="U691" cm="1">
        <f t="array" ref="U691">PERCENTILE(IF(Table1[Director Name] = $P691,Table1[imdb_score]),0.75)</f>
        <v>7.0249999999999995</v>
      </c>
      <c r="V691" cm="1">
        <f t="array" ref="V691">PERCENTILE(IF(Table1[Director Name] = $P691,Table1[imdb_score]),1)</f>
        <v>7.1</v>
      </c>
    </row>
    <row r="692" spans="1:22">
      <c r="A692" t="s">
        <v>836</v>
      </c>
      <c r="B692">
        <v>36</v>
      </c>
      <c r="C692">
        <v>113</v>
      </c>
      <c r="D692" t="s">
        <v>2924</v>
      </c>
      <c r="E692">
        <v>51697449</v>
      </c>
      <c r="F692" t="s">
        <v>2925</v>
      </c>
      <c r="G692" t="s">
        <v>2926</v>
      </c>
      <c r="H692">
        <v>38697449</v>
      </c>
      <c r="I692" t="s">
        <v>2927</v>
      </c>
      <c r="J692" t="s">
        <v>19</v>
      </c>
      <c r="K692" t="s">
        <v>20</v>
      </c>
      <c r="L692">
        <v>13000000</v>
      </c>
      <c r="M692">
        <v>4.0999999999999996</v>
      </c>
      <c r="N692" t="s">
        <v>167</v>
      </c>
      <c r="P692" t="s">
        <v>2928</v>
      </c>
      <c r="Q692">
        <v>7.15</v>
      </c>
      <c r="R692">
        <v>2</v>
      </c>
      <c r="S692" cm="1">
        <f t="array" ref="S692">PERCENTILE(IF(Table1[Director Name] = $P692,Table1[imdb_score]),0.25)</f>
        <v>7.0250000000000004</v>
      </c>
      <c r="T692" cm="1">
        <f t="array" ref="T692">PERCENTILE(IF(Table1[Director Name] = $P692,Table1[imdb_score]),0.5)</f>
        <v>7.15</v>
      </c>
      <c r="U692" cm="1">
        <f t="array" ref="U692">PERCENTILE(IF(Table1[Director Name] = $P692,Table1[imdb_score]),0.75)</f>
        <v>7.2750000000000004</v>
      </c>
      <c r="V692" cm="1">
        <f t="array" ref="V692">PERCENTILE(IF(Table1[Director Name] = $P692,Table1[imdb_score]),1)</f>
        <v>7.4</v>
      </c>
    </row>
    <row r="693" spans="1:22">
      <c r="A693" t="s">
        <v>2188</v>
      </c>
      <c r="B693">
        <v>143</v>
      </c>
      <c r="C693">
        <v>95</v>
      </c>
      <c r="D693" t="s">
        <v>1044</v>
      </c>
      <c r="E693">
        <v>88658172</v>
      </c>
      <c r="F693" t="s">
        <v>128</v>
      </c>
      <c r="G693" t="s">
        <v>2929</v>
      </c>
      <c r="H693">
        <v>38658172</v>
      </c>
      <c r="I693" t="s">
        <v>666</v>
      </c>
      <c r="J693" t="s">
        <v>19</v>
      </c>
      <c r="K693" t="s">
        <v>20</v>
      </c>
      <c r="L693">
        <v>50000000</v>
      </c>
      <c r="M693">
        <v>5.6</v>
      </c>
      <c r="N693" t="s">
        <v>331</v>
      </c>
      <c r="P693" t="s">
        <v>2930</v>
      </c>
      <c r="Q693">
        <v>6.5</v>
      </c>
      <c r="R693">
        <v>2</v>
      </c>
      <c r="S693" cm="1">
        <f t="array" ref="S693">PERCENTILE(IF(Table1[Director Name] = $P693,Table1[imdb_score]),0.25)</f>
        <v>6.5</v>
      </c>
      <c r="T693" cm="1">
        <f t="array" ref="T693">PERCENTILE(IF(Table1[Director Name] = $P693,Table1[imdb_score]),0.5)</f>
        <v>6.5</v>
      </c>
      <c r="U693" cm="1">
        <f t="array" ref="U693">PERCENTILE(IF(Table1[Director Name] = $P693,Table1[imdb_score]),0.75)</f>
        <v>6.5</v>
      </c>
      <c r="V693" cm="1">
        <f t="array" ref="V693">PERCENTILE(IF(Table1[Director Name] = $P693,Table1[imdb_score]),1)</f>
        <v>6.5</v>
      </c>
    </row>
    <row r="694" spans="1:22">
      <c r="A694" t="s">
        <v>1968</v>
      </c>
      <c r="B694">
        <v>521</v>
      </c>
      <c r="C694">
        <v>130</v>
      </c>
      <c r="D694" t="s">
        <v>23</v>
      </c>
      <c r="E694">
        <v>208543795</v>
      </c>
      <c r="F694" t="s">
        <v>824</v>
      </c>
      <c r="G694" t="s">
        <v>2931</v>
      </c>
      <c r="H694">
        <v>38543795</v>
      </c>
      <c r="I694" t="s">
        <v>2932</v>
      </c>
      <c r="J694" t="s">
        <v>19</v>
      </c>
      <c r="K694" t="s">
        <v>20</v>
      </c>
      <c r="L694">
        <v>170000000</v>
      </c>
      <c r="M694">
        <v>7.6</v>
      </c>
      <c r="N694" t="s">
        <v>2933</v>
      </c>
      <c r="P694" t="s">
        <v>2934</v>
      </c>
      <c r="Q694">
        <v>7.75</v>
      </c>
      <c r="R694">
        <v>2</v>
      </c>
      <c r="S694" cm="1">
        <f t="array" ref="S694">PERCENTILE(IF(Table1[Director Name] = $P694,Table1[imdb_score]),0.25)</f>
        <v>7.7249999999999996</v>
      </c>
      <c r="T694" cm="1">
        <f t="array" ref="T694">PERCENTILE(IF(Table1[Director Name] = $P694,Table1[imdb_score]),0.5)</f>
        <v>7.75</v>
      </c>
      <c r="U694" cm="1">
        <f t="array" ref="U694">PERCENTILE(IF(Table1[Director Name] = $P694,Table1[imdb_score]),0.75)</f>
        <v>7.7750000000000004</v>
      </c>
      <c r="V694" cm="1">
        <f t="array" ref="V694">PERCENTILE(IF(Table1[Director Name] = $P694,Table1[imdb_score]),1)</f>
        <v>7.8</v>
      </c>
    </row>
    <row r="695" spans="1:22">
      <c r="A695" t="s">
        <v>280</v>
      </c>
      <c r="B695">
        <v>59</v>
      </c>
      <c r="C695">
        <v>119</v>
      </c>
      <c r="D695" t="s">
        <v>1204</v>
      </c>
      <c r="E695">
        <v>52293982</v>
      </c>
      <c r="F695" t="s">
        <v>502</v>
      </c>
      <c r="G695" t="s">
        <v>2935</v>
      </c>
      <c r="H695">
        <v>38493982</v>
      </c>
      <c r="I695" t="s">
        <v>2716</v>
      </c>
      <c r="J695" t="s">
        <v>19</v>
      </c>
      <c r="K695" t="s">
        <v>20</v>
      </c>
      <c r="L695">
        <v>13800000</v>
      </c>
      <c r="M695">
        <v>7</v>
      </c>
      <c r="N695" t="s">
        <v>891</v>
      </c>
      <c r="P695" t="s">
        <v>2936</v>
      </c>
      <c r="Q695">
        <v>7.25</v>
      </c>
      <c r="R695">
        <v>2</v>
      </c>
      <c r="S695" cm="1">
        <f t="array" ref="S695">PERCENTILE(IF(Table1[Director Name] = $P695,Table1[imdb_score]),0.25)</f>
        <v>7.1749999999999998</v>
      </c>
      <c r="T695" cm="1">
        <f t="array" ref="T695">PERCENTILE(IF(Table1[Director Name] = $P695,Table1[imdb_score]),0.5)</f>
        <v>7.25</v>
      </c>
      <c r="U695" cm="1">
        <f t="array" ref="U695">PERCENTILE(IF(Table1[Director Name] = $P695,Table1[imdb_score]),0.75)</f>
        <v>7.3250000000000002</v>
      </c>
      <c r="V695" cm="1">
        <f t="array" ref="V695">PERCENTILE(IF(Table1[Director Name] = $P695,Table1[imdb_score]),1)</f>
        <v>7.4</v>
      </c>
    </row>
    <row r="696" spans="1:22">
      <c r="A696" t="s">
        <v>362</v>
      </c>
      <c r="B696">
        <v>82</v>
      </c>
      <c r="C696">
        <v>123</v>
      </c>
      <c r="D696" t="s">
        <v>2172</v>
      </c>
      <c r="E696">
        <v>91400000</v>
      </c>
      <c r="F696" t="s">
        <v>1355</v>
      </c>
      <c r="G696" t="s">
        <v>2937</v>
      </c>
      <c r="H696">
        <v>38400000</v>
      </c>
      <c r="I696" t="s">
        <v>2938</v>
      </c>
      <c r="J696" t="s">
        <v>19</v>
      </c>
      <c r="K696" t="s">
        <v>20</v>
      </c>
      <c r="L696">
        <v>53000000</v>
      </c>
      <c r="M696">
        <v>7.3</v>
      </c>
      <c r="N696" t="s">
        <v>2939</v>
      </c>
      <c r="P696" t="s">
        <v>2940</v>
      </c>
      <c r="Q696">
        <v>6.65</v>
      </c>
      <c r="R696">
        <v>2</v>
      </c>
      <c r="S696" cm="1">
        <f t="array" ref="S696">PERCENTILE(IF(Table1[Director Name] = $P696,Table1[imdb_score]),0.25)</f>
        <v>6.2249999999999996</v>
      </c>
      <c r="T696" cm="1">
        <f t="array" ref="T696">PERCENTILE(IF(Table1[Director Name] = $P696,Table1[imdb_score]),0.5)</f>
        <v>6.65</v>
      </c>
      <c r="U696" cm="1">
        <f t="array" ref="U696">PERCENTILE(IF(Table1[Director Name] = $P696,Table1[imdb_score]),0.75)</f>
        <v>7.0750000000000002</v>
      </c>
      <c r="V696" cm="1">
        <f t="array" ref="V696">PERCENTILE(IF(Table1[Director Name] = $P696,Table1[imdb_score]),1)</f>
        <v>7.5</v>
      </c>
    </row>
    <row r="697" spans="1:22">
      <c r="A697" t="s">
        <v>449</v>
      </c>
      <c r="B697">
        <v>47</v>
      </c>
      <c r="C697">
        <v>117</v>
      </c>
      <c r="D697" t="s">
        <v>2941</v>
      </c>
      <c r="E697">
        <v>83287363</v>
      </c>
      <c r="F697" t="s">
        <v>45</v>
      </c>
      <c r="G697" t="s">
        <v>2942</v>
      </c>
      <c r="H697">
        <v>38287363</v>
      </c>
      <c r="I697" t="s">
        <v>2943</v>
      </c>
      <c r="J697" t="s">
        <v>19</v>
      </c>
      <c r="K697" t="s">
        <v>20</v>
      </c>
      <c r="L697">
        <v>45000000</v>
      </c>
      <c r="M697">
        <v>6.9</v>
      </c>
      <c r="N697" t="s">
        <v>335</v>
      </c>
      <c r="P697" t="s">
        <v>2944</v>
      </c>
      <c r="Q697">
        <v>7.3</v>
      </c>
      <c r="R697">
        <v>2</v>
      </c>
      <c r="S697" cm="1">
        <f t="array" ref="S697">PERCENTILE(IF(Table1[Director Name] = $P697,Table1[imdb_score]),0.25)</f>
        <v>7.1999999999999993</v>
      </c>
      <c r="T697" cm="1">
        <f t="array" ref="T697">PERCENTILE(IF(Table1[Director Name] = $P697,Table1[imdb_score]),0.5)</f>
        <v>7.3</v>
      </c>
      <c r="U697" cm="1">
        <f t="array" ref="U697">PERCENTILE(IF(Table1[Director Name] = $P697,Table1[imdb_score]),0.75)</f>
        <v>7.4</v>
      </c>
      <c r="V697" cm="1">
        <f t="array" ref="V697">PERCENTILE(IF(Table1[Director Name] = $P697,Table1[imdb_score]),1)</f>
        <v>7.5</v>
      </c>
    </row>
    <row r="698" spans="1:22">
      <c r="A698" t="s">
        <v>625</v>
      </c>
      <c r="B698">
        <v>344</v>
      </c>
      <c r="C698">
        <v>106</v>
      </c>
      <c r="D698" t="s">
        <v>2945</v>
      </c>
      <c r="E698">
        <v>163192114</v>
      </c>
      <c r="F698" t="s">
        <v>76</v>
      </c>
      <c r="G698" t="s">
        <v>2946</v>
      </c>
      <c r="H698">
        <v>38192114</v>
      </c>
      <c r="I698" t="s">
        <v>2947</v>
      </c>
      <c r="J698" t="s">
        <v>19</v>
      </c>
      <c r="K698" t="s">
        <v>20</v>
      </c>
      <c r="L698">
        <v>125000000</v>
      </c>
      <c r="M698">
        <v>5.8</v>
      </c>
      <c r="N698" t="s">
        <v>341</v>
      </c>
      <c r="P698" t="s">
        <v>2948</v>
      </c>
      <c r="Q698">
        <v>6.85</v>
      </c>
      <c r="R698">
        <v>2</v>
      </c>
      <c r="S698" cm="1">
        <f t="array" ref="S698">PERCENTILE(IF(Table1[Director Name] = $P698,Table1[imdb_score]),0.25)</f>
        <v>6.8250000000000002</v>
      </c>
      <c r="T698" cm="1">
        <f t="array" ref="T698">PERCENTILE(IF(Table1[Director Name] = $P698,Table1[imdb_score]),0.5)</f>
        <v>6.85</v>
      </c>
      <c r="U698" cm="1">
        <f t="array" ref="U698">PERCENTILE(IF(Table1[Director Name] = $P698,Table1[imdb_score]),0.75)</f>
        <v>6.875</v>
      </c>
      <c r="V698" cm="1">
        <f t="array" ref="V698">PERCENTILE(IF(Table1[Director Name] = $P698,Table1[imdb_score]),1)</f>
        <v>6.9</v>
      </c>
    </row>
    <row r="699" spans="1:22">
      <c r="A699" t="s">
        <v>625</v>
      </c>
      <c r="B699">
        <v>344</v>
      </c>
      <c r="C699">
        <v>106</v>
      </c>
      <c r="D699" t="s">
        <v>2945</v>
      </c>
      <c r="E699">
        <v>163192114</v>
      </c>
      <c r="F699" t="s">
        <v>76</v>
      </c>
      <c r="G699" t="s">
        <v>2946</v>
      </c>
      <c r="H699">
        <v>38192114</v>
      </c>
      <c r="I699" t="s">
        <v>2947</v>
      </c>
      <c r="J699" t="s">
        <v>19</v>
      </c>
      <c r="K699" t="s">
        <v>20</v>
      </c>
      <c r="L699">
        <v>125000000</v>
      </c>
      <c r="M699">
        <v>5.8</v>
      </c>
      <c r="N699" t="s">
        <v>341</v>
      </c>
      <c r="P699" t="s">
        <v>2949</v>
      </c>
      <c r="Q699">
        <v>5.15</v>
      </c>
      <c r="R699">
        <v>2</v>
      </c>
      <c r="S699" cm="1">
        <f t="array" ref="S699">PERCENTILE(IF(Table1[Director Name] = $P699,Table1[imdb_score]),0.25)</f>
        <v>4.9749999999999996</v>
      </c>
      <c r="T699" cm="1">
        <f t="array" ref="T699">PERCENTILE(IF(Table1[Director Name] = $P699,Table1[imdb_score]),0.5)</f>
        <v>5.15</v>
      </c>
      <c r="U699" cm="1">
        <f t="array" ref="U699">PERCENTILE(IF(Table1[Director Name] = $P699,Table1[imdb_score]),0.75)</f>
        <v>5.3250000000000002</v>
      </c>
      <c r="V699" cm="1">
        <f t="array" ref="V699">PERCENTILE(IF(Table1[Director Name] = $P699,Table1[imdb_score]),1)</f>
        <v>5.5</v>
      </c>
    </row>
    <row r="700" spans="1:22">
      <c r="A700" t="s">
        <v>355</v>
      </c>
      <c r="B700">
        <v>97</v>
      </c>
      <c r="C700">
        <v>95</v>
      </c>
      <c r="D700" t="s">
        <v>2950</v>
      </c>
      <c r="E700">
        <v>56127162</v>
      </c>
      <c r="F700" t="s">
        <v>2951</v>
      </c>
      <c r="G700" t="s">
        <v>2952</v>
      </c>
      <c r="H700">
        <v>38127162</v>
      </c>
      <c r="I700" t="s">
        <v>2953</v>
      </c>
      <c r="J700" t="s">
        <v>19</v>
      </c>
      <c r="K700" t="s">
        <v>20</v>
      </c>
      <c r="L700">
        <v>18000000</v>
      </c>
      <c r="M700">
        <v>5.4</v>
      </c>
      <c r="N700" t="s">
        <v>331</v>
      </c>
      <c r="P700" t="s">
        <v>566</v>
      </c>
      <c r="Q700">
        <v>7.2</v>
      </c>
      <c r="R700">
        <v>2</v>
      </c>
      <c r="S700" cm="1">
        <f t="array" ref="S700">PERCENTILE(IF(Table1[Director Name] = $P700,Table1[imdb_score]),0.25)</f>
        <v>6.8000000000000007</v>
      </c>
      <c r="T700" cm="1">
        <f t="array" ref="T700">PERCENTILE(IF(Table1[Director Name] = $P700,Table1[imdb_score]),0.5)</f>
        <v>7.2</v>
      </c>
      <c r="U700" cm="1">
        <f t="array" ref="U700">PERCENTILE(IF(Table1[Director Name] = $P700,Table1[imdb_score]),0.75)</f>
        <v>7.6</v>
      </c>
      <c r="V700" cm="1">
        <f t="array" ref="V700">PERCENTILE(IF(Table1[Director Name] = $P700,Table1[imdb_score]),1)</f>
        <v>8</v>
      </c>
    </row>
    <row r="701" spans="1:22">
      <c r="A701" t="s">
        <v>2181</v>
      </c>
      <c r="B701">
        <v>107</v>
      </c>
      <c r="C701">
        <v>100</v>
      </c>
      <c r="D701" t="s">
        <v>743</v>
      </c>
      <c r="E701">
        <v>73023275</v>
      </c>
      <c r="F701" t="s">
        <v>312</v>
      </c>
      <c r="G701" t="s">
        <v>2954</v>
      </c>
      <c r="H701">
        <v>38023275</v>
      </c>
      <c r="I701" t="s">
        <v>2955</v>
      </c>
      <c r="J701" t="s">
        <v>19</v>
      </c>
      <c r="K701" t="s">
        <v>20</v>
      </c>
      <c r="L701">
        <v>35000000</v>
      </c>
      <c r="M701">
        <v>5.4</v>
      </c>
      <c r="N701" t="s">
        <v>180</v>
      </c>
      <c r="P701" t="s">
        <v>2956</v>
      </c>
      <c r="Q701">
        <v>6.95</v>
      </c>
      <c r="R701">
        <v>2</v>
      </c>
      <c r="S701" cm="1">
        <f t="array" ref="S701">PERCENTILE(IF(Table1[Director Name] = $P701,Table1[imdb_score]),0.25)</f>
        <v>6.8250000000000002</v>
      </c>
      <c r="T701" cm="1">
        <f t="array" ref="T701">PERCENTILE(IF(Table1[Director Name] = $P701,Table1[imdb_score]),0.5)</f>
        <v>6.95</v>
      </c>
      <c r="U701" cm="1">
        <f t="array" ref="U701">PERCENTILE(IF(Table1[Director Name] = $P701,Table1[imdb_score]),0.75)</f>
        <v>7.0750000000000002</v>
      </c>
      <c r="V701" cm="1">
        <f t="array" ref="V701">PERCENTILE(IF(Table1[Director Name] = $P701,Table1[imdb_score]),1)</f>
        <v>7.2</v>
      </c>
    </row>
    <row r="702" spans="1:22">
      <c r="A702" t="s">
        <v>1526</v>
      </c>
      <c r="B702">
        <v>79</v>
      </c>
      <c r="C702">
        <v>129</v>
      </c>
      <c r="D702" t="s">
        <v>2957</v>
      </c>
      <c r="E702">
        <v>54000000</v>
      </c>
      <c r="F702" t="s">
        <v>2958</v>
      </c>
      <c r="G702" t="s">
        <v>2959</v>
      </c>
      <c r="H702">
        <v>38000000</v>
      </c>
      <c r="I702" t="s">
        <v>2960</v>
      </c>
      <c r="J702" t="s">
        <v>19</v>
      </c>
      <c r="K702" t="s">
        <v>20</v>
      </c>
      <c r="L702">
        <v>16000000</v>
      </c>
      <c r="M702">
        <v>7.8</v>
      </c>
      <c r="N702" t="s">
        <v>48</v>
      </c>
      <c r="P702" t="s">
        <v>68</v>
      </c>
      <c r="Q702">
        <v>7.35</v>
      </c>
      <c r="R702">
        <v>2</v>
      </c>
      <c r="S702" cm="1">
        <f t="array" ref="S702">PERCENTILE(IF(Table1[Director Name] = $P702,Table1[imdb_score]),0.25)</f>
        <v>6.7750000000000004</v>
      </c>
      <c r="T702" cm="1">
        <f t="array" ref="T702">PERCENTILE(IF(Table1[Director Name] = $P702,Table1[imdb_score]),0.5)</f>
        <v>7.35</v>
      </c>
      <c r="U702" cm="1">
        <f t="array" ref="U702">PERCENTILE(IF(Table1[Director Name] = $P702,Table1[imdb_score]),0.75)</f>
        <v>7.9249999999999998</v>
      </c>
      <c r="V702" cm="1">
        <f t="array" ref="V702">PERCENTILE(IF(Table1[Director Name] = $P702,Table1[imdb_score]),1)</f>
        <v>8.5</v>
      </c>
    </row>
    <row r="703" spans="1:22">
      <c r="A703" t="s">
        <v>2654</v>
      </c>
      <c r="B703">
        <v>119</v>
      </c>
      <c r="C703">
        <v>107</v>
      </c>
      <c r="D703" t="s">
        <v>185</v>
      </c>
      <c r="E703">
        <v>57744720</v>
      </c>
      <c r="F703" t="s">
        <v>521</v>
      </c>
      <c r="G703" t="s">
        <v>2961</v>
      </c>
      <c r="H703">
        <v>37744720</v>
      </c>
      <c r="I703" t="s">
        <v>2076</v>
      </c>
      <c r="J703" t="s">
        <v>19</v>
      </c>
      <c r="K703" t="s">
        <v>20</v>
      </c>
      <c r="L703">
        <v>20000000</v>
      </c>
      <c r="M703">
        <v>6.2</v>
      </c>
      <c r="N703" t="s">
        <v>524</v>
      </c>
      <c r="P703" t="s">
        <v>2962</v>
      </c>
      <c r="Q703">
        <v>6.6</v>
      </c>
      <c r="R703">
        <v>2</v>
      </c>
      <c r="S703" cm="1">
        <f t="array" ref="S703">PERCENTILE(IF(Table1[Director Name] = $P703,Table1[imdb_score]),0.25)</f>
        <v>6.55</v>
      </c>
      <c r="T703" cm="1">
        <f t="array" ref="T703">PERCENTILE(IF(Table1[Director Name] = $P703,Table1[imdb_score]),0.5)</f>
        <v>6.6</v>
      </c>
      <c r="U703" cm="1">
        <f t="array" ref="U703">PERCENTILE(IF(Table1[Director Name] = $P703,Table1[imdb_score]),0.75)</f>
        <v>6.65</v>
      </c>
      <c r="V703" cm="1">
        <f t="array" ref="V703">PERCENTILE(IF(Table1[Director Name] = $P703,Table1[imdb_score]),1)</f>
        <v>6.7</v>
      </c>
    </row>
    <row r="704" spans="1:22">
      <c r="A704" t="s">
        <v>2963</v>
      </c>
      <c r="B704">
        <v>61</v>
      </c>
      <c r="C704">
        <v>170</v>
      </c>
      <c r="D704" t="s">
        <v>2964</v>
      </c>
      <c r="E704">
        <v>59696176</v>
      </c>
      <c r="F704" t="s">
        <v>2965</v>
      </c>
      <c r="G704" t="s">
        <v>2966</v>
      </c>
      <c r="H704">
        <v>37696176</v>
      </c>
      <c r="I704" t="s">
        <v>2967</v>
      </c>
      <c r="J704" t="s">
        <v>19</v>
      </c>
      <c r="K704" t="s">
        <v>20</v>
      </c>
      <c r="L704">
        <v>22000000</v>
      </c>
      <c r="M704">
        <v>5.6</v>
      </c>
      <c r="N704" t="s">
        <v>1664</v>
      </c>
      <c r="P704" t="s">
        <v>2968</v>
      </c>
      <c r="Q704">
        <v>5.5</v>
      </c>
      <c r="R704">
        <v>2</v>
      </c>
      <c r="S704" cm="1">
        <f t="array" ref="S704">PERCENTILE(IF(Table1[Director Name] = $P704,Table1[imdb_score]),0.25)</f>
        <v>5.3</v>
      </c>
      <c r="T704" cm="1">
        <f t="array" ref="T704">PERCENTILE(IF(Table1[Director Name] = $P704,Table1[imdb_score]),0.5)</f>
        <v>5.5</v>
      </c>
      <c r="U704" cm="1">
        <f t="array" ref="U704">PERCENTILE(IF(Table1[Director Name] = $P704,Table1[imdb_score]),0.75)</f>
        <v>5.7</v>
      </c>
      <c r="V704" cm="1">
        <f t="array" ref="V704">PERCENTILE(IF(Table1[Director Name] = $P704,Table1[imdb_score]),1)</f>
        <v>5.9</v>
      </c>
    </row>
    <row r="705" spans="1:22">
      <c r="A705" t="s">
        <v>2969</v>
      </c>
      <c r="B705">
        <v>120</v>
      </c>
      <c r="C705">
        <v>152</v>
      </c>
      <c r="D705" t="s">
        <v>2970</v>
      </c>
      <c r="E705">
        <v>43650000</v>
      </c>
      <c r="F705" t="s">
        <v>2971</v>
      </c>
      <c r="G705" t="s">
        <v>2972</v>
      </c>
      <c r="H705">
        <v>37650000</v>
      </c>
      <c r="I705" t="s">
        <v>2973</v>
      </c>
      <c r="J705" t="s">
        <v>19</v>
      </c>
      <c r="K705" t="s">
        <v>20</v>
      </c>
      <c r="L705">
        <v>6000000</v>
      </c>
      <c r="M705">
        <v>7.6</v>
      </c>
      <c r="N705" t="s">
        <v>2974</v>
      </c>
      <c r="P705" t="s">
        <v>2975</v>
      </c>
      <c r="Q705">
        <v>7</v>
      </c>
      <c r="R705">
        <v>2</v>
      </c>
      <c r="S705" cm="1">
        <f t="array" ref="S705">PERCENTILE(IF(Table1[Director Name] = $P705,Table1[imdb_score]),0.25)</f>
        <v>6.65</v>
      </c>
      <c r="T705" cm="1">
        <f t="array" ref="T705">PERCENTILE(IF(Table1[Director Name] = $P705,Table1[imdb_score]),0.5)</f>
        <v>7</v>
      </c>
      <c r="U705" cm="1">
        <f t="array" ref="U705">PERCENTILE(IF(Table1[Director Name] = $P705,Table1[imdb_score]),0.75)</f>
        <v>7.35</v>
      </c>
      <c r="V705" cm="1">
        <f t="array" ref="V705">PERCENTILE(IF(Table1[Director Name] = $P705,Table1[imdb_score]),1)</f>
        <v>7.7</v>
      </c>
    </row>
    <row r="706" spans="1:22">
      <c r="A706" t="s">
        <v>1984</v>
      </c>
      <c r="B706">
        <v>129</v>
      </c>
      <c r="C706">
        <v>86</v>
      </c>
      <c r="D706" t="s">
        <v>1573</v>
      </c>
      <c r="E706">
        <v>40041683</v>
      </c>
      <c r="F706" t="s">
        <v>2976</v>
      </c>
      <c r="G706" t="s">
        <v>2977</v>
      </c>
      <c r="H706">
        <v>37541683</v>
      </c>
      <c r="I706" t="s">
        <v>2978</v>
      </c>
      <c r="J706" t="s">
        <v>19</v>
      </c>
      <c r="K706" t="s">
        <v>20</v>
      </c>
      <c r="L706">
        <v>2500000</v>
      </c>
      <c r="M706">
        <v>5.0999999999999996</v>
      </c>
      <c r="N706" t="s">
        <v>466</v>
      </c>
      <c r="P706" t="s">
        <v>1651</v>
      </c>
      <c r="Q706">
        <v>7.6</v>
      </c>
      <c r="R706">
        <v>2</v>
      </c>
      <c r="S706" cm="1">
        <f t="array" ref="S706">PERCENTILE(IF(Table1[Director Name] = $P706,Table1[imdb_score]),0.25)</f>
        <v>7.55</v>
      </c>
      <c r="T706" cm="1">
        <f t="array" ref="T706">PERCENTILE(IF(Table1[Director Name] = $P706,Table1[imdb_score]),0.5)</f>
        <v>7.6</v>
      </c>
      <c r="U706" cm="1">
        <f t="array" ref="U706">PERCENTILE(IF(Table1[Director Name] = $P706,Table1[imdb_score]),0.75)</f>
        <v>7.65</v>
      </c>
      <c r="V706" cm="1">
        <f t="array" ref="V706">PERCENTILE(IF(Table1[Director Name] = $P706,Table1[imdb_score]),1)</f>
        <v>7.7</v>
      </c>
    </row>
    <row r="707" spans="1:22">
      <c r="A707" t="s">
        <v>1338</v>
      </c>
      <c r="B707">
        <v>323</v>
      </c>
      <c r="C707">
        <v>109</v>
      </c>
      <c r="D707" t="s">
        <v>2979</v>
      </c>
      <c r="E707">
        <v>47536959</v>
      </c>
      <c r="F707" t="s">
        <v>2980</v>
      </c>
      <c r="G707" t="s">
        <v>2981</v>
      </c>
      <c r="H707">
        <v>37536959</v>
      </c>
      <c r="I707" t="s">
        <v>2982</v>
      </c>
      <c r="J707" t="s">
        <v>19</v>
      </c>
      <c r="K707" t="s">
        <v>20</v>
      </c>
      <c r="L707">
        <v>10000000</v>
      </c>
      <c r="M707">
        <v>7.3</v>
      </c>
      <c r="N707" t="s">
        <v>48</v>
      </c>
      <c r="P707" t="s">
        <v>2983</v>
      </c>
      <c r="Q707">
        <v>5.95</v>
      </c>
      <c r="R707">
        <v>2</v>
      </c>
      <c r="S707" cm="1">
        <f t="array" ref="S707">PERCENTILE(IF(Table1[Director Name] = $P707,Table1[imdb_score]),0.25)</f>
        <v>5.8250000000000002</v>
      </c>
      <c r="T707" cm="1">
        <f t="array" ref="T707">PERCENTILE(IF(Table1[Director Name] = $P707,Table1[imdb_score]),0.5)</f>
        <v>5.95</v>
      </c>
      <c r="U707" cm="1">
        <f t="array" ref="U707">PERCENTILE(IF(Table1[Director Name] = $P707,Table1[imdb_score]),0.75)</f>
        <v>6.0750000000000002</v>
      </c>
      <c r="V707" cm="1">
        <f t="array" ref="V707">PERCENTILE(IF(Table1[Director Name] = $P707,Table1[imdb_score]),1)</f>
        <v>6.2</v>
      </c>
    </row>
    <row r="708" spans="1:22">
      <c r="A708" t="s">
        <v>1338</v>
      </c>
      <c r="B708">
        <v>323</v>
      </c>
      <c r="C708">
        <v>109</v>
      </c>
      <c r="D708" t="s">
        <v>2979</v>
      </c>
      <c r="E708">
        <v>47536959</v>
      </c>
      <c r="F708" t="s">
        <v>2980</v>
      </c>
      <c r="G708" t="s">
        <v>2981</v>
      </c>
      <c r="H708">
        <v>37536959</v>
      </c>
      <c r="I708" t="s">
        <v>2982</v>
      </c>
      <c r="J708" t="s">
        <v>19</v>
      </c>
      <c r="K708" t="s">
        <v>20</v>
      </c>
      <c r="L708">
        <v>10000000</v>
      </c>
      <c r="M708">
        <v>7.3</v>
      </c>
      <c r="N708" t="s">
        <v>48</v>
      </c>
      <c r="P708" t="s">
        <v>2984</v>
      </c>
      <c r="Q708">
        <v>5.7</v>
      </c>
      <c r="R708">
        <v>2</v>
      </c>
      <c r="S708" cm="1">
        <f t="array" ref="S708">PERCENTILE(IF(Table1[Director Name] = $P708,Table1[imdb_score]),0.25)</f>
        <v>5.7</v>
      </c>
      <c r="T708" cm="1">
        <f t="array" ref="T708">PERCENTILE(IF(Table1[Director Name] = $P708,Table1[imdb_score]),0.5)</f>
        <v>5.7</v>
      </c>
      <c r="U708" cm="1">
        <f t="array" ref="U708">PERCENTILE(IF(Table1[Director Name] = $P708,Table1[imdb_score]),0.75)</f>
        <v>5.7</v>
      </c>
      <c r="V708" cm="1">
        <f t="array" ref="V708">PERCENTILE(IF(Table1[Director Name] = $P708,Table1[imdb_score]),1)</f>
        <v>5.7</v>
      </c>
    </row>
    <row r="709" spans="1:22">
      <c r="A709" t="s">
        <v>670</v>
      </c>
      <c r="B709">
        <v>139</v>
      </c>
      <c r="C709">
        <v>103</v>
      </c>
      <c r="D709" t="s">
        <v>2985</v>
      </c>
      <c r="E709">
        <v>42365600</v>
      </c>
      <c r="F709" t="s">
        <v>2986</v>
      </c>
      <c r="G709" t="s">
        <v>2987</v>
      </c>
      <c r="H709">
        <v>37365600</v>
      </c>
      <c r="I709" t="s">
        <v>47</v>
      </c>
      <c r="J709" t="s">
        <v>19</v>
      </c>
      <c r="K709" t="s">
        <v>379</v>
      </c>
      <c r="L709">
        <v>5000000</v>
      </c>
      <c r="M709">
        <v>7</v>
      </c>
      <c r="N709" t="s">
        <v>2988</v>
      </c>
      <c r="P709" t="s">
        <v>2877</v>
      </c>
      <c r="Q709">
        <v>5.75</v>
      </c>
      <c r="R709">
        <v>2</v>
      </c>
      <c r="S709" cm="1">
        <f t="array" ref="S709">PERCENTILE(IF(Table1[Director Name] = $P709,Table1[imdb_score]),0.25)</f>
        <v>5.6749999999999998</v>
      </c>
      <c r="T709" cm="1">
        <f t="array" ref="T709">PERCENTILE(IF(Table1[Director Name] = $P709,Table1[imdb_score]),0.5)</f>
        <v>5.75</v>
      </c>
      <c r="U709" cm="1">
        <f t="array" ref="U709">PERCENTILE(IF(Table1[Director Name] = $P709,Table1[imdb_score]),0.75)</f>
        <v>5.8250000000000002</v>
      </c>
      <c r="V709" cm="1">
        <f t="array" ref="V709">PERCENTILE(IF(Table1[Director Name] = $P709,Table1[imdb_score]),1)</f>
        <v>5.9</v>
      </c>
    </row>
    <row r="710" spans="1:22">
      <c r="A710" t="s">
        <v>2989</v>
      </c>
      <c r="B710">
        <v>462</v>
      </c>
      <c r="C710">
        <v>95</v>
      </c>
      <c r="D710" t="s">
        <v>2509</v>
      </c>
      <c r="E710">
        <v>54322273</v>
      </c>
      <c r="F710" t="s">
        <v>376</v>
      </c>
      <c r="G710" t="s">
        <v>2990</v>
      </c>
      <c r="H710">
        <v>37322273</v>
      </c>
      <c r="I710" t="s">
        <v>2991</v>
      </c>
      <c r="J710" t="s">
        <v>19</v>
      </c>
      <c r="K710" t="s">
        <v>379</v>
      </c>
      <c r="L710">
        <v>17000000</v>
      </c>
      <c r="M710">
        <v>6.4</v>
      </c>
      <c r="N710" t="s">
        <v>2992</v>
      </c>
      <c r="P710" t="s">
        <v>2993</v>
      </c>
      <c r="Q710">
        <v>5.45</v>
      </c>
      <c r="R710">
        <v>2</v>
      </c>
      <c r="S710" cm="1">
        <f t="array" ref="S710">PERCENTILE(IF(Table1[Director Name] = $P710,Table1[imdb_score]),0.25)</f>
        <v>5.3250000000000002</v>
      </c>
      <c r="T710" cm="1">
        <f t="array" ref="T710">PERCENTILE(IF(Table1[Director Name] = $P710,Table1[imdb_score]),0.5)</f>
        <v>5.45</v>
      </c>
      <c r="U710" cm="1">
        <f t="array" ref="U710">PERCENTILE(IF(Table1[Director Name] = $P710,Table1[imdb_score]),0.75)</f>
        <v>5.5750000000000002</v>
      </c>
      <c r="V710" cm="1">
        <f t="array" ref="V710">PERCENTILE(IF(Table1[Director Name] = $P710,Table1[imdb_score]),1)</f>
        <v>5.7</v>
      </c>
    </row>
    <row r="711" spans="1:22">
      <c r="A711" t="s">
        <v>598</v>
      </c>
      <c r="B711">
        <v>186</v>
      </c>
      <c r="C711">
        <v>86</v>
      </c>
      <c r="D711" t="s">
        <v>2994</v>
      </c>
      <c r="E711">
        <v>54257433</v>
      </c>
      <c r="F711" t="s">
        <v>2995</v>
      </c>
      <c r="G711" t="s">
        <v>2996</v>
      </c>
      <c r="H711">
        <v>37257433</v>
      </c>
      <c r="I711" t="s">
        <v>2997</v>
      </c>
      <c r="J711" t="s">
        <v>19</v>
      </c>
      <c r="K711" t="s">
        <v>20</v>
      </c>
      <c r="L711">
        <v>17000000</v>
      </c>
      <c r="M711">
        <v>6.8</v>
      </c>
      <c r="N711" t="s">
        <v>2101</v>
      </c>
      <c r="P711" t="s">
        <v>2998</v>
      </c>
      <c r="Q711">
        <v>6.5</v>
      </c>
      <c r="R711">
        <v>2</v>
      </c>
      <c r="S711" cm="1">
        <f t="array" ref="S711">PERCENTILE(IF(Table1[Director Name] = $P711,Table1[imdb_score]),0.25)</f>
        <v>6.2</v>
      </c>
      <c r="T711" cm="1">
        <f t="array" ref="T711">PERCENTILE(IF(Table1[Director Name] = $P711,Table1[imdb_score]),0.5)</f>
        <v>6.5</v>
      </c>
      <c r="U711" cm="1">
        <f t="array" ref="U711">PERCENTILE(IF(Table1[Director Name] = $P711,Table1[imdb_score]),0.75)</f>
        <v>6.8</v>
      </c>
      <c r="V711" cm="1">
        <f t="array" ref="V711">PERCENTILE(IF(Table1[Director Name] = $P711,Table1[imdb_score]),1)</f>
        <v>7.1</v>
      </c>
    </row>
    <row r="712" spans="1:22">
      <c r="A712" t="s">
        <v>1540</v>
      </c>
      <c r="B712">
        <v>127</v>
      </c>
      <c r="C712">
        <v>136</v>
      </c>
      <c r="D712" t="s">
        <v>1101</v>
      </c>
      <c r="E712">
        <v>67253092</v>
      </c>
      <c r="F712" t="s">
        <v>646</v>
      </c>
      <c r="G712" t="s">
        <v>2999</v>
      </c>
      <c r="H712">
        <v>37253092</v>
      </c>
      <c r="I712" t="s">
        <v>3000</v>
      </c>
      <c r="J712" t="s">
        <v>19</v>
      </c>
      <c r="K712" t="s">
        <v>20</v>
      </c>
      <c r="L712">
        <v>30000000</v>
      </c>
      <c r="M712">
        <v>7.2</v>
      </c>
      <c r="N712" t="s">
        <v>891</v>
      </c>
      <c r="P712" t="s">
        <v>3001</v>
      </c>
      <c r="Q712">
        <v>7.5</v>
      </c>
      <c r="R712">
        <v>2</v>
      </c>
      <c r="S712" cm="1">
        <f t="array" ref="S712">PERCENTILE(IF(Table1[Director Name] = $P712,Table1[imdb_score]),0.25)</f>
        <v>7.1499999999999995</v>
      </c>
      <c r="T712" cm="1">
        <f t="array" ref="T712">PERCENTILE(IF(Table1[Director Name] = $P712,Table1[imdb_score]),0.5)</f>
        <v>7.5</v>
      </c>
      <c r="U712" cm="1">
        <f t="array" ref="U712">PERCENTILE(IF(Table1[Director Name] = $P712,Table1[imdb_score]),0.75)</f>
        <v>7.85</v>
      </c>
      <c r="V712" cm="1">
        <f t="array" ref="V712">PERCENTILE(IF(Table1[Director Name] = $P712,Table1[imdb_score]),1)</f>
        <v>8.1999999999999993</v>
      </c>
    </row>
    <row r="713" spans="1:22">
      <c r="A713" t="s">
        <v>3002</v>
      </c>
      <c r="B713">
        <v>543</v>
      </c>
      <c r="C713">
        <v>96</v>
      </c>
      <c r="D713" t="s">
        <v>3003</v>
      </c>
      <c r="E713">
        <v>54239856</v>
      </c>
      <c r="F713" t="s">
        <v>3004</v>
      </c>
      <c r="G713" t="s">
        <v>3005</v>
      </c>
      <c r="H713">
        <v>37239856</v>
      </c>
      <c r="I713" t="s">
        <v>3006</v>
      </c>
      <c r="J713" t="s">
        <v>19</v>
      </c>
      <c r="K713" t="s">
        <v>20</v>
      </c>
      <c r="L713">
        <v>17000000</v>
      </c>
      <c r="M713">
        <v>6.5</v>
      </c>
      <c r="N713" t="s">
        <v>116</v>
      </c>
      <c r="P713" t="s">
        <v>309</v>
      </c>
      <c r="Q713">
        <v>7.4</v>
      </c>
      <c r="R713">
        <v>2</v>
      </c>
      <c r="S713" cm="1">
        <f t="array" ref="S713">PERCENTILE(IF(Table1[Director Name] = $P713,Table1[imdb_score]),0.25)</f>
        <v>7.3</v>
      </c>
      <c r="T713" cm="1">
        <f t="array" ref="T713">PERCENTILE(IF(Table1[Director Name] = $P713,Table1[imdb_score]),0.5)</f>
        <v>7.4</v>
      </c>
      <c r="U713" cm="1">
        <f t="array" ref="U713">PERCENTILE(IF(Table1[Director Name] = $P713,Table1[imdb_score]),0.75)</f>
        <v>7.5</v>
      </c>
      <c r="V713" cm="1">
        <f t="array" ref="V713">PERCENTILE(IF(Table1[Director Name] = $P713,Table1[imdb_score]),1)</f>
        <v>7.6</v>
      </c>
    </row>
    <row r="714" spans="1:22">
      <c r="A714" t="s">
        <v>430</v>
      </c>
      <c r="B714">
        <v>224</v>
      </c>
      <c r="C714">
        <v>113</v>
      </c>
      <c r="D714" t="s">
        <v>3007</v>
      </c>
      <c r="E714">
        <v>45063889</v>
      </c>
      <c r="F714" t="s">
        <v>3008</v>
      </c>
      <c r="G714" t="s">
        <v>3009</v>
      </c>
      <c r="H714">
        <v>37063889</v>
      </c>
      <c r="I714" t="s">
        <v>3010</v>
      </c>
      <c r="J714" t="s">
        <v>19</v>
      </c>
      <c r="K714" t="s">
        <v>379</v>
      </c>
      <c r="L714">
        <v>8000000</v>
      </c>
      <c r="M714">
        <v>7.6</v>
      </c>
      <c r="N714" t="s">
        <v>3011</v>
      </c>
      <c r="P714" t="s">
        <v>3012</v>
      </c>
      <c r="Q714">
        <v>7.7</v>
      </c>
      <c r="R714">
        <v>2</v>
      </c>
      <c r="S714" cm="1">
        <f t="array" ref="S714">PERCENTILE(IF(Table1[Director Name] = $P714,Table1[imdb_score]),0.25)</f>
        <v>7.7</v>
      </c>
      <c r="T714" cm="1">
        <f t="array" ref="T714">PERCENTILE(IF(Table1[Director Name] = $P714,Table1[imdb_score]),0.5)</f>
        <v>7.7</v>
      </c>
      <c r="U714" cm="1">
        <f t="array" ref="U714">PERCENTILE(IF(Table1[Director Name] = $P714,Table1[imdb_score]),0.75)</f>
        <v>7.7</v>
      </c>
      <c r="V714" cm="1">
        <f t="array" ref="V714">PERCENTILE(IF(Table1[Director Name] = $P714,Table1[imdb_score]),1)</f>
        <v>7.7</v>
      </c>
    </row>
    <row r="715" spans="1:22">
      <c r="A715" t="s">
        <v>3013</v>
      </c>
      <c r="B715">
        <v>61</v>
      </c>
      <c r="C715">
        <v>197</v>
      </c>
      <c r="D715" t="s">
        <v>424</v>
      </c>
      <c r="E715">
        <v>46300000</v>
      </c>
      <c r="F715" t="s">
        <v>1368</v>
      </c>
      <c r="G715" t="s">
        <v>3014</v>
      </c>
      <c r="H715">
        <v>36900000</v>
      </c>
      <c r="I715" t="s">
        <v>3015</v>
      </c>
      <c r="J715" t="s">
        <v>19</v>
      </c>
      <c r="K715" t="s">
        <v>20</v>
      </c>
      <c r="L715">
        <v>9400000</v>
      </c>
      <c r="M715">
        <v>7.6</v>
      </c>
      <c r="N715" t="s">
        <v>445</v>
      </c>
      <c r="P715" t="s">
        <v>3016</v>
      </c>
      <c r="Q715">
        <v>6.1</v>
      </c>
      <c r="R715">
        <v>2</v>
      </c>
      <c r="S715" cm="1">
        <f t="array" ref="S715">PERCENTILE(IF(Table1[Director Name] = $P715,Table1[imdb_score]),0.25)</f>
        <v>5.8</v>
      </c>
      <c r="T715" cm="1">
        <f t="array" ref="T715">PERCENTILE(IF(Table1[Director Name] = $P715,Table1[imdb_score]),0.5)</f>
        <v>6.1</v>
      </c>
      <c r="U715" cm="1">
        <f t="array" ref="U715">PERCENTILE(IF(Table1[Director Name] = $P715,Table1[imdb_score]),0.75)</f>
        <v>6.4</v>
      </c>
      <c r="V715" cm="1">
        <f t="array" ref="V715">PERCENTILE(IF(Table1[Director Name] = $P715,Table1[imdb_score]),1)</f>
        <v>6.7</v>
      </c>
    </row>
    <row r="716" spans="1:22">
      <c r="A716" t="s">
        <v>715</v>
      </c>
      <c r="B716">
        <v>67</v>
      </c>
      <c r="C716">
        <v>106</v>
      </c>
      <c r="D716" t="s">
        <v>3017</v>
      </c>
      <c r="E716">
        <v>52885587</v>
      </c>
      <c r="F716" t="s">
        <v>521</v>
      </c>
      <c r="G716" t="s">
        <v>3018</v>
      </c>
      <c r="H716">
        <v>36885587</v>
      </c>
      <c r="I716" t="s">
        <v>3019</v>
      </c>
      <c r="J716" t="s">
        <v>19</v>
      </c>
      <c r="K716" t="s">
        <v>20</v>
      </c>
      <c r="L716">
        <v>16000000</v>
      </c>
      <c r="M716">
        <v>6.4</v>
      </c>
      <c r="N716" t="s">
        <v>1093</v>
      </c>
      <c r="P716" t="s">
        <v>3020</v>
      </c>
      <c r="Q716">
        <v>7.15</v>
      </c>
      <c r="R716">
        <v>2</v>
      </c>
      <c r="S716" cm="1">
        <f t="array" ref="S716">PERCENTILE(IF(Table1[Director Name] = $P716,Table1[imdb_score]),0.25)</f>
        <v>7.0750000000000002</v>
      </c>
      <c r="T716" cm="1">
        <f t="array" ref="T716">PERCENTILE(IF(Table1[Director Name] = $P716,Table1[imdb_score]),0.5)</f>
        <v>7.15</v>
      </c>
      <c r="U716" cm="1">
        <f t="array" ref="U716">PERCENTILE(IF(Table1[Director Name] = $P716,Table1[imdb_score]),0.75)</f>
        <v>7.2249999999999996</v>
      </c>
      <c r="V716" cm="1">
        <f t="array" ref="V716">PERCENTILE(IF(Table1[Director Name] = $P716,Table1[imdb_score]),1)</f>
        <v>7.3</v>
      </c>
    </row>
    <row r="717" spans="1:22">
      <c r="A717" t="s">
        <v>326</v>
      </c>
      <c r="B717">
        <v>129</v>
      </c>
      <c r="C717">
        <v>68</v>
      </c>
      <c r="D717" t="s">
        <v>3021</v>
      </c>
      <c r="E717">
        <v>53868030</v>
      </c>
      <c r="F717" t="s">
        <v>344</v>
      </c>
      <c r="G717" t="s">
        <v>3022</v>
      </c>
      <c r="H717">
        <v>36868030</v>
      </c>
      <c r="I717" t="s">
        <v>444</v>
      </c>
      <c r="J717" t="s">
        <v>19</v>
      </c>
      <c r="K717" t="s">
        <v>20</v>
      </c>
      <c r="L717">
        <v>17000000</v>
      </c>
      <c r="M717">
        <v>7</v>
      </c>
      <c r="N717" t="s">
        <v>921</v>
      </c>
      <c r="P717" t="s">
        <v>3023</v>
      </c>
      <c r="Q717">
        <v>5.65</v>
      </c>
      <c r="R717">
        <v>2</v>
      </c>
      <c r="S717" cm="1">
        <f t="array" ref="S717">PERCENTILE(IF(Table1[Director Name] = $P717,Table1[imdb_score]),0.25)</f>
        <v>5.5250000000000004</v>
      </c>
      <c r="T717" cm="1">
        <f t="array" ref="T717">PERCENTILE(IF(Table1[Director Name] = $P717,Table1[imdb_score]),0.5)</f>
        <v>5.65</v>
      </c>
      <c r="U717" cm="1">
        <f t="array" ref="U717">PERCENTILE(IF(Table1[Director Name] = $P717,Table1[imdb_score]),0.75)</f>
        <v>5.7750000000000004</v>
      </c>
      <c r="V717" cm="1">
        <f t="array" ref="V717">PERCENTILE(IF(Table1[Director Name] = $P717,Table1[imdb_score]),1)</f>
        <v>5.9</v>
      </c>
    </row>
    <row r="718" spans="1:22">
      <c r="A718" t="s">
        <v>3024</v>
      </c>
      <c r="B718">
        <v>597</v>
      </c>
      <c r="C718">
        <v>134</v>
      </c>
      <c r="D718" t="s">
        <v>1267</v>
      </c>
      <c r="E718">
        <v>56667870</v>
      </c>
      <c r="F718" t="s">
        <v>3025</v>
      </c>
      <c r="G718" t="s">
        <v>3026</v>
      </c>
      <c r="H718">
        <v>36667870</v>
      </c>
      <c r="I718" t="s">
        <v>2951</v>
      </c>
      <c r="J718" t="s">
        <v>19</v>
      </c>
      <c r="K718" t="s">
        <v>20</v>
      </c>
      <c r="L718">
        <v>20000000</v>
      </c>
      <c r="M718">
        <v>8.1</v>
      </c>
      <c r="N718" t="s">
        <v>1664</v>
      </c>
      <c r="P718" t="s">
        <v>2632</v>
      </c>
      <c r="Q718">
        <v>7.8</v>
      </c>
      <c r="R718">
        <v>2</v>
      </c>
      <c r="S718" cm="1">
        <f t="array" ref="S718">PERCENTILE(IF(Table1[Director Name] = $P718,Table1[imdb_score]),0.25)</f>
        <v>7.55</v>
      </c>
      <c r="T718" cm="1">
        <f t="array" ref="T718">PERCENTILE(IF(Table1[Director Name] = $P718,Table1[imdb_score]),0.5)</f>
        <v>7.8000000000000007</v>
      </c>
      <c r="U718" cm="1">
        <f t="array" ref="U718">PERCENTILE(IF(Table1[Director Name] = $P718,Table1[imdb_score]),0.75)</f>
        <v>8.0500000000000007</v>
      </c>
      <c r="V718" cm="1">
        <f t="array" ref="V718">PERCENTILE(IF(Table1[Director Name] = $P718,Table1[imdb_score]),1)</f>
        <v>8.3000000000000007</v>
      </c>
    </row>
    <row r="719" spans="1:22">
      <c r="A719" t="s">
        <v>2369</v>
      </c>
      <c r="B719">
        <v>144</v>
      </c>
      <c r="C719">
        <v>117</v>
      </c>
      <c r="D719" t="s">
        <v>1497</v>
      </c>
      <c r="E719">
        <v>116643346</v>
      </c>
      <c r="F719" t="s">
        <v>1853</v>
      </c>
      <c r="G719" t="s">
        <v>3027</v>
      </c>
      <c r="H719">
        <v>36643346</v>
      </c>
      <c r="I719" t="s">
        <v>3028</v>
      </c>
      <c r="J719" t="s">
        <v>19</v>
      </c>
      <c r="K719" t="s">
        <v>20</v>
      </c>
      <c r="L719">
        <v>80000000</v>
      </c>
      <c r="M719">
        <v>6</v>
      </c>
      <c r="N719" t="s">
        <v>1229</v>
      </c>
      <c r="P719" t="s">
        <v>3029</v>
      </c>
      <c r="Q719">
        <v>7.55</v>
      </c>
      <c r="R719">
        <v>2</v>
      </c>
      <c r="S719" cm="1">
        <f t="array" ref="S719">PERCENTILE(IF(Table1[Director Name] = $P719,Table1[imdb_score]),0.25)</f>
        <v>7.4249999999999998</v>
      </c>
      <c r="T719" cm="1">
        <f t="array" ref="T719">PERCENTILE(IF(Table1[Director Name] = $P719,Table1[imdb_score]),0.5)</f>
        <v>7.55</v>
      </c>
      <c r="U719" cm="1">
        <f t="array" ref="U719">PERCENTILE(IF(Table1[Director Name] = $P719,Table1[imdb_score]),0.75)</f>
        <v>7.6749999999999998</v>
      </c>
      <c r="V719" cm="1">
        <f t="array" ref="V719">PERCENTILE(IF(Table1[Director Name] = $P719,Table1[imdb_score]),1)</f>
        <v>7.8</v>
      </c>
    </row>
    <row r="720" spans="1:22">
      <c r="A720" t="s">
        <v>1297</v>
      </c>
      <c r="B720">
        <v>510</v>
      </c>
      <c r="C720">
        <v>124</v>
      </c>
      <c r="D720" t="s">
        <v>3030</v>
      </c>
      <c r="E720">
        <v>176636816</v>
      </c>
      <c r="F720" t="s">
        <v>538</v>
      </c>
      <c r="G720" t="s">
        <v>3031</v>
      </c>
      <c r="H720">
        <v>36636816</v>
      </c>
      <c r="I720" t="s">
        <v>1065</v>
      </c>
      <c r="J720" t="s">
        <v>19</v>
      </c>
      <c r="K720" t="s">
        <v>20</v>
      </c>
      <c r="L720">
        <v>140000000</v>
      </c>
      <c r="M720">
        <v>6.9</v>
      </c>
      <c r="N720" t="s">
        <v>63</v>
      </c>
      <c r="P720" t="s">
        <v>3032</v>
      </c>
      <c r="Q720">
        <v>6.45</v>
      </c>
      <c r="R720">
        <v>2</v>
      </c>
      <c r="S720" cm="1">
        <f t="array" ref="S720">PERCENTILE(IF(Table1[Director Name] = $P720,Table1[imdb_score]),0.25)</f>
        <v>6.125</v>
      </c>
      <c r="T720" cm="1">
        <f t="array" ref="T720">PERCENTILE(IF(Table1[Director Name] = $P720,Table1[imdb_score]),0.5)</f>
        <v>6.4499999999999993</v>
      </c>
      <c r="U720" cm="1">
        <f t="array" ref="U720">PERCENTILE(IF(Table1[Director Name] = $P720,Table1[imdb_score]),0.75)</f>
        <v>6.7749999999999995</v>
      </c>
      <c r="V720" cm="1">
        <f t="array" ref="V720">PERCENTILE(IF(Table1[Director Name] = $P720,Table1[imdb_score]),1)</f>
        <v>7.1</v>
      </c>
    </row>
    <row r="721" spans="1:22">
      <c r="A721" t="s">
        <v>2348</v>
      </c>
      <c r="B721">
        <v>79</v>
      </c>
      <c r="C721">
        <v>91</v>
      </c>
      <c r="D721" t="s">
        <v>1597</v>
      </c>
      <c r="E721">
        <v>66600000</v>
      </c>
      <c r="F721" t="s">
        <v>3033</v>
      </c>
      <c r="G721" t="s">
        <v>3034</v>
      </c>
      <c r="H721">
        <v>36600000</v>
      </c>
      <c r="I721" t="s">
        <v>3035</v>
      </c>
      <c r="J721" t="s">
        <v>19</v>
      </c>
      <c r="K721" t="s">
        <v>347</v>
      </c>
      <c r="L721">
        <v>30000000</v>
      </c>
      <c r="M721">
        <v>6.8</v>
      </c>
      <c r="N721" t="s">
        <v>545</v>
      </c>
      <c r="P721" t="s">
        <v>3036</v>
      </c>
      <c r="Q721">
        <v>5.5</v>
      </c>
      <c r="R721">
        <v>2</v>
      </c>
      <c r="S721" cm="1">
        <f t="array" ref="S721">PERCENTILE(IF(Table1[Director Name] = $P721,Table1[imdb_score]),0.25)</f>
        <v>5.5</v>
      </c>
      <c r="T721" cm="1">
        <f t="array" ref="T721">PERCENTILE(IF(Table1[Director Name] = $P721,Table1[imdb_score]),0.5)</f>
        <v>5.5</v>
      </c>
      <c r="U721" cm="1">
        <f t="array" ref="U721">PERCENTILE(IF(Table1[Director Name] = $P721,Table1[imdb_score]),0.75)</f>
        <v>5.5</v>
      </c>
      <c r="V721" cm="1">
        <f t="array" ref="V721">PERCENTILE(IF(Table1[Director Name] = $P721,Table1[imdb_score]),1)</f>
        <v>5.5</v>
      </c>
    </row>
    <row r="722" spans="1:22">
      <c r="A722" t="s">
        <v>1245</v>
      </c>
      <c r="B722">
        <v>120</v>
      </c>
      <c r="C722">
        <v>120</v>
      </c>
      <c r="D722" t="s">
        <v>2130</v>
      </c>
      <c r="E722">
        <v>43800000</v>
      </c>
      <c r="F722" t="s">
        <v>2128</v>
      </c>
      <c r="G722" t="s">
        <v>3037</v>
      </c>
      <c r="H722">
        <v>36600000</v>
      </c>
      <c r="I722" t="s">
        <v>3038</v>
      </c>
      <c r="J722" t="s">
        <v>19</v>
      </c>
      <c r="K722" t="s">
        <v>379</v>
      </c>
      <c r="L722">
        <v>7200000</v>
      </c>
      <c r="M722">
        <v>6.7</v>
      </c>
      <c r="N722" t="s">
        <v>1081</v>
      </c>
      <c r="P722" t="s">
        <v>427</v>
      </c>
      <c r="Q722">
        <v>6.9</v>
      </c>
      <c r="R722">
        <v>2</v>
      </c>
      <c r="S722" cm="1">
        <f t="array" ref="S722">PERCENTILE(IF(Table1[Director Name] = $P722,Table1[imdb_score]),0.25)</f>
        <v>6.75</v>
      </c>
      <c r="T722" cm="1">
        <f t="array" ref="T722">PERCENTILE(IF(Table1[Director Name] = $P722,Table1[imdb_score]),0.5)</f>
        <v>6.9</v>
      </c>
      <c r="U722" cm="1">
        <f t="array" ref="U722">PERCENTILE(IF(Table1[Director Name] = $P722,Table1[imdb_score]),0.75)</f>
        <v>7.05</v>
      </c>
      <c r="V722" cm="1">
        <f t="array" ref="V722">PERCENTILE(IF(Table1[Director Name] = $P722,Table1[imdb_score]),1)</f>
        <v>7.2</v>
      </c>
    </row>
    <row r="723" spans="1:22">
      <c r="A723" t="s">
        <v>492</v>
      </c>
      <c r="B723">
        <v>57</v>
      </c>
      <c r="C723">
        <v>133</v>
      </c>
      <c r="D723" t="s">
        <v>1177</v>
      </c>
      <c r="E723">
        <v>66528842</v>
      </c>
      <c r="F723" t="s">
        <v>957</v>
      </c>
      <c r="G723" t="s">
        <v>3039</v>
      </c>
      <c r="H723">
        <v>36528842</v>
      </c>
      <c r="I723" t="s">
        <v>3040</v>
      </c>
      <c r="J723" t="s">
        <v>19</v>
      </c>
      <c r="K723" t="s">
        <v>20</v>
      </c>
      <c r="L723">
        <v>30000000</v>
      </c>
      <c r="M723">
        <v>7.5</v>
      </c>
      <c r="N723" t="s">
        <v>3041</v>
      </c>
      <c r="P723" t="s">
        <v>3042</v>
      </c>
      <c r="Q723">
        <v>7.55</v>
      </c>
      <c r="R723">
        <v>2</v>
      </c>
      <c r="S723" cm="1">
        <f t="array" ref="S723">PERCENTILE(IF(Table1[Director Name] = $P723,Table1[imdb_score]),0.25)</f>
        <v>7.1749999999999998</v>
      </c>
      <c r="T723" cm="1">
        <f t="array" ref="T723">PERCENTILE(IF(Table1[Director Name] = $P723,Table1[imdb_score]),0.5)</f>
        <v>7.5500000000000007</v>
      </c>
      <c r="U723" cm="1">
        <f t="array" ref="U723">PERCENTILE(IF(Table1[Director Name] = $P723,Table1[imdb_score]),0.75)</f>
        <v>7.9250000000000007</v>
      </c>
      <c r="V723" cm="1">
        <f t="array" ref="V723">PERCENTILE(IF(Table1[Director Name] = $P723,Table1[imdb_score]),1)</f>
        <v>8.3000000000000007</v>
      </c>
    </row>
    <row r="724" spans="1:22">
      <c r="A724" t="s">
        <v>2041</v>
      </c>
      <c r="B724">
        <v>264</v>
      </c>
      <c r="C724">
        <v>101</v>
      </c>
      <c r="D724" t="s">
        <v>1985</v>
      </c>
      <c r="E724">
        <v>51527787</v>
      </c>
      <c r="F724" t="s">
        <v>3043</v>
      </c>
      <c r="G724" t="s">
        <v>3044</v>
      </c>
      <c r="H724">
        <v>36527787</v>
      </c>
      <c r="I724" t="s">
        <v>3045</v>
      </c>
      <c r="J724" t="s">
        <v>19</v>
      </c>
      <c r="K724" t="s">
        <v>20</v>
      </c>
      <c r="L724">
        <v>15000000</v>
      </c>
      <c r="M724">
        <v>5.5</v>
      </c>
      <c r="N724" t="s">
        <v>1943</v>
      </c>
      <c r="P724" t="s">
        <v>1795</v>
      </c>
      <c r="Q724">
        <v>6.9</v>
      </c>
      <c r="R724">
        <v>2</v>
      </c>
      <c r="S724" cm="1">
        <f t="array" ref="S724">PERCENTILE(IF(Table1[Director Name] = $P724,Table1[imdb_score]),0.25)</f>
        <v>6.75</v>
      </c>
      <c r="T724" cm="1">
        <f t="array" ref="T724">PERCENTILE(IF(Table1[Director Name] = $P724,Table1[imdb_score]),0.5)</f>
        <v>6.9</v>
      </c>
      <c r="U724" cm="1">
        <f t="array" ref="U724">PERCENTILE(IF(Table1[Director Name] = $P724,Table1[imdb_score]),0.75)</f>
        <v>7.05</v>
      </c>
      <c r="V724" cm="1">
        <f t="array" ref="V724">PERCENTILE(IF(Table1[Director Name] = $P724,Table1[imdb_score]),1)</f>
        <v>7.2</v>
      </c>
    </row>
    <row r="725" spans="1:22">
      <c r="A725" t="s">
        <v>2928</v>
      </c>
      <c r="B725">
        <v>589</v>
      </c>
      <c r="C725">
        <v>119</v>
      </c>
      <c r="D725" t="s">
        <v>202</v>
      </c>
      <c r="E725">
        <v>66468315</v>
      </c>
      <c r="F725" t="s">
        <v>334</v>
      </c>
      <c r="G725" t="s">
        <v>3046</v>
      </c>
      <c r="H725">
        <v>36468315</v>
      </c>
      <c r="I725" t="s">
        <v>3047</v>
      </c>
      <c r="J725" t="s">
        <v>19</v>
      </c>
      <c r="K725" t="s">
        <v>20</v>
      </c>
      <c r="L725">
        <v>30000000</v>
      </c>
      <c r="M725">
        <v>7.4</v>
      </c>
      <c r="N725" t="s">
        <v>3048</v>
      </c>
      <c r="P725" t="s">
        <v>3024</v>
      </c>
      <c r="Q725">
        <v>7.7</v>
      </c>
      <c r="R725">
        <v>2</v>
      </c>
      <c r="S725" cm="1">
        <f t="array" ref="S725">PERCENTILE(IF(Table1[Director Name] = $P725,Table1[imdb_score]),0.25)</f>
        <v>7.5</v>
      </c>
      <c r="T725" cm="1">
        <f t="array" ref="T725">PERCENTILE(IF(Table1[Director Name] = $P725,Table1[imdb_score]),0.5)</f>
        <v>7.6999999999999993</v>
      </c>
      <c r="U725" cm="1">
        <f t="array" ref="U725">PERCENTILE(IF(Table1[Director Name] = $P725,Table1[imdb_score]),0.75)</f>
        <v>7.8999999999999995</v>
      </c>
      <c r="V725" cm="1">
        <f t="array" ref="V725">PERCENTILE(IF(Table1[Director Name] = $P725,Table1[imdb_score]),1)</f>
        <v>8.1</v>
      </c>
    </row>
    <row r="726" spans="1:22">
      <c r="A726" t="s">
        <v>2335</v>
      </c>
      <c r="B726">
        <v>64</v>
      </c>
      <c r="C726">
        <v>118</v>
      </c>
      <c r="D726" t="s">
        <v>3049</v>
      </c>
      <c r="E726">
        <v>56398162</v>
      </c>
      <c r="F726" t="s">
        <v>127</v>
      </c>
      <c r="G726" t="s">
        <v>3050</v>
      </c>
      <c r="H726">
        <v>36398162</v>
      </c>
      <c r="I726" t="s">
        <v>3051</v>
      </c>
      <c r="J726" t="s">
        <v>19</v>
      </c>
      <c r="K726" t="s">
        <v>20</v>
      </c>
      <c r="L726">
        <v>20000000</v>
      </c>
      <c r="M726">
        <v>5.7</v>
      </c>
      <c r="N726" t="s">
        <v>3052</v>
      </c>
      <c r="P726" t="s">
        <v>3053</v>
      </c>
      <c r="Q726">
        <v>5.25</v>
      </c>
      <c r="R726">
        <v>2</v>
      </c>
      <c r="S726" cm="1">
        <f t="array" ref="S726">PERCENTILE(IF(Table1[Director Name] = $P726,Table1[imdb_score]),0.25)</f>
        <v>5.1749999999999998</v>
      </c>
      <c r="T726" cm="1">
        <f t="array" ref="T726">PERCENTILE(IF(Table1[Director Name] = $P726,Table1[imdb_score]),0.5)</f>
        <v>5.25</v>
      </c>
      <c r="U726" cm="1">
        <f t="array" ref="U726">PERCENTILE(IF(Table1[Director Name] = $P726,Table1[imdb_score]),0.75)</f>
        <v>5.3250000000000002</v>
      </c>
      <c r="V726" cm="1">
        <f t="array" ref="V726">PERCENTILE(IF(Table1[Director Name] = $P726,Table1[imdb_score]),1)</f>
        <v>5.4</v>
      </c>
    </row>
    <row r="727" spans="1:22">
      <c r="A727" t="s">
        <v>982</v>
      </c>
      <c r="B727">
        <v>264</v>
      </c>
      <c r="C727">
        <v>124</v>
      </c>
      <c r="D727" t="s">
        <v>3054</v>
      </c>
      <c r="E727">
        <v>46377022</v>
      </c>
      <c r="F727" t="s">
        <v>1632</v>
      </c>
      <c r="G727" t="s">
        <v>3055</v>
      </c>
      <c r="H727">
        <v>36377022</v>
      </c>
      <c r="I727" t="s">
        <v>3056</v>
      </c>
      <c r="J727" t="s">
        <v>19</v>
      </c>
      <c r="K727" t="s">
        <v>379</v>
      </c>
      <c r="L727">
        <v>10000000</v>
      </c>
      <c r="M727">
        <v>7.3</v>
      </c>
      <c r="N727" t="s">
        <v>167</v>
      </c>
      <c r="P727" t="s">
        <v>3057</v>
      </c>
      <c r="Q727">
        <v>5.85</v>
      </c>
      <c r="R727">
        <v>2</v>
      </c>
      <c r="S727" cm="1">
        <f t="array" ref="S727">PERCENTILE(IF(Table1[Director Name] = $P727,Table1[imdb_score]),0.25)</f>
        <v>5.8250000000000002</v>
      </c>
      <c r="T727" cm="1">
        <f t="array" ref="T727">PERCENTILE(IF(Table1[Director Name] = $P727,Table1[imdb_score]),0.5)</f>
        <v>5.85</v>
      </c>
      <c r="U727" cm="1">
        <f t="array" ref="U727">PERCENTILE(IF(Table1[Director Name] = $P727,Table1[imdb_score]),0.75)</f>
        <v>5.875</v>
      </c>
      <c r="V727" cm="1">
        <f t="array" ref="V727">PERCENTILE(IF(Table1[Director Name] = $P727,Table1[imdb_score]),1)</f>
        <v>5.9</v>
      </c>
    </row>
    <row r="728" spans="1:22">
      <c r="A728" t="s">
        <v>944</v>
      </c>
      <c r="B728">
        <v>129</v>
      </c>
      <c r="C728">
        <v>135</v>
      </c>
      <c r="D728" t="s">
        <v>1823</v>
      </c>
      <c r="E728">
        <v>64371181</v>
      </c>
      <c r="F728" t="s">
        <v>3058</v>
      </c>
      <c r="G728" t="s">
        <v>3059</v>
      </c>
      <c r="H728">
        <v>36371181</v>
      </c>
      <c r="I728" t="s">
        <v>3060</v>
      </c>
      <c r="J728" t="s">
        <v>19</v>
      </c>
      <c r="K728" t="s">
        <v>20</v>
      </c>
      <c r="L728">
        <v>28000000</v>
      </c>
      <c r="M728">
        <v>7.5</v>
      </c>
      <c r="N728" t="s">
        <v>3061</v>
      </c>
      <c r="P728" t="s">
        <v>3062</v>
      </c>
      <c r="Q728">
        <v>6.8</v>
      </c>
      <c r="R728">
        <v>2</v>
      </c>
      <c r="S728" cm="1">
        <f t="array" ref="S728">PERCENTILE(IF(Table1[Director Name] = $P728,Table1[imdb_score]),0.25)</f>
        <v>6.65</v>
      </c>
      <c r="T728" cm="1">
        <f t="array" ref="T728">PERCENTILE(IF(Table1[Director Name] = $P728,Table1[imdb_score]),0.5)</f>
        <v>6.8</v>
      </c>
      <c r="U728" cm="1">
        <f t="array" ref="U728">PERCENTILE(IF(Table1[Director Name] = $P728,Table1[imdb_score]),0.75)</f>
        <v>6.9499999999999993</v>
      </c>
      <c r="V728" cm="1">
        <f t="array" ref="V728">PERCENTILE(IF(Table1[Director Name] = $P728,Table1[imdb_score]),1)</f>
        <v>7.1</v>
      </c>
    </row>
    <row r="729" spans="1:22">
      <c r="A729" t="s">
        <v>292</v>
      </c>
      <c r="B729">
        <v>111</v>
      </c>
      <c r="C729">
        <v>105</v>
      </c>
      <c r="D729" t="s">
        <v>1695</v>
      </c>
      <c r="E729">
        <v>56362352</v>
      </c>
      <c r="F729" t="s">
        <v>338</v>
      </c>
      <c r="G729" t="s">
        <v>3063</v>
      </c>
      <c r="H729">
        <v>36362352</v>
      </c>
      <c r="I729" t="s">
        <v>1673</v>
      </c>
      <c r="J729" t="s">
        <v>19</v>
      </c>
      <c r="K729" t="s">
        <v>20</v>
      </c>
      <c r="L729">
        <v>20000000</v>
      </c>
      <c r="M729">
        <v>7.9</v>
      </c>
      <c r="N729" t="s">
        <v>3064</v>
      </c>
      <c r="P729" t="s">
        <v>3065</v>
      </c>
      <c r="Q729">
        <v>6.35</v>
      </c>
      <c r="R729">
        <v>2</v>
      </c>
      <c r="S729" cm="1">
        <f t="array" ref="S729">PERCENTILE(IF(Table1[Director Name] = $P729,Table1[imdb_score]),0.25)</f>
        <v>6.2750000000000004</v>
      </c>
      <c r="T729" cm="1">
        <f t="array" ref="T729">PERCENTILE(IF(Table1[Director Name] = $P729,Table1[imdb_score]),0.5)</f>
        <v>6.35</v>
      </c>
      <c r="U729" cm="1">
        <f t="array" ref="U729">PERCENTILE(IF(Table1[Director Name] = $P729,Table1[imdb_score]),0.75)</f>
        <v>6.4249999999999998</v>
      </c>
      <c r="V729" cm="1">
        <f t="array" ref="V729">PERCENTILE(IF(Table1[Director Name] = $P729,Table1[imdb_score]),1)</f>
        <v>6.5</v>
      </c>
    </row>
    <row r="730" spans="1:22">
      <c r="A730" t="s">
        <v>2245</v>
      </c>
      <c r="B730">
        <v>486</v>
      </c>
      <c r="C730">
        <v>112</v>
      </c>
      <c r="D730" t="s">
        <v>77</v>
      </c>
      <c r="E730">
        <v>206360018</v>
      </c>
      <c r="F730" t="s">
        <v>60</v>
      </c>
      <c r="G730" t="s">
        <v>3066</v>
      </c>
      <c r="H730">
        <v>36360018</v>
      </c>
      <c r="I730" t="s">
        <v>957</v>
      </c>
      <c r="J730" t="s">
        <v>19</v>
      </c>
      <c r="K730" t="s">
        <v>20</v>
      </c>
      <c r="L730">
        <v>170000000</v>
      </c>
      <c r="M730">
        <v>7.1</v>
      </c>
      <c r="N730" t="s">
        <v>341</v>
      </c>
      <c r="P730" t="s">
        <v>3067</v>
      </c>
      <c r="Q730">
        <v>6.4</v>
      </c>
      <c r="R730">
        <v>2</v>
      </c>
      <c r="S730" cm="1">
        <f t="array" ref="S730">PERCENTILE(IF(Table1[Director Name] = $P730,Table1[imdb_score]),0.25)</f>
        <v>6.4</v>
      </c>
      <c r="T730" cm="1">
        <f t="array" ref="T730">PERCENTILE(IF(Table1[Director Name] = $P730,Table1[imdb_score]),0.5)</f>
        <v>6.4</v>
      </c>
      <c r="U730" cm="1">
        <f t="array" ref="U730">PERCENTILE(IF(Table1[Director Name] = $P730,Table1[imdb_score]),0.75)</f>
        <v>6.4</v>
      </c>
      <c r="V730" cm="1">
        <f t="array" ref="V730">PERCENTILE(IF(Table1[Director Name] = $P730,Table1[imdb_score]),1)</f>
        <v>6.4</v>
      </c>
    </row>
    <row r="731" spans="1:22">
      <c r="A731" t="s">
        <v>487</v>
      </c>
      <c r="B731">
        <v>153</v>
      </c>
      <c r="C731">
        <v>139</v>
      </c>
      <c r="D731" t="s">
        <v>1310</v>
      </c>
      <c r="E731">
        <v>58328680</v>
      </c>
      <c r="F731" t="s">
        <v>757</v>
      </c>
      <c r="G731" t="s">
        <v>3068</v>
      </c>
      <c r="H731">
        <v>36328680</v>
      </c>
      <c r="I731" t="s">
        <v>3069</v>
      </c>
      <c r="J731" t="s">
        <v>19</v>
      </c>
      <c r="K731" t="s">
        <v>20</v>
      </c>
      <c r="L731">
        <v>22000000</v>
      </c>
      <c r="M731">
        <v>7.5</v>
      </c>
      <c r="N731" t="s">
        <v>3070</v>
      </c>
      <c r="P731" t="s">
        <v>3071</v>
      </c>
      <c r="Q731">
        <v>6.1</v>
      </c>
      <c r="R731">
        <v>2</v>
      </c>
      <c r="S731" cm="1">
        <f t="array" ref="S731">PERCENTILE(IF(Table1[Director Name] = $P731,Table1[imdb_score]),0.25)</f>
        <v>6</v>
      </c>
      <c r="T731" cm="1">
        <f t="array" ref="T731">PERCENTILE(IF(Table1[Director Name] = $P731,Table1[imdb_score]),0.5)</f>
        <v>6.1</v>
      </c>
      <c r="U731" cm="1">
        <f t="array" ref="U731">PERCENTILE(IF(Table1[Director Name] = $P731,Table1[imdb_score]),0.75)</f>
        <v>6.2</v>
      </c>
      <c r="V731" cm="1">
        <f t="array" ref="V731">PERCENTILE(IF(Table1[Director Name] = $P731,Table1[imdb_score]),1)</f>
        <v>6.3</v>
      </c>
    </row>
    <row r="732" spans="1:22">
      <c r="A732" t="s">
        <v>546</v>
      </c>
      <c r="B732">
        <v>304</v>
      </c>
      <c r="C732">
        <v>137</v>
      </c>
      <c r="D732" t="s">
        <v>3072</v>
      </c>
      <c r="E732">
        <v>66207920</v>
      </c>
      <c r="F732" t="s">
        <v>2841</v>
      </c>
      <c r="G732" t="s">
        <v>3073</v>
      </c>
      <c r="H732">
        <v>36207920</v>
      </c>
      <c r="I732" t="s">
        <v>3074</v>
      </c>
      <c r="J732" t="s">
        <v>19</v>
      </c>
      <c r="K732" t="s">
        <v>20</v>
      </c>
      <c r="L732">
        <v>30000000</v>
      </c>
      <c r="M732">
        <v>8</v>
      </c>
      <c r="N732" t="s">
        <v>87</v>
      </c>
      <c r="P732" t="s">
        <v>2454</v>
      </c>
      <c r="Q732">
        <v>5.8</v>
      </c>
      <c r="R732">
        <v>2</v>
      </c>
      <c r="S732" cm="1">
        <f t="array" ref="S732">PERCENTILE(IF(Table1[Director Name] = $P732,Table1[imdb_score]),0.25)</f>
        <v>5.5</v>
      </c>
      <c r="T732" cm="1">
        <f t="array" ref="T732">PERCENTILE(IF(Table1[Director Name] = $P732,Table1[imdb_score]),0.5)</f>
        <v>5.8000000000000007</v>
      </c>
      <c r="U732" cm="1">
        <f t="array" ref="U732">PERCENTILE(IF(Table1[Director Name] = $P732,Table1[imdb_score]),0.75)</f>
        <v>6.1000000000000005</v>
      </c>
      <c r="V732" cm="1">
        <f t="array" ref="V732">PERCENTILE(IF(Table1[Director Name] = $P732,Table1[imdb_score]),1)</f>
        <v>6.4</v>
      </c>
    </row>
    <row r="733" spans="1:22">
      <c r="A733" t="s">
        <v>3075</v>
      </c>
      <c r="B733">
        <v>151</v>
      </c>
      <c r="C733">
        <v>110</v>
      </c>
      <c r="D733" t="s">
        <v>3076</v>
      </c>
      <c r="E733">
        <v>56154094</v>
      </c>
      <c r="F733" t="s">
        <v>3077</v>
      </c>
      <c r="G733" t="s">
        <v>3078</v>
      </c>
      <c r="H733">
        <v>36154094</v>
      </c>
      <c r="I733" t="s">
        <v>3079</v>
      </c>
      <c r="J733" t="s">
        <v>19</v>
      </c>
      <c r="K733" t="s">
        <v>379</v>
      </c>
      <c r="L733">
        <v>20000000</v>
      </c>
      <c r="M733">
        <v>7.6</v>
      </c>
      <c r="N733" t="s">
        <v>32</v>
      </c>
      <c r="P733" t="s">
        <v>888</v>
      </c>
      <c r="Q733">
        <v>6.85</v>
      </c>
      <c r="R733">
        <v>2</v>
      </c>
      <c r="S733" cm="1">
        <f t="array" ref="S733">PERCENTILE(IF(Table1[Director Name] = $P733,Table1[imdb_score]),0.25)</f>
        <v>6.6749999999999998</v>
      </c>
      <c r="T733" cm="1">
        <f t="array" ref="T733">PERCENTILE(IF(Table1[Director Name] = $P733,Table1[imdb_score]),0.5)</f>
        <v>6.85</v>
      </c>
      <c r="U733" cm="1">
        <f t="array" ref="U733">PERCENTILE(IF(Table1[Director Name] = $P733,Table1[imdb_score]),0.75)</f>
        <v>7.0250000000000004</v>
      </c>
      <c r="V733" cm="1">
        <f t="array" ref="V733">PERCENTILE(IF(Table1[Director Name] = $P733,Table1[imdb_score]),1)</f>
        <v>7.2</v>
      </c>
    </row>
    <row r="734" spans="1:22">
      <c r="A734" t="s">
        <v>2159</v>
      </c>
      <c r="B734">
        <v>90</v>
      </c>
      <c r="C734">
        <v>100</v>
      </c>
      <c r="D734" t="s">
        <v>1488</v>
      </c>
      <c r="E734">
        <v>48637684</v>
      </c>
      <c r="F734" t="s">
        <v>1119</v>
      </c>
      <c r="G734" t="s">
        <v>3080</v>
      </c>
      <c r="H734">
        <v>36137684</v>
      </c>
      <c r="I734" t="s">
        <v>996</v>
      </c>
      <c r="J734" t="s">
        <v>19</v>
      </c>
      <c r="K734" t="s">
        <v>20</v>
      </c>
      <c r="L734">
        <v>12500000</v>
      </c>
      <c r="M734">
        <v>6.1</v>
      </c>
      <c r="N734" t="s">
        <v>331</v>
      </c>
      <c r="P734" t="s">
        <v>1144</v>
      </c>
      <c r="Q734">
        <v>5.45</v>
      </c>
      <c r="R734">
        <v>2</v>
      </c>
      <c r="S734" cm="1">
        <f t="array" ref="S734">PERCENTILE(IF(Table1[Director Name] = $P734,Table1[imdb_score]),0.25)</f>
        <v>5.2249999999999996</v>
      </c>
      <c r="T734" cm="1">
        <f t="array" ref="T734">PERCENTILE(IF(Table1[Director Name] = $P734,Table1[imdb_score]),0.5)</f>
        <v>5.45</v>
      </c>
      <c r="U734" cm="1">
        <f t="array" ref="U734">PERCENTILE(IF(Table1[Director Name] = $P734,Table1[imdb_score]),0.75)</f>
        <v>5.6750000000000007</v>
      </c>
      <c r="V734" cm="1">
        <f t="array" ref="V734">PERCENTILE(IF(Table1[Director Name] = $P734,Table1[imdb_score]),1)</f>
        <v>5.9</v>
      </c>
    </row>
    <row r="735" spans="1:22">
      <c r="A735" t="s">
        <v>2911</v>
      </c>
      <c r="B735">
        <v>37</v>
      </c>
      <c r="C735">
        <v>117</v>
      </c>
      <c r="D735" t="s">
        <v>1486</v>
      </c>
      <c r="E735">
        <v>49121934</v>
      </c>
      <c r="F735" t="s">
        <v>1621</v>
      </c>
      <c r="G735" t="s">
        <v>3081</v>
      </c>
      <c r="H735">
        <v>36121934</v>
      </c>
      <c r="I735" t="s">
        <v>943</v>
      </c>
      <c r="J735" t="s">
        <v>19</v>
      </c>
      <c r="K735" t="s">
        <v>20</v>
      </c>
      <c r="L735">
        <v>13000000</v>
      </c>
      <c r="M735">
        <v>6.1</v>
      </c>
      <c r="N735" t="s">
        <v>564</v>
      </c>
      <c r="P735" t="s">
        <v>621</v>
      </c>
      <c r="Q735">
        <v>7.5</v>
      </c>
      <c r="R735">
        <v>2</v>
      </c>
      <c r="S735" cm="1">
        <f t="array" ref="S735">PERCENTILE(IF(Table1[Director Name] = $P735,Table1[imdb_score]),0.25)</f>
        <v>7.2</v>
      </c>
      <c r="T735" cm="1">
        <f t="array" ref="T735">PERCENTILE(IF(Table1[Director Name] = $P735,Table1[imdb_score]),0.5)</f>
        <v>7.5</v>
      </c>
      <c r="U735" cm="1">
        <f t="array" ref="U735">PERCENTILE(IF(Table1[Director Name] = $P735,Table1[imdb_score]),0.75)</f>
        <v>7.8</v>
      </c>
      <c r="V735" cm="1">
        <f t="array" ref="V735">PERCENTILE(IF(Table1[Director Name] = $P735,Table1[imdb_score]),1)</f>
        <v>8.1</v>
      </c>
    </row>
    <row r="736" spans="1:22">
      <c r="A736" t="s">
        <v>1242</v>
      </c>
      <c r="B736">
        <v>34</v>
      </c>
      <c r="C736">
        <v>115</v>
      </c>
      <c r="D736" t="s">
        <v>1621</v>
      </c>
      <c r="E736">
        <v>43490057</v>
      </c>
      <c r="F736" t="s">
        <v>2349</v>
      </c>
      <c r="G736" t="s">
        <v>3082</v>
      </c>
      <c r="H736">
        <v>35990057</v>
      </c>
      <c r="I736" t="s">
        <v>2841</v>
      </c>
      <c r="J736" t="s">
        <v>19</v>
      </c>
      <c r="K736" t="s">
        <v>20</v>
      </c>
      <c r="L736">
        <v>7500000</v>
      </c>
      <c r="M736">
        <v>6.9</v>
      </c>
      <c r="N736" t="s">
        <v>167</v>
      </c>
      <c r="P736" t="s">
        <v>2753</v>
      </c>
      <c r="Q736">
        <v>7.25</v>
      </c>
      <c r="R736">
        <v>2</v>
      </c>
      <c r="S736" cm="1">
        <f t="array" ref="S736">PERCENTILE(IF(Table1[Director Name] = $P736,Table1[imdb_score]),0.25)</f>
        <v>7.1749999999999998</v>
      </c>
      <c r="T736" cm="1">
        <f t="array" ref="T736">PERCENTILE(IF(Table1[Director Name] = $P736,Table1[imdb_score]),0.5)</f>
        <v>7.25</v>
      </c>
      <c r="U736" cm="1">
        <f t="array" ref="U736">PERCENTILE(IF(Table1[Director Name] = $P736,Table1[imdb_score]),0.75)</f>
        <v>7.3250000000000002</v>
      </c>
      <c r="V736" cm="1">
        <f t="array" ref="V736">PERCENTILE(IF(Table1[Director Name] = $P736,Table1[imdb_score]),1)</f>
        <v>7.4</v>
      </c>
    </row>
    <row r="737" spans="1:22">
      <c r="A737" t="s">
        <v>126</v>
      </c>
      <c r="B737">
        <v>69</v>
      </c>
      <c r="C737">
        <v>135</v>
      </c>
      <c r="D737" t="s">
        <v>1261</v>
      </c>
      <c r="E737">
        <v>70960517</v>
      </c>
      <c r="F737" t="s">
        <v>126</v>
      </c>
      <c r="G737" t="s">
        <v>3083</v>
      </c>
      <c r="H737">
        <v>35960517</v>
      </c>
      <c r="I737" t="s">
        <v>3084</v>
      </c>
      <c r="J737" t="s">
        <v>19</v>
      </c>
      <c r="K737" t="s">
        <v>20</v>
      </c>
      <c r="L737">
        <v>35000000</v>
      </c>
      <c r="M737">
        <v>7.5</v>
      </c>
      <c r="N737" t="s">
        <v>32</v>
      </c>
      <c r="P737" t="s">
        <v>3085</v>
      </c>
      <c r="Q737">
        <v>6.05</v>
      </c>
      <c r="R737">
        <v>2</v>
      </c>
      <c r="S737" cm="1">
        <f t="array" ref="S737">PERCENTILE(IF(Table1[Director Name] = $P737,Table1[imdb_score]),0.25)</f>
        <v>5.9249999999999998</v>
      </c>
      <c r="T737" cm="1">
        <f t="array" ref="T737">PERCENTILE(IF(Table1[Director Name] = $P737,Table1[imdb_score]),0.5)</f>
        <v>6.05</v>
      </c>
      <c r="U737" cm="1">
        <f t="array" ref="U737">PERCENTILE(IF(Table1[Director Name] = $P737,Table1[imdb_score]),0.75)</f>
        <v>6.1749999999999998</v>
      </c>
      <c r="V737" cm="1">
        <f t="array" ref="V737">PERCENTILE(IF(Table1[Director Name] = $P737,Table1[imdb_score]),1)</f>
        <v>6.3</v>
      </c>
    </row>
    <row r="738" spans="1:22">
      <c r="A738" t="s">
        <v>620</v>
      </c>
      <c r="B738">
        <v>222</v>
      </c>
      <c r="C738">
        <v>105</v>
      </c>
      <c r="D738" t="s">
        <v>86</v>
      </c>
      <c r="E738">
        <v>63910583</v>
      </c>
      <c r="F738" t="s">
        <v>328</v>
      </c>
      <c r="G738" t="s">
        <v>3086</v>
      </c>
      <c r="H738">
        <v>35910583</v>
      </c>
      <c r="I738" t="s">
        <v>1408</v>
      </c>
      <c r="J738" t="s">
        <v>19</v>
      </c>
      <c r="K738" t="s">
        <v>20</v>
      </c>
      <c r="L738">
        <v>28000000</v>
      </c>
      <c r="M738">
        <v>6.6</v>
      </c>
      <c r="N738" t="s">
        <v>331</v>
      </c>
      <c r="P738" t="s">
        <v>3087</v>
      </c>
      <c r="Q738">
        <v>5.95</v>
      </c>
      <c r="R738">
        <v>2</v>
      </c>
      <c r="S738" cm="1">
        <f t="array" ref="S738">PERCENTILE(IF(Table1[Director Name] = $P738,Table1[imdb_score]),0.25)</f>
        <v>5.7249999999999996</v>
      </c>
      <c r="T738" cm="1">
        <f t="array" ref="T738">PERCENTILE(IF(Table1[Director Name] = $P738,Table1[imdb_score]),0.5)</f>
        <v>5.95</v>
      </c>
      <c r="U738" cm="1">
        <f t="array" ref="U738">PERCENTILE(IF(Table1[Director Name] = $P738,Table1[imdb_score]),0.75)</f>
        <v>6.1750000000000007</v>
      </c>
      <c r="V738" cm="1">
        <f t="array" ref="V738">PERCENTILE(IF(Table1[Director Name] = $P738,Table1[imdb_score]),1)</f>
        <v>6.4</v>
      </c>
    </row>
    <row r="739" spans="1:22">
      <c r="A739" t="s">
        <v>1709</v>
      </c>
      <c r="B739">
        <v>24</v>
      </c>
      <c r="C739">
        <v>69</v>
      </c>
      <c r="D739" t="s">
        <v>3088</v>
      </c>
      <c r="E739">
        <v>48092846</v>
      </c>
      <c r="F739" t="s">
        <v>3089</v>
      </c>
      <c r="G739" t="s">
        <v>3090</v>
      </c>
      <c r="H739">
        <v>35592846</v>
      </c>
      <c r="I739" t="s">
        <v>3091</v>
      </c>
      <c r="J739" t="s">
        <v>19</v>
      </c>
      <c r="K739" t="s">
        <v>20</v>
      </c>
      <c r="L739">
        <v>12500000</v>
      </c>
      <c r="M739">
        <v>7.3</v>
      </c>
      <c r="N739" t="s">
        <v>3092</v>
      </c>
      <c r="P739" t="s">
        <v>2459</v>
      </c>
      <c r="Q739">
        <v>6.2</v>
      </c>
      <c r="R739">
        <v>2</v>
      </c>
      <c r="S739" cm="1">
        <f t="array" ref="S739">PERCENTILE(IF(Table1[Director Name] = $P739,Table1[imdb_score]),0.25)</f>
        <v>6.2</v>
      </c>
      <c r="T739" cm="1">
        <f t="array" ref="T739">PERCENTILE(IF(Table1[Director Name] = $P739,Table1[imdb_score]),0.5)</f>
        <v>6.2</v>
      </c>
      <c r="U739" cm="1">
        <f t="array" ref="U739">PERCENTILE(IF(Table1[Director Name] = $P739,Table1[imdb_score]),0.75)</f>
        <v>6.2</v>
      </c>
      <c r="V739" cm="1">
        <f t="array" ref="V739">PERCENTILE(IF(Table1[Director Name] = $P739,Table1[imdb_score]),1)</f>
        <v>6.2</v>
      </c>
    </row>
    <row r="740" spans="1:22">
      <c r="A740" t="s">
        <v>342</v>
      </c>
      <c r="B740">
        <v>49</v>
      </c>
      <c r="C740">
        <v>115</v>
      </c>
      <c r="D740" t="s">
        <v>1686</v>
      </c>
      <c r="E740">
        <v>61490000</v>
      </c>
      <c r="F740" t="s">
        <v>479</v>
      </c>
      <c r="G740" t="s">
        <v>3093</v>
      </c>
      <c r="H740">
        <v>35490000</v>
      </c>
      <c r="I740" t="s">
        <v>3094</v>
      </c>
      <c r="J740" t="s">
        <v>19</v>
      </c>
      <c r="K740" t="s">
        <v>20</v>
      </c>
      <c r="L740">
        <v>26000000</v>
      </c>
      <c r="M740">
        <v>6.6</v>
      </c>
      <c r="N740" t="s">
        <v>3011</v>
      </c>
      <c r="P740" t="s">
        <v>3095</v>
      </c>
      <c r="Q740">
        <v>7.25</v>
      </c>
      <c r="R740">
        <v>2</v>
      </c>
      <c r="S740" cm="1">
        <f t="array" ref="S740">PERCENTILE(IF(Table1[Director Name] = $P740,Table1[imdb_score]),0.25)</f>
        <v>7.0750000000000002</v>
      </c>
      <c r="T740" cm="1">
        <f t="array" ref="T740">PERCENTILE(IF(Table1[Director Name] = $P740,Table1[imdb_score]),0.5)</f>
        <v>7.25</v>
      </c>
      <c r="U740" cm="1">
        <f t="array" ref="U740">PERCENTILE(IF(Table1[Director Name] = $P740,Table1[imdb_score]),0.75)</f>
        <v>7.4249999999999998</v>
      </c>
      <c r="V740" cm="1">
        <f t="array" ref="V740">PERCENTILE(IF(Table1[Director Name] = $P740,Table1[imdb_score]),1)</f>
        <v>7.6</v>
      </c>
    </row>
    <row r="741" spans="1:22">
      <c r="A741" t="s">
        <v>688</v>
      </c>
      <c r="B741">
        <v>173</v>
      </c>
      <c r="C741">
        <v>106</v>
      </c>
      <c r="D741" t="s">
        <v>3096</v>
      </c>
      <c r="E741">
        <v>100468793</v>
      </c>
      <c r="F741" t="s">
        <v>344</v>
      </c>
      <c r="G741" t="s">
        <v>3097</v>
      </c>
      <c r="H741">
        <v>35468793</v>
      </c>
      <c r="I741" t="s">
        <v>3098</v>
      </c>
      <c r="J741" t="s">
        <v>19</v>
      </c>
      <c r="K741" t="s">
        <v>20</v>
      </c>
      <c r="L741">
        <v>65000000</v>
      </c>
      <c r="M741">
        <v>6.9</v>
      </c>
      <c r="N741" t="s">
        <v>57</v>
      </c>
      <c r="P741" t="s">
        <v>3099</v>
      </c>
      <c r="Q741">
        <v>7.55</v>
      </c>
      <c r="R741">
        <v>2</v>
      </c>
      <c r="S741" cm="1">
        <f t="array" ref="S741">PERCENTILE(IF(Table1[Director Name] = $P741,Table1[imdb_score]),0.25)</f>
        <v>7.5250000000000004</v>
      </c>
      <c r="T741" cm="1">
        <f t="array" ref="T741">PERCENTILE(IF(Table1[Director Name] = $P741,Table1[imdb_score]),0.5)</f>
        <v>7.55</v>
      </c>
      <c r="U741" cm="1">
        <f t="array" ref="U741">PERCENTILE(IF(Table1[Director Name] = $P741,Table1[imdb_score]),0.75)</f>
        <v>7.5749999999999993</v>
      </c>
      <c r="V741" cm="1">
        <f t="array" ref="V741">PERCENTILE(IF(Table1[Director Name] = $P741,Table1[imdb_score]),1)</f>
        <v>7.6</v>
      </c>
    </row>
    <row r="742" spans="1:22">
      <c r="A742" t="s">
        <v>1896</v>
      </c>
      <c r="B742">
        <v>81</v>
      </c>
      <c r="C742">
        <v>100</v>
      </c>
      <c r="D742" t="s">
        <v>2076</v>
      </c>
      <c r="E742">
        <v>55461307</v>
      </c>
      <c r="F742" t="s">
        <v>463</v>
      </c>
      <c r="G742" t="s">
        <v>3100</v>
      </c>
      <c r="H742">
        <v>35461307</v>
      </c>
      <c r="I742" t="s">
        <v>839</v>
      </c>
      <c r="J742" t="s">
        <v>19</v>
      </c>
      <c r="K742" t="s">
        <v>20</v>
      </c>
      <c r="L742">
        <v>20000000</v>
      </c>
      <c r="M742">
        <v>6.7</v>
      </c>
      <c r="N742" t="s">
        <v>57</v>
      </c>
      <c r="P742" t="s">
        <v>3101</v>
      </c>
      <c r="Q742">
        <v>6.05</v>
      </c>
      <c r="R742">
        <v>2</v>
      </c>
      <c r="S742" cm="1">
        <f t="array" ref="S742">PERCENTILE(IF(Table1[Director Name] = $P742,Table1[imdb_score]),0.25)</f>
        <v>5.875</v>
      </c>
      <c r="T742" cm="1">
        <f t="array" ref="T742">PERCENTILE(IF(Table1[Director Name] = $P742,Table1[imdb_score]),0.5)</f>
        <v>6.0500000000000007</v>
      </c>
      <c r="U742" cm="1">
        <f t="array" ref="U742">PERCENTILE(IF(Table1[Director Name] = $P742,Table1[imdb_score]),0.75)</f>
        <v>6.2250000000000005</v>
      </c>
      <c r="V742" cm="1">
        <f t="array" ref="V742">PERCENTILE(IF(Table1[Director Name] = $P742,Table1[imdb_score]),1)</f>
        <v>6.4</v>
      </c>
    </row>
    <row r="743" spans="1:22">
      <c r="A743" t="s">
        <v>1896</v>
      </c>
      <c r="B743">
        <v>81</v>
      </c>
      <c r="C743">
        <v>100</v>
      </c>
      <c r="D743" t="s">
        <v>2076</v>
      </c>
      <c r="E743">
        <v>55461307</v>
      </c>
      <c r="F743" t="s">
        <v>463</v>
      </c>
      <c r="G743" t="s">
        <v>3100</v>
      </c>
      <c r="H743">
        <v>35461307</v>
      </c>
      <c r="I743" t="s">
        <v>839</v>
      </c>
      <c r="J743" t="s">
        <v>19</v>
      </c>
      <c r="K743" t="s">
        <v>20</v>
      </c>
      <c r="L743">
        <v>20000000</v>
      </c>
      <c r="M743">
        <v>6.7</v>
      </c>
      <c r="N743" t="s">
        <v>57</v>
      </c>
      <c r="P743" t="s">
        <v>3102</v>
      </c>
      <c r="Q743">
        <v>7.2</v>
      </c>
      <c r="R743">
        <v>2</v>
      </c>
      <c r="S743" cm="1">
        <f t="array" ref="S743">PERCENTILE(IF(Table1[Director Name] = $P743,Table1[imdb_score]),0.25)</f>
        <v>7.1</v>
      </c>
      <c r="T743" cm="1">
        <f t="array" ref="T743">PERCENTILE(IF(Table1[Director Name] = $P743,Table1[imdb_score]),0.5)</f>
        <v>7.2</v>
      </c>
      <c r="U743" cm="1">
        <f t="array" ref="U743">PERCENTILE(IF(Table1[Director Name] = $P743,Table1[imdb_score]),0.75)</f>
        <v>7.3000000000000007</v>
      </c>
      <c r="V743" cm="1">
        <f t="array" ref="V743">PERCENTILE(IF(Table1[Director Name] = $P743,Table1[imdb_score]),1)</f>
        <v>7.4</v>
      </c>
    </row>
    <row r="744" spans="1:22">
      <c r="A744" t="s">
        <v>239</v>
      </c>
      <c r="B744">
        <v>307</v>
      </c>
      <c r="C744">
        <v>95</v>
      </c>
      <c r="D744" t="s">
        <v>3103</v>
      </c>
      <c r="E744">
        <v>100448498</v>
      </c>
      <c r="F744" t="s">
        <v>59</v>
      </c>
      <c r="G744" t="s">
        <v>3104</v>
      </c>
      <c r="H744">
        <v>35448498</v>
      </c>
      <c r="I744" t="s">
        <v>3105</v>
      </c>
      <c r="J744" t="s">
        <v>19</v>
      </c>
      <c r="K744" t="s">
        <v>20</v>
      </c>
      <c r="L744">
        <v>65000000</v>
      </c>
      <c r="M744">
        <v>6.6</v>
      </c>
      <c r="N744" t="s">
        <v>167</v>
      </c>
      <c r="P744" t="s">
        <v>3106</v>
      </c>
      <c r="Q744">
        <v>7.65</v>
      </c>
      <c r="R744">
        <v>2</v>
      </c>
      <c r="S744" cm="1">
        <f t="array" ref="S744">PERCENTILE(IF(Table1[Director Name] = $P744,Table1[imdb_score]),0.25)</f>
        <v>7.5750000000000002</v>
      </c>
      <c r="T744" cm="1">
        <f t="array" ref="T744">PERCENTILE(IF(Table1[Director Name] = $P744,Table1[imdb_score]),0.5)</f>
        <v>7.65</v>
      </c>
      <c r="U744" cm="1">
        <f t="array" ref="U744">PERCENTILE(IF(Table1[Director Name] = $P744,Table1[imdb_score]),0.75)</f>
        <v>7.7249999999999996</v>
      </c>
      <c r="V744" cm="1">
        <f t="array" ref="V744">PERCENTILE(IF(Table1[Director Name] = $P744,Table1[imdb_score]),1)</f>
        <v>7.8</v>
      </c>
    </row>
    <row r="745" spans="1:22">
      <c r="A745" t="s">
        <v>1077</v>
      </c>
      <c r="B745">
        <v>170</v>
      </c>
      <c r="C745">
        <v>101</v>
      </c>
      <c r="D745" t="s">
        <v>3107</v>
      </c>
      <c r="E745">
        <v>60443237</v>
      </c>
      <c r="F745" t="s">
        <v>327</v>
      </c>
      <c r="G745" t="s">
        <v>3108</v>
      </c>
      <c r="H745">
        <v>35443237</v>
      </c>
      <c r="I745" t="s">
        <v>3109</v>
      </c>
      <c r="J745" t="s">
        <v>19</v>
      </c>
      <c r="K745" t="s">
        <v>20</v>
      </c>
      <c r="L745">
        <v>25000000</v>
      </c>
      <c r="M745">
        <v>6.5</v>
      </c>
      <c r="N745" t="s">
        <v>32</v>
      </c>
      <c r="P745" t="s">
        <v>164</v>
      </c>
      <c r="Q745">
        <v>6.5</v>
      </c>
      <c r="R745">
        <v>2</v>
      </c>
      <c r="S745" cm="1">
        <f t="array" ref="S745">PERCENTILE(IF(Table1[Director Name] = $P745,Table1[imdb_score]),0.25)</f>
        <v>6.3</v>
      </c>
      <c r="T745" cm="1">
        <f t="array" ref="T745">PERCENTILE(IF(Table1[Director Name] = $P745,Table1[imdb_score]),0.5)</f>
        <v>6.5</v>
      </c>
      <c r="U745" cm="1">
        <f t="array" ref="U745">PERCENTILE(IF(Table1[Director Name] = $P745,Table1[imdb_score]),0.75)</f>
        <v>6.7</v>
      </c>
      <c r="V745" cm="1">
        <f t="array" ref="V745">PERCENTILE(IF(Table1[Director Name] = $P745,Table1[imdb_score]),1)</f>
        <v>6.9</v>
      </c>
    </row>
    <row r="746" spans="1:22">
      <c r="A746" t="s">
        <v>315</v>
      </c>
      <c r="B746">
        <v>378</v>
      </c>
      <c r="C746">
        <v>165</v>
      </c>
      <c r="D746" t="s">
        <v>3110</v>
      </c>
      <c r="E746">
        <v>245428137</v>
      </c>
      <c r="F746" t="s">
        <v>3111</v>
      </c>
      <c r="G746" t="s">
        <v>3112</v>
      </c>
      <c r="H746">
        <v>35428137</v>
      </c>
      <c r="I746" t="s">
        <v>3113</v>
      </c>
      <c r="J746" t="s">
        <v>19</v>
      </c>
      <c r="K746" t="s">
        <v>20</v>
      </c>
      <c r="L746">
        <v>210000000</v>
      </c>
      <c r="M746">
        <v>5.7</v>
      </c>
      <c r="N746" t="s">
        <v>63</v>
      </c>
      <c r="P746" t="s">
        <v>3114</v>
      </c>
      <c r="Q746">
        <v>6.1</v>
      </c>
      <c r="R746">
        <v>2</v>
      </c>
      <c r="S746" cm="1">
        <f t="array" ref="S746">PERCENTILE(IF(Table1[Director Name] = $P746,Table1[imdb_score]),0.25)</f>
        <v>5.9</v>
      </c>
      <c r="T746" cm="1">
        <f t="array" ref="T746">PERCENTILE(IF(Table1[Director Name] = $P746,Table1[imdb_score]),0.5)</f>
        <v>6.1</v>
      </c>
      <c r="U746" cm="1">
        <f t="array" ref="U746">PERCENTILE(IF(Table1[Director Name] = $P746,Table1[imdb_score]),0.75)</f>
        <v>6.3</v>
      </c>
      <c r="V746" cm="1">
        <f t="array" ref="V746">PERCENTILE(IF(Table1[Director Name] = $P746,Table1[imdb_score]),1)</f>
        <v>6.5</v>
      </c>
    </row>
    <row r="747" spans="1:22">
      <c r="A747" t="s">
        <v>823</v>
      </c>
      <c r="B747">
        <v>209</v>
      </c>
      <c r="C747">
        <v>178</v>
      </c>
      <c r="D747" t="s">
        <v>3115</v>
      </c>
      <c r="E747">
        <v>75305995</v>
      </c>
      <c r="F747" t="s">
        <v>1980</v>
      </c>
      <c r="G747" t="s">
        <v>3116</v>
      </c>
      <c r="H747">
        <v>35305995</v>
      </c>
      <c r="I747" t="s">
        <v>1800</v>
      </c>
      <c r="J747" t="s">
        <v>19</v>
      </c>
      <c r="K747" t="s">
        <v>20</v>
      </c>
      <c r="L747">
        <v>40000000</v>
      </c>
      <c r="M747">
        <v>7.7</v>
      </c>
      <c r="N747" t="s">
        <v>2440</v>
      </c>
      <c r="P747" t="s">
        <v>3117</v>
      </c>
      <c r="Q747">
        <v>7.9</v>
      </c>
      <c r="R747">
        <v>2</v>
      </c>
      <c r="S747" cm="1">
        <f t="array" ref="S747">PERCENTILE(IF(Table1[Director Name] = $P747,Table1[imdb_score]),0.25)</f>
        <v>7.8</v>
      </c>
      <c r="T747" cm="1">
        <f t="array" ref="T747">PERCENTILE(IF(Table1[Director Name] = $P747,Table1[imdb_score]),0.5)</f>
        <v>7.9</v>
      </c>
      <c r="U747" cm="1">
        <f t="array" ref="U747">PERCENTILE(IF(Table1[Director Name] = $P747,Table1[imdb_score]),0.75)</f>
        <v>8</v>
      </c>
      <c r="V747" cm="1">
        <f t="array" ref="V747">PERCENTILE(IF(Table1[Director Name] = $P747,Table1[imdb_score]),1)</f>
        <v>8.1</v>
      </c>
    </row>
    <row r="748" spans="1:22">
      <c r="A748" t="s">
        <v>1665</v>
      </c>
      <c r="B748">
        <v>131</v>
      </c>
      <c r="C748">
        <v>113</v>
      </c>
      <c r="D748" t="s">
        <v>3118</v>
      </c>
      <c r="E748">
        <v>72279690</v>
      </c>
      <c r="F748" t="s">
        <v>86</v>
      </c>
      <c r="G748" t="s">
        <v>3119</v>
      </c>
      <c r="H748">
        <v>35279690</v>
      </c>
      <c r="I748" t="s">
        <v>3120</v>
      </c>
      <c r="J748" t="s">
        <v>19</v>
      </c>
      <c r="K748" t="s">
        <v>20</v>
      </c>
      <c r="L748">
        <v>37000000</v>
      </c>
      <c r="M748">
        <v>6.9</v>
      </c>
      <c r="N748" t="s">
        <v>3121</v>
      </c>
      <c r="P748" t="s">
        <v>2589</v>
      </c>
      <c r="Q748">
        <v>6.3</v>
      </c>
      <c r="R748">
        <v>2</v>
      </c>
      <c r="S748" cm="1">
        <f t="array" ref="S748">PERCENTILE(IF(Table1[Director Name] = $P748,Table1[imdb_score]),0.25)</f>
        <v>6.1999999999999993</v>
      </c>
      <c r="T748" cm="1">
        <f t="array" ref="T748">PERCENTILE(IF(Table1[Director Name] = $P748,Table1[imdb_score]),0.5)</f>
        <v>6.3</v>
      </c>
      <c r="U748" cm="1">
        <f t="array" ref="U748">PERCENTILE(IF(Table1[Director Name] = $P748,Table1[imdb_score]),0.75)</f>
        <v>6.4</v>
      </c>
      <c r="V748" cm="1">
        <f t="array" ref="V748">PERCENTILE(IF(Table1[Director Name] = $P748,Table1[imdb_score]),1)</f>
        <v>6.5</v>
      </c>
    </row>
    <row r="749" spans="1:22">
      <c r="A749" t="s">
        <v>266</v>
      </c>
      <c r="B749">
        <v>154</v>
      </c>
      <c r="C749">
        <v>93</v>
      </c>
      <c r="D749" t="s">
        <v>3122</v>
      </c>
      <c r="E749">
        <v>39200000</v>
      </c>
      <c r="F749" t="s">
        <v>266</v>
      </c>
      <c r="G749" t="s">
        <v>3123</v>
      </c>
      <c r="H749">
        <v>35200000</v>
      </c>
      <c r="I749" t="s">
        <v>2986</v>
      </c>
      <c r="J749" t="s">
        <v>19</v>
      </c>
      <c r="K749" t="s">
        <v>20</v>
      </c>
      <c r="L749">
        <v>4000000</v>
      </c>
      <c r="M749">
        <v>8.1</v>
      </c>
      <c r="N749" t="s">
        <v>331</v>
      </c>
      <c r="P749" t="s">
        <v>3124</v>
      </c>
      <c r="Q749">
        <v>7.05</v>
      </c>
      <c r="R749">
        <v>2</v>
      </c>
      <c r="S749" cm="1">
        <f t="array" ref="S749">PERCENTILE(IF(Table1[Director Name] = $P749,Table1[imdb_score]),0.25)</f>
        <v>6.8249999999999993</v>
      </c>
      <c r="T749" cm="1">
        <f t="array" ref="T749">PERCENTILE(IF(Table1[Director Name] = $P749,Table1[imdb_score]),0.5)</f>
        <v>7.05</v>
      </c>
      <c r="U749" cm="1">
        <f t="array" ref="U749">PERCENTILE(IF(Table1[Director Name] = $P749,Table1[imdb_score]),0.75)</f>
        <v>7.2750000000000004</v>
      </c>
      <c r="V749" cm="1">
        <f t="array" ref="V749">PERCENTILE(IF(Table1[Director Name] = $P749,Table1[imdb_score]),1)</f>
        <v>7.5</v>
      </c>
    </row>
    <row r="750" spans="1:22">
      <c r="A750" t="s">
        <v>304</v>
      </c>
      <c r="B750">
        <v>53</v>
      </c>
      <c r="C750">
        <v>115</v>
      </c>
      <c r="D750" t="s">
        <v>838</v>
      </c>
      <c r="E750">
        <v>38168022</v>
      </c>
      <c r="F750" t="s">
        <v>1176</v>
      </c>
      <c r="G750" t="s">
        <v>3125</v>
      </c>
      <c r="H750">
        <v>35168022</v>
      </c>
      <c r="I750" t="s">
        <v>3126</v>
      </c>
      <c r="J750" t="s">
        <v>19</v>
      </c>
      <c r="K750" t="s">
        <v>20</v>
      </c>
      <c r="L750">
        <v>3000000</v>
      </c>
      <c r="M750">
        <v>6.6</v>
      </c>
      <c r="N750" t="s">
        <v>1977</v>
      </c>
      <c r="P750" t="s">
        <v>3127</v>
      </c>
      <c r="Q750">
        <v>6.05</v>
      </c>
      <c r="R750">
        <v>2</v>
      </c>
      <c r="S750" cm="1">
        <f t="array" ref="S750">PERCENTILE(IF(Table1[Director Name] = $P750,Table1[imdb_score]),0.25)</f>
        <v>5.9249999999999998</v>
      </c>
      <c r="T750" cm="1">
        <f t="array" ref="T750">PERCENTILE(IF(Table1[Director Name] = $P750,Table1[imdb_score]),0.5)</f>
        <v>6.05</v>
      </c>
      <c r="U750" cm="1">
        <f t="array" ref="U750">PERCENTILE(IF(Table1[Director Name] = $P750,Table1[imdb_score]),0.75)</f>
        <v>6.1749999999999998</v>
      </c>
      <c r="V750" cm="1">
        <f t="array" ref="V750">PERCENTILE(IF(Table1[Director Name] = $P750,Table1[imdb_score]),1)</f>
        <v>6.3</v>
      </c>
    </row>
    <row r="751" spans="1:22">
      <c r="A751" t="s">
        <v>2864</v>
      </c>
      <c r="B751">
        <v>264</v>
      </c>
      <c r="C751">
        <v>92</v>
      </c>
      <c r="D751" t="s">
        <v>3128</v>
      </c>
      <c r="E751">
        <v>49122319</v>
      </c>
      <c r="F751" t="s">
        <v>1689</v>
      </c>
      <c r="G751" t="s">
        <v>3129</v>
      </c>
      <c r="H751">
        <v>35122319</v>
      </c>
      <c r="I751" t="s">
        <v>3130</v>
      </c>
      <c r="J751" t="s">
        <v>19</v>
      </c>
      <c r="K751" t="s">
        <v>20</v>
      </c>
      <c r="L751">
        <v>14000000</v>
      </c>
      <c r="M751">
        <v>5.9</v>
      </c>
      <c r="N751" t="s">
        <v>1943</v>
      </c>
      <c r="P751" t="s">
        <v>3131</v>
      </c>
      <c r="Q751">
        <v>6.25</v>
      </c>
      <c r="R751">
        <v>2</v>
      </c>
      <c r="S751" cm="1">
        <f t="array" ref="S751">PERCENTILE(IF(Table1[Director Name] = $P751,Table1[imdb_score]),0.25)</f>
        <v>6.1749999999999998</v>
      </c>
      <c r="T751" cm="1">
        <f t="array" ref="T751">PERCENTILE(IF(Table1[Director Name] = $P751,Table1[imdb_score]),0.5)</f>
        <v>6.25</v>
      </c>
      <c r="U751" cm="1">
        <f t="array" ref="U751">PERCENTILE(IF(Table1[Director Name] = $P751,Table1[imdb_score]),0.75)</f>
        <v>6.3250000000000002</v>
      </c>
      <c r="V751" cm="1">
        <f t="array" ref="V751">PERCENTILE(IF(Table1[Director Name] = $P751,Table1[imdb_score]),1)</f>
        <v>6.4</v>
      </c>
    </row>
    <row r="752" spans="1:22">
      <c r="A752" t="s">
        <v>2864</v>
      </c>
      <c r="B752">
        <v>264</v>
      </c>
      <c r="C752">
        <v>92</v>
      </c>
      <c r="D752" t="s">
        <v>3128</v>
      </c>
      <c r="E752">
        <v>49122319</v>
      </c>
      <c r="F752" t="s">
        <v>1689</v>
      </c>
      <c r="G752" t="s">
        <v>3129</v>
      </c>
      <c r="H752">
        <v>35122319</v>
      </c>
      <c r="I752" t="s">
        <v>3130</v>
      </c>
      <c r="J752" t="s">
        <v>19</v>
      </c>
      <c r="K752" t="s">
        <v>20</v>
      </c>
      <c r="L752">
        <v>14000000</v>
      </c>
      <c r="M752">
        <v>5.9</v>
      </c>
      <c r="N752" t="s">
        <v>1943</v>
      </c>
      <c r="P752" t="s">
        <v>357</v>
      </c>
      <c r="Q752">
        <v>6.35</v>
      </c>
      <c r="R752">
        <v>2</v>
      </c>
      <c r="S752" cm="1">
        <f t="array" ref="S752">PERCENTILE(IF(Table1[Director Name] = $P752,Table1[imdb_score]),0.25)</f>
        <v>6.2249999999999996</v>
      </c>
      <c r="T752" cm="1">
        <f t="array" ref="T752">PERCENTILE(IF(Table1[Director Name] = $P752,Table1[imdb_score]),0.5)</f>
        <v>6.35</v>
      </c>
      <c r="U752" cm="1">
        <f t="array" ref="U752">PERCENTILE(IF(Table1[Director Name] = $P752,Table1[imdb_score]),0.75)</f>
        <v>6.4749999999999996</v>
      </c>
      <c r="V752" cm="1">
        <f t="array" ref="V752">PERCENTILE(IF(Table1[Director Name] = $P752,Table1[imdb_score]),1)</f>
        <v>6.6</v>
      </c>
    </row>
    <row r="753" spans="1:22">
      <c r="A753" t="s">
        <v>1435</v>
      </c>
      <c r="B753">
        <v>129</v>
      </c>
      <c r="C753">
        <v>116</v>
      </c>
      <c r="D753" t="s">
        <v>3132</v>
      </c>
      <c r="E753">
        <v>71026631</v>
      </c>
      <c r="F753" t="s">
        <v>1355</v>
      </c>
      <c r="G753" t="s">
        <v>3133</v>
      </c>
      <c r="H753">
        <v>35026631</v>
      </c>
      <c r="I753" t="s">
        <v>2094</v>
      </c>
      <c r="J753" t="s">
        <v>19</v>
      </c>
      <c r="K753" t="s">
        <v>20</v>
      </c>
      <c r="L753">
        <v>36000000</v>
      </c>
      <c r="M753">
        <v>7</v>
      </c>
      <c r="N753" t="s">
        <v>1608</v>
      </c>
      <c r="P753" t="s">
        <v>3134</v>
      </c>
      <c r="Q753">
        <v>6.55</v>
      </c>
      <c r="R753">
        <v>2</v>
      </c>
      <c r="S753" cm="1">
        <f t="array" ref="S753">PERCENTILE(IF(Table1[Director Name] = $P753,Table1[imdb_score]),0.25)</f>
        <v>6.125</v>
      </c>
      <c r="T753" cm="1">
        <f t="array" ref="T753">PERCENTILE(IF(Table1[Director Name] = $P753,Table1[imdb_score]),0.5)</f>
        <v>6.5500000000000007</v>
      </c>
      <c r="U753" cm="1">
        <f t="array" ref="U753">PERCENTILE(IF(Table1[Director Name] = $P753,Table1[imdb_score]),0.75)</f>
        <v>6.9750000000000005</v>
      </c>
      <c r="V753" cm="1">
        <f t="array" ref="V753">PERCENTILE(IF(Table1[Director Name] = $P753,Table1[imdb_score]),1)</f>
        <v>7.4</v>
      </c>
    </row>
    <row r="754" spans="1:22">
      <c r="A754" t="s">
        <v>856</v>
      </c>
      <c r="B754">
        <v>217</v>
      </c>
      <c r="C754">
        <v>125</v>
      </c>
      <c r="D754" t="s">
        <v>3135</v>
      </c>
      <c r="E754">
        <v>65010106</v>
      </c>
      <c r="F754" t="s">
        <v>3094</v>
      </c>
      <c r="G754" t="s">
        <v>3136</v>
      </c>
      <c r="H754">
        <v>35010106</v>
      </c>
      <c r="I754" t="s">
        <v>3137</v>
      </c>
      <c r="J754" t="s">
        <v>19</v>
      </c>
      <c r="K754" t="s">
        <v>20</v>
      </c>
      <c r="L754">
        <v>30000000</v>
      </c>
      <c r="M754">
        <v>7.2</v>
      </c>
      <c r="N754" t="s">
        <v>167</v>
      </c>
      <c r="P754" t="s">
        <v>3138</v>
      </c>
      <c r="Q754">
        <v>7</v>
      </c>
      <c r="R754">
        <v>2</v>
      </c>
      <c r="S754" cm="1">
        <f t="array" ref="S754">PERCENTILE(IF(Table1[Director Name] = $P754,Table1[imdb_score]),0.25)</f>
        <v>6.7</v>
      </c>
      <c r="T754" cm="1">
        <f t="array" ref="T754">PERCENTILE(IF(Table1[Director Name] = $P754,Table1[imdb_score]),0.5)</f>
        <v>7</v>
      </c>
      <c r="U754" cm="1">
        <f t="array" ref="U754">PERCENTILE(IF(Table1[Director Name] = $P754,Table1[imdb_score]),0.75)</f>
        <v>7.3</v>
      </c>
      <c r="V754" cm="1">
        <f t="array" ref="V754">PERCENTILE(IF(Table1[Director Name] = $P754,Table1[imdb_score]),1)</f>
        <v>7.6</v>
      </c>
    </row>
    <row r="755" spans="1:22">
      <c r="A755" t="s">
        <v>984</v>
      </c>
      <c r="B755">
        <v>97</v>
      </c>
      <c r="C755">
        <v>98</v>
      </c>
      <c r="D755" t="s">
        <v>3139</v>
      </c>
      <c r="E755">
        <v>58006147</v>
      </c>
      <c r="F755" t="s">
        <v>3140</v>
      </c>
      <c r="G755" t="s">
        <v>3141</v>
      </c>
      <c r="H755">
        <v>35006147</v>
      </c>
      <c r="I755" t="s">
        <v>3142</v>
      </c>
      <c r="J755" t="s">
        <v>19</v>
      </c>
      <c r="K755" t="s">
        <v>20</v>
      </c>
      <c r="L755">
        <v>23000000</v>
      </c>
      <c r="M755">
        <v>6.2</v>
      </c>
      <c r="N755" t="s">
        <v>3143</v>
      </c>
      <c r="P755" t="s">
        <v>3144</v>
      </c>
      <c r="Q755">
        <v>3.1</v>
      </c>
      <c r="R755">
        <v>2</v>
      </c>
      <c r="S755" cm="1">
        <f t="array" ref="S755">PERCENTILE(IF(Table1[Director Name] = $P755,Table1[imdb_score]),0.25)</f>
        <v>3.1</v>
      </c>
      <c r="T755" cm="1">
        <f t="array" ref="T755">PERCENTILE(IF(Table1[Director Name] = $P755,Table1[imdb_score]),0.5)</f>
        <v>3.1</v>
      </c>
      <c r="U755" cm="1">
        <f t="array" ref="U755">PERCENTILE(IF(Table1[Director Name] = $P755,Table1[imdb_score]),0.75)</f>
        <v>3.1</v>
      </c>
      <c r="V755" cm="1">
        <f t="array" ref="V755">PERCENTILE(IF(Table1[Director Name] = $P755,Table1[imdb_score]),1)</f>
        <v>3.1</v>
      </c>
    </row>
    <row r="756" spans="1:22">
      <c r="A756" t="s">
        <v>779</v>
      </c>
      <c r="B756">
        <v>299</v>
      </c>
      <c r="C756">
        <v>120</v>
      </c>
      <c r="D756" t="s">
        <v>839</v>
      </c>
      <c r="E756">
        <v>100003492</v>
      </c>
      <c r="F756" t="s">
        <v>502</v>
      </c>
      <c r="G756" t="s">
        <v>3145</v>
      </c>
      <c r="H756">
        <v>35003492</v>
      </c>
      <c r="I756" t="s">
        <v>1400</v>
      </c>
      <c r="J756" t="s">
        <v>19</v>
      </c>
      <c r="K756" t="s">
        <v>20</v>
      </c>
      <c r="L756">
        <v>65000000</v>
      </c>
      <c r="M756">
        <v>7.6</v>
      </c>
      <c r="N756" t="s">
        <v>1608</v>
      </c>
      <c r="P756" t="s">
        <v>363</v>
      </c>
      <c r="Q756">
        <v>8.15</v>
      </c>
      <c r="R756">
        <v>2</v>
      </c>
      <c r="S756" cm="1">
        <f t="array" ref="S756">PERCENTILE(IF(Table1[Director Name] = $P756,Table1[imdb_score]),0.25)</f>
        <v>8.125</v>
      </c>
      <c r="T756" cm="1">
        <f t="array" ref="T756">PERCENTILE(IF(Table1[Director Name] = $P756,Table1[imdb_score]),0.5)</f>
        <v>8.1499999999999986</v>
      </c>
      <c r="U756" cm="1">
        <f t="array" ref="U756">PERCENTILE(IF(Table1[Director Name] = $P756,Table1[imdb_score]),0.75)</f>
        <v>8.1749999999999989</v>
      </c>
      <c r="V756" cm="1">
        <f t="array" ref="V756">PERCENTILE(IF(Table1[Director Name] = $P756,Table1[imdb_score]),1)</f>
        <v>8.1999999999999993</v>
      </c>
    </row>
    <row r="757" spans="1:22">
      <c r="A757" t="s">
        <v>2525</v>
      </c>
      <c r="B757">
        <v>27</v>
      </c>
      <c r="C757">
        <v>115</v>
      </c>
      <c r="D757" t="s">
        <v>192</v>
      </c>
      <c r="E757">
        <v>50003300</v>
      </c>
      <c r="F757" t="s">
        <v>84</v>
      </c>
      <c r="G757" t="s">
        <v>3146</v>
      </c>
      <c r="H757">
        <v>35003300</v>
      </c>
      <c r="I757" t="s">
        <v>1150</v>
      </c>
      <c r="J757" t="s">
        <v>19</v>
      </c>
      <c r="K757" t="s">
        <v>20</v>
      </c>
      <c r="L757">
        <v>15000000</v>
      </c>
      <c r="M757">
        <v>7.3</v>
      </c>
      <c r="N757" t="s">
        <v>3147</v>
      </c>
      <c r="P757" t="s">
        <v>3148</v>
      </c>
      <c r="Q757">
        <v>7.15</v>
      </c>
      <c r="R757">
        <v>2</v>
      </c>
      <c r="S757" cm="1">
        <f t="array" ref="S757">PERCENTILE(IF(Table1[Director Name] = $P757,Table1[imdb_score]),0.25)</f>
        <v>7.125</v>
      </c>
      <c r="T757" cm="1">
        <f t="array" ref="T757">PERCENTILE(IF(Table1[Director Name] = $P757,Table1[imdb_score]),0.5)</f>
        <v>7.15</v>
      </c>
      <c r="U757" cm="1">
        <f t="array" ref="U757">PERCENTILE(IF(Table1[Director Name] = $P757,Table1[imdb_score]),0.75)</f>
        <v>7.1749999999999998</v>
      </c>
      <c r="V757" cm="1">
        <f t="array" ref="V757">PERCENTILE(IF(Table1[Director Name] = $P757,Table1[imdb_score]),1)</f>
        <v>7.2</v>
      </c>
    </row>
    <row r="758" spans="1:22">
      <c r="A758" t="s">
        <v>525</v>
      </c>
      <c r="B758">
        <v>131</v>
      </c>
      <c r="C758">
        <v>120</v>
      </c>
      <c r="D758" t="s">
        <v>888</v>
      </c>
      <c r="E758">
        <v>44886089</v>
      </c>
      <c r="F758" t="s">
        <v>328</v>
      </c>
      <c r="G758" t="s">
        <v>3149</v>
      </c>
      <c r="H758">
        <v>34886089</v>
      </c>
      <c r="I758" t="s">
        <v>2052</v>
      </c>
      <c r="J758" t="s">
        <v>19</v>
      </c>
      <c r="K758" t="s">
        <v>20</v>
      </c>
      <c r="L758">
        <v>10000000</v>
      </c>
      <c r="M758">
        <v>6.9</v>
      </c>
      <c r="N758" t="s">
        <v>1608</v>
      </c>
      <c r="P758" t="s">
        <v>3150</v>
      </c>
      <c r="Q758">
        <v>6.25</v>
      </c>
      <c r="R758">
        <v>2</v>
      </c>
      <c r="S758" cm="1">
        <f t="array" ref="S758">PERCENTILE(IF(Table1[Director Name] = $P758,Table1[imdb_score]),0.25)</f>
        <v>5.625</v>
      </c>
      <c r="T758" cm="1">
        <f t="array" ref="T758">PERCENTILE(IF(Table1[Director Name] = $P758,Table1[imdb_score]),0.5)</f>
        <v>6.25</v>
      </c>
      <c r="U758" cm="1">
        <f t="array" ref="U758">PERCENTILE(IF(Table1[Director Name] = $P758,Table1[imdb_score]),0.75)</f>
        <v>6.875</v>
      </c>
      <c r="V758" cm="1">
        <f t="array" ref="V758">PERCENTILE(IF(Table1[Director Name] = $P758,Table1[imdb_score]),1)</f>
        <v>7.5</v>
      </c>
    </row>
    <row r="759" spans="1:22">
      <c r="A759" t="s">
        <v>817</v>
      </c>
      <c r="B759">
        <v>231</v>
      </c>
      <c r="C759">
        <v>98</v>
      </c>
      <c r="D759" t="s">
        <v>3151</v>
      </c>
      <c r="E759">
        <v>89706988</v>
      </c>
      <c r="F759" t="s">
        <v>3152</v>
      </c>
      <c r="G759" t="s">
        <v>3153</v>
      </c>
      <c r="H759">
        <v>34706988</v>
      </c>
      <c r="I759" t="s">
        <v>3154</v>
      </c>
      <c r="J759" t="s">
        <v>19</v>
      </c>
      <c r="K759" t="s">
        <v>20</v>
      </c>
      <c r="L759">
        <v>55000000</v>
      </c>
      <c r="M759">
        <v>6.2</v>
      </c>
      <c r="N759" t="s">
        <v>205</v>
      </c>
      <c r="P759" t="s">
        <v>3155</v>
      </c>
      <c r="Q759">
        <v>6.55</v>
      </c>
      <c r="R759">
        <v>2</v>
      </c>
      <c r="S759" cm="1">
        <f t="array" ref="S759">PERCENTILE(IF(Table1[Director Name] = $P759,Table1[imdb_score]),0.25)</f>
        <v>6.1749999999999998</v>
      </c>
      <c r="T759" cm="1">
        <f t="array" ref="T759">PERCENTILE(IF(Table1[Director Name] = $P759,Table1[imdb_score]),0.5)</f>
        <v>6.55</v>
      </c>
      <c r="U759" cm="1">
        <f t="array" ref="U759">PERCENTILE(IF(Table1[Director Name] = $P759,Table1[imdb_score]),0.75)</f>
        <v>6.9249999999999998</v>
      </c>
      <c r="V759" cm="1">
        <f t="array" ref="V759">PERCENTILE(IF(Table1[Director Name] = $P759,Table1[imdb_score]),1)</f>
        <v>7.3</v>
      </c>
    </row>
    <row r="760" spans="1:22">
      <c r="A760" t="s">
        <v>3156</v>
      </c>
      <c r="B760">
        <v>11</v>
      </c>
      <c r="C760">
        <v>114</v>
      </c>
      <c r="D760" t="s">
        <v>1770</v>
      </c>
      <c r="E760">
        <v>69700000</v>
      </c>
      <c r="F760" t="s">
        <v>3157</v>
      </c>
      <c r="G760" t="s">
        <v>3158</v>
      </c>
      <c r="H760">
        <v>34700000</v>
      </c>
      <c r="I760" t="s">
        <v>3159</v>
      </c>
      <c r="J760" t="s">
        <v>19</v>
      </c>
      <c r="K760" t="s">
        <v>20</v>
      </c>
      <c r="L760">
        <v>35000000</v>
      </c>
      <c r="M760">
        <v>5.8</v>
      </c>
      <c r="N760" t="s">
        <v>3160</v>
      </c>
      <c r="P760" t="s">
        <v>3161</v>
      </c>
      <c r="Q760">
        <v>6.45</v>
      </c>
      <c r="R760">
        <v>2</v>
      </c>
      <c r="S760" cm="1">
        <f t="array" ref="S760">PERCENTILE(IF(Table1[Director Name] = $P760,Table1[imdb_score]),0.25)</f>
        <v>6.2749999999999995</v>
      </c>
      <c r="T760" cm="1">
        <f t="array" ref="T760">PERCENTILE(IF(Table1[Director Name] = $P760,Table1[imdb_score]),0.5)</f>
        <v>6.4499999999999993</v>
      </c>
      <c r="U760" cm="1">
        <f t="array" ref="U760">PERCENTILE(IF(Table1[Director Name] = $P760,Table1[imdb_score]),0.75)</f>
        <v>6.625</v>
      </c>
      <c r="V760" cm="1">
        <f t="array" ref="V760">PERCENTILE(IF(Table1[Director Name] = $P760,Table1[imdb_score]),1)</f>
        <v>6.8</v>
      </c>
    </row>
    <row r="761" spans="1:22">
      <c r="A761" t="s">
        <v>126</v>
      </c>
      <c r="B761">
        <v>38</v>
      </c>
      <c r="C761">
        <v>115</v>
      </c>
      <c r="D761" t="s">
        <v>1694</v>
      </c>
      <c r="E761">
        <v>41400000</v>
      </c>
      <c r="F761" t="s">
        <v>126</v>
      </c>
      <c r="G761" t="s">
        <v>3162</v>
      </c>
      <c r="H761">
        <v>34500000</v>
      </c>
      <c r="I761" t="s">
        <v>3163</v>
      </c>
      <c r="J761" t="s">
        <v>19</v>
      </c>
      <c r="K761" t="s">
        <v>20</v>
      </c>
      <c r="L761">
        <v>6900000</v>
      </c>
      <c r="M761">
        <v>7.3</v>
      </c>
      <c r="N761" t="s">
        <v>181</v>
      </c>
      <c r="P761" t="s">
        <v>3164</v>
      </c>
      <c r="Q761">
        <v>7.2</v>
      </c>
      <c r="R761">
        <v>2</v>
      </c>
      <c r="S761" cm="1">
        <f t="array" ref="S761">PERCENTILE(IF(Table1[Director Name] = $P761,Table1[imdb_score]),0.25)</f>
        <v>7.1</v>
      </c>
      <c r="T761" cm="1">
        <f t="array" ref="T761">PERCENTILE(IF(Table1[Director Name] = $P761,Table1[imdb_score]),0.5)</f>
        <v>7.2</v>
      </c>
      <c r="U761" cm="1">
        <f t="array" ref="U761">PERCENTILE(IF(Table1[Director Name] = $P761,Table1[imdb_score]),0.75)</f>
        <v>7.3000000000000007</v>
      </c>
      <c r="V761" cm="1">
        <f t="array" ref="V761">PERCENTILE(IF(Table1[Director Name] = $P761,Table1[imdb_score]),1)</f>
        <v>7.4</v>
      </c>
    </row>
    <row r="762" spans="1:22">
      <c r="A762" t="s">
        <v>971</v>
      </c>
      <c r="B762">
        <v>112</v>
      </c>
      <c r="C762">
        <v>127</v>
      </c>
      <c r="D762" t="s">
        <v>2802</v>
      </c>
      <c r="E762">
        <v>62300000</v>
      </c>
      <c r="F762" t="s">
        <v>604</v>
      </c>
      <c r="G762" t="s">
        <v>3165</v>
      </c>
      <c r="H762">
        <v>34300000</v>
      </c>
      <c r="I762" t="s">
        <v>2128</v>
      </c>
      <c r="J762" t="s">
        <v>19</v>
      </c>
      <c r="K762" t="s">
        <v>379</v>
      </c>
      <c r="L762">
        <v>28000000</v>
      </c>
      <c r="M762">
        <v>6.8</v>
      </c>
      <c r="N762" t="s">
        <v>1081</v>
      </c>
      <c r="P762" t="s">
        <v>3166</v>
      </c>
      <c r="Q762">
        <v>7</v>
      </c>
      <c r="R762">
        <v>2</v>
      </c>
      <c r="S762" cm="1">
        <f t="array" ref="S762">PERCENTILE(IF(Table1[Director Name] = $P762,Table1[imdb_score]),0.25)</f>
        <v>6.85</v>
      </c>
      <c r="T762" cm="1">
        <f t="array" ref="T762">PERCENTILE(IF(Table1[Director Name] = $P762,Table1[imdb_score]),0.5)</f>
        <v>7</v>
      </c>
      <c r="U762" cm="1">
        <f t="array" ref="U762">PERCENTILE(IF(Table1[Director Name] = $P762,Table1[imdb_score]),0.75)</f>
        <v>7.15</v>
      </c>
      <c r="V762" cm="1">
        <f t="array" ref="V762">PERCENTILE(IF(Table1[Director Name] = $P762,Table1[imdb_score]),1)</f>
        <v>7.3</v>
      </c>
    </row>
    <row r="763" spans="1:22">
      <c r="A763" t="s">
        <v>1753</v>
      </c>
      <c r="B763">
        <v>310</v>
      </c>
      <c r="C763">
        <v>118</v>
      </c>
      <c r="D763" t="s">
        <v>622</v>
      </c>
      <c r="E763">
        <v>84244877</v>
      </c>
      <c r="F763" t="s">
        <v>1356</v>
      </c>
      <c r="G763" t="s">
        <v>3167</v>
      </c>
      <c r="H763">
        <v>34244877</v>
      </c>
      <c r="I763" t="s">
        <v>120</v>
      </c>
      <c r="J763" t="s">
        <v>19</v>
      </c>
      <c r="K763" t="s">
        <v>20</v>
      </c>
      <c r="L763">
        <v>50000000</v>
      </c>
      <c r="M763">
        <v>7.4</v>
      </c>
      <c r="N763" t="s">
        <v>564</v>
      </c>
      <c r="P763" t="s">
        <v>1754</v>
      </c>
      <c r="Q763">
        <v>6.6</v>
      </c>
      <c r="R763">
        <v>2</v>
      </c>
      <c r="S763" cm="1">
        <f t="array" ref="S763">PERCENTILE(IF(Table1[Director Name] = $P763,Table1[imdb_score]),0.25)</f>
        <v>6.5</v>
      </c>
      <c r="T763" cm="1">
        <f t="array" ref="T763">PERCENTILE(IF(Table1[Director Name] = $P763,Table1[imdb_score]),0.5)</f>
        <v>6.6</v>
      </c>
      <c r="U763" cm="1">
        <f t="array" ref="U763">PERCENTILE(IF(Table1[Director Name] = $P763,Table1[imdb_score]),0.75)</f>
        <v>6.7</v>
      </c>
      <c r="V763" cm="1">
        <f t="array" ref="V763">PERCENTILE(IF(Table1[Director Name] = $P763,Table1[imdb_score]),1)</f>
        <v>6.8</v>
      </c>
    </row>
    <row r="764" spans="1:22">
      <c r="A764" t="s">
        <v>3168</v>
      </c>
      <c r="B764">
        <v>141</v>
      </c>
      <c r="C764">
        <v>97</v>
      </c>
      <c r="D764" t="s">
        <v>215</v>
      </c>
      <c r="E764">
        <v>107225164</v>
      </c>
      <c r="F764" t="s">
        <v>667</v>
      </c>
      <c r="G764" t="s">
        <v>3169</v>
      </c>
      <c r="H764">
        <v>34225164</v>
      </c>
      <c r="I764" t="s">
        <v>3170</v>
      </c>
      <c r="J764" t="s">
        <v>19</v>
      </c>
      <c r="K764" t="s">
        <v>20</v>
      </c>
      <c r="L764">
        <v>73000000</v>
      </c>
      <c r="M764">
        <v>6.3</v>
      </c>
      <c r="N764" t="s">
        <v>3171</v>
      </c>
      <c r="P764" t="s">
        <v>3172</v>
      </c>
      <c r="Q764">
        <v>5.5</v>
      </c>
      <c r="R764">
        <v>2</v>
      </c>
      <c r="S764" cm="1">
        <f t="array" ref="S764">PERCENTILE(IF(Table1[Director Name] = $P764,Table1[imdb_score]),0.25)</f>
        <v>5.45</v>
      </c>
      <c r="T764" cm="1">
        <f t="array" ref="T764">PERCENTILE(IF(Table1[Director Name] = $P764,Table1[imdb_score]),0.5)</f>
        <v>5.5</v>
      </c>
      <c r="U764" cm="1">
        <f t="array" ref="U764">PERCENTILE(IF(Table1[Director Name] = $P764,Table1[imdb_score]),0.75)</f>
        <v>5.55</v>
      </c>
      <c r="V764" cm="1">
        <f t="array" ref="V764">PERCENTILE(IF(Table1[Director Name] = $P764,Table1[imdb_score]),1)</f>
        <v>5.6</v>
      </c>
    </row>
    <row r="765" spans="1:22">
      <c r="A765" t="s">
        <v>3099</v>
      </c>
      <c r="B765">
        <v>179</v>
      </c>
      <c r="C765">
        <v>138</v>
      </c>
      <c r="D765" t="s">
        <v>3173</v>
      </c>
      <c r="E765">
        <v>35918429</v>
      </c>
      <c r="F765" t="s">
        <v>1632</v>
      </c>
      <c r="G765" t="s">
        <v>3174</v>
      </c>
      <c r="H765">
        <v>34218429</v>
      </c>
      <c r="I765" t="s">
        <v>276</v>
      </c>
      <c r="J765" t="s">
        <v>19</v>
      </c>
      <c r="K765" t="s">
        <v>20</v>
      </c>
      <c r="L765">
        <v>1700000</v>
      </c>
      <c r="M765">
        <v>7.5</v>
      </c>
      <c r="N765" t="s">
        <v>758</v>
      </c>
      <c r="P765" t="s">
        <v>3175</v>
      </c>
      <c r="Q765">
        <v>4.45</v>
      </c>
      <c r="R765">
        <v>2</v>
      </c>
      <c r="S765" cm="1">
        <f t="array" ref="S765">PERCENTILE(IF(Table1[Director Name] = $P765,Table1[imdb_score]),0.25)</f>
        <v>3.875</v>
      </c>
      <c r="T765" cm="1">
        <f t="array" ref="T765">PERCENTILE(IF(Table1[Director Name] = $P765,Table1[imdb_score]),0.5)</f>
        <v>4.4499999999999993</v>
      </c>
      <c r="U765" cm="1">
        <f t="array" ref="U765">PERCENTILE(IF(Table1[Director Name] = $P765,Table1[imdb_score]),0.75)</f>
        <v>5.0249999999999995</v>
      </c>
      <c r="V765" cm="1">
        <f t="array" ref="V765">PERCENTILE(IF(Table1[Director Name] = $P765,Table1[imdb_score]),1)</f>
        <v>5.6</v>
      </c>
    </row>
    <row r="766" spans="1:22">
      <c r="A766" t="s">
        <v>230</v>
      </c>
      <c r="B766">
        <v>61</v>
      </c>
      <c r="C766">
        <v>87</v>
      </c>
      <c r="D766" t="s">
        <v>2734</v>
      </c>
      <c r="E766">
        <v>64172251</v>
      </c>
      <c r="F766" t="s">
        <v>1591</v>
      </c>
      <c r="G766" t="s">
        <v>3176</v>
      </c>
      <c r="H766">
        <v>34172251</v>
      </c>
      <c r="I766" t="s">
        <v>2167</v>
      </c>
      <c r="J766" t="s">
        <v>19</v>
      </c>
      <c r="K766" t="s">
        <v>20</v>
      </c>
      <c r="L766">
        <v>30000000</v>
      </c>
      <c r="M766">
        <v>5.4</v>
      </c>
      <c r="N766" t="s">
        <v>466</v>
      </c>
      <c r="P766" t="s">
        <v>3177</v>
      </c>
      <c r="Q766">
        <v>6.05</v>
      </c>
      <c r="R766">
        <v>2</v>
      </c>
      <c r="S766" cm="1">
        <f t="array" ref="S766">PERCENTILE(IF(Table1[Director Name] = $P766,Table1[imdb_score]),0.25)</f>
        <v>5.9249999999999998</v>
      </c>
      <c r="T766" cm="1">
        <f t="array" ref="T766">PERCENTILE(IF(Table1[Director Name] = $P766,Table1[imdb_score]),0.5)</f>
        <v>6.05</v>
      </c>
      <c r="U766" cm="1">
        <f t="array" ref="U766">PERCENTILE(IF(Table1[Director Name] = $P766,Table1[imdb_score]),0.75)</f>
        <v>6.1749999999999998</v>
      </c>
      <c r="V766" cm="1">
        <f t="array" ref="V766">PERCENTILE(IF(Table1[Director Name] = $P766,Table1[imdb_score]),1)</f>
        <v>6.3</v>
      </c>
    </row>
    <row r="767" spans="1:22">
      <c r="A767" t="s">
        <v>1734</v>
      </c>
      <c r="B767">
        <v>374</v>
      </c>
      <c r="C767">
        <v>147</v>
      </c>
      <c r="D767" t="s">
        <v>3178</v>
      </c>
      <c r="E767">
        <v>74098862</v>
      </c>
      <c r="F767" t="s">
        <v>2320</v>
      </c>
      <c r="G767" t="s">
        <v>3179</v>
      </c>
      <c r="H767">
        <v>34098862</v>
      </c>
      <c r="I767" t="s">
        <v>3180</v>
      </c>
      <c r="J767" t="s">
        <v>19</v>
      </c>
      <c r="K767" t="s">
        <v>20</v>
      </c>
      <c r="L767">
        <v>40000000</v>
      </c>
      <c r="M767">
        <v>8.1</v>
      </c>
      <c r="N767" t="s">
        <v>1180</v>
      </c>
      <c r="P767" t="s">
        <v>3181</v>
      </c>
      <c r="Q767">
        <v>7.4</v>
      </c>
      <c r="R767">
        <v>2</v>
      </c>
      <c r="S767" cm="1">
        <f t="array" ref="S767">PERCENTILE(IF(Table1[Director Name] = $P767,Table1[imdb_score]),0.25)</f>
        <v>7.15</v>
      </c>
      <c r="T767" cm="1">
        <f t="array" ref="T767">PERCENTILE(IF(Table1[Director Name] = $P767,Table1[imdb_score]),0.5)</f>
        <v>7.4</v>
      </c>
      <c r="U767" cm="1">
        <f t="array" ref="U767">PERCENTILE(IF(Table1[Director Name] = $P767,Table1[imdb_score]),0.75)</f>
        <v>7.65</v>
      </c>
      <c r="V767" cm="1">
        <f t="array" ref="V767">PERCENTILE(IF(Table1[Director Name] = $P767,Table1[imdb_score]),1)</f>
        <v>7.9</v>
      </c>
    </row>
    <row r="768" spans="1:22">
      <c r="A768" t="s">
        <v>681</v>
      </c>
      <c r="B768">
        <v>536</v>
      </c>
      <c r="C768">
        <v>99</v>
      </c>
      <c r="D768" t="s">
        <v>1632</v>
      </c>
      <c r="E768">
        <v>59073773</v>
      </c>
      <c r="F768" t="s">
        <v>394</v>
      </c>
      <c r="G768" t="s">
        <v>3182</v>
      </c>
      <c r="H768">
        <v>34073773</v>
      </c>
      <c r="I768" t="s">
        <v>3183</v>
      </c>
      <c r="J768" t="s">
        <v>19</v>
      </c>
      <c r="K768" t="s">
        <v>20</v>
      </c>
      <c r="L768">
        <v>25000000</v>
      </c>
      <c r="M768">
        <v>8.1</v>
      </c>
      <c r="N768" t="s">
        <v>3184</v>
      </c>
      <c r="P768" t="s">
        <v>3185</v>
      </c>
      <c r="Q768">
        <v>7.15</v>
      </c>
      <c r="R768">
        <v>2</v>
      </c>
      <c r="S768" cm="1">
        <f t="array" ref="S768">PERCENTILE(IF(Table1[Director Name] = $P768,Table1[imdb_score]),0.25)</f>
        <v>6.9249999999999998</v>
      </c>
      <c r="T768" cm="1">
        <f t="array" ref="T768">PERCENTILE(IF(Table1[Director Name] = $P768,Table1[imdb_score]),0.5)</f>
        <v>7.15</v>
      </c>
      <c r="U768" cm="1">
        <f t="array" ref="U768">PERCENTILE(IF(Table1[Director Name] = $P768,Table1[imdb_score]),0.75)</f>
        <v>7.375</v>
      </c>
      <c r="V768" cm="1">
        <f t="array" ref="V768">PERCENTILE(IF(Table1[Director Name] = $P768,Table1[imdb_score]),1)</f>
        <v>7.6</v>
      </c>
    </row>
    <row r="769" spans="1:22">
      <c r="A769" t="s">
        <v>1849</v>
      </c>
      <c r="B769">
        <v>154</v>
      </c>
      <c r="C769">
        <v>99</v>
      </c>
      <c r="D769" t="s">
        <v>1404</v>
      </c>
      <c r="E769">
        <v>63034755</v>
      </c>
      <c r="F769" t="s">
        <v>667</v>
      </c>
      <c r="G769" t="s">
        <v>3186</v>
      </c>
      <c r="H769">
        <v>34034755</v>
      </c>
      <c r="I769" t="s">
        <v>1849</v>
      </c>
      <c r="J769" t="s">
        <v>19</v>
      </c>
      <c r="K769" t="s">
        <v>20</v>
      </c>
      <c r="L769">
        <v>29000000</v>
      </c>
      <c r="M769">
        <v>5.3</v>
      </c>
      <c r="N769" t="s">
        <v>57</v>
      </c>
      <c r="P769" t="s">
        <v>3187</v>
      </c>
      <c r="Q769">
        <v>6.7</v>
      </c>
      <c r="R769">
        <v>1</v>
      </c>
      <c r="S769" cm="1">
        <f t="array" ref="S769">PERCENTILE(IF(Table1[Director Name] = $P769,Table1[imdb_score]),0.25)</f>
        <v>6.7</v>
      </c>
      <c r="T769" cm="1">
        <f t="array" ref="T769">PERCENTILE(IF(Table1[Director Name] = $P769,Table1[imdb_score]),0.5)</f>
        <v>6.7</v>
      </c>
      <c r="U769" cm="1">
        <f t="array" ref="U769">PERCENTILE(IF(Table1[Director Name] = $P769,Table1[imdb_score]),0.75)</f>
        <v>6.7</v>
      </c>
      <c r="V769" cm="1">
        <f t="array" ref="V769">PERCENTILE(IF(Table1[Director Name] = $P769,Table1[imdb_score]),1)</f>
        <v>6.7</v>
      </c>
    </row>
    <row r="770" spans="1:22">
      <c r="A770" t="s">
        <v>565</v>
      </c>
      <c r="B770">
        <v>355</v>
      </c>
      <c r="C770">
        <v>109</v>
      </c>
      <c r="D770" t="s">
        <v>259</v>
      </c>
      <c r="E770">
        <v>40983001</v>
      </c>
      <c r="F770" t="s">
        <v>1732</v>
      </c>
      <c r="G770" t="s">
        <v>3188</v>
      </c>
      <c r="H770">
        <v>33983001</v>
      </c>
      <c r="I770" t="s">
        <v>2213</v>
      </c>
      <c r="J770" t="s">
        <v>19</v>
      </c>
      <c r="K770" t="s">
        <v>20</v>
      </c>
      <c r="L770">
        <v>7000000</v>
      </c>
      <c r="M770">
        <v>7.7</v>
      </c>
      <c r="N770" t="s">
        <v>1608</v>
      </c>
      <c r="P770" t="s">
        <v>3189</v>
      </c>
      <c r="Q770">
        <v>6.1</v>
      </c>
      <c r="R770">
        <v>1</v>
      </c>
      <c r="S770" cm="1">
        <f t="array" ref="S770">PERCENTILE(IF(Table1[Director Name] = $P770,Table1[imdb_score]),0.25)</f>
        <v>6.1</v>
      </c>
      <c r="T770" cm="1">
        <f t="array" ref="T770">PERCENTILE(IF(Table1[Director Name] = $P770,Table1[imdb_score]),0.5)</f>
        <v>6.1</v>
      </c>
      <c r="U770" cm="1">
        <f t="array" ref="U770">PERCENTILE(IF(Table1[Director Name] = $P770,Table1[imdb_score]),0.75)</f>
        <v>6.1</v>
      </c>
      <c r="V770" cm="1">
        <f t="array" ref="V770">PERCENTILE(IF(Table1[Director Name] = $P770,Table1[imdb_score]),1)</f>
        <v>6.1</v>
      </c>
    </row>
    <row r="771" spans="1:22">
      <c r="A771" t="s">
        <v>476</v>
      </c>
      <c r="B771">
        <v>539</v>
      </c>
      <c r="C771">
        <v>149</v>
      </c>
      <c r="D771" t="s">
        <v>667</v>
      </c>
      <c r="E771">
        <v>233914986</v>
      </c>
      <c r="F771" t="s">
        <v>92</v>
      </c>
      <c r="G771" t="s">
        <v>3190</v>
      </c>
      <c r="H771">
        <v>33914986</v>
      </c>
      <c r="I771" t="s">
        <v>1072</v>
      </c>
      <c r="J771" t="s">
        <v>19</v>
      </c>
      <c r="K771" t="s">
        <v>20</v>
      </c>
      <c r="L771">
        <v>200000000</v>
      </c>
      <c r="M771">
        <v>8</v>
      </c>
      <c r="N771" t="s">
        <v>1076</v>
      </c>
      <c r="P771" t="s">
        <v>3191</v>
      </c>
      <c r="Q771">
        <v>7.1</v>
      </c>
      <c r="R771">
        <v>1</v>
      </c>
      <c r="S771" cm="1">
        <f t="array" ref="S771">PERCENTILE(IF(Table1[Director Name] = $P771,Table1[imdb_score]),0.25)</f>
        <v>7.1</v>
      </c>
      <c r="T771" cm="1">
        <f t="array" ref="T771">PERCENTILE(IF(Table1[Director Name] = $P771,Table1[imdb_score]),0.5)</f>
        <v>7.1</v>
      </c>
      <c r="U771" cm="1">
        <f t="array" ref="U771">PERCENTILE(IF(Table1[Director Name] = $P771,Table1[imdb_score]),0.75)</f>
        <v>7.1</v>
      </c>
      <c r="V771" cm="1">
        <f t="array" ref="V771">PERCENTILE(IF(Table1[Director Name] = $P771,Table1[imdb_score]),1)</f>
        <v>7.1</v>
      </c>
    </row>
    <row r="772" spans="1:22">
      <c r="A772" t="s">
        <v>513</v>
      </c>
      <c r="B772">
        <v>71</v>
      </c>
      <c r="C772">
        <v>98</v>
      </c>
      <c r="D772" t="s">
        <v>3192</v>
      </c>
      <c r="E772">
        <v>39800000</v>
      </c>
      <c r="F772" t="s">
        <v>394</v>
      </c>
      <c r="G772" t="s">
        <v>3193</v>
      </c>
      <c r="H772">
        <v>33800000</v>
      </c>
      <c r="I772" t="s">
        <v>3194</v>
      </c>
      <c r="J772" t="s">
        <v>19</v>
      </c>
      <c r="K772" t="s">
        <v>20</v>
      </c>
      <c r="L772">
        <v>6000000</v>
      </c>
      <c r="M772">
        <v>7.4</v>
      </c>
      <c r="N772" t="s">
        <v>654</v>
      </c>
      <c r="P772" t="s">
        <v>3195</v>
      </c>
      <c r="Q772">
        <v>2.7</v>
      </c>
      <c r="R772">
        <v>1</v>
      </c>
      <c r="S772" cm="1">
        <f t="array" ref="S772">PERCENTILE(IF(Table1[Director Name] = $P772,Table1[imdb_score]),0.25)</f>
        <v>2.7</v>
      </c>
      <c r="T772" cm="1">
        <f t="array" ref="T772">PERCENTILE(IF(Table1[Director Name] = $P772,Table1[imdb_score]),0.5)</f>
        <v>2.7</v>
      </c>
      <c r="U772" cm="1">
        <f t="array" ref="U772">PERCENTILE(IF(Table1[Director Name] = $P772,Table1[imdb_score]),0.75)</f>
        <v>2.7</v>
      </c>
      <c r="V772" cm="1">
        <f t="array" ref="V772">PERCENTILE(IF(Table1[Director Name] = $P772,Table1[imdb_score]),1)</f>
        <v>2.7</v>
      </c>
    </row>
    <row r="773" spans="1:22">
      <c r="A773" t="s">
        <v>1388</v>
      </c>
      <c r="B773">
        <v>75</v>
      </c>
      <c r="C773">
        <v>84</v>
      </c>
      <c r="D773" t="s">
        <v>3196</v>
      </c>
      <c r="E773">
        <v>55762229</v>
      </c>
      <c r="F773" t="s">
        <v>3197</v>
      </c>
      <c r="G773" t="s">
        <v>3198</v>
      </c>
      <c r="H773">
        <v>33762229</v>
      </c>
      <c r="I773" t="s">
        <v>3199</v>
      </c>
      <c r="J773" t="s">
        <v>19</v>
      </c>
      <c r="K773" t="s">
        <v>20</v>
      </c>
      <c r="L773">
        <v>22000000</v>
      </c>
      <c r="M773">
        <v>4.8</v>
      </c>
      <c r="N773" t="s">
        <v>3200</v>
      </c>
      <c r="P773" t="s">
        <v>3201</v>
      </c>
      <c r="Q773">
        <v>6.6</v>
      </c>
      <c r="R773">
        <v>1</v>
      </c>
      <c r="S773" cm="1">
        <f t="array" ref="S773">PERCENTILE(IF(Table1[Director Name] = $P773,Table1[imdb_score]),0.25)</f>
        <v>6.6</v>
      </c>
      <c r="T773" cm="1">
        <f t="array" ref="T773">PERCENTILE(IF(Table1[Director Name] = $P773,Table1[imdb_score]),0.5)</f>
        <v>6.6</v>
      </c>
      <c r="U773" cm="1">
        <f t="array" ref="U773">PERCENTILE(IF(Table1[Director Name] = $P773,Table1[imdb_score]),0.75)</f>
        <v>6.6</v>
      </c>
      <c r="V773" cm="1">
        <f t="array" ref="V773">PERCENTILE(IF(Table1[Director Name] = $P773,Table1[imdb_score]),1)</f>
        <v>6.6</v>
      </c>
    </row>
    <row r="774" spans="1:22">
      <c r="A774" t="s">
        <v>2411</v>
      </c>
      <c r="B774">
        <v>106</v>
      </c>
      <c r="C774">
        <v>83</v>
      </c>
      <c r="D774" t="s">
        <v>1298</v>
      </c>
      <c r="E774">
        <v>46729374</v>
      </c>
      <c r="F774" t="s">
        <v>712</v>
      </c>
      <c r="G774" t="s">
        <v>3202</v>
      </c>
      <c r="H774">
        <v>33729374</v>
      </c>
      <c r="I774" t="s">
        <v>3203</v>
      </c>
      <c r="J774" t="s">
        <v>19</v>
      </c>
      <c r="K774" t="s">
        <v>20</v>
      </c>
      <c r="L774">
        <v>13000000</v>
      </c>
      <c r="M774">
        <v>5.5</v>
      </c>
      <c r="N774" t="s">
        <v>3204</v>
      </c>
      <c r="P774" t="s">
        <v>3205</v>
      </c>
      <c r="Q774">
        <v>6.1</v>
      </c>
      <c r="R774">
        <v>1</v>
      </c>
      <c r="S774" cm="1">
        <f t="array" ref="S774">PERCENTILE(IF(Table1[Director Name] = $P774,Table1[imdb_score]),0.25)</f>
        <v>6.1</v>
      </c>
      <c r="T774" cm="1">
        <f t="array" ref="T774">PERCENTILE(IF(Table1[Director Name] = $P774,Table1[imdb_score]),0.5)</f>
        <v>6.1</v>
      </c>
      <c r="U774" cm="1">
        <f t="array" ref="U774">PERCENTILE(IF(Table1[Director Name] = $P774,Table1[imdb_score]),0.75)</f>
        <v>6.1</v>
      </c>
      <c r="V774" cm="1">
        <f t="array" ref="V774">PERCENTILE(IF(Table1[Director Name] = $P774,Table1[imdb_score]),1)</f>
        <v>6.1</v>
      </c>
    </row>
    <row r="775" spans="1:22">
      <c r="A775" t="s">
        <v>1952</v>
      </c>
      <c r="B775">
        <v>130</v>
      </c>
      <c r="C775">
        <v>117</v>
      </c>
      <c r="D775" t="s">
        <v>3206</v>
      </c>
      <c r="E775">
        <v>43100000</v>
      </c>
      <c r="F775" t="s">
        <v>2502</v>
      </c>
      <c r="G775" t="s">
        <v>3207</v>
      </c>
      <c r="H775">
        <v>33600000</v>
      </c>
      <c r="I775" t="s">
        <v>2128</v>
      </c>
      <c r="J775" t="s">
        <v>19</v>
      </c>
      <c r="K775" t="s">
        <v>379</v>
      </c>
      <c r="L775">
        <v>9500000</v>
      </c>
      <c r="M775">
        <v>6.9</v>
      </c>
      <c r="N775" t="s">
        <v>1081</v>
      </c>
      <c r="P775" t="s">
        <v>946</v>
      </c>
      <c r="Q775">
        <v>5.4</v>
      </c>
      <c r="R775">
        <v>1</v>
      </c>
      <c r="S775" cm="1">
        <f t="array" ref="S775">PERCENTILE(IF(Table1[Director Name] = $P775,Table1[imdb_score]),0.25)</f>
        <v>5.4</v>
      </c>
      <c r="T775" cm="1">
        <f t="array" ref="T775">PERCENTILE(IF(Table1[Director Name] = $P775,Table1[imdb_score]),0.5)</f>
        <v>5.4</v>
      </c>
      <c r="U775" cm="1">
        <f t="array" ref="U775">PERCENTILE(IF(Table1[Director Name] = $P775,Table1[imdb_score]),0.75)</f>
        <v>5.4</v>
      </c>
      <c r="V775" cm="1">
        <f t="array" ref="V775">PERCENTILE(IF(Table1[Director Name] = $P775,Table1[imdb_score]),1)</f>
        <v>5.4</v>
      </c>
    </row>
    <row r="776" spans="1:22">
      <c r="A776" t="s">
        <v>1024</v>
      </c>
      <c r="B776">
        <v>134</v>
      </c>
      <c r="C776">
        <v>180</v>
      </c>
      <c r="D776" t="s">
        <v>3183</v>
      </c>
      <c r="E776">
        <v>51600000</v>
      </c>
      <c r="F776" t="s">
        <v>1256</v>
      </c>
      <c r="G776" t="s">
        <v>3208</v>
      </c>
      <c r="H776">
        <v>33600000</v>
      </c>
      <c r="I776" t="s">
        <v>3209</v>
      </c>
      <c r="J776" t="s">
        <v>19</v>
      </c>
      <c r="K776" t="s">
        <v>20</v>
      </c>
      <c r="L776">
        <v>18000000</v>
      </c>
      <c r="M776">
        <v>8.3000000000000007</v>
      </c>
      <c r="N776" t="s">
        <v>3210</v>
      </c>
      <c r="P776" t="s">
        <v>3211</v>
      </c>
      <c r="Q776">
        <v>4.3</v>
      </c>
      <c r="R776">
        <v>1</v>
      </c>
      <c r="S776" cm="1">
        <f t="array" ref="S776">PERCENTILE(IF(Table1[Director Name] = $P776,Table1[imdb_score]),0.25)</f>
        <v>4.3</v>
      </c>
      <c r="T776" cm="1">
        <f t="array" ref="T776">PERCENTILE(IF(Table1[Director Name] = $P776,Table1[imdb_score]),0.5)</f>
        <v>4.3</v>
      </c>
      <c r="U776" cm="1">
        <f t="array" ref="U776">PERCENTILE(IF(Table1[Director Name] = $P776,Table1[imdb_score]),0.75)</f>
        <v>4.3</v>
      </c>
      <c r="V776" cm="1">
        <f t="array" ref="V776">PERCENTILE(IF(Table1[Director Name] = $P776,Table1[imdb_score]),1)</f>
        <v>4.3</v>
      </c>
    </row>
    <row r="777" spans="1:22">
      <c r="A777" t="s">
        <v>342</v>
      </c>
      <c r="B777">
        <v>216</v>
      </c>
      <c r="C777">
        <v>81</v>
      </c>
      <c r="D777" t="s">
        <v>3212</v>
      </c>
      <c r="E777">
        <v>46563158</v>
      </c>
      <c r="F777" t="s">
        <v>3213</v>
      </c>
      <c r="G777" t="s">
        <v>3214</v>
      </c>
      <c r="H777">
        <v>33563158</v>
      </c>
      <c r="I777" t="s">
        <v>3215</v>
      </c>
      <c r="J777" t="s">
        <v>19</v>
      </c>
      <c r="K777" t="s">
        <v>20</v>
      </c>
      <c r="L777">
        <v>13000000</v>
      </c>
      <c r="M777">
        <v>7.1</v>
      </c>
      <c r="N777" t="s">
        <v>1180</v>
      </c>
      <c r="P777" t="s">
        <v>3216</v>
      </c>
      <c r="Q777">
        <v>6.4</v>
      </c>
      <c r="R777">
        <v>1</v>
      </c>
      <c r="S777" cm="1">
        <f t="array" ref="S777">PERCENTILE(IF(Table1[Director Name] = $P777,Table1[imdb_score]),0.25)</f>
        <v>6.4</v>
      </c>
      <c r="T777" cm="1">
        <f t="array" ref="T777">PERCENTILE(IF(Table1[Director Name] = $P777,Table1[imdb_score]),0.5)</f>
        <v>6.4</v>
      </c>
      <c r="U777" cm="1">
        <f t="array" ref="U777">PERCENTILE(IF(Table1[Director Name] = $P777,Table1[imdb_score]),0.75)</f>
        <v>6.4</v>
      </c>
      <c r="V777" cm="1">
        <f t="array" ref="V777">PERCENTILE(IF(Table1[Director Name] = $P777,Table1[imdb_score]),1)</f>
        <v>6.4</v>
      </c>
    </row>
    <row r="778" spans="1:22">
      <c r="A778" t="s">
        <v>3217</v>
      </c>
      <c r="B778">
        <v>142</v>
      </c>
      <c r="C778">
        <v>80</v>
      </c>
      <c r="D778" t="s">
        <v>1591</v>
      </c>
      <c r="E778">
        <v>51053787</v>
      </c>
      <c r="F778" t="s">
        <v>719</v>
      </c>
      <c r="G778" t="s">
        <v>3218</v>
      </c>
      <c r="H778">
        <v>33553787</v>
      </c>
      <c r="I778" t="s">
        <v>3219</v>
      </c>
      <c r="J778" t="s">
        <v>19</v>
      </c>
      <c r="K778" t="s">
        <v>20</v>
      </c>
      <c r="L778">
        <v>17500000</v>
      </c>
      <c r="M778">
        <v>6.5</v>
      </c>
      <c r="N778" t="s">
        <v>3220</v>
      </c>
      <c r="P778" t="s">
        <v>3221</v>
      </c>
      <c r="Q778">
        <v>6.8</v>
      </c>
      <c r="R778">
        <v>1</v>
      </c>
      <c r="S778" cm="1">
        <f t="array" ref="S778">PERCENTILE(IF(Table1[Director Name] = $P778,Table1[imdb_score]),0.25)</f>
        <v>6.8</v>
      </c>
      <c r="T778" cm="1">
        <f t="array" ref="T778">PERCENTILE(IF(Table1[Director Name] = $P778,Table1[imdb_score]),0.5)</f>
        <v>6.8</v>
      </c>
      <c r="U778" cm="1">
        <f t="array" ref="U778">PERCENTILE(IF(Table1[Director Name] = $P778,Table1[imdb_score]),0.75)</f>
        <v>6.8</v>
      </c>
      <c r="V778" cm="1">
        <f t="array" ref="V778">PERCENTILE(IF(Table1[Director Name] = $P778,Table1[imdb_score]),1)</f>
        <v>6.8</v>
      </c>
    </row>
    <row r="779" spans="1:22">
      <c r="A779" t="s">
        <v>1190</v>
      </c>
      <c r="B779">
        <v>234</v>
      </c>
      <c r="C779">
        <v>100</v>
      </c>
      <c r="D779" t="s">
        <v>120</v>
      </c>
      <c r="E779">
        <v>63536011</v>
      </c>
      <c r="F779" t="s">
        <v>1261</v>
      </c>
      <c r="G779" t="s">
        <v>3222</v>
      </c>
      <c r="H779">
        <v>33536011</v>
      </c>
      <c r="I779" t="s">
        <v>2477</v>
      </c>
      <c r="J779" t="s">
        <v>19</v>
      </c>
      <c r="K779" t="s">
        <v>20</v>
      </c>
      <c r="L779">
        <v>30000000</v>
      </c>
      <c r="M779">
        <v>6.3</v>
      </c>
      <c r="N779" t="s">
        <v>564</v>
      </c>
      <c r="P779" t="s">
        <v>3223</v>
      </c>
      <c r="Q779">
        <v>7.1</v>
      </c>
      <c r="R779">
        <v>1</v>
      </c>
      <c r="S779" cm="1">
        <f t="array" ref="S779">PERCENTILE(IF(Table1[Director Name] = $P779,Table1[imdb_score]),0.25)</f>
        <v>7.1</v>
      </c>
      <c r="T779" cm="1">
        <f t="array" ref="T779">PERCENTILE(IF(Table1[Director Name] = $P779,Table1[imdb_score]),0.5)</f>
        <v>7.1</v>
      </c>
      <c r="U779" cm="1">
        <f t="array" ref="U779">PERCENTILE(IF(Table1[Director Name] = $P779,Table1[imdb_score]),0.75)</f>
        <v>7.1</v>
      </c>
      <c r="V779" cm="1">
        <f t="array" ref="V779">PERCENTILE(IF(Table1[Director Name] = $P779,Table1[imdb_score]),1)</f>
        <v>7.1</v>
      </c>
    </row>
    <row r="780" spans="1:22">
      <c r="A780" t="s">
        <v>731</v>
      </c>
      <c r="B780">
        <v>83</v>
      </c>
      <c r="C780">
        <v>115</v>
      </c>
      <c r="D780" t="s">
        <v>357</v>
      </c>
      <c r="E780">
        <v>60491560</v>
      </c>
      <c r="F780" t="s">
        <v>86</v>
      </c>
      <c r="G780" t="s">
        <v>3224</v>
      </c>
      <c r="H780">
        <v>33491560</v>
      </c>
      <c r="I780" t="s">
        <v>3225</v>
      </c>
      <c r="J780" t="s">
        <v>19</v>
      </c>
      <c r="K780" t="s">
        <v>20</v>
      </c>
      <c r="L780">
        <v>27000000</v>
      </c>
      <c r="M780">
        <v>6.6</v>
      </c>
      <c r="N780" t="s">
        <v>1040</v>
      </c>
      <c r="P780" t="s">
        <v>3226</v>
      </c>
      <c r="Q780">
        <v>6.8</v>
      </c>
      <c r="R780">
        <v>1</v>
      </c>
      <c r="S780" cm="1">
        <f t="array" ref="S780">PERCENTILE(IF(Table1[Director Name] = $P780,Table1[imdb_score]),0.25)</f>
        <v>6.8</v>
      </c>
      <c r="T780" cm="1">
        <f t="array" ref="T780">PERCENTILE(IF(Table1[Director Name] = $P780,Table1[imdb_score]),0.5)</f>
        <v>6.8</v>
      </c>
      <c r="U780" cm="1">
        <f t="array" ref="U780">PERCENTILE(IF(Table1[Director Name] = $P780,Table1[imdb_score]),0.75)</f>
        <v>6.8</v>
      </c>
      <c r="V780" cm="1">
        <f t="array" ref="V780">PERCENTILE(IF(Table1[Director Name] = $P780,Table1[imdb_score]),1)</f>
        <v>6.8</v>
      </c>
    </row>
    <row r="781" spans="1:22">
      <c r="A781" t="s">
        <v>2745</v>
      </c>
      <c r="B781">
        <v>105</v>
      </c>
      <c r="C781">
        <v>87</v>
      </c>
      <c r="D781" t="s">
        <v>1367</v>
      </c>
      <c r="E781">
        <v>93375151</v>
      </c>
      <c r="F781" t="s">
        <v>3227</v>
      </c>
      <c r="G781" t="s">
        <v>3228</v>
      </c>
      <c r="H781">
        <v>33375151</v>
      </c>
      <c r="I781" t="s">
        <v>3033</v>
      </c>
      <c r="J781" t="s">
        <v>19</v>
      </c>
      <c r="K781" t="s">
        <v>20</v>
      </c>
      <c r="L781">
        <v>60000000</v>
      </c>
      <c r="M781">
        <v>5.2</v>
      </c>
      <c r="N781" t="s">
        <v>3229</v>
      </c>
      <c r="P781" t="s">
        <v>3230</v>
      </c>
      <c r="Q781">
        <v>5.9</v>
      </c>
      <c r="R781">
        <v>1</v>
      </c>
      <c r="S781" cm="1">
        <f t="array" ref="S781">PERCENTILE(IF(Table1[Director Name] = $P781,Table1[imdb_score]),0.25)</f>
        <v>5.9</v>
      </c>
      <c r="T781" cm="1">
        <f t="array" ref="T781">PERCENTILE(IF(Table1[Director Name] = $P781,Table1[imdb_score]),0.5)</f>
        <v>5.9</v>
      </c>
      <c r="U781" cm="1">
        <f t="array" ref="U781">PERCENTILE(IF(Table1[Director Name] = $P781,Table1[imdb_score]),0.75)</f>
        <v>5.9</v>
      </c>
      <c r="V781" cm="1">
        <f t="array" ref="V781">PERCENTILE(IF(Table1[Director Name] = $P781,Table1[imdb_score]),1)</f>
        <v>5.9</v>
      </c>
    </row>
    <row r="782" spans="1:22">
      <c r="A782" t="s">
        <v>150</v>
      </c>
      <c r="B782">
        <v>509</v>
      </c>
      <c r="C782">
        <v>186</v>
      </c>
      <c r="D782" t="s">
        <v>798</v>
      </c>
      <c r="E782">
        <v>258355354</v>
      </c>
      <c r="F782" t="s">
        <v>799</v>
      </c>
      <c r="G782" t="s">
        <v>3231</v>
      </c>
      <c r="H782">
        <v>33355354</v>
      </c>
      <c r="I782" t="s">
        <v>801</v>
      </c>
      <c r="J782" t="s">
        <v>19</v>
      </c>
      <c r="K782" t="s">
        <v>20</v>
      </c>
      <c r="L782">
        <v>225000000</v>
      </c>
      <c r="M782">
        <v>7.9</v>
      </c>
      <c r="N782" t="s">
        <v>802</v>
      </c>
      <c r="P782" t="s">
        <v>3232</v>
      </c>
      <c r="Q782">
        <v>7.2</v>
      </c>
      <c r="R782">
        <v>1</v>
      </c>
      <c r="S782" cm="1">
        <f t="array" ref="S782">PERCENTILE(IF(Table1[Director Name] = $P782,Table1[imdb_score]),0.25)</f>
        <v>7.2</v>
      </c>
      <c r="T782" cm="1">
        <f t="array" ref="T782">PERCENTILE(IF(Table1[Director Name] = $P782,Table1[imdb_score]),0.5)</f>
        <v>7.2</v>
      </c>
      <c r="U782" cm="1">
        <f t="array" ref="U782">PERCENTILE(IF(Table1[Director Name] = $P782,Table1[imdb_score]),0.75)</f>
        <v>7.2</v>
      </c>
      <c r="V782" cm="1">
        <f t="array" ref="V782">PERCENTILE(IF(Table1[Director Name] = $P782,Table1[imdb_score]),1)</f>
        <v>7.2</v>
      </c>
    </row>
    <row r="783" spans="1:22">
      <c r="A783" t="s">
        <v>447</v>
      </c>
      <c r="B783">
        <v>241</v>
      </c>
      <c r="C783">
        <v>130</v>
      </c>
      <c r="D783" t="s">
        <v>3233</v>
      </c>
      <c r="E783">
        <v>103338338</v>
      </c>
      <c r="F783" t="s">
        <v>943</v>
      </c>
      <c r="G783" t="s">
        <v>3234</v>
      </c>
      <c r="H783">
        <v>33338338</v>
      </c>
      <c r="I783" t="s">
        <v>3235</v>
      </c>
      <c r="J783" t="s">
        <v>19</v>
      </c>
      <c r="K783" t="s">
        <v>20</v>
      </c>
      <c r="L783">
        <v>70000000</v>
      </c>
      <c r="M783">
        <v>6.5</v>
      </c>
      <c r="N783" t="s">
        <v>3236</v>
      </c>
      <c r="P783" t="s">
        <v>3237</v>
      </c>
      <c r="Q783">
        <v>6.2</v>
      </c>
      <c r="R783">
        <v>1</v>
      </c>
      <c r="S783" cm="1">
        <f t="array" ref="S783">PERCENTILE(IF(Table1[Director Name] = $P783,Table1[imdb_score]),0.25)</f>
        <v>6.2</v>
      </c>
      <c r="T783" cm="1">
        <f t="array" ref="T783">PERCENTILE(IF(Table1[Director Name] = $P783,Table1[imdb_score]),0.5)</f>
        <v>6.2</v>
      </c>
      <c r="U783" cm="1">
        <f t="array" ref="U783">PERCENTILE(IF(Table1[Director Name] = $P783,Table1[imdb_score]),0.75)</f>
        <v>6.2</v>
      </c>
      <c r="V783" cm="1">
        <f t="array" ref="V783">PERCENTILE(IF(Table1[Director Name] = $P783,Table1[imdb_score]),1)</f>
        <v>6.2</v>
      </c>
    </row>
    <row r="784" spans="1:22">
      <c r="A784" t="s">
        <v>2760</v>
      </c>
      <c r="B784">
        <v>118</v>
      </c>
      <c r="C784">
        <v>101</v>
      </c>
      <c r="D784" t="s">
        <v>1615</v>
      </c>
      <c r="E784">
        <v>93307796</v>
      </c>
      <c r="F784" t="s">
        <v>3238</v>
      </c>
      <c r="G784" t="s">
        <v>3239</v>
      </c>
      <c r="H784">
        <v>33307796</v>
      </c>
      <c r="I784" t="s">
        <v>1522</v>
      </c>
      <c r="J784" t="s">
        <v>19</v>
      </c>
      <c r="K784" t="s">
        <v>20</v>
      </c>
      <c r="L784">
        <v>60000000</v>
      </c>
      <c r="M784">
        <v>6.1</v>
      </c>
      <c r="N784" t="s">
        <v>331</v>
      </c>
      <c r="P784" t="s">
        <v>3240</v>
      </c>
      <c r="Q784">
        <v>6</v>
      </c>
      <c r="R784">
        <v>1</v>
      </c>
      <c r="S784" cm="1">
        <f t="array" ref="S784">PERCENTILE(IF(Table1[Director Name] = $P784,Table1[imdb_score]),0.25)</f>
        <v>6</v>
      </c>
      <c r="T784" cm="1">
        <f t="array" ref="T784">PERCENTILE(IF(Table1[Director Name] = $P784,Table1[imdb_score]),0.5)</f>
        <v>6</v>
      </c>
      <c r="U784" cm="1">
        <f t="array" ref="U784">PERCENTILE(IF(Table1[Director Name] = $P784,Table1[imdb_score]),0.75)</f>
        <v>6</v>
      </c>
      <c r="V784" cm="1">
        <f t="array" ref="V784">PERCENTILE(IF(Table1[Director Name] = $P784,Table1[imdb_score]),1)</f>
        <v>6</v>
      </c>
    </row>
    <row r="785" spans="1:22">
      <c r="A785" t="s">
        <v>772</v>
      </c>
      <c r="B785">
        <v>181</v>
      </c>
      <c r="C785">
        <v>94</v>
      </c>
      <c r="D785" t="s">
        <v>3028</v>
      </c>
      <c r="E785">
        <v>125305545</v>
      </c>
      <c r="F785" t="s">
        <v>394</v>
      </c>
      <c r="G785" t="s">
        <v>3241</v>
      </c>
      <c r="H785">
        <v>33305545</v>
      </c>
      <c r="I785" t="s">
        <v>3242</v>
      </c>
      <c r="J785" t="s">
        <v>19</v>
      </c>
      <c r="K785" t="s">
        <v>20</v>
      </c>
      <c r="L785">
        <v>92000000</v>
      </c>
      <c r="M785">
        <v>5.5</v>
      </c>
      <c r="N785" t="s">
        <v>3243</v>
      </c>
      <c r="P785" t="s">
        <v>3244</v>
      </c>
      <c r="Q785">
        <v>3.3</v>
      </c>
      <c r="R785">
        <v>1</v>
      </c>
      <c r="S785" cm="1">
        <f t="array" ref="S785">PERCENTILE(IF(Table1[Director Name] = $P785,Table1[imdb_score]),0.25)</f>
        <v>3.3</v>
      </c>
      <c r="T785" cm="1">
        <f t="array" ref="T785">PERCENTILE(IF(Table1[Director Name] = $P785,Table1[imdb_score]),0.5)</f>
        <v>3.3</v>
      </c>
      <c r="U785" cm="1">
        <f t="array" ref="U785">PERCENTILE(IF(Table1[Director Name] = $P785,Table1[imdb_score]),0.75)</f>
        <v>3.3</v>
      </c>
      <c r="V785" cm="1">
        <f t="array" ref="V785">PERCENTILE(IF(Table1[Director Name] = $P785,Table1[imdb_score]),1)</f>
        <v>3.3</v>
      </c>
    </row>
    <row r="786" spans="1:22">
      <c r="A786" t="s">
        <v>1341</v>
      </c>
      <c r="B786">
        <v>129</v>
      </c>
      <c r="C786">
        <v>98</v>
      </c>
      <c r="D786" t="s">
        <v>2652</v>
      </c>
      <c r="E786">
        <v>57262492</v>
      </c>
      <c r="F786" t="s">
        <v>202</v>
      </c>
      <c r="G786" t="s">
        <v>3245</v>
      </c>
      <c r="H786">
        <v>33262492</v>
      </c>
      <c r="I786" t="s">
        <v>3246</v>
      </c>
      <c r="J786" t="s">
        <v>19</v>
      </c>
      <c r="K786" t="s">
        <v>20</v>
      </c>
      <c r="L786">
        <v>24000000</v>
      </c>
      <c r="M786">
        <v>6.7</v>
      </c>
      <c r="N786" t="s">
        <v>921</v>
      </c>
      <c r="P786" t="s">
        <v>3247</v>
      </c>
      <c r="Q786">
        <v>5.3</v>
      </c>
      <c r="R786">
        <v>1</v>
      </c>
      <c r="S786" cm="1">
        <f t="array" ref="S786">PERCENTILE(IF(Table1[Director Name] = $P786,Table1[imdb_score]),0.25)</f>
        <v>5.3</v>
      </c>
      <c r="T786" cm="1">
        <f t="array" ref="T786">PERCENTILE(IF(Table1[Director Name] = $P786,Table1[imdb_score]),0.5)</f>
        <v>5.3</v>
      </c>
      <c r="U786" cm="1">
        <f t="array" ref="U786">PERCENTILE(IF(Table1[Director Name] = $P786,Table1[imdb_score]),0.75)</f>
        <v>5.3</v>
      </c>
      <c r="V786" cm="1">
        <f t="array" ref="V786">PERCENTILE(IF(Table1[Director Name] = $P786,Table1[imdb_score]),1)</f>
        <v>5.3</v>
      </c>
    </row>
    <row r="787" spans="1:22">
      <c r="A787" t="s">
        <v>1794</v>
      </c>
      <c r="B787">
        <v>83</v>
      </c>
      <c r="C787">
        <v>121</v>
      </c>
      <c r="D787" t="s">
        <v>3248</v>
      </c>
      <c r="E787">
        <v>40158000</v>
      </c>
      <c r="F787" t="s">
        <v>453</v>
      </c>
      <c r="G787" t="s">
        <v>3249</v>
      </c>
      <c r="H787">
        <v>33158000</v>
      </c>
      <c r="I787" t="s">
        <v>3250</v>
      </c>
      <c r="J787" t="s">
        <v>19</v>
      </c>
      <c r="K787" t="s">
        <v>283</v>
      </c>
      <c r="L787">
        <v>7000000</v>
      </c>
      <c r="M787">
        <v>7.6</v>
      </c>
      <c r="N787" t="s">
        <v>1280</v>
      </c>
      <c r="P787" t="s">
        <v>3251</v>
      </c>
      <c r="Q787">
        <v>4.5999999999999996</v>
      </c>
      <c r="R787">
        <v>1</v>
      </c>
      <c r="S787" cm="1">
        <f t="array" ref="S787">PERCENTILE(IF(Table1[Director Name] = $P787,Table1[imdb_score]),0.25)</f>
        <v>4.5999999999999996</v>
      </c>
      <c r="T787" cm="1">
        <f t="array" ref="T787">PERCENTILE(IF(Table1[Director Name] = $P787,Table1[imdb_score]),0.5)</f>
        <v>4.5999999999999996</v>
      </c>
      <c r="U787" cm="1">
        <f t="array" ref="U787">PERCENTILE(IF(Table1[Director Name] = $P787,Table1[imdb_score]),0.75)</f>
        <v>4.5999999999999996</v>
      </c>
      <c r="V787" cm="1">
        <f t="array" ref="V787">PERCENTILE(IF(Table1[Director Name] = $P787,Table1[imdb_score]),1)</f>
        <v>4.5999999999999996</v>
      </c>
    </row>
    <row r="788" spans="1:22">
      <c r="A788" t="s">
        <v>90</v>
      </c>
      <c r="B788">
        <v>175</v>
      </c>
      <c r="C788">
        <v>140</v>
      </c>
      <c r="D788" t="s">
        <v>3252</v>
      </c>
      <c r="E788">
        <v>120147445</v>
      </c>
      <c r="F788" t="s">
        <v>417</v>
      </c>
      <c r="G788" t="s">
        <v>3253</v>
      </c>
      <c r="H788">
        <v>33147445</v>
      </c>
      <c r="I788" t="s">
        <v>458</v>
      </c>
      <c r="J788" t="s">
        <v>19</v>
      </c>
      <c r="K788" t="s">
        <v>20</v>
      </c>
      <c r="L788">
        <v>87000000</v>
      </c>
      <c r="M788">
        <v>7.3</v>
      </c>
      <c r="N788" t="s">
        <v>3254</v>
      </c>
      <c r="P788" t="s">
        <v>3255</v>
      </c>
      <c r="Q788">
        <v>5.2</v>
      </c>
      <c r="R788">
        <v>1</v>
      </c>
      <c r="S788" cm="1">
        <f t="array" ref="S788">PERCENTILE(IF(Table1[Director Name] = $P788,Table1[imdb_score]),0.25)</f>
        <v>5.2</v>
      </c>
      <c r="T788" cm="1">
        <f t="array" ref="T788">PERCENTILE(IF(Table1[Director Name] = $P788,Table1[imdb_score]),0.5)</f>
        <v>5.2</v>
      </c>
      <c r="U788" cm="1">
        <f t="array" ref="U788">PERCENTILE(IF(Table1[Director Name] = $P788,Table1[imdb_score]),0.75)</f>
        <v>5.2</v>
      </c>
      <c r="V788" cm="1">
        <f t="array" ref="V788">PERCENTILE(IF(Table1[Director Name] = $P788,Table1[imdb_score]),1)</f>
        <v>5.2</v>
      </c>
    </row>
    <row r="789" spans="1:22">
      <c r="A789" t="s">
        <v>2663</v>
      </c>
      <c r="B789">
        <v>31</v>
      </c>
      <c r="C789">
        <v>101</v>
      </c>
      <c r="D789" t="s">
        <v>2522</v>
      </c>
      <c r="E789">
        <v>53146000</v>
      </c>
      <c r="F789" t="s">
        <v>3256</v>
      </c>
      <c r="G789" t="s">
        <v>3257</v>
      </c>
      <c r="H789">
        <v>33146000</v>
      </c>
      <c r="I789" t="s">
        <v>2317</v>
      </c>
      <c r="J789" t="s">
        <v>19</v>
      </c>
      <c r="K789" t="s">
        <v>20</v>
      </c>
      <c r="L789">
        <v>20000000</v>
      </c>
      <c r="M789">
        <v>6.1</v>
      </c>
      <c r="N789" t="s">
        <v>1608</v>
      </c>
      <c r="P789" t="s">
        <v>226</v>
      </c>
      <c r="Q789">
        <v>5.6</v>
      </c>
      <c r="R789">
        <v>1</v>
      </c>
      <c r="S789" cm="1">
        <f t="array" ref="S789">PERCENTILE(IF(Table1[Director Name] = $P789,Table1[imdb_score]),0.25)</f>
        <v>5.6</v>
      </c>
      <c r="T789" cm="1">
        <f t="array" ref="T789">PERCENTILE(IF(Table1[Director Name] = $P789,Table1[imdb_score]),0.5)</f>
        <v>5.6</v>
      </c>
      <c r="U789" cm="1">
        <f t="array" ref="U789">PERCENTILE(IF(Table1[Director Name] = $P789,Table1[imdb_score]),0.75)</f>
        <v>5.6</v>
      </c>
      <c r="V789" cm="1">
        <f t="array" ref="V789">PERCENTILE(IF(Table1[Director Name] = $P789,Table1[imdb_score]),1)</f>
        <v>5.6</v>
      </c>
    </row>
    <row r="790" spans="1:22">
      <c r="A790" t="s">
        <v>1933</v>
      </c>
      <c r="B790">
        <v>104</v>
      </c>
      <c r="C790">
        <v>105</v>
      </c>
      <c r="D790" t="s">
        <v>3258</v>
      </c>
      <c r="E790">
        <v>67962333</v>
      </c>
      <c r="F790" t="s">
        <v>1176</v>
      </c>
      <c r="G790" t="s">
        <v>3259</v>
      </c>
      <c r="H790">
        <v>32962333</v>
      </c>
      <c r="I790" t="s">
        <v>3260</v>
      </c>
      <c r="J790" t="s">
        <v>19</v>
      </c>
      <c r="K790" t="s">
        <v>20</v>
      </c>
      <c r="L790">
        <v>35000000</v>
      </c>
      <c r="M790">
        <v>5.9</v>
      </c>
      <c r="N790" t="s">
        <v>331</v>
      </c>
      <c r="P790" t="s">
        <v>3261</v>
      </c>
      <c r="Q790">
        <v>6.8</v>
      </c>
      <c r="R790">
        <v>1</v>
      </c>
      <c r="S790" cm="1">
        <f t="array" ref="S790">PERCENTILE(IF(Table1[Director Name] = $P790,Table1[imdb_score]),0.25)</f>
        <v>6.8</v>
      </c>
      <c r="T790" cm="1">
        <f t="array" ref="T790">PERCENTILE(IF(Table1[Director Name] = $P790,Table1[imdb_score]),0.5)</f>
        <v>6.8</v>
      </c>
      <c r="U790" cm="1">
        <f t="array" ref="U790">PERCENTILE(IF(Table1[Director Name] = $P790,Table1[imdb_score]),0.75)</f>
        <v>6.8</v>
      </c>
      <c r="V790" cm="1">
        <f t="array" ref="V790">PERCENTILE(IF(Table1[Director Name] = $P790,Table1[imdb_score]),1)</f>
        <v>6.8</v>
      </c>
    </row>
    <row r="791" spans="1:22">
      <c r="A791" t="s">
        <v>1590</v>
      </c>
      <c r="B791">
        <v>50</v>
      </c>
      <c r="C791">
        <v>122</v>
      </c>
      <c r="D791" t="s">
        <v>3262</v>
      </c>
      <c r="E791">
        <v>33451479</v>
      </c>
      <c r="F791" t="s">
        <v>3263</v>
      </c>
      <c r="G791" t="s">
        <v>3264</v>
      </c>
      <c r="H791">
        <v>32951479</v>
      </c>
      <c r="I791" t="s">
        <v>3265</v>
      </c>
      <c r="J791" t="s">
        <v>19</v>
      </c>
      <c r="K791" t="s">
        <v>20</v>
      </c>
      <c r="L791">
        <v>500000</v>
      </c>
      <c r="M791">
        <v>6.5</v>
      </c>
      <c r="N791" t="s">
        <v>32</v>
      </c>
      <c r="P791" t="s">
        <v>3266</v>
      </c>
      <c r="Q791">
        <v>7.2</v>
      </c>
      <c r="R791">
        <v>1</v>
      </c>
      <c r="S791" cm="1">
        <f t="array" ref="S791">PERCENTILE(IF(Table1[Director Name] = $P791,Table1[imdb_score]),0.25)</f>
        <v>7.2</v>
      </c>
      <c r="T791" cm="1">
        <f t="array" ref="T791">PERCENTILE(IF(Table1[Director Name] = $P791,Table1[imdb_score]),0.5)</f>
        <v>7.2</v>
      </c>
      <c r="U791" cm="1">
        <f t="array" ref="U791">PERCENTILE(IF(Table1[Director Name] = $P791,Table1[imdb_score]),0.75)</f>
        <v>7.2</v>
      </c>
      <c r="V791" cm="1">
        <f t="array" ref="V791">PERCENTILE(IF(Table1[Director Name] = $P791,Table1[imdb_score]),1)</f>
        <v>7.2</v>
      </c>
    </row>
    <row r="792" spans="1:22">
      <c r="A792" t="s">
        <v>557</v>
      </c>
      <c r="B792">
        <v>287</v>
      </c>
      <c r="C792">
        <v>110</v>
      </c>
      <c r="D792" t="s">
        <v>3267</v>
      </c>
      <c r="E792">
        <v>58885635</v>
      </c>
      <c r="F792" t="s">
        <v>3268</v>
      </c>
      <c r="G792" t="s">
        <v>3269</v>
      </c>
      <c r="H792">
        <v>32885635</v>
      </c>
      <c r="I792" t="s">
        <v>1621</v>
      </c>
      <c r="J792" t="s">
        <v>19</v>
      </c>
      <c r="K792" t="s">
        <v>20</v>
      </c>
      <c r="L792">
        <v>26000000</v>
      </c>
      <c r="M792">
        <v>7.4</v>
      </c>
      <c r="N792" t="s">
        <v>2241</v>
      </c>
      <c r="P792" t="s">
        <v>3270</v>
      </c>
      <c r="Q792">
        <v>4.5999999999999996</v>
      </c>
      <c r="R792">
        <v>1</v>
      </c>
      <c r="S792" cm="1">
        <f t="array" ref="S792">PERCENTILE(IF(Table1[Director Name] = $P792,Table1[imdb_score]),0.25)</f>
        <v>4.5999999999999996</v>
      </c>
      <c r="T792" cm="1">
        <f t="array" ref="T792">PERCENTILE(IF(Table1[Director Name] = $P792,Table1[imdb_score]),0.5)</f>
        <v>4.5999999999999996</v>
      </c>
      <c r="U792" cm="1">
        <f t="array" ref="U792">PERCENTILE(IF(Table1[Director Name] = $P792,Table1[imdb_score]),0.75)</f>
        <v>4.5999999999999996</v>
      </c>
      <c r="V792" cm="1">
        <f t="array" ref="V792">PERCENTILE(IF(Table1[Director Name] = $P792,Table1[imdb_score]),1)</f>
        <v>4.5999999999999996</v>
      </c>
    </row>
    <row r="793" spans="1:22">
      <c r="A793" t="s">
        <v>557</v>
      </c>
      <c r="B793">
        <v>287</v>
      </c>
      <c r="C793">
        <v>110</v>
      </c>
      <c r="D793" t="s">
        <v>3267</v>
      </c>
      <c r="E793">
        <v>58885635</v>
      </c>
      <c r="F793" t="s">
        <v>3268</v>
      </c>
      <c r="G793" t="s">
        <v>3269</v>
      </c>
      <c r="H793">
        <v>32885635</v>
      </c>
      <c r="I793" t="s">
        <v>1621</v>
      </c>
      <c r="J793" t="s">
        <v>19</v>
      </c>
      <c r="K793" t="s">
        <v>20</v>
      </c>
      <c r="L793">
        <v>26000000</v>
      </c>
      <c r="M793">
        <v>7.4</v>
      </c>
      <c r="N793" t="s">
        <v>2241</v>
      </c>
      <c r="P793" t="s">
        <v>3271</v>
      </c>
      <c r="Q793">
        <v>7.7</v>
      </c>
      <c r="R793">
        <v>1</v>
      </c>
      <c r="S793" cm="1">
        <f t="array" ref="S793">PERCENTILE(IF(Table1[Director Name] = $P793,Table1[imdb_score]),0.25)</f>
        <v>7.7</v>
      </c>
      <c r="T793" cm="1">
        <f t="array" ref="T793">PERCENTILE(IF(Table1[Director Name] = $P793,Table1[imdb_score]),0.5)</f>
        <v>7.7</v>
      </c>
      <c r="U793" cm="1">
        <f t="array" ref="U793">PERCENTILE(IF(Table1[Director Name] = $P793,Table1[imdb_score]),0.75)</f>
        <v>7.7</v>
      </c>
      <c r="V793" cm="1">
        <f t="array" ref="V793">PERCENTILE(IF(Table1[Director Name] = $P793,Table1[imdb_score]),1)</f>
        <v>7.7</v>
      </c>
    </row>
    <row r="794" spans="1:22">
      <c r="A794" t="s">
        <v>732</v>
      </c>
      <c r="B794">
        <v>253</v>
      </c>
      <c r="C794">
        <v>118</v>
      </c>
      <c r="D794" t="s">
        <v>408</v>
      </c>
      <c r="E794">
        <v>62877175</v>
      </c>
      <c r="F794" t="s">
        <v>463</v>
      </c>
      <c r="G794" t="s">
        <v>3272</v>
      </c>
      <c r="H794">
        <v>32877175</v>
      </c>
      <c r="I794" t="s">
        <v>3273</v>
      </c>
      <c r="J794" t="s">
        <v>19</v>
      </c>
      <c r="K794" t="s">
        <v>20</v>
      </c>
      <c r="L794">
        <v>30000000</v>
      </c>
      <c r="M794">
        <v>7.2</v>
      </c>
      <c r="N794" t="s">
        <v>564</v>
      </c>
      <c r="P794" t="s">
        <v>3274</v>
      </c>
      <c r="Q794">
        <v>7.7</v>
      </c>
      <c r="R794">
        <v>1</v>
      </c>
      <c r="S794" cm="1">
        <f t="array" ref="S794">PERCENTILE(IF(Table1[Director Name] = $P794,Table1[imdb_score]),0.25)</f>
        <v>7.7</v>
      </c>
      <c r="T794" cm="1">
        <f t="array" ref="T794">PERCENTILE(IF(Table1[Director Name] = $P794,Table1[imdb_score]),0.5)</f>
        <v>7.7</v>
      </c>
      <c r="U794" cm="1">
        <f t="array" ref="U794">PERCENTILE(IF(Table1[Director Name] = $P794,Table1[imdb_score]),0.75)</f>
        <v>7.7</v>
      </c>
      <c r="V794" cm="1">
        <f t="array" ref="V794">PERCENTILE(IF(Table1[Director Name] = $P794,Table1[imdb_score]),1)</f>
        <v>7.7</v>
      </c>
    </row>
    <row r="795" spans="1:22">
      <c r="A795" t="s">
        <v>659</v>
      </c>
      <c r="B795">
        <v>152</v>
      </c>
      <c r="C795">
        <v>87</v>
      </c>
      <c r="D795" t="s">
        <v>3275</v>
      </c>
      <c r="E795">
        <v>47860214</v>
      </c>
      <c r="F795" t="s">
        <v>3276</v>
      </c>
      <c r="G795" t="s">
        <v>3277</v>
      </c>
      <c r="H795">
        <v>32860214</v>
      </c>
      <c r="I795" t="s">
        <v>3278</v>
      </c>
      <c r="J795" t="s">
        <v>19</v>
      </c>
      <c r="K795" t="s">
        <v>20</v>
      </c>
      <c r="L795">
        <v>15000000</v>
      </c>
      <c r="M795">
        <v>5</v>
      </c>
      <c r="N795" t="s">
        <v>1943</v>
      </c>
      <c r="P795" t="s">
        <v>3279</v>
      </c>
      <c r="Q795">
        <v>5.9</v>
      </c>
      <c r="R795">
        <v>1</v>
      </c>
      <c r="S795" cm="1">
        <f t="array" ref="S795">PERCENTILE(IF(Table1[Director Name] = $P795,Table1[imdb_score]),0.25)</f>
        <v>5.9</v>
      </c>
      <c r="T795" cm="1">
        <f t="array" ref="T795">PERCENTILE(IF(Table1[Director Name] = $P795,Table1[imdb_score]),0.5)</f>
        <v>5.9</v>
      </c>
      <c r="U795" cm="1">
        <f t="array" ref="U795">PERCENTILE(IF(Table1[Director Name] = $P795,Table1[imdb_score]),0.75)</f>
        <v>5.9</v>
      </c>
      <c r="V795" cm="1">
        <f t="array" ref="V795">PERCENTILE(IF(Table1[Director Name] = $P795,Table1[imdb_score]),1)</f>
        <v>5.9</v>
      </c>
    </row>
    <row r="796" spans="1:22">
      <c r="A796" t="s">
        <v>355</v>
      </c>
      <c r="B796">
        <v>69</v>
      </c>
      <c r="C796">
        <v>88</v>
      </c>
      <c r="D796" t="s">
        <v>2639</v>
      </c>
      <c r="E796">
        <v>47811275</v>
      </c>
      <c r="F796" t="s">
        <v>3280</v>
      </c>
      <c r="G796" t="s">
        <v>3281</v>
      </c>
      <c r="H796">
        <v>32811275</v>
      </c>
      <c r="I796" t="s">
        <v>3282</v>
      </c>
      <c r="J796" t="s">
        <v>19</v>
      </c>
      <c r="K796" t="s">
        <v>20</v>
      </c>
      <c r="L796">
        <v>15000000</v>
      </c>
      <c r="M796">
        <v>5.4</v>
      </c>
      <c r="N796" t="s">
        <v>560</v>
      </c>
      <c r="P796" t="s">
        <v>3283</v>
      </c>
      <c r="Q796">
        <v>6.1</v>
      </c>
      <c r="R796">
        <v>1</v>
      </c>
      <c r="S796" cm="1">
        <f t="array" ref="S796">PERCENTILE(IF(Table1[Director Name] = $P796,Table1[imdb_score]),0.25)</f>
        <v>6.1</v>
      </c>
      <c r="T796" cm="1">
        <f t="array" ref="T796">PERCENTILE(IF(Table1[Director Name] = $P796,Table1[imdb_score]),0.5)</f>
        <v>6.1</v>
      </c>
      <c r="U796" cm="1">
        <f t="array" ref="U796">PERCENTILE(IF(Table1[Director Name] = $P796,Table1[imdb_score]),0.75)</f>
        <v>6.1</v>
      </c>
      <c r="V796" cm="1">
        <f t="array" ref="V796">PERCENTILE(IF(Table1[Director Name] = $P796,Table1[imdb_score]),1)</f>
        <v>6.1</v>
      </c>
    </row>
    <row r="797" spans="1:22">
      <c r="A797" t="s">
        <v>355</v>
      </c>
      <c r="B797">
        <v>69</v>
      </c>
      <c r="C797">
        <v>88</v>
      </c>
      <c r="D797" t="s">
        <v>2639</v>
      </c>
      <c r="E797">
        <v>47811275</v>
      </c>
      <c r="F797" t="s">
        <v>3280</v>
      </c>
      <c r="G797" t="s">
        <v>3281</v>
      </c>
      <c r="H797">
        <v>32811275</v>
      </c>
      <c r="I797" t="s">
        <v>3282</v>
      </c>
      <c r="J797" t="s">
        <v>19</v>
      </c>
      <c r="K797" t="s">
        <v>20</v>
      </c>
      <c r="L797">
        <v>15000000</v>
      </c>
      <c r="M797">
        <v>5.4</v>
      </c>
      <c r="N797" t="s">
        <v>560</v>
      </c>
      <c r="P797" t="s">
        <v>3284</v>
      </c>
      <c r="Q797">
        <v>2.2999999999999998</v>
      </c>
      <c r="R797">
        <v>1</v>
      </c>
      <c r="S797" cm="1">
        <f t="array" ref="S797">PERCENTILE(IF(Table1[Director Name] = $P797,Table1[imdb_score]),0.25)</f>
        <v>2.2999999999999998</v>
      </c>
      <c r="T797" cm="1">
        <f t="array" ref="T797">PERCENTILE(IF(Table1[Director Name] = $P797,Table1[imdb_score]),0.5)</f>
        <v>2.2999999999999998</v>
      </c>
      <c r="U797" cm="1">
        <f t="array" ref="U797">PERCENTILE(IF(Table1[Director Name] = $P797,Table1[imdb_score]),0.75)</f>
        <v>2.2999999999999998</v>
      </c>
      <c r="V797" cm="1">
        <f t="array" ref="V797">PERCENTILE(IF(Table1[Director Name] = $P797,Table1[imdb_score]),1)</f>
        <v>2.2999999999999998</v>
      </c>
    </row>
    <row r="798" spans="1:22">
      <c r="A798" t="s">
        <v>337</v>
      </c>
      <c r="B798">
        <v>125</v>
      </c>
      <c r="C798">
        <v>123</v>
      </c>
      <c r="D798" t="s">
        <v>1177</v>
      </c>
      <c r="E798">
        <v>66808615</v>
      </c>
      <c r="F798" t="s">
        <v>190</v>
      </c>
      <c r="G798" t="s">
        <v>3285</v>
      </c>
      <c r="H798">
        <v>32808615</v>
      </c>
      <c r="I798" t="s">
        <v>479</v>
      </c>
      <c r="J798" t="s">
        <v>19</v>
      </c>
      <c r="K798" t="s">
        <v>20</v>
      </c>
      <c r="L798">
        <v>34000000</v>
      </c>
      <c r="M798">
        <v>6.1</v>
      </c>
      <c r="N798" t="s">
        <v>3286</v>
      </c>
      <c r="P798" t="s">
        <v>3287</v>
      </c>
      <c r="Q798">
        <v>6.2</v>
      </c>
      <c r="R798">
        <v>1</v>
      </c>
      <c r="S798" cm="1">
        <f t="array" ref="S798">PERCENTILE(IF(Table1[Director Name] = $P798,Table1[imdb_score]),0.25)</f>
        <v>6.2</v>
      </c>
      <c r="T798" cm="1">
        <f t="array" ref="T798">PERCENTILE(IF(Table1[Director Name] = $P798,Table1[imdb_score]),0.5)</f>
        <v>6.2</v>
      </c>
      <c r="U798" cm="1">
        <f t="array" ref="U798">PERCENTILE(IF(Table1[Director Name] = $P798,Table1[imdb_score]),0.75)</f>
        <v>6.2</v>
      </c>
      <c r="V798" cm="1">
        <f t="array" ref="V798">PERCENTILE(IF(Table1[Director Name] = $P798,Table1[imdb_score]),1)</f>
        <v>6.2</v>
      </c>
    </row>
    <row r="799" spans="1:22">
      <c r="A799" t="s">
        <v>1952</v>
      </c>
      <c r="B799">
        <v>112</v>
      </c>
      <c r="C799">
        <v>123</v>
      </c>
      <c r="D799" t="s">
        <v>2128</v>
      </c>
      <c r="E799">
        <v>46800000</v>
      </c>
      <c r="F799" t="s">
        <v>3288</v>
      </c>
      <c r="G799" t="s">
        <v>3289</v>
      </c>
      <c r="H799">
        <v>32800000</v>
      </c>
      <c r="I799" t="s">
        <v>3290</v>
      </c>
      <c r="J799" t="s">
        <v>19</v>
      </c>
      <c r="K799" t="s">
        <v>379</v>
      </c>
      <c r="L799">
        <v>14000000</v>
      </c>
      <c r="M799">
        <v>7.1</v>
      </c>
      <c r="N799" t="s">
        <v>27</v>
      </c>
      <c r="P799" t="s">
        <v>3291</v>
      </c>
      <c r="Q799">
        <v>8.5</v>
      </c>
      <c r="R799">
        <v>1</v>
      </c>
      <c r="S799" cm="1">
        <f t="array" ref="S799">PERCENTILE(IF(Table1[Director Name] = $P799,Table1[imdb_score]),0.25)</f>
        <v>8.5</v>
      </c>
      <c r="T799" cm="1">
        <f t="array" ref="T799">PERCENTILE(IF(Table1[Director Name] = $P799,Table1[imdb_score]),0.5)</f>
        <v>8.5</v>
      </c>
      <c r="U799" cm="1">
        <f t="array" ref="U799">PERCENTILE(IF(Table1[Director Name] = $P799,Table1[imdb_score]),0.75)</f>
        <v>8.5</v>
      </c>
      <c r="V799" cm="1">
        <f t="array" ref="V799">PERCENTILE(IF(Table1[Director Name] = $P799,Table1[imdb_score]),1)</f>
        <v>8.5</v>
      </c>
    </row>
    <row r="800" spans="1:22">
      <c r="A800" t="s">
        <v>716</v>
      </c>
      <c r="B800">
        <v>153</v>
      </c>
      <c r="C800">
        <v>141</v>
      </c>
      <c r="D800" t="s">
        <v>3292</v>
      </c>
      <c r="E800">
        <v>100614858</v>
      </c>
      <c r="F800" t="s">
        <v>502</v>
      </c>
      <c r="G800" t="s">
        <v>3293</v>
      </c>
      <c r="H800">
        <v>32614858</v>
      </c>
      <c r="I800" t="s">
        <v>3294</v>
      </c>
      <c r="J800" t="s">
        <v>19</v>
      </c>
      <c r="K800" t="s">
        <v>20</v>
      </c>
      <c r="L800">
        <v>68000000</v>
      </c>
      <c r="M800">
        <v>6.9</v>
      </c>
      <c r="N800" t="s">
        <v>3295</v>
      </c>
      <c r="P800" t="s">
        <v>3296</v>
      </c>
      <c r="Q800">
        <v>7</v>
      </c>
      <c r="R800">
        <v>1</v>
      </c>
      <c r="S800" cm="1">
        <f t="array" ref="S800">PERCENTILE(IF(Table1[Director Name] = $P800,Table1[imdb_score]),0.25)</f>
        <v>7</v>
      </c>
      <c r="T800" cm="1">
        <f t="array" ref="T800">PERCENTILE(IF(Table1[Director Name] = $P800,Table1[imdb_score]),0.5)</f>
        <v>7</v>
      </c>
      <c r="U800" cm="1">
        <f t="array" ref="U800">PERCENTILE(IF(Table1[Director Name] = $P800,Table1[imdb_score]),0.75)</f>
        <v>7</v>
      </c>
      <c r="V800" cm="1">
        <f t="array" ref="V800">PERCENTILE(IF(Table1[Director Name] = $P800,Table1[imdb_score]),1)</f>
        <v>7</v>
      </c>
    </row>
    <row r="801" spans="1:22">
      <c r="A801" t="s">
        <v>809</v>
      </c>
      <c r="B801">
        <v>172</v>
      </c>
      <c r="C801">
        <v>103</v>
      </c>
      <c r="D801" t="s">
        <v>3297</v>
      </c>
      <c r="E801">
        <v>142614158</v>
      </c>
      <c r="F801" t="s">
        <v>3298</v>
      </c>
      <c r="G801" t="s">
        <v>3299</v>
      </c>
      <c r="H801">
        <v>32614158</v>
      </c>
      <c r="I801" t="s">
        <v>3300</v>
      </c>
      <c r="J801" t="s">
        <v>19</v>
      </c>
      <c r="K801" t="s">
        <v>20</v>
      </c>
      <c r="L801">
        <v>110000000</v>
      </c>
      <c r="M801">
        <v>5.5</v>
      </c>
      <c r="N801" t="s">
        <v>303</v>
      </c>
      <c r="P801" t="s">
        <v>3301</v>
      </c>
      <c r="Q801">
        <v>5.9</v>
      </c>
      <c r="R801">
        <v>1</v>
      </c>
      <c r="S801" cm="1">
        <f t="array" ref="S801">PERCENTILE(IF(Table1[Director Name] = $P801,Table1[imdb_score]),0.25)</f>
        <v>5.9</v>
      </c>
      <c r="T801" cm="1">
        <f t="array" ref="T801">PERCENTILE(IF(Table1[Director Name] = $P801,Table1[imdb_score]),0.5)</f>
        <v>5.9</v>
      </c>
      <c r="U801" cm="1">
        <f t="array" ref="U801">PERCENTILE(IF(Table1[Director Name] = $P801,Table1[imdb_score]),0.75)</f>
        <v>5.9</v>
      </c>
      <c r="V801" cm="1">
        <f t="array" ref="V801">PERCENTILE(IF(Table1[Director Name] = $P801,Table1[imdb_score]),1)</f>
        <v>5.9</v>
      </c>
    </row>
    <row r="802" spans="1:22">
      <c r="A802" t="s">
        <v>832</v>
      </c>
      <c r="B802">
        <v>285</v>
      </c>
      <c r="C802">
        <v>134</v>
      </c>
      <c r="D802" t="s">
        <v>3302</v>
      </c>
      <c r="E802">
        <v>67523385</v>
      </c>
      <c r="F802" t="s">
        <v>835</v>
      </c>
      <c r="G802" t="s">
        <v>3303</v>
      </c>
      <c r="H802">
        <v>32523385</v>
      </c>
      <c r="I802" t="s">
        <v>3304</v>
      </c>
      <c r="J802" t="s">
        <v>19</v>
      </c>
      <c r="K802" t="s">
        <v>20</v>
      </c>
      <c r="L802">
        <v>35000000</v>
      </c>
      <c r="M802">
        <v>6.2</v>
      </c>
      <c r="N802" t="s">
        <v>57</v>
      </c>
      <c r="P802" t="s">
        <v>3305</v>
      </c>
      <c r="Q802">
        <v>7.2</v>
      </c>
      <c r="R802">
        <v>1</v>
      </c>
      <c r="S802" cm="1">
        <f t="array" ref="S802">PERCENTILE(IF(Table1[Director Name] = $P802,Table1[imdb_score]),0.25)</f>
        <v>7.2</v>
      </c>
      <c r="T802" cm="1">
        <f t="array" ref="T802">PERCENTILE(IF(Table1[Director Name] = $P802,Table1[imdb_score]),0.5)</f>
        <v>7.2</v>
      </c>
      <c r="U802" cm="1">
        <f t="array" ref="U802">PERCENTILE(IF(Table1[Director Name] = $P802,Table1[imdb_score]),0.75)</f>
        <v>7.2</v>
      </c>
      <c r="V802" cm="1">
        <f t="array" ref="V802">PERCENTILE(IF(Table1[Director Name] = $P802,Table1[imdb_score]),1)</f>
        <v>7.2</v>
      </c>
    </row>
    <row r="803" spans="1:22">
      <c r="A803" t="s">
        <v>1590</v>
      </c>
      <c r="B803">
        <v>34</v>
      </c>
      <c r="C803">
        <v>129</v>
      </c>
      <c r="D803" t="s">
        <v>1590</v>
      </c>
      <c r="E803">
        <v>34522221</v>
      </c>
      <c r="F803" t="s">
        <v>3306</v>
      </c>
      <c r="G803" t="s">
        <v>3307</v>
      </c>
      <c r="H803">
        <v>32522221</v>
      </c>
      <c r="I803" t="s">
        <v>3308</v>
      </c>
      <c r="J803" t="s">
        <v>19</v>
      </c>
      <c r="K803" t="s">
        <v>20</v>
      </c>
      <c r="L803">
        <v>2000000</v>
      </c>
      <c r="M803">
        <v>7</v>
      </c>
      <c r="N803" t="s">
        <v>48</v>
      </c>
      <c r="P803" t="s">
        <v>3309</v>
      </c>
      <c r="Q803">
        <v>6.2</v>
      </c>
      <c r="R803">
        <v>1</v>
      </c>
      <c r="S803" cm="1">
        <f t="array" ref="S803">PERCENTILE(IF(Table1[Director Name] = $P803,Table1[imdb_score]),0.25)</f>
        <v>6.2</v>
      </c>
      <c r="T803" cm="1">
        <f t="array" ref="T803">PERCENTILE(IF(Table1[Director Name] = $P803,Table1[imdb_score]),0.5)</f>
        <v>6.2</v>
      </c>
      <c r="U803" cm="1">
        <f t="array" ref="U803">PERCENTILE(IF(Table1[Director Name] = $P803,Table1[imdb_score]),0.75)</f>
        <v>6.2</v>
      </c>
      <c r="V803" cm="1">
        <f t="array" ref="V803">PERCENTILE(IF(Table1[Director Name] = $P803,Table1[imdb_score]),1)</f>
        <v>6.2</v>
      </c>
    </row>
    <row r="804" spans="1:22">
      <c r="A804" t="s">
        <v>2119</v>
      </c>
      <c r="B804">
        <v>273</v>
      </c>
      <c r="C804">
        <v>112</v>
      </c>
      <c r="D804" t="s">
        <v>610</v>
      </c>
      <c r="E804">
        <v>39462438</v>
      </c>
      <c r="F804" t="s">
        <v>417</v>
      </c>
      <c r="G804" t="s">
        <v>3310</v>
      </c>
      <c r="H804">
        <v>32462438</v>
      </c>
      <c r="I804" t="s">
        <v>3311</v>
      </c>
      <c r="J804" t="s">
        <v>19</v>
      </c>
      <c r="K804" t="s">
        <v>20</v>
      </c>
      <c r="L804">
        <v>7000000</v>
      </c>
      <c r="M804">
        <v>7.3</v>
      </c>
      <c r="N804" t="s">
        <v>1280</v>
      </c>
      <c r="P804" t="s">
        <v>3312</v>
      </c>
      <c r="Q804">
        <v>7</v>
      </c>
      <c r="R804">
        <v>1</v>
      </c>
      <c r="S804" cm="1">
        <f t="array" ref="S804">PERCENTILE(IF(Table1[Director Name] = $P804,Table1[imdb_score]),0.25)</f>
        <v>7</v>
      </c>
      <c r="T804" cm="1">
        <f t="array" ref="T804">PERCENTILE(IF(Table1[Director Name] = $P804,Table1[imdb_score]),0.5)</f>
        <v>7</v>
      </c>
      <c r="U804" cm="1">
        <f t="array" ref="U804">PERCENTILE(IF(Table1[Director Name] = $P804,Table1[imdb_score]),0.75)</f>
        <v>7</v>
      </c>
      <c r="V804" cm="1">
        <f t="array" ref="V804">PERCENTILE(IF(Table1[Director Name] = $P804,Table1[imdb_score]),1)</f>
        <v>7</v>
      </c>
    </row>
    <row r="805" spans="1:22">
      <c r="A805" t="s">
        <v>779</v>
      </c>
      <c r="B805">
        <v>89</v>
      </c>
      <c r="C805">
        <v>117</v>
      </c>
      <c r="D805" t="s">
        <v>1541</v>
      </c>
      <c r="E805">
        <v>72455275</v>
      </c>
      <c r="F805" t="s">
        <v>18</v>
      </c>
      <c r="G805" t="s">
        <v>3313</v>
      </c>
      <c r="H805">
        <v>32455275</v>
      </c>
      <c r="I805" t="s">
        <v>3314</v>
      </c>
      <c r="J805" t="s">
        <v>19</v>
      </c>
      <c r="K805" t="s">
        <v>20</v>
      </c>
      <c r="L805">
        <v>40000000</v>
      </c>
      <c r="M805">
        <v>7.8</v>
      </c>
      <c r="N805" t="s">
        <v>3315</v>
      </c>
      <c r="P805" t="s">
        <v>2264</v>
      </c>
      <c r="Q805">
        <v>6.2</v>
      </c>
      <c r="R805">
        <v>1</v>
      </c>
      <c r="S805" cm="1">
        <f t="array" ref="S805">PERCENTILE(IF(Table1[Director Name] = $P805,Table1[imdb_score]),0.25)</f>
        <v>6.2</v>
      </c>
      <c r="T805" cm="1">
        <f t="array" ref="T805">PERCENTILE(IF(Table1[Director Name] = $P805,Table1[imdb_score]),0.5)</f>
        <v>6.2</v>
      </c>
      <c r="U805" cm="1">
        <f t="array" ref="U805">PERCENTILE(IF(Table1[Director Name] = $P805,Table1[imdb_score]),0.75)</f>
        <v>6.2</v>
      </c>
      <c r="V805" cm="1">
        <f t="array" ref="V805">PERCENTILE(IF(Table1[Director Name] = $P805,Table1[imdb_score]),1)</f>
        <v>6.2</v>
      </c>
    </row>
    <row r="806" spans="1:22">
      <c r="A806" t="s">
        <v>817</v>
      </c>
      <c r="B806">
        <v>315</v>
      </c>
      <c r="C806">
        <v>111</v>
      </c>
      <c r="D806" t="s">
        <v>86</v>
      </c>
      <c r="E806">
        <v>90356857</v>
      </c>
      <c r="F806" t="s">
        <v>202</v>
      </c>
      <c r="G806" t="s">
        <v>3316</v>
      </c>
      <c r="H806">
        <v>32356857</v>
      </c>
      <c r="I806" t="s">
        <v>3317</v>
      </c>
      <c r="J806" t="s">
        <v>19</v>
      </c>
      <c r="K806" t="s">
        <v>20</v>
      </c>
      <c r="L806">
        <v>58000000</v>
      </c>
      <c r="M806">
        <v>7.1</v>
      </c>
      <c r="N806" t="s">
        <v>709</v>
      </c>
      <c r="P806" t="s">
        <v>3318</v>
      </c>
      <c r="Q806">
        <v>6.6</v>
      </c>
      <c r="R806">
        <v>1</v>
      </c>
      <c r="S806" cm="1">
        <f t="array" ref="S806">PERCENTILE(IF(Table1[Director Name] = $P806,Table1[imdb_score]),0.25)</f>
        <v>6.6</v>
      </c>
      <c r="T806" cm="1">
        <f t="array" ref="T806">PERCENTILE(IF(Table1[Director Name] = $P806,Table1[imdb_score]),0.5)</f>
        <v>6.6</v>
      </c>
      <c r="U806" cm="1">
        <f t="array" ref="U806">PERCENTILE(IF(Table1[Director Name] = $P806,Table1[imdb_score]),0.75)</f>
        <v>6.6</v>
      </c>
      <c r="V806" cm="1">
        <f t="array" ref="V806">PERCENTILE(IF(Table1[Director Name] = $P806,Table1[imdb_score]),1)</f>
        <v>6.6</v>
      </c>
    </row>
    <row r="807" spans="1:22">
      <c r="A807" t="s">
        <v>51</v>
      </c>
      <c r="B807">
        <v>459</v>
      </c>
      <c r="C807">
        <v>142</v>
      </c>
      <c r="D807" t="s">
        <v>3319</v>
      </c>
      <c r="E807">
        <v>72306065</v>
      </c>
      <c r="F807" t="s">
        <v>164</v>
      </c>
      <c r="G807" t="s">
        <v>3320</v>
      </c>
      <c r="H807">
        <v>32306065</v>
      </c>
      <c r="I807" t="s">
        <v>3321</v>
      </c>
      <c r="J807" t="s">
        <v>19</v>
      </c>
      <c r="K807" t="s">
        <v>20</v>
      </c>
      <c r="L807">
        <v>40000000</v>
      </c>
      <c r="M807">
        <v>7.6</v>
      </c>
      <c r="N807" t="s">
        <v>2074</v>
      </c>
      <c r="P807" t="s">
        <v>3322</v>
      </c>
      <c r="Q807">
        <v>6.8</v>
      </c>
      <c r="R807">
        <v>1</v>
      </c>
      <c r="S807" cm="1">
        <f t="array" ref="S807">PERCENTILE(IF(Table1[Director Name] = $P807,Table1[imdb_score]),0.25)</f>
        <v>6.8</v>
      </c>
      <c r="T807" cm="1">
        <f t="array" ref="T807">PERCENTILE(IF(Table1[Director Name] = $P807,Table1[imdb_score]),0.5)</f>
        <v>6.8</v>
      </c>
      <c r="U807" cm="1">
        <f t="array" ref="U807">PERCENTILE(IF(Table1[Director Name] = $P807,Table1[imdb_score]),0.75)</f>
        <v>6.8</v>
      </c>
      <c r="V807" cm="1">
        <f t="array" ref="V807">PERCENTILE(IF(Table1[Director Name] = $P807,Table1[imdb_score]),1)</f>
        <v>6.8</v>
      </c>
    </row>
    <row r="808" spans="1:22">
      <c r="A808" t="s">
        <v>2055</v>
      </c>
      <c r="B808">
        <v>235</v>
      </c>
      <c r="C808">
        <v>90</v>
      </c>
      <c r="D808" t="s">
        <v>867</v>
      </c>
      <c r="E808">
        <v>72266306</v>
      </c>
      <c r="F808" t="s">
        <v>1908</v>
      </c>
      <c r="G808" t="s">
        <v>3323</v>
      </c>
      <c r="H808">
        <v>32266306</v>
      </c>
      <c r="I808" t="s">
        <v>2140</v>
      </c>
      <c r="J808" t="s">
        <v>19</v>
      </c>
      <c r="K808" t="s">
        <v>20</v>
      </c>
      <c r="L808">
        <v>40000000</v>
      </c>
      <c r="M808">
        <v>6.6</v>
      </c>
      <c r="N808" t="s">
        <v>1040</v>
      </c>
      <c r="P808" t="s">
        <v>2598</v>
      </c>
      <c r="Q808">
        <v>6</v>
      </c>
      <c r="R808">
        <v>1</v>
      </c>
      <c r="S808" cm="1">
        <f t="array" ref="S808">PERCENTILE(IF(Table1[Director Name] = $P808,Table1[imdb_score]),0.25)</f>
        <v>6</v>
      </c>
      <c r="T808" cm="1">
        <f t="array" ref="T808">PERCENTILE(IF(Table1[Director Name] = $P808,Table1[imdb_score]),0.5)</f>
        <v>6</v>
      </c>
      <c r="U808" cm="1">
        <f t="array" ref="U808">PERCENTILE(IF(Table1[Director Name] = $P808,Table1[imdb_score]),0.75)</f>
        <v>6</v>
      </c>
      <c r="V808" cm="1">
        <f t="array" ref="V808">PERCENTILE(IF(Table1[Director Name] = $P808,Table1[imdb_score]),1)</f>
        <v>6</v>
      </c>
    </row>
    <row r="809" spans="1:22">
      <c r="A809" t="s">
        <v>535</v>
      </c>
      <c r="B809">
        <v>180</v>
      </c>
      <c r="C809">
        <v>122</v>
      </c>
      <c r="D809" t="s">
        <v>3324</v>
      </c>
      <c r="E809">
        <v>54235441</v>
      </c>
      <c r="F809" t="s">
        <v>3325</v>
      </c>
      <c r="G809" t="s">
        <v>3326</v>
      </c>
      <c r="H809">
        <v>32235441</v>
      </c>
      <c r="I809" t="s">
        <v>3327</v>
      </c>
      <c r="J809" t="s">
        <v>19</v>
      </c>
      <c r="K809" t="s">
        <v>20</v>
      </c>
      <c r="L809">
        <v>22000000</v>
      </c>
      <c r="M809">
        <v>7.3</v>
      </c>
      <c r="N809" t="s">
        <v>167</v>
      </c>
      <c r="P809" t="s">
        <v>3328</v>
      </c>
      <c r="Q809">
        <v>5.4</v>
      </c>
      <c r="R809">
        <v>1</v>
      </c>
      <c r="S809" cm="1">
        <f t="array" ref="S809">PERCENTILE(IF(Table1[Director Name] = $P809,Table1[imdb_score]),0.25)</f>
        <v>5.4</v>
      </c>
      <c r="T809" cm="1">
        <f t="array" ref="T809">PERCENTILE(IF(Table1[Director Name] = $P809,Table1[imdb_score]),0.5)</f>
        <v>5.4</v>
      </c>
      <c r="U809" cm="1">
        <f t="array" ref="U809">PERCENTILE(IF(Table1[Director Name] = $P809,Table1[imdb_score]),0.75)</f>
        <v>5.4</v>
      </c>
      <c r="V809" cm="1">
        <f t="array" ref="V809">PERCENTILE(IF(Table1[Director Name] = $P809,Table1[imdb_score]),1)</f>
        <v>5.4</v>
      </c>
    </row>
    <row r="810" spans="1:22">
      <c r="A810" t="s">
        <v>753</v>
      </c>
      <c r="B810">
        <v>155</v>
      </c>
      <c r="C810">
        <v>138</v>
      </c>
      <c r="D810" t="s">
        <v>16</v>
      </c>
      <c r="E810">
        <v>112225777</v>
      </c>
      <c r="F810" t="s">
        <v>1680</v>
      </c>
      <c r="G810" t="s">
        <v>3329</v>
      </c>
      <c r="H810">
        <v>32225777</v>
      </c>
      <c r="I810" t="s">
        <v>1125</v>
      </c>
      <c r="J810" t="s">
        <v>19</v>
      </c>
      <c r="K810" t="s">
        <v>20</v>
      </c>
      <c r="L810">
        <v>80000000</v>
      </c>
      <c r="M810">
        <v>7.3</v>
      </c>
      <c r="N810" t="s">
        <v>3330</v>
      </c>
      <c r="P810" t="s">
        <v>3331</v>
      </c>
      <c r="Q810">
        <v>7.7</v>
      </c>
      <c r="R810">
        <v>1</v>
      </c>
      <c r="S810" cm="1">
        <f t="array" ref="S810">PERCENTILE(IF(Table1[Director Name] = $P810,Table1[imdb_score]),0.25)</f>
        <v>7.7</v>
      </c>
      <c r="T810" cm="1">
        <f t="array" ref="T810">PERCENTILE(IF(Table1[Director Name] = $P810,Table1[imdb_score]),0.5)</f>
        <v>7.7</v>
      </c>
      <c r="U810" cm="1">
        <f t="array" ref="U810">PERCENTILE(IF(Table1[Director Name] = $P810,Table1[imdb_score]),0.75)</f>
        <v>7.7</v>
      </c>
      <c r="V810" cm="1">
        <f t="array" ref="V810">PERCENTILE(IF(Table1[Director Name] = $P810,Table1[imdb_score]),1)</f>
        <v>7.7</v>
      </c>
    </row>
    <row r="811" spans="1:22">
      <c r="A811" t="s">
        <v>1083</v>
      </c>
      <c r="B811">
        <v>235</v>
      </c>
      <c r="C811">
        <v>91</v>
      </c>
      <c r="D811" t="s">
        <v>3332</v>
      </c>
      <c r="E811">
        <v>36200000</v>
      </c>
      <c r="F811" t="s">
        <v>3333</v>
      </c>
      <c r="G811" t="s">
        <v>3334</v>
      </c>
      <c r="H811">
        <v>32200000</v>
      </c>
      <c r="I811" t="s">
        <v>3335</v>
      </c>
      <c r="J811" t="s">
        <v>19</v>
      </c>
      <c r="K811" t="s">
        <v>20</v>
      </c>
      <c r="L811">
        <v>4000000</v>
      </c>
      <c r="M811">
        <v>5.7</v>
      </c>
      <c r="N811" t="s">
        <v>1943</v>
      </c>
      <c r="P811" t="s">
        <v>3336</v>
      </c>
      <c r="Q811">
        <v>4.3</v>
      </c>
      <c r="R811">
        <v>1</v>
      </c>
      <c r="S811" cm="1">
        <f t="array" ref="S811">PERCENTILE(IF(Table1[Director Name] = $P811,Table1[imdb_score]),0.25)</f>
        <v>4.3</v>
      </c>
      <c r="T811" cm="1">
        <f t="array" ref="T811">PERCENTILE(IF(Table1[Director Name] = $P811,Table1[imdb_score]),0.5)</f>
        <v>4.3</v>
      </c>
      <c r="U811" cm="1">
        <f t="array" ref="U811">PERCENTILE(IF(Table1[Director Name] = $P811,Table1[imdb_score]),0.75)</f>
        <v>4.3</v>
      </c>
      <c r="V811" cm="1">
        <f t="array" ref="V811">PERCENTILE(IF(Table1[Director Name] = $P811,Table1[imdb_score]),1)</f>
        <v>4.3</v>
      </c>
    </row>
    <row r="812" spans="1:22">
      <c r="A812" t="s">
        <v>1359</v>
      </c>
      <c r="B812">
        <v>62</v>
      </c>
      <c r="C812">
        <v>109</v>
      </c>
      <c r="D812" t="s">
        <v>1985</v>
      </c>
      <c r="E812">
        <v>69148997</v>
      </c>
      <c r="F812" t="s">
        <v>2917</v>
      </c>
      <c r="G812" t="s">
        <v>3337</v>
      </c>
      <c r="H812">
        <v>32148997</v>
      </c>
      <c r="I812" t="s">
        <v>3338</v>
      </c>
      <c r="J812" t="s">
        <v>19</v>
      </c>
      <c r="K812" t="s">
        <v>20</v>
      </c>
      <c r="L812">
        <v>37000000</v>
      </c>
      <c r="M812">
        <v>5.4</v>
      </c>
      <c r="N812" t="s">
        <v>921</v>
      </c>
      <c r="P812" t="s">
        <v>3339</v>
      </c>
      <c r="Q812">
        <v>5.5</v>
      </c>
      <c r="R812">
        <v>1</v>
      </c>
      <c r="S812" cm="1">
        <f t="array" ref="S812">PERCENTILE(IF(Table1[Director Name] = $P812,Table1[imdb_score]),0.25)</f>
        <v>5.5</v>
      </c>
      <c r="T812" cm="1">
        <f t="array" ref="T812">PERCENTILE(IF(Table1[Director Name] = $P812,Table1[imdb_score]),0.5)</f>
        <v>5.5</v>
      </c>
      <c r="U812" cm="1">
        <f t="array" ref="U812">PERCENTILE(IF(Table1[Director Name] = $P812,Table1[imdb_score]),0.75)</f>
        <v>5.5</v>
      </c>
      <c r="V812" cm="1">
        <f t="array" ref="V812">PERCENTILE(IF(Table1[Director Name] = $P812,Table1[imdb_score]),1)</f>
        <v>5.5</v>
      </c>
    </row>
    <row r="813" spans="1:22">
      <c r="A813" t="s">
        <v>284</v>
      </c>
      <c r="B813">
        <v>238</v>
      </c>
      <c r="C813">
        <v>122</v>
      </c>
      <c r="D813" t="s">
        <v>613</v>
      </c>
      <c r="E813">
        <v>117144465</v>
      </c>
      <c r="F813" t="s">
        <v>755</v>
      </c>
      <c r="G813" t="s">
        <v>3340</v>
      </c>
      <c r="H813">
        <v>32144465</v>
      </c>
      <c r="I813" t="s">
        <v>1177</v>
      </c>
      <c r="J813" t="s">
        <v>19</v>
      </c>
      <c r="K813" t="s">
        <v>20</v>
      </c>
      <c r="L813">
        <v>85000000</v>
      </c>
      <c r="M813">
        <v>6.9</v>
      </c>
      <c r="N813" t="s">
        <v>1180</v>
      </c>
      <c r="P813" t="s">
        <v>3341</v>
      </c>
      <c r="Q813">
        <v>6.7</v>
      </c>
      <c r="R813">
        <v>1</v>
      </c>
      <c r="S813" cm="1">
        <f t="array" ref="S813">PERCENTILE(IF(Table1[Director Name] = $P813,Table1[imdb_score]),0.25)</f>
        <v>6.7</v>
      </c>
      <c r="T813" cm="1">
        <f t="array" ref="T813">PERCENTILE(IF(Table1[Director Name] = $P813,Table1[imdb_score]),0.5)</f>
        <v>6.7</v>
      </c>
      <c r="U813" cm="1">
        <f t="array" ref="U813">PERCENTILE(IF(Table1[Director Name] = $P813,Table1[imdb_score]),0.75)</f>
        <v>6.7</v>
      </c>
      <c r="V813" cm="1">
        <f t="array" ref="V813">PERCENTILE(IF(Table1[Director Name] = $P813,Table1[imdb_score]),1)</f>
        <v>6.7</v>
      </c>
    </row>
    <row r="814" spans="1:22">
      <c r="A814" t="s">
        <v>3342</v>
      </c>
      <c r="B814">
        <v>58</v>
      </c>
      <c r="C814">
        <v>95</v>
      </c>
      <c r="D814" t="s">
        <v>3343</v>
      </c>
      <c r="E814">
        <v>40066497</v>
      </c>
      <c r="F814" t="s">
        <v>3344</v>
      </c>
      <c r="G814" t="s">
        <v>3345</v>
      </c>
      <c r="H814">
        <v>32066497</v>
      </c>
      <c r="I814" t="s">
        <v>3126</v>
      </c>
      <c r="J814" t="s">
        <v>19</v>
      </c>
      <c r="K814" t="s">
        <v>20</v>
      </c>
      <c r="L814">
        <v>8000000</v>
      </c>
      <c r="M814">
        <v>3.5</v>
      </c>
      <c r="N814" t="s">
        <v>1618</v>
      </c>
      <c r="P814" t="s">
        <v>3346</v>
      </c>
      <c r="Q814">
        <v>7</v>
      </c>
      <c r="R814">
        <v>1</v>
      </c>
      <c r="S814" cm="1">
        <f t="array" ref="S814">PERCENTILE(IF(Table1[Director Name] = $P814,Table1[imdb_score]),0.25)</f>
        <v>7</v>
      </c>
      <c r="T814" cm="1">
        <f t="array" ref="T814">PERCENTILE(IF(Table1[Director Name] = $P814,Table1[imdb_score]),0.5)</f>
        <v>7</v>
      </c>
      <c r="U814" cm="1">
        <f t="array" ref="U814">PERCENTILE(IF(Table1[Director Name] = $P814,Table1[imdb_score]),0.75)</f>
        <v>7</v>
      </c>
      <c r="V814" cm="1">
        <f t="array" ref="V814">PERCENTILE(IF(Table1[Director Name] = $P814,Table1[imdb_score]),1)</f>
        <v>7</v>
      </c>
    </row>
    <row r="815" spans="1:22">
      <c r="A815" t="s">
        <v>2285</v>
      </c>
      <c r="B815">
        <v>364</v>
      </c>
      <c r="C815">
        <v>128</v>
      </c>
      <c r="D815" t="s">
        <v>1632</v>
      </c>
      <c r="E815">
        <v>52066000</v>
      </c>
      <c r="F815" t="s">
        <v>1339</v>
      </c>
      <c r="G815" t="s">
        <v>3347</v>
      </c>
      <c r="H815">
        <v>32066000</v>
      </c>
      <c r="I815" t="s">
        <v>1520</v>
      </c>
      <c r="J815" t="s">
        <v>19</v>
      </c>
      <c r="K815" t="s">
        <v>379</v>
      </c>
      <c r="L815">
        <v>20000000</v>
      </c>
      <c r="M815">
        <v>7.5</v>
      </c>
      <c r="N815" t="s">
        <v>1664</v>
      </c>
      <c r="P815" t="s">
        <v>3348</v>
      </c>
      <c r="Q815">
        <v>7.2</v>
      </c>
      <c r="R815">
        <v>1</v>
      </c>
      <c r="S815" cm="1">
        <f t="array" ref="S815">PERCENTILE(IF(Table1[Director Name] = $P815,Table1[imdb_score]),0.25)</f>
        <v>7.2</v>
      </c>
      <c r="T815" cm="1">
        <f t="array" ref="T815">PERCENTILE(IF(Table1[Director Name] = $P815,Table1[imdb_score]),0.5)</f>
        <v>7.2</v>
      </c>
      <c r="U815" cm="1">
        <f t="array" ref="U815">PERCENTILE(IF(Table1[Director Name] = $P815,Table1[imdb_score]),0.75)</f>
        <v>7.2</v>
      </c>
      <c r="V815" cm="1">
        <f t="array" ref="V815">PERCENTILE(IF(Table1[Director Name] = $P815,Table1[imdb_score]),1)</f>
        <v>7.2</v>
      </c>
    </row>
    <row r="816" spans="1:22">
      <c r="A816" t="s">
        <v>1958</v>
      </c>
      <c r="B816">
        <v>599</v>
      </c>
      <c r="C816">
        <v>153</v>
      </c>
      <c r="D816" t="s">
        <v>2033</v>
      </c>
      <c r="E816">
        <v>262030663</v>
      </c>
      <c r="F816" t="s">
        <v>622</v>
      </c>
      <c r="G816" t="s">
        <v>3349</v>
      </c>
      <c r="H816">
        <v>32030663</v>
      </c>
      <c r="I816" t="s">
        <v>3350</v>
      </c>
      <c r="J816" t="s">
        <v>19</v>
      </c>
      <c r="K816" t="s">
        <v>20</v>
      </c>
      <c r="L816">
        <v>230000000</v>
      </c>
      <c r="M816">
        <v>7</v>
      </c>
      <c r="N816" t="s">
        <v>341</v>
      </c>
      <c r="P816" t="s">
        <v>3351</v>
      </c>
      <c r="Q816">
        <v>7.9</v>
      </c>
      <c r="R816">
        <v>1</v>
      </c>
      <c r="S816" cm="1">
        <f t="array" ref="S816">PERCENTILE(IF(Table1[Director Name] = $P816,Table1[imdb_score]),0.25)</f>
        <v>7.9</v>
      </c>
      <c r="T816" cm="1">
        <f t="array" ref="T816">PERCENTILE(IF(Table1[Director Name] = $P816,Table1[imdb_score]),0.5)</f>
        <v>7.9</v>
      </c>
      <c r="U816" cm="1">
        <f t="array" ref="U816">PERCENTILE(IF(Table1[Director Name] = $P816,Table1[imdb_score]),0.75)</f>
        <v>7.9</v>
      </c>
      <c r="V816" cm="1">
        <f t="array" ref="V816">PERCENTILE(IF(Table1[Director Name] = $P816,Table1[imdb_score]),1)</f>
        <v>7.9</v>
      </c>
    </row>
    <row r="817" spans="1:22">
      <c r="A817" t="s">
        <v>3352</v>
      </c>
      <c r="B817">
        <v>44</v>
      </c>
      <c r="C817">
        <v>152</v>
      </c>
      <c r="D817" t="s">
        <v>3353</v>
      </c>
      <c r="E817">
        <v>36000000</v>
      </c>
      <c r="F817" t="s">
        <v>3354</v>
      </c>
      <c r="G817" t="s">
        <v>3355</v>
      </c>
      <c r="H817">
        <v>32000000</v>
      </c>
      <c r="I817" t="s">
        <v>3356</v>
      </c>
      <c r="J817" t="s">
        <v>19</v>
      </c>
      <c r="K817" t="s">
        <v>20</v>
      </c>
      <c r="L817">
        <v>4000000</v>
      </c>
      <c r="M817">
        <v>6.7</v>
      </c>
      <c r="N817" t="s">
        <v>3147</v>
      </c>
      <c r="P817" t="s">
        <v>3357</v>
      </c>
      <c r="Q817">
        <v>4</v>
      </c>
      <c r="R817">
        <v>1</v>
      </c>
      <c r="S817" cm="1">
        <f t="array" ref="S817">PERCENTILE(IF(Table1[Director Name] = $P817,Table1[imdb_score]),0.25)</f>
        <v>4</v>
      </c>
      <c r="T817" cm="1">
        <f t="array" ref="T817">PERCENTILE(IF(Table1[Director Name] = $P817,Table1[imdb_score]),0.5)</f>
        <v>4</v>
      </c>
      <c r="U817" cm="1">
        <f t="array" ref="U817">PERCENTILE(IF(Table1[Director Name] = $P817,Table1[imdb_score]),0.75)</f>
        <v>4</v>
      </c>
      <c r="V817" cm="1">
        <f t="array" ref="V817">PERCENTILE(IF(Table1[Director Name] = $P817,Table1[imdb_score]),1)</f>
        <v>4</v>
      </c>
    </row>
    <row r="818" spans="1:22">
      <c r="A818" t="s">
        <v>1698</v>
      </c>
      <c r="B818">
        <v>292</v>
      </c>
      <c r="C818">
        <v>102</v>
      </c>
      <c r="D818" t="s">
        <v>485</v>
      </c>
      <c r="E818">
        <v>176997107</v>
      </c>
      <c r="F818" t="s">
        <v>616</v>
      </c>
      <c r="G818" t="s">
        <v>3358</v>
      </c>
      <c r="H818">
        <v>31997107</v>
      </c>
      <c r="I818" t="s">
        <v>2213</v>
      </c>
      <c r="J818" t="s">
        <v>19</v>
      </c>
      <c r="K818" t="s">
        <v>20</v>
      </c>
      <c r="L818">
        <v>145000000</v>
      </c>
      <c r="M818">
        <v>7.9</v>
      </c>
      <c r="N818" t="s">
        <v>348</v>
      </c>
      <c r="P818" t="s">
        <v>3359</v>
      </c>
      <c r="Q818">
        <v>5.3</v>
      </c>
      <c r="R818">
        <v>1</v>
      </c>
      <c r="S818" cm="1">
        <f t="array" ref="S818">PERCENTILE(IF(Table1[Director Name] = $P818,Table1[imdb_score]),0.25)</f>
        <v>5.3</v>
      </c>
      <c r="T818" cm="1">
        <f t="array" ref="T818">PERCENTILE(IF(Table1[Director Name] = $P818,Table1[imdb_score]),0.5)</f>
        <v>5.3</v>
      </c>
      <c r="U818" cm="1">
        <f t="array" ref="U818">PERCENTILE(IF(Table1[Director Name] = $P818,Table1[imdb_score]),0.75)</f>
        <v>5.3</v>
      </c>
      <c r="V818" cm="1">
        <f t="array" ref="V818">PERCENTILE(IF(Table1[Director Name] = $P818,Table1[imdb_score]),1)</f>
        <v>5.3</v>
      </c>
    </row>
    <row r="819" spans="1:22">
      <c r="A819" t="s">
        <v>14</v>
      </c>
      <c r="B819">
        <v>204</v>
      </c>
      <c r="C819">
        <v>107</v>
      </c>
      <c r="D819" t="s">
        <v>3360</v>
      </c>
      <c r="E819">
        <v>38400000</v>
      </c>
      <c r="F819" t="s">
        <v>1786</v>
      </c>
      <c r="G819" t="s">
        <v>3361</v>
      </c>
      <c r="H819">
        <v>31900000</v>
      </c>
      <c r="I819" t="s">
        <v>3362</v>
      </c>
      <c r="J819" t="s">
        <v>19</v>
      </c>
      <c r="K819" t="s">
        <v>379</v>
      </c>
      <c r="L819">
        <v>6500000</v>
      </c>
      <c r="M819">
        <v>8.1</v>
      </c>
      <c r="N819" t="s">
        <v>750</v>
      </c>
      <c r="P819" t="s">
        <v>3363</v>
      </c>
      <c r="Q819">
        <v>5.9</v>
      </c>
      <c r="R819">
        <v>1</v>
      </c>
      <c r="S819" cm="1">
        <f t="array" ref="S819">PERCENTILE(IF(Table1[Director Name] = $P819,Table1[imdb_score]),0.25)</f>
        <v>5.9</v>
      </c>
      <c r="T819" cm="1">
        <f t="array" ref="T819">PERCENTILE(IF(Table1[Director Name] = $P819,Table1[imdb_score]),0.5)</f>
        <v>5.9</v>
      </c>
      <c r="U819" cm="1">
        <f t="array" ref="U819">PERCENTILE(IF(Table1[Director Name] = $P819,Table1[imdb_score]),0.75)</f>
        <v>5.9</v>
      </c>
      <c r="V819" cm="1">
        <f t="array" ref="V819">PERCENTILE(IF(Table1[Director Name] = $P819,Table1[imdb_score]),1)</f>
        <v>5.9</v>
      </c>
    </row>
    <row r="820" spans="1:22">
      <c r="A820" t="s">
        <v>369</v>
      </c>
      <c r="B820">
        <v>224</v>
      </c>
      <c r="C820">
        <v>85</v>
      </c>
      <c r="D820" t="s">
        <v>3364</v>
      </c>
      <c r="E820">
        <v>57859105</v>
      </c>
      <c r="F820" t="s">
        <v>3365</v>
      </c>
      <c r="G820" t="s">
        <v>3366</v>
      </c>
      <c r="H820">
        <v>31859105</v>
      </c>
      <c r="I820" t="s">
        <v>3367</v>
      </c>
      <c r="J820" t="s">
        <v>19</v>
      </c>
      <c r="K820" t="s">
        <v>20</v>
      </c>
      <c r="L820">
        <v>26000000</v>
      </c>
      <c r="M820">
        <v>6.5</v>
      </c>
      <c r="N820" t="s">
        <v>1254</v>
      </c>
      <c r="P820" t="s">
        <v>3368</v>
      </c>
      <c r="Q820">
        <v>5.3</v>
      </c>
      <c r="R820">
        <v>1</v>
      </c>
      <c r="S820" cm="1">
        <f t="array" ref="S820">PERCENTILE(IF(Table1[Director Name] = $P820,Table1[imdb_score]),0.25)</f>
        <v>5.3</v>
      </c>
      <c r="T820" cm="1">
        <f t="array" ref="T820">PERCENTILE(IF(Table1[Director Name] = $P820,Table1[imdb_score]),0.5)</f>
        <v>5.3</v>
      </c>
      <c r="U820" cm="1">
        <f t="array" ref="U820">PERCENTILE(IF(Table1[Director Name] = $P820,Table1[imdb_score]),0.75)</f>
        <v>5.3</v>
      </c>
      <c r="V820" cm="1">
        <f t="array" ref="V820">PERCENTILE(IF(Table1[Director Name] = $P820,Table1[imdb_score]),1)</f>
        <v>5.3</v>
      </c>
    </row>
    <row r="821" spans="1:22">
      <c r="A821" t="s">
        <v>871</v>
      </c>
      <c r="B821">
        <v>106</v>
      </c>
      <c r="C821">
        <v>120</v>
      </c>
      <c r="D821" t="s">
        <v>2071</v>
      </c>
      <c r="E821">
        <v>46338728</v>
      </c>
      <c r="F821" t="s">
        <v>29</v>
      </c>
      <c r="G821" t="s">
        <v>3369</v>
      </c>
      <c r="H821">
        <v>31838728</v>
      </c>
      <c r="I821" t="s">
        <v>2054</v>
      </c>
      <c r="J821" t="s">
        <v>19</v>
      </c>
      <c r="K821" t="s">
        <v>20</v>
      </c>
      <c r="L821">
        <v>14500000</v>
      </c>
      <c r="M821">
        <v>6.8</v>
      </c>
      <c r="N821" t="s">
        <v>32</v>
      </c>
      <c r="P821" t="s">
        <v>3370</v>
      </c>
      <c r="Q821">
        <v>7.6</v>
      </c>
      <c r="R821">
        <v>1</v>
      </c>
      <c r="S821" cm="1">
        <f t="array" ref="S821">PERCENTILE(IF(Table1[Director Name] = $P821,Table1[imdb_score]),0.25)</f>
        <v>7.6</v>
      </c>
      <c r="T821" cm="1">
        <f t="array" ref="T821">PERCENTILE(IF(Table1[Director Name] = $P821,Table1[imdb_score]),0.5)</f>
        <v>7.6</v>
      </c>
      <c r="U821" cm="1">
        <f t="array" ref="U821">PERCENTILE(IF(Table1[Director Name] = $P821,Table1[imdb_score]),0.75)</f>
        <v>7.6</v>
      </c>
      <c r="V821" cm="1">
        <f t="array" ref="V821">PERCENTILE(IF(Table1[Director Name] = $P821,Table1[imdb_score]),1)</f>
        <v>7.6</v>
      </c>
    </row>
    <row r="822" spans="1:22">
      <c r="A822" t="s">
        <v>3371</v>
      </c>
      <c r="B822">
        <v>50</v>
      </c>
      <c r="C822">
        <v>107</v>
      </c>
      <c r="D822" t="s">
        <v>3372</v>
      </c>
      <c r="E822">
        <v>44726644</v>
      </c>
      <c r="F822" t="s">
        <v>294</v>
      </c>
      <c r="G822" t="s">
        <v>3373</v>
      </c>
      <c r="H822">
        <v>31726644</v>
      </c>
      <c r="I822" t="s">
        <v>3374</v>
      </c>
      <c r="J822" t="s">
        <v>19</v>
      </c>
      <c r="K822" t="s">
        <v>20</v>
      </c>
      <c r="L822">
        <v>13000000</v>
      </c>
      <c r="M822">
        <v>6.8</v>
      </c>
      <c r="N822" t="s">
        <v>3375</v>
      </c>
      <c r="P822" t="s">
        <v>3376</v>
      </c>
      <c r="Q822">
        <v>7.1</v>
      </c>
      <c r="R822">
        <v>1</v>
      </c>
      <c r="S822" cm="1">
        <f t="array" ref="S822">PERCENTILE(IF(Table1[Director Name] = $P822,Table1[imdb_score]),0.25)</f>
        <v>7.1</v>
      </c>
      <c r="T822" cm="1">
        <f t="array" ref="T822">PERCENTILE(IF(Table1[Director Name] = $P822,Table1[imdb_score]),0.5)</f>
        <v>7.1</v>
      </c>
      <c r="U822" cm="1">
        <f t="array" ref="U822">PERCENTILE(IF(Table1[Director Name] = $P822,Table1[imdb_score]),0.75)</f>
        <v>7.1</v>
      </c>
      <c r="V822" cm="1">
        <f t="array" ref="V822">PERCENTILE(IF(Table1[Director Name] = $P822,Table1[imdb_score]),1)</f>
        <v>7.1</v>
      </c>
    </row>
    <row r="823" spans="1:22">
      <c r="A823" t="s">
        <v>1181</v>
      </c>
      <c r="B823">
        <v>103</v>
      </c>
      <c r="C823">
        <v>99</v>
      </c>
      <c r="D823" t="s">
        <v>2373</v>
      </c>
      <c r="E823">
        <v>52691009</v>
      </c>
      <c r="F823" t="s">
        <v>2370</v>
      </c>
      <c r="G823" t="s">
        <v>3377</v>
      </c>
      <c r="H823">
        <v>31691009</v>
      </c>
      <c r="I823" t="s">
        <v>3378</v>
      </c>
      <c r="J823" t="s">
        <v>19</v>
      </c>
      <c r="K823" t="s">
        <v>20</v>
      </c>
      <c r="L823">
        <v>21000000</v>
      </c>
      <c r="M823">
        <v>6.6</v>
      </c>
      <c r="N823" t="s">
        <v>180</v>
      </c>
      <c r="P823" t="s">
        <v>3379</v>
      </c>
      <c r="Q823">
        <v>6.3</v>
      </c>
      <c r="R823">
        <v>1</v>
      </c>
      <c r="S823" cm="1">
        <f t="array" ref="S823">PERCENTILE(IF(Table1[Director Name] = $P823,Table1[imdb_score]),0.25)</f>
        <v>6.3</v>
      </c>
      <c r="T823" cm="1">
        <f t="array" ref="T823">PERCENTILE(IF(Table1[Director Name] = $P823,Table1[imdb_score]),0.5)</f>
        <v>6.3</v>
      </c>
      <c r="U823" cm="1">
        <f t="array" ref="U823">PERCENTILE(IF(Table1[Director Name] = $P823,Table1[imdb_score]),0.75)</f>
        <v>6.3</v>
      </c>
      <c r="V823" cm="1">
        <f t="array" ref="V823">PERCENTILE(IF(Table1[Director Name] = $P823,Table1[imdb_score]),1)</f>
        <v>6.3</v>
      </c>
    </row>
    <row r="824" spans="1:22">
      <c r="A824" t="s">
        <v>892</v>
      </c>
      <c r="B824">
        <v>143</v>
      </c>
      <c r="C824">
        <v>90</v>
      </c>
      <c r="D824" t="s">
        <v>2555</v>
      </c>
      <c r="E824">
        <v>81517441</v>
      </c>
      <c r="F824" t="s">
        <v>2629</v>
      </c>
      <c r="G824" t="s">
        <v>3380</v>
      </c>
      <c r="H824">
        <v>31517441</v>
      </c>
      <c r="I824" t="s">
        <v>3381</v>
      </c>
      <c r="J824" t="s">
        <v>19</v>
      </c>
      <c r="K824" t="s">
        <v>20</v>
      </c>
      <c r="L824">
        <v>50000000</v>
      </c>
      <c r="M824">
        <v>7.1</v>
      </c>
      <c r="N824" t="s">
        <v>87</v>
      </c>
      <c r="P824" t="s">
        <v>3382</v>
      </c>
      <c r="Q824">
        <v>5.7</v>
      </c>
      <c r="R824">
        <v>1</v>
      </c>
      <c r="S824" cm="1">
        <f t="array" ref="S824">PERCENTILE(IF(Table1[Director Name] = $P824,Table1[imdb_score]),0.25)</f>
        <v>5.7</v>
      </c>
      <c r="T824" cm="1">
        <f t="array" ref="T824">PERCENTILE(IF(Table1[Director Name] = $P824,Table1[imdb_score]),0.5)</f>
        <v>5.7</v>
      </c>
      <c r="U824" cm="1">
        <f t="array" ref="U824">PERCENTILE(IF(Table1[Director Name] = $P824,Table1[imdb_score]),0.75)</f>
        <v>5.7</v>
      </c>
      <c r="V824" cm="1">
        <f t="array" ref="V824">PERCENTILE(IF(Table1[Director Name] = $P824,Table1[imdb_score]),1)</f>
        <v>5.7</v>
      </c>
    </row>
    <row r="825" spans="1:22">
      <c r="A825" t="s">
        <v>1054</v>
      </c>
      <c r="B825">
        <v>84</v>
      </c>
      <c r="C825">
        <v>134</v>
      </c>
      <c r="D825" t="s">
        <v>3383</v>
      </c>
      <c r="E825">
        <v>56505065</v>
      </c>
      <c r="F825" t="s">
        <v>1786</v>
      </c>
      <c r="G825" t="s">
        <v>3384</v>
      </c>
      <c r="H825">
        <v>31505065</v>
      </c>
      <c r="I825" t="s">
        <v>3178</v>
      </c>
      <c r="J825" t="s">
        <v>19</v>
      </c>
      <c r="K825" t="s">
        <v>20</v>
      </c>
      <c r="L825">
        <v>25000000</v>
      </c>
      <c r="M825">
        <v>7.8</v>
      </c>
      <c r="N825" t="s">
        <v>3385</v>
      </c>
      <c r="P825" t="s">
        <v>3386</v>
      </c>
      <c r="Q825">
        <v>6</v>
      </c>
      <c r="R825">
        <v>1</v>
      </c>
      <c r="S825" cm="1">
        <f t="array" ref="S825">PERCENTILE(IF(Table1[Director Name] = $P825,Table1[imdb_score]),0.25)</f>
        <v>6</v>
      </c>
      <c r="T825" cm="1">
        <f t="array" ref="T825">PERCENTILE(IF(Table1[Director Name] = $P825,Table1[imdb_score]),0.5)</f>
        <v>6</v>
      </c>
      <c r="U825" cm="1">
        <f t="array" ref="U825">PERCENTILE(IF(Table1[Director Name] = $P825,Table1[imdb_score]),0.75)</f>
        <v>6</v>
      </c>
      <c r="V825" cm="1">
        <f t="array" ref="V825">PERCENTILE(IF(Table1[Director Name] = $P825,Table1[imdb_score]),1)</f>
        <v>6</v>
      </c>
    </row>
    <row r="826" spans="1:22">
      <c r="A826" t="s">
        <v>2784</v>
      </c>
      <c r="B826">
        <v>69</v>
      </c>
      <c r="C826">
        <v>95</v>
      </c>
      <c r="D826" t="s">
        <v>589</v>
      </c>
      <c r="E826">
        <v>51431160</v>
      </c>
      <c r="F826" t="s">
        <v>2324</v>
      </c>
      <c r="G826" t="s">
        <v>3387</v>
      </c>
      <c r="H826">
        <v>31431160</v>
      </c>
      <c r="I826" t="s">
        <v>1392</v>
      </c>
      <c r="J826" t="s">
        <v>19</v>
      </c>
      <c r="K826" t="s">
        <v>20</v>
      </c>
      <c r="L826">
        <v>20000000</v>
      </c>
      <c r="M826">
        <v>5.9</v>
      </c>
      <c r="N826" t="s">
        <v>255</v>
      </c>
      <c r="P826" t="s">
        <v>3388</v>
      </c>
      <c r="Q826">
        <v>8</v>
      </c>
      <c r="R826">
        <v>1</v>
      </c>
      <c r="S826" cm="1">
        <f t="array" ref="S826">PERCENTILE(IF(Table1[Director Name] = $P826,Table1[imdb_score]),0.25)</f>
        <v>8</v>
      </c>
      <c r="T826" cm="1">
        <f t="array" ref="T826">PERCENTILE(IF(Table1[Director Name] = $P826,Table1[imdb_score]),0.5)</f>
        <v>8</v>
      </c>
      <c r="U826" cm="1">
        <f t="array" ref="U826">PERCENTILE(IF(Table1[Director Name] = $P826,Table1[imdb_score]),0.75)</f>
        <v>8</v>
      </c>
      <c r="V826" cm="1">
        <f t="array" ref="V826">PERCENTILE(IF(Table1[Director Name] = $P826,Table1[imdb_score]),1)</f>
        <v>8</v>
      </c>
    </row>
    <row r="827" spans="1:22">
      <c r="A827" t="s">
        <v>387</v>
      </c>
      <c r="B827">
        <v>149</v>
      </c>
      <c r="C827">
        <v>91</v>
      </c>
      <c r="D827" t="s">
        <v>3389</v>
      </c>
      <c r="E827">
        <v>35385560</v>
      </c>
      <c r="F827" t="s">
        <v>3390</v>
      </c>
      <c r="G827" t="s">
        <v>3391</v>
      </c>
      <c r="H827">
        <v>31385560</v>
      </c>
      <c r="I827" t="s">
        <v>3392</v>
      </c>
      <c r="J827" t="s">
        <v>19</v>
      </c>
      <c r="K827" t="s">
        <v>20</v>
      </c>
      <c r="L827">
        <v>4000000</v>
      </c>
      <c r="M827">
        <v>4.5999999999999996</v>
      </c>
      <c r="N827" t="s">
        <v>1254</v>
      </c>
      <c r="P827" t="s">
        <v>3393</v>
      </c>
      <c r="Q827">
        <v>6.5</v>
      </c>
      <c r="R827">
        <v>1</v>
      </c>
      <c r="S827" cm="1">
        <f t="array" ref="S827">PERCENTILE(IF(Table1[Director Name] = $P827,Table1[imdb_score]),0.25)</f>
        <v>6.5</v>
      </c>
      <c r="T827" cm="1">
        <f t="array" ref="T827">PERCENTILE(IF(Table1[Director Name] = $P827,Table1[imdb_score]),0.5)</f>
        <v>6.5</v>
      </c>
      <c r="U827" cm="1">
        <f t="array" ref="U827">PERCENTILE(IF(Table1[Director Name] = $P827,Table1[imdb_score]),0.75)</f>
        <v>6.5</v>
      </c>
      <c r="V827" cm="1">
        <f t="array" ref="V827">PERCENTILE(IF(Table1[Director Name] = $P827,Table1[imdb_score]),1)</f>
        <v>6.5</v>
      </c>
    </row>
    <row r="828" spans="1:22">
      <c r="A828" t="s">
        <v>1900</v>
      </c>
      <c r="B828">
        <v>452</v>
      </c>
      <c r="C828">
        <v>98</v>
      </c>
      <c r="D828" t="s">
        <v>3394</v>
      </c>
      <c r="E828">
        <v>66359959</v>
      </c>
      <c r="F828" t="s">
        <v>3395</v>
      </c>
      <c r="G828" t="s">
        <v>3396</v>
      </c>
      <c r="H828">
        <v>31359959</v>
      </c>
      <c r="I828" t="s">
        <v>3397</v>
      </c>
      <c r="J828" t="s">
        <v>19</v>
      </c>
      <c r="K828" t="s">
        <v>20</v>
      </c>
      <c r="L828">
        <v>35000000</v>
      </c>
      <c r="M828">
        <v>6.9</v>
      </c>
      <c r="N828" t="s">
        <v>3398</v>
      </c>
      <c r="P828" t="s">
        <v>3399</v>
      </c>
      <c r="Q828">
        <v>7</v>
      </c>
      <c r="R828">
        <v>1</v>
      </c>
      <c r="S828" cm="1">
        <f t="array" ref="S828">PERCENTILE(IF(Table1[Director Name] = $P828,Table1[imdb_score]),0.25)</f>
        <v>7</v>
      </c>
      <c r="T828" cm="1">
        <f t="array" ref="T828">PERCENTILE(IF(Table1[Director Name] = $P828,Table1[imdb_score]),0.5)</f>
        <v>7</v>
      </c>
      <c r="U828" cm="1">
        <f t="array" ref="U828">PERCENTILE(IF(Table1[Director Name] = $P828,Table1[imdb_score]),0.75)</f>
        <v>7</v>
      </c>
      <c r="V828" cm="1">
        <f t="array" ref="V828">PERCENTILE(IF(Table1[Director Name] = $P828,Table1[imdb_score]),1)</f>
        <v>7</v>
      </c>
    </row>
    <row r="829" spans="1:22">
      <c r="A829" t="s">
        <v>681</v>
      </c>
      <c r="B829">
        <v>220</v>
      </c>
      <c r="C829">
        <v>110</v>
      </c>
      <c r="D829" t="s">
        <v>1626</v>
      </c>
      <c r="E829">
        <v>52353636</v>
      </c>
      <c r="F829" t="s">
        <v>394</v>
      </c>
      <c r="G829" t="s">
        <v>3400</v>
      </c>
      <c r="H829">
        <v>31353636</v>
      </c>
      <c r="I829" t="s">
        <v>3401</v>
      </c>
      <c r="J829" t="s">
        <v>19</v>
      </c>
      <c r="K829" t="s">
        <v>20</v>
      </c>
      <c r="L829">
        <v>21000000</v>
      </c>
      <c r="M829">
        <v>7.6</v>
      </c>
      <c r="N829" t="s">
        <v>167</v>
      </c>
      <c r="P829" t="s">
        <v>3402</v>
      </c>
      <c r="Q829">
        <v>3.3</v>
      </c>
      <c r="R829">
        <v>1</v>
      </c>
      <c r="S829" cm="1">
        <f t="array" ref="S829">PERCENTILE(IF(Table1[Director Name] = $P829,Table1[imdb_score]),0.25)</f>
        <v>3.3</v>
      </c>
      <c r="T829" cm="1">
        <f t="array" ref="T829">PERCENTILE(IF(Table1[Director Name] = $P829,Table1[imdb_score]),0.5)</f>
        <v>3.3</v>
      </c>
      <c r="U829" cm="1">
        <f t="array" ref="U829">PERCENTILE(IF(Table1[Director Name] = $P829,Table1[imdb_score]),0.75)</f>
        <v>3.3</v>
      </c>
      <c r="V829" cm="1">
        <f t="array" ref="V829">PERCENTILE(IF(Table1[Director Name] = $P829,Table1[imdb_score]),1)</f>
        <v>3.3</v>
      </c>
    </row>
    <row r="830" spans="1:22">
      <c r="A830" t="s">
        <v>1860</v>
      </c>
      <c r="B830">
        <v>215</v>
      </c>
      <c r="C830">
        <v>105</v>
      </c>
      <c r="D830" t="s">
        <v>310</v>
      </c>
      <c r="E830">
        <v>71347010</v>
      </c>
      <c r="F830" t="s">
        <v>190</v>
      </c>
      <c r="G830" t="s">
        <v>3403</v>
      </c>
      <c r="H830">
        <v>31347010</v>
      </c>
      <c r="I830" t="s">
        <v>3404</v>
      </c>
      <c r="J830" t="s">
        <v>19</v>
      </c>
      <c r="K830" t="s">
        <v>20</v>
      </c>
      <c r="L830">
        <v>40000000</v>
      </c>
      <c r="M830">
        <v>7.1</v>
      </c>
      <c r="N830" t="s">
        <v>331</v>
      </c>
      <c r="P830" t="s">
        <v>3405</v>
      </c>
      <c r="Q830">
        <v>3.5</v>
      </c>
      <c r="R830">
        <v>1</v>
      </c>
      <c r="S830" cm="1">
        <f t="array" ref="S830">PERCENTILE(IF(Table1[Director Name] = $P830,Table1[imdb_score]),0.25)</f>
        <v>3.5</v>
      </c>
      <c r="T830" cm="1">
        <f t="array" ref="T830">PERCENTILE(IF(Table1[Director Name] = $P830,Table1[imdb_score]),0.5)</f>
        <v>3.5</v>
      </c>
      <c r="U830" cm="1">
        <f t="array" ref="U830">PERCENTILE(IF(Table1[Director Name] = $P830,Table1[imdb_score]),0.75)</f>
        <v>3.5</v>
      </c>
      <c r="V830" cm="1">
        <f t="array" ref="V830">PERCENTILE(IF(Table1[Director Name] = $P830,Table1[imdb_score]),1)</f>
        <v>3.5</v>
      </c>
    </row>
    <row r="831" spans="1:22">
      <c r="A831" t="s">
        <v>14</v>
      </c>
      <c r="B831">
        <v>94</v>
      </c>
      <c r="C831">
        <v>141</v>
      </c>
      <c r="D831" t="s">
        <v>1110</v>
      </c>
      <c r="E831">
        <v>146282411</v>
      </c>
      <c r="F831" t="s">
        <v>1393</v>
      </c>
      <c r="G831" t="s">
        <v>3406</v>
      </c>
      <c r="H831">
        <v>31282411</v>
      </c>
      <c r="I831" t="s">
        <v>2575</v>
      </c>
      <c r="J831" t="s">
        <v>19</v>
      </c>
      <c r="K831" t="s">
        <v>20</v>
      </c>
      <c r="L831">
        <v>115000000</v>
      </c>
      <c r="M831">
        <v>7.2</v>
      </c>
      <c r="N831" t="s">
        <v>3407</v>
      </c>
      <c r="P831" t="s">
        <v>3408</v>
      </c>
      <c r="Q831">
        <v>6.6</v>
      </c>
      <c r="R831">
        <v>1</v>
      </c>
      <c r="S831" cm="1">
        <f t="array" ref="S831">PERCENTILE(IF(Table1[Director Name] = $P831,Table1[imdb_score]),0.25)</f>
        <v>6.6</v>
      </c>
      <c r="T831" cm="1">
        <f t="array" ref="T831">PERCENTILE(IF(Table1[Director Name] = $P831,Table1[imdb_score]),0.5)</f>
        <v>6.6</v>
      </c>
      <c r="U831" cm="1">
        <f t="array" ref="U831">PERCENTILE(IF(Table1[Director Name] = $P831,Table1[imdb_score]),0.75)</f>
        <v>6.6</v>
      </c>
      <c r="V831" cm="1">
        <f t="array" ref="V831">PERCENTILE(IF(Table1[Director Name] = $P831,Table1[imdb_score]),1)</f>
        <v>6.6</v>
      </c>
    </row>
    <row r="832" spans="1:22">
      <c r="A832" t="s">
        <v>474</v>
      </c>
      <c r="B832">
        <v>109</v>
      </c>
      <c r="C832">
        <v>122</v>
      </c>
      <c r="D832" t="s">
        <v>3409</v>
      </c>
      <c r="E832">
        <v>76261036</v>
      </c>
      <c r="F832" t="s">
        <v>1355</v>
      </c>
      <c r="G832" t="s">
        <v>3410</v>
      </c>
      <c r="H832">
        <v>31261036</v>
      </c>
      <c r="I832" t="s">
        <v>741</v>
      </c>
      <c r="J832" t="s">
        <v>19</v>
      </c>
      <c r="K832" t="s">
        <v>20</v>
      </c>
      <c r="L832">
        <v>45000000</v>
      </c>
      <c r="M832">
        <v>7.7</v>
      </c>
      <c r="N832" t="s">
        <v>1608</v>
      </c>
      <c r="P832" t="s">
        <v>3411</v>
      </c>
      <c r="Q832">
        <v>8.4</v>
      </c>
      <c r="R832">
        <v>1</v>
      </c>
      <c r="S832" cm="1">
        <f t="array" ref="S832">PERCENTILE(IF(Table1[Director Name] = $P832,Table1[imdb_score]),0.25)</f>
        <v>8.4</v>
      </c>
      <c r="T832" cm="1">
        <f t="array" ref="T832">PERCENTILE(IF(Table1[Director Name] = $P832,Table1[imdb_score]),0.5)</f>
        <v>8.4</v>
      </c>
      <c r="U832" cm="1">
        <f t="array" ref="U832">PERCENTILE(IF(Table1[Director Name] = $P832,Table1[imdb_score]),0.75)</f>
        <v>8.4</v>
      </c>
      <c r="V832" cm="1">
        <f t="array" ref="V832">PERCENTILE(IF(Table1[Director Name] = $P832,Table1[imdb_score]),1)</f>
        <v>8.4</v>
      </c>
    </row>
    <row r="833" spans="1:22">
      <c r="A833" t="s">
        <v>3412</v>
      </c>
      <c r="B833">
        <v>120</v>
      </c>
      <c r="C833">
        <v>99</v>
      </c>
      <c r="D833" t="s">
        <v>3413</v>
      </c>
      <c r="E833">
        <v>101217900</v>
      </c>
      <c r="F833" t="s">
        <v>1700</v>
      </c>
      <c r="G833" t="s">
        <v>3414</v>
      </c>
      <c r="H833">
        <v>31217900</v>
      </c>
      <c r="I833" t="s">
        <v>3415</v>
      </c>
      <c r="J833" t="s">
        <v>19</v>
      </c>
      <c r="K833" t="s">
        <v>20</v>
      </c>
      <c r="L833">
        <v>70000000</v>
      </c>
      <c r="M833">
        <v>7</v>
      </c>
      <c r="N833" t="s">
        <v>3416</v>
      </c>
      <c r="P833" t="s">
        <v>3417</v>
      </c>
      <c r="Q833">
        <v>6.8</v>
      </c>
      <c r="R833">
        <v>1</v>
      </c>
      <c r="S833" cm="1">
        <f t="array" ref="S833">PERCENTILE(IF(Table1[Director Name] = $P833,Table1[imdb_score]),0.25)</f>
        <v>6.8</v>
      </c>
      <c r="T833" cm="1">
        <f t="array" ref="T833">PERCENTILE(IF(Table1[Director Name] = $P833,Table1[imdb_score]),0.5)</f>
        <v>6.8</v>
      </c>
      <c r="U833" cm="1">
        <f t="array" ref="U833">PERCENTILE(IF(Table1[Director Name] = $P833,Table1[imdb_score]),0.75)</f>
        <v>6.8</v>
      </c>
      <c r="V833" cm="1">
        <f t="array" ref="V833">PERCENTILE(IF(Table1[Director Name] = $P833,Table1[imdb_score]),1)</f>
        <v>6.8</v>
      </c>
    </row>
    <row r="834" spans="1:22">
      <c r="A834" t="s">
        <v>3291</v>
      </c>
      <c r="B834">
        <v>290</v>
      </c>
      <c r="C834">
        <v>108</v>
      </c>
      <c r="D834" t="s">
        <v>3418</v>
      </c>
      <c r="E834">
        <v>32000000</v>
      </c>
      <c r="F834" t="s">
        <v>3419</v>
      </c>
      <c r="G834" t="s">
        <v>3420</v>
      </c>
      <c r="H834">
        <v>31193053</v>
      </c>
      <c r="I834" t="s">
        <v>3421</v>
      </c>
      <c r="J834" t="s">
        <v>19</v>
      </c>
      <c r="K834" t="s">
        <v>20</v>
      </c>
      <c r="L834">
        <v>806947</v>
      </c>
      <c r="M834">
        <v>8.5</v>
      </c>
      <c r="N834" t="s">
        <v>861</v>
      </c>
      <c r="P834" t="s">
        <v>3422</v>
      </c>
      <c r="Q834">
        <v>6.7</v>
      </c>
      <c r="R834">
        <v>1</v>
      </c>
      <c r="S834" cm="1">
        <f t="array" ref="S834">PERCENTILE(IF(Table1[Director Name] = $P834,Table1[imdb_score]),0.25)</f>
        <v>6.7</v>
      </c>
      <c r="T834" cm="1">
        <f t="array" ref="T834">PERCENTILE(IF(Table1[Director Name] = $P834,Table1[imdb_score]),0.5)</f>
        <v>6.7</v>
      </c>
      <c r="U834" cm="1">
        <f t="array" ref="U834">PERCENTILE(IF(Table1[Director Name] = $P834,Table1[imdb_score]),0.75)</f>
        <v>6.7</v>
      </c>
      <c r="V834" cm="1">
        <f t="array" ref="V834">PERCENTILE(IF(Table1[Director Name] = $P834,Table1[imdb_score]),1)</f>
        <v>6.7</v>
      </c>
    </row>
    <row r="835" spans="1:22">
      <c r="A835" t="s">
        <v>1795</v>
      </c>
      <c r="B835">
        <v>208</v>
      </c>
      <c r="C835">
        <v>88</v>
      </c>
      <c r="D835" t="s">
        <v>3423</v>
      </c>
      <c r="E835">
        <v>130174897</v>
      </c>
      <c r="F835" t="s">
        <v>3424</v>
      </c>
      <c r="G835" t="s">
        <v>3425</v>
      </c>
      <c r="H835">
        <v>31174897</v>
      </c>
      <c r="I835" t="s">
        <v>3426</v>
      </c>
      <c r="J835" t="s">
        <v>19</v>
      </c>
      <c r="K835" t="s">
        <v>20</v>
      </c>
      <c r="L835">
        <v>99000000</v>
      </c>
      <c r="M835">
        <v>7.2</v>
      </c>
      <c r="N835" t="s">
        <v>139</v>
      </c>
      <c r="P835" t="s">
        <v>3427</v>
      </c>
      <c r="Q835">
        <v>5.9</v>
      </c>
      <c r="R835">
        <v>1</v>
      </c>
      <c r="S835" cm="1">
        <f t="array" ref="S835">PERCENTILE(IF(Table1[Director Name] = $P835,Table1[imdb_score]),0.25)</f>
        <v>5.9</v>
      </c>
      <c r="T835" cm="1">
        <f t="array" ref="T835">PERCENTILE(IF(Table1[Director Name] = $P835,Table1[imdb_score]),0.5)</f>
        <v>5.9</v>
      </c>
      <c r="U835" cm="1">
        <f t="array" ref="U835">PERCENTILE(IF(Table1[Director Name] = $P835,Table1[imdb_score]),0.75)</f>
        <v>5.9</v>
      </c>
      <c r="V835" cm="1">
        <f t="array" ref="V835">PERCENTILE(IF(Table1[Director Name] = $P835,Table1[imdb_score]),1)</f>
        <v>5.9</v>
      </c>
    </row>
    <row r="836" spans="1:22">
      <c r="A836" t="s">
        <v>3428</v>
      </c>
      <c r="B836">
        <v>275</v>
      </c>
      <c r="C836">
        <v>102</v>
      </c>
      <c r="D836" t="s">
        <v>3429</v>
      </c>
      <c r="E836">
        <v>44134898</v>
      </c>
      <c r="F836" t="s">
        <v>394</v>
      </c>
      <c r="G836" t="s">
        <v>3430</v>
      </c>
      <c r="H836">
        <v>31134898</v>
      </c>
      <c r="I836" t="s">
        <v>1105</v>
      </c>
      <c r="J836" t="s">
        <v>19</v>
      </c>
      <c r="K836" t="s">
        <v>20</v>
      </c>
      <c r="L836">
        <v>13000000</v>
      </c>
      <c r="M836">
        <v>7.3</v>
      </c>
      <c r="N836" t="s">
        <v>167</v>
      </c>
      <c r="P836" t="s">
        <v>3431</v>
      </c>
      <c r="Q836">
        <v>5.2</v>
      </c>
      <c r="R836">
        <v>1</v>
      </c>
      <c r="S836" cm="1">
        <f t="array" ref="S836">PERCENTILE(IF(Table1[Director Name] = $P836,Table1[imdb_score]),0.25)</f>
        <v>5.2</v>
      </c>
      <c r="T836" cm="1">
        <f t="array" ref="T836">PERCENTILE(IF(Table1[Director Name] = $P836,Table1[imdb_score]),0.5)</f>
        <v>5.2</v>
      </c>
      <c r="U836" cm="1">
        <f t="array" ref="U836">PERCENTILE(IF(Table1[Director Name] = $P836,Table1[imdb_score]),0.75)</f>
        <v>5.2</v>
      </c>
      <c r="V836" cm="1">
        <f t="array" ref="V836">PERCENTILE(IF(Table1[Director Name] = $P836,Table1[imdb_score]),1)</f>
        <v>5.2</v>
      </c>
    </row>
    <row r="837" spans="1:22">
      <c r="A837" t="s">
        <v>598</v>
      </c>
      <c r="B837">
        <v>349</v>
      </c>
      <c r="C837">
        <v>113</v>
      </c>
      <c r="D837" t="s">
        <v>3432</v>
      </c>
      <c r="E837">
        <v>61094903</v>
      </c>
      <c r="F837" t="s">
        <v>76</v>
      </c>
      <c r="G837" t="s">
        <v>3433</v>
      </c>
      <c r="H837">
        <v>31094903</v>
      </c>
      <c r="I837" t="s">
        <v>3434</v>
      </c>
      <c r="J837" t="s">
        <v>19</v>
      </c>
      <c r="K837" t="s">
        <v>379</v>
      </c>
      <c r="L837">
        <v>30000000</v>
      </c>
      <c r="M837">
        <v>6.9</v>
      </c>
      <c r="N837" t="s">
        <v>870</v>
      </c>
      <c r="P837" t="s">
        <v>3435</v>
      </c>
      <c r="Q837">
        <v>6.5</v>
      </c>
      <c r="R837">
        <v>1</v>
      </c>
      <c r="S837" cm="1">
        <f t="array" ref="S837">PERCENTILE(IF(Table1[Director Name] = $P837,Table1[imdb_score]),0.25)</f>
        <v>6.5</v>
      </c>
      <c r="T837" cm="1">
        <f t="array" ref="T837">PERCENTILE(IF(Table1[Director Name] = $P837,Table1[imdb_score]),0.5)</f>
        <v>6.5</v>
      </c>
      <c r="U837" cm="1">
        <f t="array" ref="U837">PERCENTILE(IF(Table1[Director Name] = $P837,Table1[imdb_score]),0.75)</f>
        <v>6.5</v>
      </c>
      <c r="V837" cm="1">
        <f t="array" ref="V837">PERCENTILE(IF(Table1[Director Name] = $P837,Table1[imdb_score]),1)</f>
        <v>6.5</v>
      </c>
    </row>
    <row r="838" spans="1:22">
      <c r="A838" t="s">
        <v>598</v>
      </c>
      <c r="B838">
        <v>349</v>
      </c>
      <c r="C838">
        <v>113</v>
      </c>
      <c r="D838" t="s">
        <v>3432</v>
      </c>
      <c r="E838">
        <v>61094903</v>
      </c>
      <c r="F838" t="s">
        <v>76</v>
      </c>
      <c r="G838" t="s">
        <v>3433</v>
      </c>
      <c r="H838">
        <v>31094903</v>
      </c>
      <c r="I838" t="s">
        <v>3434</v>
      </c>
      <c r="J838" t="s">
        <v>19</v>
      </c>
      <c r="K838" t="s">
        <v>379</v>
      </c>
      <c r="L838">
        <v>30000000</v>
      </c>
      <c r="M838">
        <v>6.9</v>
      </c>
      <c r="N838" t="s">
        <v>870</v>
      </c>
      <c r="P838" t="s">
        <v>3436</v>
      </c>
      <c r="Q838">
        <v>7.6</v>
      </c>
      <c r="R838">
        <v>1</v>
      </c>
      <c r="S838" cm="1">
        <f t="array" ref="S838">PERCENTILE(IF(Table1[Director Name] = $P838,Table1[imdb_score]),0.25)</f>
        <v>7.6</v>
      </c>
      <c r="T838" cm="1">
        <f t="array" ref="T838">PERCENTILE(IF(Table1[Director Name] = $P838,Table1[imdb_score]),0.5)</f>
        <v>7.6</v>
      </c>
      <c r="U838" cm="1">
        <f t="array" ref="U838">PERCENTILE(IF(Table1[Director Name] = $P838,Table1[imdb_score]),0.75)</f>
        <v>7.6</v>
      </c>
      <c r="V838" cm="1">
        <f t="array" ref="V838">PERCENTILE(IF(Table1[Director Name] = $P838,Table1[imdb_score]),1)</f>
        <v>7.6</v>
      </c>
    </row>
    <row r="839" spans="1:22">
      <c r="A839" t="s">
        <v>1227</v>
      </c>
      <c r="B839">
        <v>55</v>
      </c>
      <c r="C839">
        <v>109</v>
      </c>
      <c r="D839" t="s">
        <v>2387</v>
      </c>
      <c r="E839">
        <v>81022333</v>
      </c>
      <c r="F839" t="s">
        <v>3437</v>
      </c>
      <c r="G839" t="s">
        <v>3438</v>
      </c>
      <c r="H839">
        <v>31022333</v>
      </c>
      <c r="I839" t="s">
        <v>3439</v>
      </c>
      <c r="J839" t="s">
        <v>19</v>
      </c>
      <c r="K839" t="s">
        <v>20</v>
      </c>
      <c r="L839">
        <v>50000000</v>
      </c>
      <c r="M839">
        <v>5</v>
      </c>
      <c r="N839" t="s">
        <v>3440</v>
      </c>
      <c r="P839" t="s">
        <v>3441</v>
      </c>
      <c r="Q839">
        <v>5.9</v>
      </c>
      <c r="R839">
        <v>1</v>
      </c>
      <c r="S839" cm="1">
        <f t="array" ref="S839">PERCENTILE(IF(Table1[Director Name] = $P839,Table1[imdb_score]),0.25)</f>
        <v>5.9</v>
      </c>
      <c r="T839" cm="1">
        <f t="array" ref="T839">PERCENTILE(IF(Table1[Director Name] = $P839,Table1[imdb_score]),0.5)</f>
        <v>5.9</v>
      </c>
      <c r="U839" cm="1">
        <f t="array" ref="U839">PERCENTILE(IF(Table1[Director Name] = $P839,Table1[imdb_score]),0.75)</f>
        <v>5.9</v>
      </c>
      <c r="V839" cm="1">
        <f t="array" ref="V839">PERCENTILE(IF(Table1[Director Name] = $P839,Table1[imdb_score]),1)</f>
        <v>5.9</v>
      </c>
    </row>
    <row r="840" spans="1:22">
      <c r="A840" t="s">
        <v>528</v>
      </c>
      <c r="B840">
        <v>516</v>
      </c>
      <c r="C840">
        <v>115</v>
      </c>
      <c r="D840" t="s">
        <v>77</v>
      </c>
      <c r="E840">
        <v>181015141</v>
      </c>
      <c r="F840" t="s">
        <v>60</v>
      </c>
      <c r="G840" t="s">
        <v>3442</v>
      </c>
      <c r="H840">
        <v>31015141</v>
      </c>
      <c r="I840" t="s">
        <v>957</v>
      </c>
      <c r="J840" t="s">
        <v>19</v>
      </c>
      <c r="K840" t="s">
        <v>20</v>
      </c>
      <c r="L840">
        <v>150000000</v>
      </c>
      <c r="M840">
        <v>7</v>
      </c>
      <c r="N840" t="s">
        <v>341</v>
      </c>
      <c r="P840" t="s">
        <v>3443</v>
      </c>
      <c r="Q840">
        <v>7.2</v>
      </c>
      <c r="R840">
        <v>1</v>
      </c>
      <c r="S840" cm="1">
        <f t="array" ref="S840">PERCENTILE(IF(Table1[Director Name] = $P840,Table1[imdb_score]),0.25)</f>
        <v>7.2</v>
      </c>
      <c r="T840" cm="1">
        <f t="array" ref="T840">PERCENTILE(IF(Table1[Director Name] = $P840,Table1[imdb_score]),0.5)</f>
        <v>7.2</v>
      </c>
      <c r="U840" cm="1">
        <f t="array" ref="U840">PERCENTILE(IF(Table1[Director Name] = $P840,Table1[imdb_score]),0.75)</f>
        <v>7.2</v>
      </c>
      <c r="V840" cm="1">
        <f t="array" ref="V840">PERCENTILE(IF(Table1[Director Name] = $P840,Table1[imdb_score]),1)</f>
        <v>7.2</v>
      </c>
    </row>
    <row r="841" spans="1:22">
      <c r="A841" t="s">
        <v>2199</v>
      </c>
      <c r="B841">
        <v>163</v>
      </c>
      <c r="C841">
        <v>81</v>
      </c>
      <c r="D841" t="s">
        <v>510</v>
      </c>
      <c r="E841">
        <v>52008288</v>
      </c>
      <c r="F841" t="s">
        <v>761</v>
      </c>
      <c r="G841" t="s">
        <v>3444</v>
      </c>
      <c r="H841">
        <v>31008288</v>
      </c>
      <c r="I841" t="s">
        <v>2199</v>
      </c>
      <c r="J841" t="s">
        <v>19</v>
      </c>
      <c r="K841" t="s">
        <v>20</v>
      </c>
      <c r="L841">
        <v>21000000</v>
      </c>
      <c r="M841">
        <v>7.8</v>
      </c>
      <c r="N841" t="s">
        <v>3445</v>
      </c>
      <c r="P841" t="s">
        <v>3446</v>
      </c>
      <c r="Q841">
        <v>6.3</v>
      </c>
      <c r="R841">
        <v>1</v>
      </c>
      <c r="S841" cm="1">
        <f t="array" ref="S841">PERCENTILE(IF(Table1[Director Name] = $P841,Table1[imdb_score]),0.25)</f>
        <v>6.3</v>
      </c>
      <c r="T841" cm="1">
        <f t="array" ref="T841">PERCENTILE(IF(Table1[Director Name] = $P841,Table1[imdb_score]),0.5)</f>
        <v>6.3</v>
      </c>
      <c r="U841" cm="1">
        <f t="array" ref="U841">PERCENTILE(IF(Table1[Director Name] = $P841,Table1[imdb_score]),0.75)</f>
        <v>6.3</v>
      </c>
      <c r="V841" cm="1">
        <f t="array" ref="V841">PERCENTILE(IF(Table1[Director Name] = $P841,Table1[imdb_score]),1)</f>
        <v>6.3</v>
      </c>
    </row>
    <row r="842" spans="1:22">
      <c r="A842" t="s">
        <v>3447</v>
      </c>
      <c r="B842">
        <v>42</v>
      </c>
      <c r="C842">
        <v>135</v>
      </c>
      <c r="D842" t="s">
        <v>3448</v>
      </c>
      <c r="E842">
        <v>36000000</v>
      </c>
      <c r="F842" t="s">
        <v>3449</v>
      </c>
      <c r="G842" t="s">
        <v>3450</v>
      </c>
      <c r="H842">
        <v>31000000</v>
      </c>
      <c r="I842" t="s">
        <v>3451</v>
      </c>
      <c r="J842" t="s">
        <v>19</v>
      </c>
      <c r="K842" t="s">
        <v>20</v>
      </c>
      <c r="L842">
        <v>5000000</v>
      </c>
      <c r="M842">
        <v>6.8</v>
      </c>
      <c r="N842" t="s">
        <v>3452</v>
      </c>
      <c r="P842" t="s">
        <v>3453</v>
      </c>
      <c r="Q842">
        <v>7</v>
      </c>
      <c r="R842">
        <v>1</v>
      </c>
      <c r="S842" cm="1">
        <f t="array" ref="S842">PERCENTILE(IF(Table1[Director Name] = $P842,Table1[imdb_score]),0.25)</f>
        <v>7</v>
      </c>
      <c r="T842" cm="1">
        <f t="array" ref="T842">PERCENTILE(IF(Table1[Director Name] = $P842,Table1[imdb_score]),0.5)</f>
        <v>7</v>
      </c>
      <c r="U842" cm="1">
        <f t="array" ref="U842">PERCENTILE(IF(Table1[Director Name] = $P842,Table1[imdb_score]),0.75)</f>
        <v>7</v>
      </c>
      <c r="V842" cm="1">
        <f t="array" ref="V842">PERCENTILE(IF(Table1[Director Name] = $P842,Table1[imdb_score]),1)</f>
        <v>7</v>
      </c>
    </row>
    <row r="843" spans="1:22">
      <c r="A843" t="s">
        <v>862</v>
      </c>
      <c r="B843">
        <v>70</v>
      </c>
      <c r="C843">
        <v>115</v>
      </c>
      <c r="D843" t="s">
        <v>843</v>
      </c>
      <c r="E843">
        <v>55973336</v>
      </c>
      <c r="F843" t="s">
        <v>3454</v>
      </c>
      <c r="G843" t="s">
        <v>3455</v>
      </c>
      <c r="H843">
        <v>30973336</v>
      </c>
      <c r="I843" t="s">
        <v>3456</v>
      </c>
      <c r="J843" t="s">
        <v>19</v>
      </c>
      <c r="K843" t="s">
        <v>20</v>
      </c>
      <c r="L843">
        <v>25000000</v>
      </c>
      <c r="M843">
        <v>6.1</v>
      </c>
      <c r="N843" t="s">
        <v>524</v>
      </c>
      <c r="P843" t="s">
        <v>3457</v>
      </c>
      <c r="Q843">
        <v>6.9</v>
      </c>
      <c r="R843">
        <v>1</v>
      </c>
      <c r="S843" cm="1">
        <f t="array" ref="S843">PERCENTILE(IF(Table1[Director Name] = $P843,Table1[imdb_score]),0.25)</f>
        <v>6.9</v>
      </c>
      <c r="T843" cm="1">
        <f t="array" ref="T843">PERCENTILE(IF(Table1[Director Name] = $P843,Table1[imdb_score]),0.5)</f>
        <v>6.9</v>
      </c>
      <c r="U843" cm="1">
        <f t="array" ref="U843">PERCENTILE(IF(Table1[Director Name] = $P843,Table1[imdb_score]),0.75)</f>
        <v>6.9</v>
      </c>
      <c r="V843" cm="1">
        <f t="array" ref="V843">PERCENTILE(IF(Table1[Director Name] = $P843,Table1[imdb_score]),1)</f>
        <v>6.9</v>
      </c>
    </row>
    <row r="844" spans="1:22">
      <c r="A844" t="s">
        <v>3458</v>
      </c>
      <c r="B844">
        <v>30</v>
      </c>
      <c r="C844">
        <v>87</v>
      </c>
      <c r="D844" t="s">
        <v>3459</v>
      </c>
      <c r="E844">
        <v>33349949</v>
      </c>
      <c r="F844" t="s">
        <v>3460</v>
      </c>
      <c r="G844" t="s">
        <v>3461</v>
      </c>
      <c r="H844">
        <v>30849949</v>
      </c>
      <c r="I844" t="s">
        <v>3458</v>
      </c>
      <c r="J844" t="s">
        <v>19</v>
      </c>
      <c r="K844" t="s">
        <v>20</v>
      </c>
      <c r="L844">
        <v>2500000</v>
      </c>
      <c r="M844">
        <v>5.0999999999999996</v>
      </c>
      <c r="N844" t="s">
        <v>173</v>
      </c>
      <c r="P844" t="s">
        <v>3462</v>
      </c>
      <c r="Q844">
        <v>7.3</v>
      </c>
      <c r="R844">
        <v>1</v>
      </c>
      <c r="S844" cm="1">
        <f t="array" ref="S844">PERCENTILE(IF(Table1[Director Name] = $P844,Table1[imdb_score]),0.25)</f>
        <v>7.3</v>
      </c>
      <c r="T844" cm="1">
        <f t="array" ref="T844">PERCENTILE(IF(Table1[Director Name] = $P844,Table1[imdb_score]),0.5)</f>
        <v>7.3</v>
      </c>
      <c r="U844" cm="1">
        <f t="array" ref="U844">PERCENTILE(IF(Table1[Director Name] = $P844,Table1[imdb_score]),0.75)</f>
        <v>7.3</v>
      </c>
      <c r="V844" cm="1">
        <f t="array" ref="V844">PERCENTILE(IF(Table1[Director Name] = $P844,Table1[imdb_score]),1)</f>
        <v>7.3</v>
      </c>
    </row>
    <row r="845" spans="1:22">
      <c r="A845" t="s">
        <v>426</v>
      </c>
      <c r="B845">
        <v>109</v>
      </c>
      <c r="C845">
        <v>114</v>
      </c>
      <c r="D845" t="s">
        <v>865</v>
      </c>
      <c r="E845">
        <v>70836296</v>
      </c>
      <c r="F845" t="s">
        <v>481</v>
      </c>
      <c r="G845" t="s">
        <v>3463</v>
      </c>
      <c r="H845">
        <v>30836296</v>
      </c>
      <c r="I845" t="s">
        <v>3464</v>
      </c>
      <c r="J845" t="s">
        <v>19</v>
      </c>
      <c r="K845" t="s">
        <v>20</v>
      </c>
      <c r="L845">
        <v>40000000</v>
      </c>
      <c r="M845">
        <v>5.9</v>
      </c>
      <c r="N845" t="s">
        <v>1782</v>
      </c>
      <c r="P845" t="s">
        <v>3465</v>
      </c>
      <c r="Q845">
        <v>5.5</v>
      </c>
      <c r="R845">
        <v>1</v>
      </c>
      <c r="S845" cm="1">
        <f t="array" ref="S845">PERCENTILE(IF(Table1[Director Name] = $P845,Table1[imdb_score]),0.25)</f>
        <v>5.5</v>
      </c>
      <c r="T845" cm="1">
        <f t="array" ref="T845">PERCENTILE(IF(Table1[Director Name] = $P845,Table1[imdb_score]),0.5)</f>
        <v>5.5</v>
      </c>
      <c r="U845" cm="1">
        <f t="array" ref="U845">PERCENTILE(IF(Table1[Director Name] = $P845,Table1[imdb_score]),0.75)</f>
        <v>5.5</v>
      </c>
      <c r="V845" cm="1">
        <f t="array" ref="V845">PERCENTILE(IF(Table1[Director Name] = $P845,Table1[imdb_score]),1)</f>
        <v>5.5</v>
      </c>
    </row>
    <row r="846" spans="1:22">
      <c r="A846" t="s">
        <v>3466</v>
      </c>
      <c r="B846">
        <v>166</v>
      </c>
      <c r="C846">
        <v>97</v>
      </c>
      <c r="D846" t="s">
        <v>3467</v>
      </c>
      <c r="E846">
        <v>32600000</v>
      </c>
      <c r="F846" t="s">
        <v>3468</v>
      </c>
      <c r="G846" t="s">
        <v>3469</v>
      </c>
      <c r="H846">
        <v>30800000</v>
      </c>
      <c r="I846" t="s">
        <v>3470</v>
      </c>
      <c r="J846" t="s">
        <v>19</v>
      </c>
      <c r="K846" t="s">
        <v>20</v>
      </c>
      <c r="L846">
        <v>1800000</v>
      </c>
      <c r="M846">
        <v>5.9</v>
      </c>
      <c r="N846" t="s">
        <v>1943</v>
      </c>
      <c r="P846" t="s">
        <v>3471</v>
      </c>
      <c r="Q846">
        <v>5.9</v>
      </c>
      <c r="R846">
        <v>1</v>
      </c>
      <c r="S846" cm="1">
        <f t="array" ref="S846">PERCENTILE(IF(Table1[Director Name] = $P846,Table1[imdb_score]),0.25)</f>
        <v>5.9</v>
      </c>
      <c r="T846" cm="1">
        <f t="array" ref="T846">PERCENTILE(IF(Table1[Director Name] = $P846,Table1[imdb_score]),0.5)</f>
        <v>5.9</v>
      </c>
      <c r="U846" cm="1">
        <f t="array" ref="U846">PERCENTILE(IF(Table1[Director Name] = $P846,Table1[imdb_score]),0.75)</f>
        <v>5.9</v>
      </c>
      <c r="V846" cm="1">
        <f t="array" ref="V846">PERCENTILE(IF(Table1[Director Name] = $P846,Table1[imdb_score]),1)</f>
        <v>5.9</v>
      </c>
    </row>
    <row r="847" spans="1:22">
      <c r="A847" t="s">
        <v>831</v>
      </c>
      <c r="B847">
        <v>277</v>
      </c>
      <c r="C847">
        <v>88</v>
      </c>
      <c r="D847" t="s">
        <v>3472</v>
      </c>
      <c r="E847">
        <v>30859000</v>
      </c>
      <c r="F847" t="s">
        <v>3473</v>
      </c>
      <c r="G847" t="s">
        <v>3474</v>
      </c>
      <c r="H847">
        <v>30775468</v>
      </c>
      <c r="I847" t="s">
        <v>3475</v>
      </c>
      <c r="J847" t="s">
        <v>19</v>
      </c>
      <c r="K847" t="s">
        <v>20</v>
      </c>
      <c r="L847">
        <v>83532</v>
      </c>
      <c r="M847">
        <v>7.5</v>
      </c>
      <c r="N847" t="s">
        <v>1943</v>
      </c>
      <c r="P847" t="s">
        <v>3476</v>
      </c>
      <c r="Q847">
        <v>5</v>
      </c>
      <c r="R847">
        <v>1</v>
      </c>
      <c r="S847" cm="1">
        <f t="array" ref="S847">PERCENTILE(IF(Table1[Director Name] = $P847,Table1[imdb_score]),0.25)</f>
        <v>5</v>
      </c>
      <c r="T847" cm="1">
        <f t="array" ref="T847">PERCENTILE(IF(Table1[Director Name] = $P847,Table1[imdb_score]),0.5)</f>
        <v>5</v>
      </c>
      <c r="U847" cm="1">
        <f t="array" ref="U847">PERCENTILE(IF(Table1[Director Name] = $P847,Table1[imdb_score]),0.75)</f>
        <v>5</v>
      </c>
      <c r="V847" cm="1">
        <f t="array" ref="V847">PERCENTILE(IF(Table1[Director Name] = $P847,Table1[imdb_score]),1)</f>
        <v>5</v>
      </c>
    </row>
    <row r="848" spans="1:22">
      <c r="A848" t="s">
        <v>831</v>
      </c>
      <c r="B848">
        <v>277</v>
      </c>
      <c r="C848">
        <v>88</v>
      </c>
      <c r="D848" t="s">
        <v>3472</v>
      </c>
      <c r="E848">
        <v>30859000</v>
      </c>
      <c r="F848" t="s">
        <v>3473</v>
      </c>
      <c r="G848" t="s">
        <v>3474</v>
      </c>
      <c r="H848">
        <v>30775468</v>
      </c>
      <c r="I848" t="s">
        <v>3475</v>
      </c>
      <c r="J848" t="s">
        <v>19</v>
      </c>
      <c r="K848" t="s">
        <v>20</v>
      </c>
      <c r="L848">
        <v>83532</v>
      </c>
      <c r="M848">
        <v>7.5</v>
      </c>
      <c r="N848" t="s">
        <v>1943</v>
      </c>
      <c r="P848" t="s">
        <v>3477</v>
      </c>
      <c r="Q848">
        <v>7.8</v>
      </c>
      <c r="R848">
        <v>1</v>
      </c>
      <c r="S848" cm="1">
        <f t="array" ref="S848">PERCENTILE(IF(Table1[Director Name] = $P848,Table1[imdb_score]),0.25)</f>
        <v>7.8</v>
      </c>
      <c r="T848" cm="1">
        <f t="array" ref="T848">PERCENTILE(IF(Table1[Director Name] = $P848,Table1[imdb_score]),0.5)</f>
        <v>7.8</v>
      </c>
      <c r="U848" cm="1">
        <f t="array" ref="U848">PERCENTILE(IF(Table1[Director Name] = $P848,Table1[imdb_score]),0.75)</f>
        <v>7.8</v>
      </c>
      <c r="V848" cm="1">
        <f t="array" ref="V848">PERCENTILE(IF(Table1[Director Name] = $P848,Table1[imdb_score]),1)</f>
        <v>7.8</v>
      </c>
    </row>
    <row r="849" spans="1:22">
      <c r="A849" t="s">
        <v>2984</v>
      </c>
      <c r="B849">
        <v>52</v>
      </c>
      <c r="C849">
        <v>112</v>
      </c>
      <c r="D849" t="s">
        <v>943</v>
      </c>
      <c r="E849">
        <v>37295394</v>
      </c>
      <c r="F849" t="s">
        <v>3478</v>
      </c>
      <c r="G849" t="s">
        <v>3479</v>
      </c>
      <c r="H849">
        <v>30695394</v>
      </c>
      <c r="I849" t="s">
        <v>2455</v>
      </c>
      <c r="J849" t="s">
        <v>19</v>
      </c>
      <c r="K849" t="s">
        <v>20</v>
      </c>
      <c r="L849">
        <v>6600000</v>
      </c>
      <c r="M849">
        <v>5.7</v>
      </c>
      <c r="N849" t="s">
        <v>167</v>
      </c>
      <c r="P849" t="s">
        <v>2629</v>
      </c>
      <c r="Q849">
        <v>6.1</v>
      </c>
      <c r="R849">
        <v>1</v>
      </c>
      <c r="S849" cm="1">
        <f t="array" ref="S849">PERCENTILE(IF(Table1[Director Name] = $P849,Table1[imdb_score]),0.25)</f>
        <v>6.1</v>
      </c>
      <c r="T849" cm="1">
        <f t="array" ref="T849">PERCENTILE(IF(Table1[Director Name] = $P849,Table1[imdb_score]),0.5)</f>
        <v>6.1</v>
      </c>
      <c r="U849" cm="1">
        <f t="array" ref="U849">PERCENTILE(IF(Table1[Director Name] = $P849,Table1[imdb_score]),0.75)</f>
        <v>6.1</v>
      </c>
      <c r="V849" cm="1">
        <f t="array" ref="V849">PERCENTILE(IF(Table1[Director Name] = $P849,Table1[imdb_score]),1)</f>
        <v>6.1</v>
      </c>
    </row>
    <row r="850" spans="1:22">
      <c r="A850" t="s">
        <v>3480</v>
      </c>
      <c r="B850">
        <v>143</v>
      </c>
      <c r="C850">
        <v>88</v>
      </c>
      <c r="D850" t="s">
        <v>3481</v>
      </c>
      <c r="E850">
        <v>120618403</v>
      </c>
      <c r="F850" t="s">
        <v>3482</v>
      </c>
      <c r="G850" t="s">
        <v>3483</v>
      </c>
      <c r="H850">
        <v>30618403</v>
      </c>
      <c r="I850" t="s">
        <v>3484</v>
      </c>
      <c r="J850" t="s">
        <v>19</v>
      </c>
      <c r="K850" t="s">
        <v>20</v>
      </c>
      <c r="L850">
        <v>90000000</v>
      </c>
      <c r="M850">
        <v>7.5</v>
      </c>
      <c r="N850" t="s">
        <v>3485</v>
      </c>
      <c r="P850" t="s">
        <v>3486</v>
      </c>
      <c r="Q850">
        <v>7.3</v>
      </c>
      <c r="R850">
        <v>1</v>
      </c>
      <c r="S850" cm="1">
        <f t="array" ref="S850">PERCENTILE(IF(Table1[Director Name] = $P850,Table1[imdb_score]),0.25)</f>
        <v>7.3</v>
      </c>
      <c r="T850" cm="1">
        <f t="array" ref="T850">PERCENTILE(IF(Table1[Director Name] = $P850,Table1[imdb_score]),0.5)</f>
        <v>7.3</v>
      </c>
      <c r="U850" cm="1">
        <f t="array" ref="U850">PERCENTILE(IF(Table1[Director Name] = $P850,Table1[imdb_score]),0.75)</f>
        <v>7.3</v>
      </c>
      <c r="V850" cm="1">
        <f t="array" ref="V850">PERCENTILE(IF(Table1[Director Name] = $P850,Table1[imdb_score]),1)</f>
        <v>7.3</v>
      </c>
    </row>
    <row r="851" spans="1:22">
      <c r="A851" t="s">
        <v>3487</v>
      </c>
      <c r="B851">
        <v>270</v>
      </c>
      <c r="C851">
        <v>83</v>
      </c>
      <c r="D851" t="s">
        <v>3488</v>
      </c>
      <c r="E851">
        <v>31537320</v>
      </c>
      <c r="F851" t="s">
        <v>2563</v>
      </c>
      <c r="G851" t="s">
        <v>3489</v>
      </c>
      <c r="H851">
        <v>30537320</v>
      </c>
      <c r="I851" t="s">
        <v>3490</v>
      </c>
      <c r="J851" t="s">
        <v>19</v>
      </c>
      <c r="K851" t="s">
        <v>20</v>
      </c>
      <c r="L851">
        <v>1000000</v>
      </c>
      <c r="M851">
        <v>5.7</v>
      </c>
      <c r="N851" t="s">
        <v>861</v>
      </c>
      <c r="P851" t="s">
        <v>3491</v>
      </c>
      <c r="Q851">
        <v>7</v>
      </c>
      <c r="R851">
        <v>1</v>
      </c>
      <c r="S851" cm="1">
        <f t="array" ref="S851">PERCENTILE(IF(Table1[Director Name] = $P851,Table1[imdb_score]),0.25)</f>
        <v>7</v>
      </c>
      <c r="T851" cm="1">
        <f t="array" ref="T851">PERCENTILE(IF(Table1[Director Name] = $P851,Table1[imdb_score]),0.5)</f>
        <v>7</v>
      </c>
      <c r="U851" cm="1">
        <f t="array" ref="U851">PERCENTILE(IF(Table1[Director Name] = $P851,Table1[imdb_score]),0.75)</f>
        <v>7</v>
      </c>
      <c r="V851" cm="1">
        <f t="array" ref="V851">PERCENTILE(IF(Table1[Director Name] = $P851,Table1[imdb_score]),1)</f>
        <v>7</v>
      </c>
    </row>
    <row r="852" spans="1:22">
      <c r="A852" t="s">
        <v>665</v>
      </c>
      <c r="B852">
        <v>81</v>
      </c>
      <c r="C852">
        <v>90</v>
      </c>
      <c r="D852" t="s">
        <v>785</v>
      </c>
      <c r="E852">
        <v>40485039</v>
      </c>
      <c r="F852" t="s">
        <v>1004</v>
      </c>
      <c r="G852" t="s">
        <v>3492</v>
      </c>
      <c r="H852">
        <v>30485039</v>
      </c>
      <c r="I852" t="s">
        <v>3493</v>
      </c>
      <c r="J852" t="s">
        <v>19</v>
      </c>
      <c r="K852" t="s">
        <v>20</v>
      </c>
      <c r="L852">
        <v>10000000</v>
      </c>
      <c r="M852">
        <v>6.9</v>
      </c>
      <c r="N852" t="s">
        <v>3494</v>
      </c>
      <c r="P852" t="s">
        <v>3495</v>
      </c>
      <c r="Q852">
        <v>6.4</v>
      </c>
      <c r="R852">
        <v>1</v>
      </c>
      <c r="S852" cm="1">
        <f t="array" ref="S852">PERCENTILE(IF(Table1[Director Name] = $P852,Table1[imdb_score]),0.25)</f>
        <v>6.4</v>
      </c>
      <c r="T852" cm="1">
        <f t="array" ref="T852">PERCENTILE(IF(Table1[Director Name] = $P852,Table1[imdb_score]),0.5)</f>
        <v>6.4</v>
      </c>
      <c r="U852" cm="1">
        <f t="array" ref="U852">PERCENTILE(IF(Table1[Director Name] = $P852,Table1[imdb_score]),0.75)</f>
        <v>6.4</v>
      </c>
      <c r="V852" cm="1">
        <f t="array" ref="V852">PERCENTILE(IF(Table1[Director Name] = $P852,Table1[imdb_score]),1)</f>
        <v>6.4</v>
      </c>
    </row>
    <row r="853" spans="1:22">
      <c r="A853" t="s">
        <v>320</v>
      </c>
      <c r="B853">
        <v>125</v>
      </c>
      <c r="C853">
        <v>206</v>
      </c>
      <c r="D853" t="s">
        <v>3496</v>
      </c>
      <c r="E853">
        <v>70405498</v>
      </c>
      <c r="F853" t="s">
        <v>3497</v>
      </c>
      <c r="G853" t="s">
        <v>3498</v>
      </c>
      <c r="H853">
        <v>30405498</v>
      </c>
      <c r="I853" t="s">
        <v>3499</v>
      </c>
      <c r="J853" t="s">
        <v>19</v>
      </c>
      <c r="K853" t="s">
        <v>822</v>
      </c>
      <c r="L853">
        <v>40000000</v>
      </c>
      <c r="M853">
        <v>8</v>
      </c>
      <c r="N853" t="s">
        <v>2074</v>
      </c>
      <c r="P853" t="s">
        <v>3500</v>
      </c>
      <c r="Q853">
        <v>7.2</v>
      </c>
      <c r="R853">
        <v>1</v>
      </c>
      <c r="S853" cm="1">
        <f t="array" ref="S853">PERCENTILE(IF(Table1[Director Name] = $P853,Table1[imdb_score]),0.25)</f>
        <v>7.2</v>
      </c>
      <c r="T853" cm="1">
        <f t="array" ref="T853">PERCENTILE(IF(Table1[Director Name] = $P853,Table1[imdb_score]),0.5)</f>
        <v>7.2</v>
      </c>
      <c r="U853" cm="1">
        <f t="array" ref="U853">PERCENTILE(IF(Table1[Director Name] = $P853,Table1[imdb_score]),0.75)</f>
        <v>7.2</v>
      </c>
      <c r="V853" cm="1">
        <f t="array" ref="V853">PERCENTILE(IF(Table1[Director Name] = $P853,Table1[imdb_score]),1)</f>
        <v>7.2</v>
      </c>
    </row>
    <row r="854" spans="1:22">
      <c r="A854" t="s">
        <v>902</v>
      </c>
      <c r="B854">
        <v>167</v>
      </c>
      <c r="C854">
        <v>100</v>
      </c>
      <c r="D854" t="s">
        <v>3501</v>
      </c>
      <c r="E854">
        <v>90341670</v>
      </c>
      <c r="F854" t="s">
        <v>1086</v>
      </c>
      <c r="G854" t="s">
        <v>3502</v>
      </c>
      <c r="H854">
        <v>30341670</v>
      </c>
      <c r="I854" t="s">
        <v>154</v>
      </c>
      <c r="J854" t="s">
        <v>19</v>
      </c>
      <c r="K854" t="s">
        <v>20</v>
      </c>
      <c r="L854">
        <v>60000000</v>
      </c>
      <c r="M854">
        <v>5.5</v>
      </c>
      <c r="N854" t="s">
        <v>1089</v>
      </c>
      <c r="P854" t="s">
        <v>3503</v>
      </c>
      <c r="Q854">
        <v>8.3000000000000007</v>
      </c>
      <c r="R854">
        <v>1</v>
      </c>
      <c r="S854" cm="1">
        <f t="array" ref="S854">PERCENTILE(IF(Table1[Director Name] = $P854,Table1[imdb_score]),0.25)</f>
        <v>8.3000000000000007</v>
      </c>
      <c r="T854" cm="1">
        <f t="array" ref="T854">PERCENTILE(IF(Table1[Director Name] = $P854,Table1[imdb_score]),0.5)</f>
        <v>8.3000000000000007</v>
      </c>
      <c r="U854" cm="1">
        <f t="array" ref="U854">PERCENTILE(IF(Table1[Director Name] = $P854,Table1[imdb_score]),0.75)</f>
        <v>8.3000000000000007</v>
      </c>
      <c r="V854" cm="1">
        <f t="array" ref="V854">PERCENTILE(IF(Table1[Director Name] = $P854,Table1[imdb_score]),1)</f>
        <v>8.3000000000000007</v>
      </c>
    </row>
    <row r="855" spans="1:22">
      <c r="A855" t="s">
        <v>1077</v>
      </c>
      <c r="B855">
        <v>71</v>
      </c>
      <c r="C855">
        <v>105</v>
      </c>
      <c r="D855" t="s">
        <v>3504</v>
      </c>
      <c r="E855">
        <v>35811509</v>
      </c>
      <c r="F855" t="s">
        <v>3294</v>
      </c>
      <c r="G855" t="s">
        <v>3505</v>
      </c>
      <c r="H855">
        <v>30311509</v>
      </c>
      <c r="I855" t="s">
        <v>3506</v>
      </c>
      <c r="J855" t="s">
        <v>19</v>
      </c>
      <c r="K855" t="s">
        <v>347</v>
      </c>
      <c r="L855">
        <v>5500000</v>
      </c>
      <c r="M855">
        <v>7.7</v>
      </c>
      <c r="N855" t="s">
        <v>1274</v>
      </c>
      <c r="P855" t="s">
        <v>3507</v>
      </c>
      <c r="Q855">
        <v>5.6</v>
      </c>
      <c r="R855">
        <v>1</v>
      </c>
      <c r="S855" cm="1">
        <f t="array" ref="S855">PERCENTILE(IF(Table1[Director Name] = $P855,Table1[imdb_score]),0.25)</f>
        <v>5.6</v>
      </c>
      <c r="T855" cm="1">
        <f t="array" ref="T855">PERCENTILE(IF(Table1[Director Name] = $P855,Table1[imdb_score]),0.5)</f>
        <v>5.6</v>
      </c>
      <c r="U855" cm="1">
        <f t="array" ref="U855">PERCENTILE(IF(Table1[Director Name] = $P855,Table1[imdb_score]),0.75)</f>
        <v>5.6</v>
      </c>
      <c r="V855" cm="1">
        <f t="array" ref="V855">PERCENTILE(IF(Table1[Director Name] = $P855,Table1[imdb_score]),1)</f>
        <v>5.6</v>
      </c>
    </row>
    <row r="856" spans="1:22">
      <c r="A856" t="s">
        <v>1283</v>
      </c>
      <c r="B856">
        <v>211</v>
      </c>
      <c r="C856">
        <v>98</v>
      </c>
      <c r="D856" t="s">
        <v>3508</v>
      </c>
      <c r="E856">
        <v>53302314</v>
      </c>
      <c r="F856" t="s">
        <v>673</v>
      </c>
      <c r="G856" t="s">
        <v>3509</v>
      </c>
      <c r="H856">
        <v>30302314</v>
      </c>
      <c r="I856" t="s">
        <v>3510</v>
      </c>
      <c r="J856" t="s">
        <v>19</v>
      </c>
      <c r="K856" t="s">
        <v>20</v>
      </c>
      <c r="L856">
        <v>23000000</v>
      </c>
      <c r="M856">
        <v>6.7</v>
      </c>
      <c r="N856" t="s">
        <v>1943</v>
      </c>
      <c r="P856" t="s">
        <v>3511</v>
      </c>
      <c r="Q856">
        <v>6.2</v>
      </c>
      <c r="R856">
        <v>1</v>
      </c>
      <c r="S856" cm="1">
        <f t="array" ref="S856">PERCENTILE(IF(Table1[Director Name] = $P856,Table1[imdb_score]),0.25)</f>
        <v>6.2</v>
      </c>
      <c r="T856" cm="1">
        <f t="array" ref="T856">PERCENTILE(IF(Table1[Director Name] = $P856,Table1[imdb_score]),0.5)</f>
        <v>6.2</v>
      </c>
      <c r="U856" cm="1">
        <f t="array" ref="U856">PERCENTILE(IF(Table1[Director Name] = $P856,Table1[imdb_score]),0.75)</f>
        <v>6.2</v>
      </c>
      <c r="V856" cm="1">
        <f t="array" ref="V856">PERCENTILE(IF(Table1[Director Name] = $P856,Table1[imdb_score]),1)</f>
        <v>6.2</v>
      </c>
    </row>
    <row r="857" spans="1:22">
      <c r="A857" t="s">
        <v>1289</v>
      </c>
      <c r="B857">
        <v>144</v>
      </c>
      <c r="C857">
        <v>107</v>
      </c>
      <c r="D857" t="s">
        <v>3512</v>
      </c>
      <c r="E857">
        <v>80270227</v>
      </c>
      <c r="F857" t="s">
        <v>3513</v>
      </c>
      <c r="G857" t="s">
        <v>3514</v>
      </c>
      <c r="H857">
        <v>30270227</v>
      </c>
      <c r="I857" t="s">
        <v>3515</v>
      </c>
      <c r="J857" t="s">
        <v>19</v>
      </c>
      <c r="K857" t="s">
        <v>20</v>
      </c>
      <c r="L857">
        <v>50000000</v>
      </c>
      <c r="M857">
        <v>5.0999999999999996</v>
      </c>
      <c r="N857" t="s">
        <v>1249</v>
      </c>
      <c r="P857" t="s">
        <v>3516</v>
      </c>
      <c r="Q857">
        <v>3.8</v>
      </c>
      <c r="R857">
        <v>1</v>
      </c>
      <c r="S857" cm="1">
        <f t="array" ref="S857">PERCENTILE(IF(Table1[Director Name] = $P857,Table1[imdb_score]),0.25)</f>
        <v>3.8</v>
      </c>
      <c r="T857" cm="1">
        <f t="array" ref="T857">PERCENTILE(IF(Table1[Director Name] = $P857,Table1[imdb_score]),0.5)</f>
        <v>3.8</v>
      </c>
      <c r="U857" cm="1">
        <f t="array" ref="U857">PERCENTILE(IF(Table1[Director Name] = $P857,Table1[imdb_score]),0.75)</f>
        <v>3.8</v>
      </c>
      <c r="V857" cm="1">
        <f t="array" ref="V857">PERCENTILE(IF(Table1[Director Name] = $P857,Table1[imdb_score]),1)</f>
        <v>3.8</v>
      </c>
    </row>
    <row r="858" spans="1:22">
      <c r="A858" t="s">
        <v>3517</v>
      </c>
      <c r="B858">
        <v>145</v>
      </c>
      <c r="C858">
        <v>99</v>
      </c>
      <c r="D858" t="s">
        <v>412</v>
      </c>
      <c r="E858">
        <v>60269340</v>
      </c>
      <c r="F858" t="s">
        <v>1728</v>
      </c>
      <c r="G858" t="s">
        <v>3518</v>
      </c>
      <c r="H858">
        <v>30269340</v>
      </c>
      <c r="I858" t="s">
        <v>1408</v>
      </c>
      <c r="J858" t="s">
        <v>19</v>
      </c>
      <c r="K858" t="s">
        <v>20</v>
      </c>
      <c r="L858">
        <v>30000000</v>
      </c>
      <c r="M858">
        <v>6</v>
      </c>
      <c r="N858" t="s">
        <v>331</v>
      </c>
      <c r="P858" t="s">
        <v>3519</v>
      </c>
      <c r="Q858">
        <v>5.6</v>
      </c>
      <c r="R858">
        <v>1</v>
      </c>
      <c r="S858" cm="1">
        <f t="array" ref="S858">PERCENTILE(IF(Table1[Director Name] = $P858,Table1[imdb_score]),0.25)</f>
        <v>5.6</v>
      </c>
      <c r="T858" cm="1">
        <f t="array" ref="T858">PERCENTILE(IF(Table1[Director Name] = $P858,Table1[imdb_score]),0.5)</f>
        <v>5.6</v>
      </c>
      <c r="U858" cm="1">
        <f t="array" ref="U858">PERCENTILE(IF(Table1[Director Name] = $P858,Table1[imdb_score]),0.75)</f>
        <v>5.6</v>
      </c>
      <c r="V858" cm="1">
        <f t="array" ref="V858">PERCENTILE(IF(Table1[Director Name] = $P858,Table1[imdb_score]),1)</f>
        <v>5.6</v>
      </c>
    </row>
    <row r="859" spans="1:22">
      <c r="A859" t="s">
        <v>461</v>
      </c>
      <c r="B859">
        <v>80</v>
      </c>
      <c r="C859">
        <v>101</v>
      </c>
      <c r="D859" t="s">
        <v>55</v>
      </c>
      <c r="E859">
        <v>41227069</v>
      </c>
      <c r="F859" t="s">
        <v>3520</v>
      </c>
      <c r="G859" t="s">
        <v>3521</v>
      </c>
      <c r="H859">
        <v>30227069</v>
      </c>
      <c r="I859" t="s">
        <v>3522</v>
      </c>
      <c r="J859" t="s">
        <v>19</v>
      </c>
      <c r="K859" t="s">
        <v>20</v>
      </c>
      <c r="L859">
        <v>11000000</v>
      </c>
      <c r="M859">
        <v>7.4</v>
      </c>
      <c r="N859" t="s">
        <v>32</v>
      </c>
      <c r="P859" t="s">
        <v>3523</v>
      </c>
      <c r="Q859">
        <v>5.3</v>
      </c>
      <c r="R859">
        <v>1</v>
      </c>
      <c r="S859" cm="1">
        <f t="array" ref="S859">PERCENTILE(IF(Table1[Director Name] = $P859,Table1[imdb_score]),0.25)</f>
        <v>5.3</v>
      </c>
      <c r="T859" cm="1">
        <f t="array" ref="T859">PERCENTILE(IF(Table1[Director Name] = $P859,Table1[imdb_score]),0.5)</f>
        <v>5.3</v>
      </c>
      <c r="U859" cm="1">
        <f t="array" ref="U859">PERCENTILE(IF(Table1[Director Name] = $P859,Table1[imdb_score]),0.75)</f>
        <v>5.3</v>
      </c>
      <c r="V859" cm="1">
        <f t="array" ref="V859">PERCENTILE(IF(Table1[Director Name] = $P859,Table1[imdb_score]),1)</f>
        <v>5.3</v>
      </c>
    </row>
    <row r="860" spans="1:22">
      <c r="A860" t="s">
        <v>1325</v>
      </c>
      <c r="B860">
        <v>65</v>
      </c>
      <c r="C860">
        <v>99</v>
      </c>
      <c r="D860" t="s">
        <v>1326</v>
      </c>
      <c r="E860">
        <v>70163652</v>
      </c>
      <c r="F860" t="s">
        <v>2371</v>
      </c>
      <c r="G860" t="s">
        <v>3524</v>
      </c>
      <c r="H860">
        <v>30163652</v>
      </c>
      <c r="I860" t="s">
        <v>3525</v>
      </c>
      <c r="J860" t="s">
        <v>19</v>
      </c>
      <c r="K860" t="s">
        <v>20</v>
      </c>
      <c r="L860">
        <v>40000000</v>
      </c>
      <c r="M860">
        <v>4.5999999999999996</v>
      </c>
      <c r="N860" t="s">
        <v>921</v>
      </c>
      <c r="P860" t="s">
        <v>3526</v>
      </c>
      <c r="Q860">
        <v>6.1</v>
      </c>
      <c r="R860">
        <v>1</v>
      </c>
      <c r="S860" cm="1">
        <f t="array" ref="S860">PERCENTILE(IF(Table1[Director Name] = $P860,Table1[imdb_score]),0.25)</f>
        <v>6.1</v>
      </c>
      <c r="T860" cm="1">
        <f t="array" ref="T860">PERCENTILE(IF(Table1[Director Name] = $P860,Table1[imdb_score]),0.5)</f>
        <v>6.1</v>
      </c>
      <c r="U860" cm="1">
        <f t="array" ref="U860">PERCENTILE(IF(Table1[Director Name] = $P860,Table1[imdb_score]),0.75)</f>
        <v>6.1</v>
      </c>
      <c r="V860" cm="1">
        <f t="array" ref="V860">PERCENTILE(IF(Table1[Director Name] = $P860,Table1[imdb_score]),1)</f>
        <v>6.1</v>
      </c>
    </row>
    <row r="861" spans="1:22">
      <c r="A861" t="s">
        <v>274</v>
      </c>
      <c r="B861">
        <v>300</v>
      </c>
      <c r="C861">
        <v>176</v>
      </c>
      <c r="D861" t="s">
        <v>3527</v>
      </c>
      <c r="E861">
        <v>130127620</v>
      </c>
      <c r="F861" t="s">
        <v>1355</v>
      </c>
      <c r="G861" t="s">
        <v>3528</v>
      </c>
      <c r="H861">
        <v>30127620</v>
      </c>
      <c r="I861" t="s">
        <v>3103</v>
      </c>
      <c r="J861" t="s">
        <v>19</v>
      </c>
      <c r="K861" t="s">
        <v>20</v>
      </c>
      <c r="L861">
        <v>100000000</v>
      </c>
      <c r="M861">
        <v>7.8</v>
      </c>
      <c r="N861" t="s">
        <v>951</v>
      </c>
      <c r="P861" t="s">
        <v>3529</v>
      </c>
      <c r="Q861">
        <v>6.4</v>
      </c>
      <c r="R861">
        <v>1</v>
      </c>
      <c r="S861" cm="1">
        <f t="array" ref="S861">PERCENTILE(IF(Table1[Director Name] = $P861,Table1[imdb_score]),0.25)</f>
        <v>6.4</v>
      </c>
      <c r="T861" cm="1">
        <f t="array" ref="T861">PERCENTILE(IF(Table1[Director Name] = $P861,Table1[imdb_score]),0.5)</f>
        <v>6.4</v>
      </c>
      <c r="U861" cm="1">
        <f t="array" ref="U861">PERCENTILE(IF(Table1[Director Name] = $P861,Table1[imdb_score]),0.75)</f>
        <v>6.4</v>
      </c>
      <c r="V861" cm="1">
        <f t="array" ref="V861">PERCENTILE(IF(Table1[Director Name] = $P861,Table1[imdb_score]),1)</f>
        <v>6.4</v>
      </c>
    </row>
    <row r="862" spans="1:22">
      <c r="A862" t="s">
        <v>2061</v>
      </c>
      <c r="B862">
        <v>21</v>
      </c>
      <c r="C862">
        <v>117</v>
      </c>
      <c r="D862" t="s">
        <v>3530</v>
      </c>
      <c r="E862">
        <v>70100000</v>
      </c>
      <c r="F862" t="s">
        <v>2442</v>
      </c>
      <c r="G862" t="s">
        <v>3531</v>
      </c>
      <c r="H862">
        <v>30100000</v>
      </c>
      <c r="I862" t="s">
        <v>3532</v>
      </c>
      <c r="J862" t="s">
        <v>19</v>
      </c>
      <c r="K862" t="s">
        <v>20</v>
      </c>
      <c r="L862">
        <v>40000000</v>
      </c>
      <c r="M862">
        <v>5.4</v>
      </c>
      <c r="N862" t="s">
        <v>564</v>
      </c>
      <c r="P862" t="s">
        <v>3533</v>
      </c>
      <c r="Q862">
        <v>3.3</v>
      </c>
      <c r="R862">
        <v>1</v>
      </c>
      <c r="S862" cm="1">
        <f t="array" ref="S862">PERCENTILE(IF(Table1[Director Name] = $P862,Table1[imdb_score]),0.25)</f>
        <v>3.3</v>
      </c>
      <c r="T862" cm="1">
        <f t="array" ref="T862">PERCENTILE(IF(Table1[Director Name] = $P862,Table1[imdb_score]),0.5)</f>
        <v>3.3</v>
      </c>
      <c r="U862" cm="1">
        <f t="array" ref="U862">PERCENTILE(IF(Table1[Director Name] = $P862,Table1[imdb_score]),0.75)</f>
        <v>3.3</v>
      </c>
      <c r="V862" cm="1">
        <f t="array" ref="V862">PERCENTILE(IF(Table1[Director Name] = $P862,Table1[imdb_score]),1)</f>
        <v>3.3</v>
      </c>
    </row>
    <row r="863" spans="1:22">
      <c r="A863" t="s">
        <v>3534</v>
      </c>
      <c r="B863">
        <v>65</v>
      </c>
      <c r="C863">
        <v>114</v>
      </c>
      <c r="D863" t="s">
        <v>3120</v>
      </c>
      <c r="E863">
        <v>60033780</v>
      </c>
      <c r="F863" t="s">
        <v>1204</v>
      </c>
      <c r="G863" t="s">
        <v>3535</v>
      </c>
      <c r="H863">
        <v>30033780</v>
      </c>
      <c r="I863" t="s">
        <v>3536</v>
      </c>
      <c r="J863" t="s">
        <v>19</v>
      </c>
      <c r="K863" t="s">
        <v>20</v>
      </c>
      <c r="L863">
        <v>30000000</v>
      </c>
      <c r="M863">
        <v>5.9</v>
      </c>
      <c r="N863" t="s">
        <v>32</v>
      </c>
      <c r="P863" t="s">
        <v>1092</v>
      </c>
      <c r="Q863">
        <v>6.9</v>
      </c>
      <c r="R863">
        <v>1</v>
      </c>
      <c r="S863" cm="1">
        <f t="array" ref="S863">PERCENTILE(IF(Table1[Director Name] = $P863,Table1[imdb_score]),0.25)</f>
        <v>6.9</v>
      </c>
      <c r="T863" cm="1">
        <f t="array" ref="T863">PERCENTILE(IF(Table1[Director Name] = $P863,Table1[imdb_score]),0.5)</f>
        <v>6.9</v>
      </c>
      <c r="U863" cm="1">
        <f t="array" ref="U863">PERCENTILE(IF(Table1[Director Name] = $P863,Table1[imdb_score]),0.75)</f>
        <v>6.9</v>
      </c>
      <c r="V863" cm="1">
        <f t="array" ref="V863">PERCENTILE(IF(Table1[Director Name] = $P863,Table1[imdb_score]),1)</f>
        <v>6.9</v>
      </c>
    </row>
    <row r="864" spans="1:22">
      <c r="A864" t="s">
        <v>51</v>
      </c>
      <c r="B864">
        <v>252</v>
      </c>
      <c r="C864">
        <v>145</v>
      </c>
      <c r="D864" t="s">
        <v>1737</v>
      </c>
      <c r="E864">
        <v>132014112</v>
      </c>
      <c r="F864" t="s">
        <v>502</v>
      </c>
      <c r="G864" t="s">
        <v>3537</v>
      </c>
      <c r="H864">
        <v>30014112</v>
      </c>
      <c r="I864" t="s">
        <v>3538</v>
      </c>
      <c r="J864" t="s">
        <v>19</v>
      </c>
      <c r="K864" t="s">
        <v>20</v>
      </c>
      <c r="L864">
        <v>102000000</v>
      </c>
      <c r="M864">
        <v>7.7</v>
      </c>
      <c r="N864" t="s">
        <v>1759</v>
      </c>
      <c r="P864" t="s">
        <v>3539</v>
      </c>
      <c r="Q864">
        <v>5.7</v>
      </c>
      <c r="R864">
        <v>1</v>
      </c>
      <c r="S864" cm="1">
        <f t="array" ref="S864">PERCENTILE(IF(Table1[Director Name] = $P864,Table1[imdb_score]),0.25)</f>
        <v>5.7</v>
      </c>
      <c r="T864" cm="1">
        <f t="array" ref="T864">PERCENTILE(IF(Table1[Director Name] = $P864,Table1[imdb_score]),0.5)</f>
        <v>5.7</v>
      </c>
      <c r="U864" cm="1">
        <f t="array" ref="U864">PERCENTILE(IF(Table1[Director Name] = $P864,Table1[imdb_score]),0.75)</f>
        <v>5.7</v>
      </c>
      <c r="V864" cm="1">
        <f t="array" ref="V864">PERCENTILE(IF(Table1[Director Name] = $P864,Table1[imdb_score]),1)</f>
        <v>5.7</v>
      </c>
    </row>
    <row r="865" spans="1:22">
      <c r="A865" t="s">
        <v>2340</v>
      </c>
      <c r="B865">
        <v>235</v>
      </c>
      <c r="C865">
        <v>79</v>
      </c>
      <c r="D865" t="s">
        <v>3540</v>
      </c>
      <c r="E865">
        <v>30500882</v>
      </c>
      <c r="F865" t="s">
        <v>3541</v>
      </c>
      <c r="G865" t="s">
        <v>3542</v>
      </c>
      <c r="H865">
        <v>30000882</v>
      </c>
      <c r="I865" t="s">
        <v>3543</v>
      </c>
      <c r="J865" t="s">
        <v>19</v>
      </c>
      <c r="K865" t="s">
        <v>20</v>
      </c>
      <c r="L865">
        <v>500000</v>
      </c>
      <c r="M865">
        <v>5.7</v>
      </c>
      <c r="N865" t="s">
        <v>3544</v>
      </c>
      <c r="P865" t="s">
        <v>3545</v>
      </c>
      <c r="Q865">
        <v>5</v>
      </c>
      <c r="R865">
        <v>1</v>
      </c>
      <c r="S865" cm="1">
        <f t="array" ref="S865">PERCENTILE(IF(Table1[Director Name] = $P865,Table1[imdb_score]),0.25)</f>
        <v>5</v>
      </c>
      <c r="T865" cm="1">
        <f t="array" ref="T865">PERCENTILE(IF(Table1[Director Name] = $P865,Table1[imdb_score]),0.5)</f>
        <v>5</v>
      </c>
      <c r="U865" cm="1">
        <f t="array" ref="U865">PERCENTILE(IF(Table1[Director Name] = $P865,Table1[imdb_score]),0.75)</f>
        <v>5</v>
      </c>
      <c r="V865" cm="1">
        <f t="array" ref="V865">PERCENTILE(IF(Table1[Director Name] = $P865,Table1[imdb_score]),1)</f>
        <v>5</v>
      </c>
    </row>
    <row r="866" spans="1:22">
      <c r="A866" t="s">
        <v>461</v>
      </c>
      <c r="B866">
        <v>144</v>
      </c>
      <c r="C866">
        <v>99</v>
      </c>
      <c r="D866" t="s">
        <v>2569</v>
      </c>
      <c r="E866">
        <v>109993847</v>
      </c>
      <c r="F866" t="s">
        <v>651</v>
      </c>
      <c r="G866" t="s">
        <v>3546</v>
      </c>
      <c r="H866">
        <v>29993847</v>
      </c>
      <c r="I866" t="s">
        <v>3547</v>
      </c>
      <c r="J866" t="s">
        <v>19</v>
      </c>
      <c r="K866" t="s">
        <v>20</v>
      </c>
      <c r="L866">
        <v>80000000</v>
      </c>
      <c r="M866">
        <v>6.1</v>
      </c>
      <c r="N866" t="s">
        <v>669</v>
      </c>
      <c r="P866" t="s">
        <v>3548</v>
      </c>
      <c r="Q866">
        <v>5.6</v>
      </c>
      <c r="R866">
        <v>1</v>
      </c>
      <c r="S866" cm="1">
        <f t="array" ref="S866">PERCENTILE(IF(Table1[Director Name] = $P866,Table1[imdb_score]),0.25)</f>
        <v>5.6</v>
      </c>
      <c r="T866" cm="1">
        <f t="array" ref="T866">PERCENTILE(IF(Table1[Director Name] = $P866,Table1[imdb_score]),0.5)</f>
        <v>5.6</v>
      </c>
      <c r="U866" cm="1">
        <f t="array" ref="U866">PERCENTILE(IF(Table1[Director Name] = $P866,Table1[imdb_score]),0.75)</f>
        <v>5.6</v>
      </c>
      <c r="V866" cm="1">
        <f t="array" ref="V866">PERCENTILE(IF(Table1[Director Name] = $P866,Table1[imdb_score]),1)</f>
        <v>5.6</v>
      </c>
    </row>
    <row r="867" spans="1:22">
      <c r="A867" t="s">
        <v>837</v>
      </c>
      <c r="B867">
        <v>167</v>
      </c>
      <c r="C867">
        <v>89</v>
      </c>
      <c r="D867" t="s">
        <v>839</v>
      </c>
      <c r="E867">
        <v>179982968</v>
      </c>
      <c r="F867" t="s">
        <v>1176</v>
      </c>
      <c r="G867" t="s">
        <v>3549</v>
      </c>
      <c r="H867">
        <v>29982968</v>
      </c>
      <c r="I867" t="s">
        <v>838</v>
      </c>
      <c r="J867" t="s">
        <v>19</v>
      </c>
      <c r="K867" t="s">
        <v>20</v>
      </c>
      <c r="L867">
        <v>150000000</v>
      </c>
      <c r="M867">
        <v>6.7</v>
      </c>
      <c r="N867" t="s">
        <v>1048</v>
      </c>
      <c r="P867" t="s">
        <v>3550</v>
      </c>
      <c r="Q867">
        <v>5.6</v>
      </c>
      <c r="R867">
        <v>1</v>
      </c>
      <c r="S867" cm="1">
        <f t="array" ref="S867">PERCENTILE(IF(Table1[Director Name] = $P867,Table1[imdb_score]),0.25)</f>
        <v>5.6</v>
      </c>
      <c r="T867" cm="1">
        <f t="array" ref="T867">PERCENTILE(IF(Table1[Director Name] = $P867,Table1[imdb_score]),0.5)</f>
        <v>5.6</v>
      </c>
      <c r="U867" cm="1">
        <f t="array" ref="U867">PERCENTILE(IF(Table1[Director Name] = $P867,Table1[imdb_score]),0.75)</f>
        <v>5.6</v>
      </c>
      <c r="V867" cm="1">
        <f t="array" ref="V867">PERCENTILE(IF(Table1[Director Name] = $P867,Table1[imdb_score]),1)</f>
        <v>5.6</v>
      </c>
    </row>
    <row r="868" spans="1:22">
      <c r="A868" t="s">
        <v>3551</v>
      </c>
      <c r="B868">
        <v>185</v>
      </c>
      <c r="C868">
        <v>109</v>
      </c>
      <c r="D868" t="s">
        <v>3552</v>
      </c>
      <c r="E868">
        <v>34468224</v>
      </c>
      <c r="F868" t="s">
        <v>1548</v>
      </c>
      <c r="G868" t="s">
        <v>3553</v>
      </c>
      <c r="H868">
        <v>29968224</v>
      </c>
      <c r="I868" t="s">
        <v>3554</v>
      </c>
      <c r="J868" t="s">
        <v>19</v>
      </c>
      <c r="K868" t="s">
        <v>20</v>
      </c>
      <c r="L868">
        <v>4500000</v>
      </c>
      <c r="M868">
        <v>7.3</v>
      </c>
      <c r="N868" t="s">
        <v>3555</v>
      </c>
      <c r="P868" t="s">
        <v>3412</v>
      </c>
      <c r="Q868">
        <v>7</v>
      </c>
      <c r="R868">
        <v>1</v>
      </c>
      <c r="S868" cm="1">
        <f t="array" ref="S868">PERCENTILE(IF(Table1[Director Name] = $P868,Table1[imdb_score]),0.25)</f>
        <v>7</v>
      </c>
      <c r="T868" cm="1">
        <f t="array" ref="T868">PERCENTILE(IF(Table1[Director Name] = $P868,Table1[imdb_score]),0.5)</f>
        <v>7</v>
      </c>
      <c r="U868" cm="1">
        <f t="array" ref="U868">PERCENTILE(IF(Table1[Director Name] = $P868,Table1[imdb_score]),0.75)</f>
        <v>7</v>
      </c>
      <c r="V868" cm="1">
        <f t="array" ref="V868">PERCENTILE(IF(Table1[Director Name] = $P868,Table1[imdb_score]),1)</f>
        <v>7</v>
      </c>
    </row>
    <row r="869" spans="1:22">
      <c r="A869" t="s">
        <v>851</v>
      </c>
      <c r="B869">
        <v>279</v>
      </c>
      <c r="C869">
        <v>121</v>
      </c>
      <c r="D869" t="s">
        <v>3556</v>
      </c>
      <c r="E869">
        <v>79948113</v>
      </c>
      <c r="F869" t="s">
        <v>1680</v>
      </c>
      <c r="G869" t="s">
        <v>3557</v>
      </c>
      <c r="H869">
        <v>29948113</v>
      </c>
      <c r="I869" t="s">
        <v>3558</v>
      </c>
      <c r="J869" t="s">
        <v>19</v>
      </c>
      <c r="K869" t="s">
        <v>20</v>
      </c>
      <c r="L869">
        <v>50000000</v>
      </c>
      <c r="M869">
        <v>6.2</v>
      </c>
      <c r="N869" t="s">
        <v>3559</v>
      </c>
      <c r="P869" t="s">
        <v>3560</v>
      </c>
      <c r="Q869">
        <v>6.3</v>
      </c>
      <c r="R869">
        <v>1</v>
      </c>
      <c r="S869" cm="1">
        <f t="array" ref="S869">PERCENTILE(IF(Table1[Director Name] = $P869,Table1[imdb_score]),0.25)</f>
        <v>6.3</v>
      </c>
      <c r="T869" cm="1">
        <f t="array" ref="T869">PERCENTILE(IF(Table1[Director Name] = $P869,Table1[imdb_score]),0.5)</f>
        <v>6.3</v>
      </c>
      <c r="U869" cm="1">
        <f t="array" ref="U869">PERCENTILE(IF(Table1[Director Name] = $P869,Table1[imdb_score]),0.75)</f>
        <v>6.3</v>
      </c>
      <c r="V869" cm="1">
        <f t="array" ref="V869">PERCENTILE(IF(Table1[Director Name] = $P869,Table1[imdb_score]),1)</f>
        <v>6.3</v>
      </c>
    </row>
    <row r="870" spans="1:22">
      <c r="A870" t="s">
        <v>1238</v>
      </c>
      <c r="B870">
        <v>350</v>
      </c>
      <c r="C870">
        <v>119</v>
      </c>
      <c r="D870" t="s">
        <v>100</v>
      </c>
      <c r="E870">
        <v>179883016</v>
      </c>
      <c r="F870" t="s">
        <v>1072</v>
      </c>
      <c r="G870" t="s">
        <v>3561</v>
      </c>
      <c r="H870">
        <v>29883016</v>
      </c>
      <c r="I870" t="s">
        <v>3562</v>
      </c>
      <c r="J870" t="s">
        <v>19</v>
      </c>
      <c r="K870" t="s">
        <v>20</v>
      </c>
      <c r="L870">
        <v>150000000</v>
      </c>
      <c r="M870">
        <v>6.7</v>
      </c>
      <c r="N870" t="s">
        <v>1076</v>
      </c>
      <c r="P870" t="s">
        <v>3563</v>
      </c>
      <c r="Q870">
        <v>7.1</v>
      </c>
      <c r="R870">
        <v>1</v>
      </c>
      <c r="S870" cm="1">
        <f t="array" ref="S870">PERCENTILE(IF(Table1[Director Name] = $P870,Table1[imdb_score]),0.25)</f>
        <v>7.1</v>
      </c>
      <c r="T870" cm="1">
        <f t="array" ref="T870">PERCENTILE(IF(Table1[Director Name] = $P870,Table1[imdb_score]),0.5)</f>
        <v>7.1</v>
      </c>
      <c r="U870" cm="1">
        <f t="array" ref="U870">PERCENTILE(IF(Table1[Director Name] = $P870,Table1[imdb_score]),0.75)</f>
        <v>7.1</v>
      </c>
      <c r="V870" cm="1">
        <f t="array" ref="V870">PERCENTILE(IF(Table1[Director Name] = $P870,Table1[imdb_score]),1)</f>
        <v>7.1</v>
      </c>
    </row>
    <row r="871" spans="1:22">
      <c r="A871" t="s">
        <v>3564</v>
      </c>
      <c r="B871">
        <v>26</v>
      </c>
      <c r="C871">
        <v>75</v>
      </c>
      <c r="D871" t="s">
        <v>3565</v>
      </c>
      <c r="E871">
        <v>32230907</v>
      </c>
      <c r="F871" t="s">
        <v>3566</v>
      </c>
      <c r="G871" t="s">
        <v>3567</v>
      </c>
      <c r="H871">
        <v>29730907</v>
      </c>
      <c r="I871" t="s">
        <v>3568</v>
      </c>
      <c r="J871" t="s">
        <v>19</v>
      </c>
      <c r="K871" t="s">
        <v>20</v>
      </c>
      <c r="L871">
        <v>2500000</v>
      </c>
      <c r="M871">
        <v>6.7</v>
      </c>
      <c r="N871" t="s">
        <v>1977</v>
      </c>
      <c r="P871" t="s">
        <v>3569</v>
      </c>
      <c r="Q871">
        <v>6.9</v>
      </c>
      <c r="R871">
        <v>1</v>
      </c>
      <c r="S871" cm="1">
        <f t="array" ref="S871">PERCENTILE(IF(Table1[Director Name] = $P871,Table1[imdb_score]),0.25)</f>
        <v>6.9</v>
      </c>
      <c r="T871" cm="1">
        <f t="array" ref="T871">PERCENTILE(IF(Table1[Director Name] = $P871,Table1[imdb_score]),0.5)</f>
        <v>6.9</v>
      </c>
      <c r="U871" cm="1">
        <f t="array" ref="U871">PERCENTILE(IF(Table1[Director Name] = $P871,Table1[imdb_score]),0.75)</f>
        <v>6.9</v>
      </c>
      <c r="V871" cm="1">
        <f t="array" ref="V871">PERCENTILE(IF(Table1[Director Name] = $P871,Table1[imdb_score]),1)</f>
        <v>6.9</v>
      </c>
    </row>
    <row r="872" spans="1:22">
      <c r="A872" t="s">
        <v>3570</v>
      </c>
      <c r="B872">
        <v>576</v>
      </c>
      <c r="C872">
        <v>100</v>
      </c>
      <c r="D872" t="s">
        <v>3571</v>
      </c>
      <c r="E872">
        <v>44667095</v>
      </c>
      <c r="F872" t="s">
        <v>3572</v>
      </c>
      <c r="G872" t="s">
        <v>3573</v>
      </c>
      <c r="H872">
        <v>29667095</v>
      </c>
      <c r="I872" t="s">
        <v>610</v>
      </c>
      <c r="J872" t="s">
        <v>19</v>
      </c>
      <c r="K872" t="s">
        <v>822</v>
      </c>
      <c r="L872">
        <v>15000000</v>
      </c>
      <c r="M872">
        <v>8</v>
      </c>
      <c r="N872" t="s">
        <v>564</v>
      </c>
      <c r="P872" t="s">
        <v>3574</v>
      </c>
      <c r="Q872">
        <v>5.6</v>
      </c>
      <c r="R872">
        <v>1</v>
      </c>
      <c r="S872" cm="1">
        <f t="array" ref="S872">PERCENTILE(IF(Table1[Director Name] = $P872,Table1[imdb_score]),0.25)</f>
        <v>5.6</v>
      </c>
      <c r="T872" cm="1">
        <f t="array" ref="T872">PERCENTILE(IF(Table1[Director Name] = $P872,Table1[imdb_score]),0.5)</f>
        <v>5.6</v>
      </c>
      <c r="U872" cm="1">
        <f t="array" ref="U872">PERCENTILE(IF(Table1[Director Name] = $P872,Table1[imdb_score]),0.75)</f>
        <v>5.6</v>
      </c>
      <c r="V872" cm="1">
        <f t="array" ref="V872">PERCENTILE(IF(Table1[Director Name] = $P872,Table1[imdb_score]),1)</f>
        <v>5.6</v>
      </c>
    </row>
    <row r="873" spans="1:22">
      <c r="A873" t="s">
        <v>906</v>
      </c>
      <c r="B873">
        <v>177</v>
      </c>
      <c r="C873">
        <v>138</v>
      </c>
      <c r="D873" t="s">
        <v>3575</v>
      </c>
      <c r="E873">
        <v>64604977</v>
      </c>
      <c r="F873" t="s">
        <v>908</v>
      </c>
      <c r="G873" t="s">
        <v>3576</v>
      </c>
      <c r="H873">
        <v>29604977</v>
      </c>
      <c r="I873" t="s">
        <v>3577</v>
      </c>
      <c r="J873" t="s">
        <v>19</v>
      </c>
      <c r="K873" t="s">
        <v>20</v>
      </c>
      <c r="L873">
        <v>35000000</v>
      </c>
      <c r="M873">
        <v>8.3000000000000007</v>
      </c>
      <c r="N873" t="s">
        <v>1040</v>
      </c>
      <c r="P873" t="s">
        <v>3578</v>
      </c>
      <c r="Q873">
        <v>7.7</v>
      </c>
      <c r="R873">
        <v>1</v>
      </c>
      <c r="S873" cm="1">
        <f t="array" ref="S873">PERCENTILE(IF(Table1[Director Name] = $P873,Table1[imdb_score]),0.25)</f>
        <v>7.7</v>
      </c>
      <c r="T873" cm="1">
        <f t="array" ref="T873">PERCENTILE(IF(Table1[Director Name] = $P873,Table1[imdb_score]),0.5)</f>
        <v>7.7</v>
      </c>
      <c r="U873" cm="1">
        <f t="array" ref="U873">PERCENTILE(IF(Table1[Director Name] = $P873,Table1[imdb_score]),0.75)</f>
        <v>7.7</v>
      </c>
      <c r="V873" cm="1">
        <f t="array" ref="V873">PERCENTILE(IF(Table1[Director Name] = $P873,Table1[imdb_score]),1)</f>
        <v>7.7</v>
      </c>
    </row>
    <row r="874" spans="1:22">
      <c r="A874" t="s">
        <v>681</v>
      </c>
      <c r="B874">
        <v>487</v>
      </c>
      <c r="C874">
        <v>94</v>
      </c>
      <c r="D874" t="s">
        <v>394</v>
      </c>
      <c r="E874">
        <v>45507053</v>
      </c>
      <c r="F874" t="s">
        <v>202</v>
      </c>
      <c r="G874" t="s">
        <v>3579</v>
      </c>
      <c r="H874">
        <v>29507053</v>
      </c>
      <c r="I874" t="s">
        <v>998</v>
      </c>
      <c r="J874" t="s">
        <v>19</v>
      </c>
      <c r="K874" t="s">
        <v>20</v>
      </c>
      <c r="L874">
        <v>16000000</v>
      </c>
      <c r="M874">
        <v>7.8</v>
      </c>
      <c r="N874" t="s">
        <v>1973</v>
      </c>
      <c r="P874" t="s">
        <v>3580</v>
      </c>
      <c r="Q874">
        <v>7.1</v>
      </c>
      <c r="R874">
        <v>1</v>
      </c>
      <c r="S874" cm="1">
        <f t="array" ref="S874">PERCENTILE(IF(Table1[Director Name] = $P874,Table1[imdb_score]),0.25)</f>
        <v>7.1</v>
      </c>
      <c r="T874" cm="1">
        <f t="array" ref="T874">PERCENTILE(IF(Table1[Director Name] = $P874,Table1[imdb_score]),0.5)</f>
        <v>7.1</v>
      </c>
      <c r="U874" cm="1">
        <f t="array" ref="U874">PERCENTILE(IF(Table1[Director Name] = $P874,Table1[imdb_score]),0.75)</f>
        <v>7.1</v>
      </c>
      <c r="V874" cm="1">
        <f t="array" ref="V874">PERCENTILE(IF(Table1[Director Name] = $P874,Table1[imdb_score]),1)</f>
        <v>7.1</v>
      </c>
    </row>
    <row r="875" spans="1:22">
      <c r="A875" t="s">
        <v>611</v>
      </c>
      <c r="B875">
        <v>123</v>
      </c>
      <c r="C875">
        <v>109</v>
      </c>
      <c r="D875" t="s">
        <v>1417</v>
      </c>
      <c r="E875">
        <v>74484168</v>
      </c>
      <c r="F875" t="s">
        <v>1497</v>
      </c>
      <c r="G875" t="s">
        <v>3581</v>
      </c>
      <c r="H875">
        <v>29484168</v>
      </c>
      <c r="I875" t="s">
        <v>1492</v>
      </c>
      <c r="J875" t="s">
        <v>19</v>
      </c>
      <c r="K875" t="s">
        <v>20</v>
      </c>
      <c r="L875">
        <v>45000000</v>
      </c>
      <c r="M875">
        <v>6.9</v>
      </c>
      <c r="N875" t="s">
        <v>3582</v>
      </c>
      <c r="P875" t="s">
        <v>3583</v>
      </c>
      <c r="Q875">
        <v>6.4</v>
      </c>
      <c r="R875">
        <v>1</v>
      </c>
      <c r="S875" cm="1">
        <f t="array" ref="S875">PERCENTILE(IF(Table1[Director Name] = $P875,Table1[imdb_score]),0.25)</f>
        <v>6.4</v>
      </c>
      <c r="T875" cm="1">
        <f t="array" ref="T875">PERCENTILE(IF(Table1[Director Name] = $P875,Table1[imdb_score]),0.5)</f>
        <v>6.4</v>
      </c>
      <c r="U875" cm="1">
        <f t="array" ref="U875">PERCENTILE(IF(Table1[Director Name] = $P875,Table1[imdb_score]),0.75)</f>
        <v>6.4</v>
      </c>
      <c r="V875" cm="1">
        <f t="array" ref="V875">PERCENTILE(IF(Table1[Director Name] = $P875,Table1[imdb_score]),1)</f>
        <v>6.4</v>
      </c>
    </row>
    <row r="876" spans="1:22">
      <c r="A876" t="s">
        <v>1948</v>
      </c>
      <c r="B876">
        <v>226</v>
      </c>
      <c r="C876">
        <v>133</v>
      </c>
      <c r="D876" t="s">
        <v>3584</v>
      </c>
      <c r="E876">
        <v>51483949</v>
      </c>
      <c r="F876" t="s">
        <v>3110</v>
      </c>
      <c r="G876" t="s">
        <v>3585</v>
      </c>
      <c r="H876">
        <v>29483949</v>
      </c>
      <c r="I876" t="s">
        <v>3586</v>
      </c>
      <c r="J876" t="s">
        <v>19</v>
      </c>
      <c r="K876" t="s">
        <v>379</v>
      </c>
      <c r="L876">
        <v>22000000</v>
      </c>
      <c r="M876">
        <v>7</v>
      </c>
      <c r="N876" t="s">
        <v>3587</v>
      </c>
      <c r="P876" t="s">
        <v>3588</v>
      </c>
      <c r="Q876">
        <v>7.6</v>
      </c>
      <c r="R876">
        <v>1</v>
      </c>
      <c r="S876" cm="1">
        <f t="array" ref="S876">PERCENTILE(IF(Table1[Director Name] = $P876,Table1[imdb_score]),0.25)</f>
        <v>7.6</v>
      </c>
      <c r="T876" cm="1">
        <f t="array" ref="T876">PERCENTILE(IF(Table1[Director Name] = $P876,Table1[imdb_score]),0.5)</f>
        <v>7.6</v>
      </c>
      <c r="U876" cm="1">
        <f t="array" ref="U876">PERCENTILE(IF(Table1[Director Name] = $P876,Table1[imdb_score]),0.75)</f>
        <v>7.6</v>
      </c>
      <c r="V876" cm="1">
        <f t="array" ref="V876">PERCENTILE(IF(Table1[Director Name] = $P876,Table1[imdb_score]),1)</f>
        <v>7.6</v>
      </c>
    </row>
    <row r="877" spans="1:22">
      <c r="A877" t="s">
        <v>1801</v>
      </c>
      <c r="B877">
        <v>79</v>
      </c>
      <c r="C877">
        <v>95</v>
      </c>
      <c r="D877" t="s">
        <v>3280</v>
      </c>
      <c r="E877">
        <v>34099640</v>
      </c>
      <c r="F877" t="s">
        <v>650</v>
      </c>
      <c r="G877" t="s">
        <v>3589</v>
      </c>
      <c r="H877">
        <v>29099640</v>
      </c>
      <c r="I877" t="s">
        <v>3590</v>
      </c>
      <c r="J877" t="s">
        <v>19</v>
      </c>
      <c r="K877" t="s">
        <v>20</v>
      </c>
      <c r="L877">
        <v>5000000</v>
      </c>
      <c r="M877">
        <v>7</v>
      </c>
      <c r="N877" t="s">
        <v>2078</v>
      </c>
      <c r="P877" t="s">
        <v>3591</v>
      </c>
      <c r="Q877">
        <v>3.6</v>
      </c>
      <c r="R877">
        <v>1</v>
      </c>
      <c r="S877" cm="1">
        <f t="array" ref="S877">PERCENTILE(IF(Table1[Director Name] = $P877,Table1[imdb_score]),0.25)</f>
        <v>3.6</v>
      </c>
      <c r="T877" cm="1">
        <f t="array" ref="T877">PERCENTILE(IF(Table1[Director Name] = $P877,Table1[imdb_score]),0.5)</f>
        <v>3.6</v>
      </c>
      <c r="U877" cm="1">
        <f t="array" ref="U877">PERCENTILE(IF(Table1[Director Name] = $P877,Table1[imdb_score]),0.75)</f>
        <v>3.6</v>
      </c>
      <c r="V877" cm="1">
        <f t="array" ref="V877">PERCENTILE(IF(Table1[Director Name] = $P877,Table1[imdb_score]),1)</f>
        <v>3.6</v>
      </c>
    </row>
    <row r="878" spans="1:22">
      <c r="A878" t="s">
        <v>1283</v>
      </c>
      <c r="B878">
        <v>216</v>
      </c>
      <c r="C878">
        <v>86</v>
      </c>
      <c r="D878" t="s">
        <v>3592</v>
      </c>
      <c r="E878">
        <v>54098051</v>
      </c>
      <c r="F878" t="s">
        <v>3593</v>
      </c>
      <c r="G878" t="s">
        <v>3594</v>
      </c>
      <c r="H878">
        <v>29098051</v>
      </c>
      <c r="I878" t="s">
        <v>3595</v>
      </c>
      <c r="J878" t="s">
        <v>19</v>
      </c>
      <c r="K878" t="s">
        <v>2416</v>
      </c>
      <c r="L878">
        <v>25000000</v>
      </c>
      <c r="M878">
        <v>5.8</v>
      </c>
      <c r="N878" t="s">
        <v>116</v>
      </c>
      <c r="P878" t="s">
        <v>3596</v>
      </c>
      <c r="Q878">
        <v>5.9</v>
      </c>
      <c r="R878">
        <v>1</v>
      </c>
      <c r="S878" cm="1">
        <f t="array" ref="S878">PERCENTILE(IF(Table1[Director Name] = $P878,Table1[imdb_score]),0.25)</f>
        <v>5.9</v>
      </c>
      <c r="T878" cm="1">
        <f t="array" ref="T878">PERCENTILE(IF(Table1[Director Name] = $P878,Table1[imdb_score]),0.5)</f>
        <v>5.9</v>
      </c>
      <c r="U878" cm="1">
        <f t="array" ref="U878">PERCENTILE(IF(Table1[Director Name] = $P878,Table1[imdb_score]),0.75)</f>
        <v>5.9</v>
      </c>
      <c r="V878" cm="1">
        <f t="array" ref="V878">PERCENTILE(IF(Table1[Director Name] = $P878,Table1[imdb_score]),1)</f>
        <v>5.9</v>
      </c>
    </row>
    <row r="879" spans="1:22">
      <c r="A879" t="s">
        <v>2541</v>
      </c>
      <c r="B879">
        <v>161</v>
      </c>
      <c r="C879">
        <v>112</v>
      </c>
      <c r="D879" t="s">
        <v>3597</v>
      </c>
      <c r="E879">
        <v>32541719</v>
      </c>
      <c r="F879" t="s">
        <v>2604</v>
      </c>
      <c r="G879" t="s">
        <v>3598</v>
      </c>
      <c r="H879">
        <v>29041560</v>
      </c>
      <c r="I879" t="s">
        <v>3599</v>
      </c>
      <c r="J879" t="s">
        <v>19</v>
      </c>
      <c r="K879" t="s">
        <v>379</v>
      </c>
      <c r="L879">
        <v>3500159</v>
      </c>
      <c r="M879">
        <v>6.7</v>
      </c>
      <c r="N879" t="s">
        <v>1093</v>
      </c>
      <c r="P879" t="s">
        <v>2499</v>
      </c>
      <c r="Q879">
        <v>6.3</v>
      </c>
      <c r="R879">
        <v>1</v>
      </c>
      <c r="S879" cm="1">
        <f t="array" ref="S879">PERCENTILE(IF(Table1[Director Name] = $P879,Table1[imdb_score]),0.25)</f>
        <v>6.3</v>
      </c>
      <c r="T879" cm="1">
        <f t="array" ref="T879">PERCENTILE(IF(Table1[Director Name] = $P879,Table1[imdb_score]),0.5)</f>
        <v>6.3</v>
      </c>
      <c r="U879" cm="1">
        <f t="array" ref="U879">PERCENTILE(IF(Table1[Director Name] = $P879,Table1[imdb_score]),0.75)</f>
        <v>6.3</v>
      </c>
      <c r="V879" cm="1">
        <f t="array" ref="V879">PERCENTILE(IF(Table1[Director Name] = $P879,Table1[imdb_score]),1)</f>
        <v>6.3</v>
      </c>
    </row>
    <row r="880" spans="1:22">
      <c r="A880" t="s">
        <v>1426</v>
      </c>
      <c r="B880">
        <v>127</v>
      </c>
      <c r="C880">
        <v>100</v>
      </c>
      <c r="D880" t="s">
        <v>1090</v>
      </c>
      <c r="E880">
        <v>63939454</v>
      </c>
      <c r="F880" t="s">
        <v>3252</v>
      </c>
      <c r="G880" t="s">
        <v>3600</v>
      </c>
      <c r="H880">
        <v>28939454</v>
      </c>
      <c r="I880" t="s">
        <v>3601</v>
      </c>
      <c r="J880" t="s">
        <v>19</v>
      </c>
      <c r="K880" t="s">
        <v>20</v>
      </c>
      <c r="L880">
        <v>35000000</v>
      </c>
      <c r="M880">
        <v>6.2</v>
      </c>
      <c r="N880" t="s">
        <v>3602</v>
      </c>
      <c r="P880" t="s">
        <v>3603</v>
      </c>
      <c r="Q880">
        <v>4.8</v>
      </c>
      <c r="R880">
        <v>1</v>
      </c>
      <c r="S880" cm="1">
        <f t="array" ref="S880">PERCENTILE(IF(Table1[Director Name] = $P880,Table1[imdb_score]),0.25)</f>
        <v>4.8</v>
      </c>
      <c r="T880" cm="1">
        <f t="array" ref="T880">PERCENTILE(IF(Table1[Director Name] = $P880,Table1[imdb_score]),0.5)</f>
        <v>4.8</v>
      </c>
      <c r="U880" cm="1">
        <f t="array" ref="U880">PERCENTILE(IF(Table1[Director Name] = $P880,Table1[imdb_score]),0.75)</f>
        <v>4.8</v>
      </c>
      <c r="V880" cm="1">
        <f t="array" ref="V880">PERCENTILE(IF(Table1[Director Name] = $P880,Table1[imdb_score]),1)</f>
        <v>4.8</v>
      </c>
    </row>
    <row r="881" spans="1:22">
      <c r="A881" t="s">
        <v>474</v>
      </c>
      <c r="B881">
        <v>358</v>
      </c>
      <c r="C881">
        <v>119</v>
      </c>
      <c r="D881" t="s">
        <v>86</v>
      </c>
      <c r="E881">
        <v>98895417</v>
      </c>
      <c r="F881" t="s">
        <v>616</v>
      </c>
      <c r="G881" t="s">
        <v>3604</v>
      </c>
      <c r="H881">
        <v>28895417</v>
      </c>
      <c r="I881" t="s">
        <v>3213</v>
      </c>
      <c r="J881" t="s">
        <v>19</v>
      </c>
      <c r="K881" t="s">
        <v>20</v>
      </c>
      <c r="L881">
        <v>70000000</v>
      </c>
      <c r="M881">
        <v>6.5</v>
      </c>
      <c r="N881" t="s">
        <v>335</v>
      </c>
      <c r="P881" t="s">
        <v>3605</v>
      </c>
      <c r="Q881">
        <v>5.0999999999999996</v>
      </c>
      <c r="R881">
        <v>1</v>
      </c>
      <c r="S881" cm="1">
        <f t="array" ref="S881">PERCENTILE(IF(Table1[Director Name] = $P881,Table1[imdb_score]),0.25)</f>
        <v>5.0999999999999996</v>
      </c>
      <c r="T881" cm="1">
        <f t="array" ref="T881">PERCENTILE(IF(Table1[Director Name] = $P881,Table1[imdb_score]),0.5)</f>
        <v>5.0999999999999996</v>
      </c>
      <c r="U881" cm="1">
        <f t="array" ref="U881">PERCENTILE(IF(Table1[Director Name] = $P881,Table1[imdb_score]),0.75)</f>
        <v>5.0999999999999996</v>
      </c>
      <c r="V881" cm="1">
        <f t="array" ref="V881">PERCENTILE(IF(Table1[Director Name] = $P881,Table1[imdb_score]),1)</f>
        <v>5.0999999999999996</v>
      </c>
    </row>
    <row r="882" spans="1:22">
      <c r="A882" t="s">
        <v>320</v>
      </c>
      <c r="B882">
        <v>114</v>
      </c>
      <c r="C882">
        <v>126</v>
      </c>
      <c r="D882" t="s">
        <v>3606</v>
      </c>
      <c r="E882">
        <v>43848100</v>
      </c>
      <c r="F882" t="s">
        <v>863</v>
      </c>
      <c r="G882" t="s">
        <v>3607</v>
      </c>
      <c r="H882">
        <v>28848100</v>
      </c>
      <c r="I882" t="s">
        <v>1033</v>
      </c>
      <c r="J882" t="s">
        <v>19</v>
      </c>
      <c r="K882" t="s">
        <v>20</v>
      </c>
      <c r="L882">
        <v>15000000</v>
      </c>
      <c r="M882">
        <v>7.4</v>
      </c>
      <c r="N882" t="s">
        <v>758</v>
      </c>
      <c r="P882" t="s">
        <v>3608</v>
      </c>
      <c r="Q882">
        <v>6.7</v>
      </c>
      <c r="R882">
        <v>1</v>
      </c>
      <c r="S882" cm="1">
        <f t="array" ref="S882">PERCENTILE(IF(Table1[Director Name] = $P882,Table1[imdb_score]),0.25)</f>
        <v>6.7</v>
      </c>
      <c r="T882" cm="1">
        <f t="array" ref="T882">PERCENTILE(IF(Table1[Director Name] = $P882,Table1[imdb_score]),0.5)</f>
        <v>6.7</v>
      </c>
      <c r="U882" cm="1">
        <f t="array" ref="U882">PERCENTILE(IF(Table1[Director Name] = $P882,Table1[imdb_score]),0.75)</f>
        <v>6.7</v>
      </c>
      <c r="V882" cm="1">
        <f t="array" ref="V882">PERCENTILE(IF(Table1[Director Name] = $P882,Table1[imdb_score]),1)</f>
        <v>6.7</v>
      </c>
    </row>
    <row r="883" spans="1:22">
      <c r="A883" t="s">
        <v>501</v>
      </c>
      <c r="B883">
        <v>83</v>
      </c>
      <c r="C883">
        <v>90</v>
      </c>
      <c r="D883" t="s">
        <v>885</v>
      </c>
      <c r="E883">
        <v>63826569</v>
      </c>
      <c r="F883" t="s">
        <v>542</v>
      </c>
      <c r="G883" t="s">
        <v>3609</v>
      </c>
      <c r="H883">
        <v>28826569</v>
      </c>
      <c r="I883" t="s">
        <v>3610</v>
      </c>
      <c r="J883" t="s">
        <v>19</v>
      </c>
      <c r="K883" t="s">
        <v>20</v>
      </c>
      <c r="L883">
        <v>35000000</v>
      </c>
      <c r="M883">
        <v>6.3</v>
      </c>
      <c r="N883" t="s">
        <v>57</v>
      </c>
      <c r="P883" t="s">
        <v>3611</v>
      </c>
      <c r="Q883">
        <v>6</v>
      </c>
      <c r="R883">
        <v>1</v>
      </c>
      <c r="S883" cm="1">
        <f t="array" ref="S883">PERCENTILE(IF(Table1[Director Name] = $P883,Table1[imdb_score]),0.25)</f>
        <v>6</v>
      </c>
      <c r="T883" cm="1">
        <f t="array" ref="T883">PERCENTILE(IF(Table1[Director Name] = $P883,Table1[imdb_score]),0.5)</f>
        <v>6</v>
      </c>
      <c r="U883" cm="1">
        <f t="array" ref="U883">PERCENTILE(IF(Table1[Director Name] = $P883,Table1[imdb_score]),0.75)</f>
        <v>6</v>
      </c>
      <c r="V883" cm="1">
        <f t="array" ref="V883">PERCENTILE(IF(Table1[Director Name] = $P883,Table1[imdb_score]),1)</f>
        <v>6</v>
      </c>
    </row>
    <row r="884" spans="1:22">
      <c r="A884" t="s">
        <v>446</v>
      </c>
      <c r="B884">
        <v>156</v>
      </c>
      <c r="C884">
        <v>136</v>
      </c>
      <c r="D884" t="s">
        <v>3612</v>
      </c>
      <c r="E884">
        <v>93771072</v>
      </c>
      <c r="F884" t="s">
        <v>957</v>
      </c>
      <c r="G884" t="s">
        <v>3613</v>
      </c>
      <c r="H884">
        <v>28771072</v>
      </c>
      <c r="I884" t="s">
        <v>992</v>
      </c>
      <c r="J884" t="s">
        <v>19</v>
      </c>
      <c r="K884" t="s">
        <v>20</v>
      </c>
      <c r="L884">
        <v>65000000</v>
      </c>
      <c r="M884">
        <v>6.7</v>
      </c>
      <c r="N884" t="s">
        <v>3614</v>
      </c>
      <c r="P884" t="s">
        <v>3615</v>
      </c>
      <c r="Q884">
        <v>6.2</v>
      </c>
      <c r="R884">
        <v>1</v>
      </c>
      <c r="S884" cm="1">
        <f t="array" ref="S884">PERCENTILE(IF(Table1[Director Name] = $P884,Table1[imdb_score]),0.25)</f>
        <v>6.2</v>
      </c>
      <c r="T884" cm="1">
        <f t="array" ref="T884">PERCENTILE(IF(Table1[Director Name] = $P884,Table1[imdb_score]),0.5)</f>
        <v>6.2</v>
      </c>
      <c r="U884" cm="1">
        <f t="array" ref="U884">PERCENTILE(IF(Table1[Director Name] = $P884,Table1[imdb_score]),0.75)</f>
        <v>6.2</v>
      </c>
      <c r="V884" cm="1">
        <f t="array" ref="V884">PERCENTILE(IF(Table1[Director Name] = $P884,Table1[imdb_score]),1)</f>
        <v>6.2</v>
      </c>
    </row>
    <row r="885" spans="1:22">
      <c r="A885" t="s">
        <v>1265</v>
      </c>
      <c r="B885">
        <v>53</v>
      </c>
      <c r="C885">
        <v>114</v>
      </c>
      <c r="D885" t="s">
        <v>3616</v>
      </c>
      <c r="E885">
        <v>50728000</v>
      </c>
      <c r="F885" t="s">
        <v>3617</v>
      </c>
      <c r="G885" t="s">
        <v>3618</v>
      </c>
      <c r="H885">
        <v>28728000</v>
      </c>
      <c r="I885" t="s">
        <v>3619</v>
      </c>
      <c r="J885" t="s">
        <v>19</v>
      </c>
      <c r="K885" t="s">
        <v>20</v>
      </c>
      <c r="L885">
        <v>22000000</v>
      </c>
      <c r="M885">
        <v>5.8</v>
      </c>
      <c r="N885" t="s">
        <v>3582</v>
      </c>
      <c r="P885" t="s">
        <v>3620</v>
      </c>
      <c r="Q885">
        <v>6.9</v>
      </c>
      <c r="R885">
        <v>1</v>
      </c>
      <c r="S885" cm="1">
        <f t="array" ref="S885">PERCENTILE(IF(Table1[Director Name] = $P885,Table1[imdb_score]),0.25)</f>
        <v>6.9</v>
      </c>
      <c r="T885" cm="1">
        <f t="array" ref="T885">PERCENTILE(IF(Table1[Director Name] = $P885,Table1[imdb_score]),0.5)</f>
        <v>6.9</v>
      </c>
      <c r="U885" cm="1">
        <f t="array" ref="U885">PERCENTILE(IF(Table1[Director Name] = $P885,Table1[imdb_score]),0.75)</f>
        <v>6.9</v>
      </c>
      <c r="V885" cm="1">
        <f t="array" ref="V885">PERCENTILE(IF(Table1[Director Name] = $P885,Table1[imdb_score]),1)</f>
        <v>6.9</v>
      </c>
    </row>
    <row r="886" spans="1:22">
      <c r="A886" t="s">
        <v>1234</v>
      </c>
      <c r="B886">
        <v>152</v>
      </c>
      <c r="C886">
        <v>89</v>
      </c>
      <c r="D886" t="s">
        <v>3621</v>
      </c>
      <c r="E886">
        <v>58715510</v>
      </c>
      <c r="F886" t="s">
        <v>719</v>
      </c>
      <c r="G886" t="s">
        <v>3622</v>
      </c>
      <c r="H886">
        <v>28715510</v>
      </c>
      <c r="I886" t="s">
        <v>1893</v>
      </c>
      <c r="J886" t="s">
        <v>19</v>
      </c>
      <c r="K886" t="s">
        <v>20</v>
      </c>
      <c r="L886">
        <v>30000000</v>
      </c>
      <c r="M886">
        <v>5.4</v>
      </c>
      <c r="N886" t="s">
        <v>331</v>
      </c>
      <c r="P886" t="s">
        <v>3623</v>
      </c>
      <c r="Q886">
        <v>5.9</v>
      </c>
      <c r="R886">
        <v>1</v>
      </c>
      <c r="S886" cm="1">
        <f t="array" ref="S886">PERCENTILE(IF(Table1[Director Name] = $P886,Table1[imdb_score]),0.25)</f>
        <v>5.9</v>
      </c>
      <c r="T886" cm="1">
        <f t="array" ref="T886">PERCENTILE(IF(Table1[Director Name] = $P886,Table1[imdb_score]),0.5)</f>
        <v>5.9</v>
      </c>
      <c r="U886" cm="1">
        <f t="array" ref="U886">PERCENTILE(IF(Table1[Director Name] = $P886,Table1[imdb_score]),0.75)</f>
        <v>5.9</v>
      </c>
      <c r="V886" cm="1">
        <f t="array" ref="V886">PERCENTILE(IF(Table1[Director Name] = $P886,Table1[imdb_score]),1)</f>
        <v>5.9</v>
      </c>
    </row>
    <row r="887" spans="1:22">
      <c r="A887" t="s">
        <v>1952</v>
      </c>
      <c r="B887">
        <v>121</v>
      </c>
      <c r="C887">
        <v>126</v>
      </c>
      <c r="D887" t="s">
        <v>3624</v>
      </c>
      <c r="E887">
        <v>62700000</v>
      </c>
      <c r="F887" t="s">
        <v>2128</v>
      </c>
      <c r="G887" t="s">
        <v>3625</v>
      </c>
      <c r="H887">
        <v>28700000</v>
      </c>
      <c r="I887" t="s">
        <v>2130</v>
      </c>
      <c r="J887" t="s">
        <v>19</v>
      </c>
      <c r="K887" t="s">
        <v>379</v>
      </c>
      <c r="L887">
        <v>34000000</v>
      </c>
      <c r="M887">
        <v>6.3</v>
      </c>
      <c r="N887" t="s">
        <v>27</v>
      </c>
      <c r="P887" t="s">
        <v>3626</v>
      </c>
      <c r="Q887">
        <v>6.3</v>
      </c>
      <c r="R887">
        <v>1</v>
      </c>
      <c r="S887" cm="1">
        <f t="array" ref="S887">PERCENTILE(IF(Table1[Director Name] = $P887,Table1[imdb_score]),0.25)</f>
        <v>6.3</v>
      </c>
      <c r="T887" cm="1">
        <f t="array" ref="T887">PERCENTILE(IF(Table1[Director Name] = $P887,Table1[imdb_score]),0.5)</f>
        <v>6.3</v>
      </c>
      <c r="U887" cm="1">
        <f t="array" ref="U887">PERCENTILE(IF(Table1[Director Name] = $P887,Table1[imdb_score]),0.75)</f>
        <v>6.3</v>
      </c>
      <c r="V887" cm="1">
        <f t="array" ref="V887">PERCENTILE(IF(Table1[Director Name] = $P887,Table1[imdb_score]),1)</f>
        <v>6.3</v>
      </c>
    </row>
    <row r="888" spans="1:22">
      <c r="A888" t="s">
        <v>3195</v>
      </c>
      <c r="B888">
        <v>99</v>
      </c>
      <c r="C888">
        <v>85</v>
      </c>
      <c r="D888" t="s">
        <v>2569</v>
      </c>
      <c r="E888">
        <v>48546578</v>
      </c>
      <c r="F888" t="s">
        <v>899</v>
      </c>
      <c r="G888" t="s">
        <v>3627</v>
      </c>
      <c r="H888">
        <v>28546578</v>
      </c>
      <c r="I888" t="s">
        <v>2357</v>
      </c>
      <c r="J888" t="s">
        <v>19</v>
      </c>
      <c r="K888" t="s">
        <v>20</v>
      </c>
      <c r="L888">
        <v>20000000</v>
      </c>
      <c r="M888">
        <v>2.7</v>
      </c>
      <c r="N888" t="s">
        <v>331</v>
      </c>
      <c r="P888" t="s">
        <v>3628</v>
      </c>
      <c r="Q888">
        <v>6.8</v>
      </c>
      <c r="R888">
        <v>1</v>
      </c>
      <c r="S888" cm="1">
        <f t="array" ref="S888">PERCENTILE(IF(Table1[Director Name] = $P888,Table1[imdb_score]),0.25)</f>
        <v>6.8</v>
      </c>
      <c r="T888" cm="1">
        <f t="array" ref="T888">PERCENTILE(IF(Table1[Director Name] = $P888,Table1[imdb_score]),0.5)</f>
        <v>6.8</v>
      </c>
      <c r="U888" cm="1">
        <f t="array" ref="U888">PERCENTILE(IF(Table1[Director Name] = $P888,Table1[imdb_score]),0.75)</f>
        <v>6.8</v>
      </c>
      <c r="V888" cm="1">
        <f t="array" ref="V888">PERCENTILE(IF(Table1[Director Name] = $P888,Table1[imdb_score]),1)</f>
        <v>6.8</v>
      </c>
    </row>
    <row r="889" spans="1:22">
      <c r="A889" t="s">
        <v>893</v>
      </c>
      <c r="B889">
        <v>159</v>
      </c>
      <c r="C889">
        <v>101</v>
      </c>
      <c r="D889" t="s">
        <v>3629</v>
      </c>
      <c r="E889">
        <v>131536019</v>
      </c>
      <c r="F889" t="s">
        <v>3630</v>
      </c>
      <c r="G889" t="s">
        <v>3631</v>
      </c>
      <c r="H889">
        <v>28536019</v>
      </c>
      <c r="I889" t="s">
        <v>3632</v>
      </c>
      <c r="J889" t="s">
        <v>19</v>
      </c>
      <c r="K889" t="s">
        <v>20</v>
      </c>
      <c r="L889">
        <v>103000000</v>
      </c>
      <c r="M889">
        <v>6.4</v>
      </c>
      <c r="N889" t="s">
        <v>2170</v>
      </c>
      <c r="P889" t="s">
        <v>3633</v>
      </c>
      <c r="Q889">
        <v>7.2</v>
      </c>
      <c r="R889">
        <v>1</v>
      </c>
      <c r="S889" cm="1">
        <f t="array" ref="S889">PERCENTILE(IF(Table1[Director Name] = $P889,Table1[imdb_score]),0.25)</f>
        <v>7.2</v>
      </c>
      <c r="T889" cm="1">
        <f t="array" ref="T889">PERCENTILE(IF(Table1[Director Name] = $P889,Table1[imdb_score]),0.5)</f>
        <v>7.2</v>
      </c>
      <c r="U889" cm="1">
        <f t="array" ref="U889">PERCENTILE(IF(Table1[Director Name] = $P889,Table1[imdb_score]),0.75)</f>
        <v>7.2</v>
      </c>
      <c r="V889" cm="1">
        <f t="array" ref="V889">PERCENTILE(IF(Table1[Director Name] = $P889,Table1[imdb_score]),1)</f>
        <v>7.2</v>
      </c>
    </row>
    <row r="890" spans="1:22">
      <c r="A890" t="s">
        <v>3634</v>
      </c>
      <c r="B890">
        <v>53</v>
      </c>
      <c r="C890">
        <v>112</v>
      </c>
      <c r="D890" t="s">
        <v>3635</v>
      </c>
      <c r="E890">
        <v>36500000</v>
      </c>
      <c r="F890" t="s">
        <v>126</v>
      </c>
      <c r="G890" t="s">
        <v>3636</v>
      </c>
      <c r="H890">
        <v>28500000</v>
      </c>
      <c r="I890" t="s">
        <v>3637</v>
      </c>
      <c r="J890" t="s">
        <v>19</v>
      </c>
      <c r="K890" t="s">
        <v>20</v>
      </c>
      <c r="L890">
        <v>8000000</v>
      </c>
      <c r="M890">
        <v>7.6</v>
      </c>
      <c r="N890" t="s">
        <v>951</v>
      </c>
      <c r="P890" t="s">
        <v>3638</v>
      </c>
      <c r="Q890">
        <v>3.9</v>
      </c>
      <c r="R890">
        <v>1</v>
      </c>
      <c r="S890" cm="1">
        <f t="array" ref="S890">PERCENTILE(IF(Table1[Director Name] = $P890,Table1[imdb_score]),0.25)</f>
        <v>3.9</v>
      </c>
      <c r="T890" cm="1">
        <f t="array" ref="T890">PERCENTILE(IF(Table1[Director Name] = $P890,Table1[imdb_score]),0.5)</f>
        <v>3.9</v>
      </c>
      <c r="U890" cm="1">
        <f t="array" ref="U890">PERCENTILE(IF(Table1[Director Name] = $P890,Table1[imdb_score]),0.75)</f>
        <v>3.9</v>
      </c>
      <c r="V890" cm="1">
        <f t="array" ref="V890">PERCENTILE(IF(Table1[Director Name] = $P890,Table1[imdb_score]),1)</f>
        <v>3.9</v>
      </c>
    </row>
    <row r="891" spans="1:22">
      <c r="A891" t="s">
        <v>1241</v>
      </c>
      <c r="B891">
        <v>421</v>
      </c>
      <c r="C891">
        <v>101</v>
      </c>
      <c r="D891" t="s">
        <v>306</v>
      </c>
      <c r="E891">
        <v>40962534</v>
      </c>
      <c r="F891" t="s">
        <v>1356</v>
      </c>
      <c r="G891" t="s">
        <v>3639</v>
      </c>
      <c r="H891">
        <v>28462534</v>
      </c>
      <c r="I891" t="s">
        <v>769</v>
      </c>
      <c r="J891" t="s">
        <v>19</v>
      </c>
      <c r="K891" t="s">
        <v>20</v>
      </c>
      <c r="L891">
        <v>12500000</v>
      </c>
      <c r="M891">
        <v>7.1</v>
      </c>
      <c r="N891" t="s">
        <v>48</v>
      </c>
      <c r="P891" t="s">
        <v>3640</v>
      </c>
      <c r="Q891">
        <v>7.5</v>
      </c>
      <c r="R891">
        <v>1</v>
      </c>
      <c r="S891" cm="1">
        <f t="array" ref="S891">PERCENTILE(IF(Table1[Director Name] = $P891,Table1[imdb_score]),0.25)</f>
        <v>7.5</v>
      </c>
      <c r="T891" cm="1">
        <f t="array" ref="T891">PERCENTILE(IF(Table1[Director Name] = $P891,Table1[imdb_score]),0.5)</f>
        <v>7.5</v>
      </c>
      <c r="U891" cm="1">
        <f t="array" ref="U891">PERCENTILE(IF(Table1[Director Name] = $P891,Table1[imdb_score]),0.75)</f>
        <v>7.5</v>
      </c>
      <c r="V891" cm="1">
        <f t="array" ref="V891">PERCENTILE(IF(Table1[Director Name] = $P891,Table1[imdb_score]),1)</f>
        <v>7.5</v>
      </c>
    </row>
    <row r="892" spans="1:22">
      <c r="A892" t="s">
        <v>3641</v>
      </c>
      <c r="B892">
        <v>80</v>
      </c>
      <c r="C892">
        <v>72</v>
      </c>
      <c r="D892" t="s">
        <v>2293</v>
      </c>
      <c r="E892">
        <v>48423368</v>
      </c>
      <c r="F892" t="s">
        <v>3501</v>
      </c>
      <c r="G892" t="s">
        <v>3642</v>
      </c>
      <c r="H892">
        <v>28423368</v>
      </c>
      <c r="I892" t="s">
        <v>3643</v>
      </c>
      <c r="J892" t="s">
        <v>19</v>
      </c>
      <c r="K892" t="s">
        <v>20</v>
      </c>
      <c r="L892">
        <v>20000000</v>
      </c>
      <c r="M892">
        <v>5.8</v>
      </c>
      <c r="N892" t="s">
        <v>2216</v>
      </c>
      <c r="P892" t="s">
        <v>3644</v>
      </c>
      <c r="Q892">
        <v>7.7</v>
      </c>
      <c r="R892">
        <v>1</v>
      </c>
      <c r="S892" cm="1">
        <f t="array" ref="S892">PERCENTILE(IF(Table1[Director Name] = $P892,Table1[imdb_score]),0.25)</f>
        <v>7.7</v>
      </c>
      <c r="T892" cm="1">
        <f t="array" ref="T892">PERCENTILE(IF(Table1[Director Name] = $P892,Table1[imdb_score]),0.5)</f>
        <v>7.7</v>
      </c>
      <c r="U892" cm="1">
        <f t="array" ref="U892">PERCENTILE(IF(Table1[Director Name] = $P892,Table1[imdb_score]),0.75)</f>
        <v>7.7</v>
      </c>
      <c r="V892" cm="1">
        <f t="array" ref="V892">PERCENTILE(IF(Table1[Director Name] = $P892,Table1[imdb_score]),1)</f>
        <v>7.7</v>
      </c>
    </row>
    <row r="893" spans="1:22">
      <c r="A893" t="s">
        <v>1245</v>
      </c>
      <c r="B893">
        <v>136</v>
      </c>
      <c r="C893">
        <v>121</v>
      </c>
      <c r="D893" t="s">
        <v>3532</v>
      </c>
      <c r="E893">
        <v>35400000</v>
      </c>
      <c r="F893" t="s">
        <v>1764</v>
      </c>
      <c r="G893" t="s">
        <v>3645</v>
      </c>
      <c r="H893">
        <v>28400000</v>
      </c>
      <c r="I893" t="s">
        <v>3646</v>
      </c>
      <c r="J893" t="s">
        <v>19</v>
      </c>
      <c r="K893" t="s">
        <v>379</v>
      </c>
      <c r="L893">
        <v>7000000</v>
      </c>
      <c r="M893">
        <v>6.8</v>
      </c>
      <c r="N893" t="s">
        <v>1081</v>
      </c>
      <c r="P893" t="s">
        <v>3647</v>
      </c>
      <c r="Q893">
        <v>7.3</v>
      </c>
      <c r="R893">
        <v>1</v>
      </c>
      <c r="S893" cm="1">
        <f t="array" ref="S893">PERCENTILE(IF(Table1[Director Name] = $P893,Table1[imdb_score]),0.25)</f>
        <v>7.3</v>
      </c>
      <c r="T893" cm="1">
        <f t="array" ref="T893">PERCENTILE(IF(Table1[Director Name] = $P893,Table1[imdb_score]),0.5)</f>
        <v>7.3</v>
      </c>
      <c r="U893" cm="1">
        <f t="array" ref="U893">PERCENTILE(IF(Table1[Director Name] = $P893,Table1[imdb_score]),0.75)</f>
        <v>7.3</v>
      </c>
      <c r="V893" cm="1">
        <f t="array" ref="V893">PERCENTILE(IF(Table1[Director Name] = $P893,Table1[imdb_score]),1)</f>
        <v>7.3</v>
      </c>
    </row>
    <row r="894" spans="1:22">
      <c r="A894" t="s">
        <v>2833</v>
      </c>
      <c r="B894">
        <v>123</v>
      </c>
      <c r="C894">
        <v>111</v>
      </c>
      <c r="D894" t="s">
        <v>608</v>
      </c>
      <c r="E894">
        <v>31968347</v>
      </c>
      <c r="F894" t="s">
        <v>1680</v>
      </c>
      <c r="G894" t="s">
        <v>3648</v>
      </c>
      <c r="H894">
        <v>28368347</v>
      </c>
      <c r="I894" t="s">
        <v>3649</v>
      </c>
      <c r="J894" t="s">
        <v>19</v>
      </c>
      <c r="K894" t="s">
        <v>20</v>
      </c>
      <c r="L894">
        <v>3600000</v>
      </c>
      <c r="M894">
        <v>7.6</v>
      </c>
      <c r="N894" t="s">
        <v>32</v>
      </c>
      <c r="P894" t="s">
        <v>3650</v>
      </c>
      <c r="Q894">
        <v>5.9</v>
      </c>
      <c r="R894">
        <v>1</v>
      </c>
      <c r="S894" cm="1">
        <f t="array" ref="S894">PERCENTILE(IF(Table1[Director Name] = $P894,Table1[imdb_score]),0.25)</f>
        <v>5.9</v>
      </c>
      <c r="T894" cm="1">
        <f t="array" ref="T894">PERCENTILE(IF(Table1[Director Name] = $P894,Table1[imdb_score]),0.5)</f>
        <v>5.9</v>
      </c>
      <c r="U894" cm="1">
        <f t="array" ref="U894">PERCENTILE(IF(Table1[Director Name] = $P894,Table1[imdb_score]),0.75)</f>
        <v>5.9</v>
      </c>
      <c r="V894" cm="1">
        <f t="array" ref="V894">PERCENTILE(IF(Table1[Director Name] = $P894,Table1[imdb_score]),1)</f>
        <v>5.9</v>
      </c>
    </row>
    <row r="895" spans="1:22">
      <c r="A895" t="s">
        <v>450</v>
      </c>
      <c r="B895">
        <v>88</v>
      </c>
      <c r="C895">
        <v>101</v>
      </c>
      <c r="D895" t="s">
        <v>1553</v>
      </c>
      <c r="E895">
        <v>60328558</v>
      </c>
      <c r="F895" t="s">
        <v>394</v>
      </c>
      <c r="G895" t="s">
        <v>3651</v>
      </c>
      <c r="H895">
        <v>28328558</v>
      </c>
      <c r="I895" t="s">
        <v>2661</v>
      </c>
      <c r="J895" t="s">
        <v>19</v>
      </c>
      <c r="K895" t="s">
        <v>20</v>
      </c>
      <c r="L895">
        <v>32000000</v>
      </c>
      <c r="M895">
        <v>7</v>
      </c>
      <c r="N895" t="s">
        <v>3652</v>
      </c>
      <c r="P895" t="s">
        <v>3653</v>
      </c>
      <c r="Q895">
        <v>6.8</v>
      </c>
      <c r="R895">
        <v>1</v>
      </c>
      <c r="S895" cm="1">
        <f t="array" ref="S895">PERCENTILE(IF(Table1[Director Name] = $P895,Table1[imdb_score]),0.25)</f>
        <v>6.8</v>
      </c>
      <c r="T895" cm="1">
        <f t="array" ref="T895">PERCENTILE(IF(Table1[Director Name] = $P895,Table1[imdb_score]),0.5)</f>
        <v>6.8</v>
      </c>
      <c r="U895" cm="1">
        <f t="array" ref="U895">PERCENTILE(IF(Table1[Director Name] = $P895,Table1[imdb_score]),0.75)</f>
        <v>6.8</v>
      </c>
      <c r="V895" cm="1">
        <f t="array" ref="V895">PERCENTILE(IF(Table1[Director Name] = $P895,Table1[imdb_score]),1)</f>
        <v>6.8</v>
      </c>
    </row>
    <row r="896" spans="1:22">
      <c r="A896" t="s">
        <v>1561</v>
      </c>
      <c r="B896">
        <v>225</v>
      </c>
      <c r="C896">
        <v>109</v>
      </c>
      <c r="D896" t="s">
        <v>3654</v>
      </c>
      <c r="E896">
        <v>61280963</v>
      </c>
      <c r="F896" t="s">
        <v>3655</v>
      </c>
      <c r="G896" t="s">
        <v>3656</v>
      </c>
      <c r="H896">
        <v>28280963</v>
      </c>
      <c r="I896" t="s">
        <v>3657</v>
      </c>
      <c r="J896" t="s">
        <v>19</v>
      </c>
      <c r="K896" t="s">
        <v>20</v>
      </c>
      <c r="L896">
        <v>33000000</v>
      </c>
      <c r="M896">
        <v>6.3</v>
      </c>
      <c r="N896" t="s">
        <v>1922</v>
      </c>
      <c r="P896" t="s">
        <v>3658</v>
      </c>
      <c r="Q896">
        <v>5.2</v>
      </c>
      <c r="R896">
        <v>1</v>
      </c>
      <c r="S896" cm="1">
        <f t="array" ref="S896">PERCENTILE(IF(Table1[Director Name] = $P896,Table1[imdb_score]),0.25)</f>
        <v>5.2</v>
      </c>
      <c r="T896" cm="1">
        <f t="array" ref="T896">PERCENTILE(IF(Table1[Director Name] = $P896,Table1[imdb_score]),0.5)</f>
        <v>5.2</v>
      </c>
      <c r="U896" cm="1">
        <f t="array" ref="U896">PERCENTILE(IF(Table1[Director Name] = $P896,Table1[imdb_score]),0.75)</f>
        <v>5.2</v>
      </c>
      <c r="V896" cm="1">
        <f t="array" ref="V896">PERCENTILE(IF(Table1[Director Name] = $P896,Table1[imdb_score]),1)</f>
        <v>5.2</v>
      </c>
    </row>
    <row r="897" spans="1:22">
      <c r="A897" t="s">
        <v>239</v>
      </c>
      <c r="B897">
        <v>173</v>
      </c>
      <c r="C897">
        <v>101</v>
      </c>
      <c r="D897" t="s">
        <v>2569</v>
      </c>
      <c r="E897">
        <v>88200225</v>
      </c>
      <c r="F897" t="s">
        <v>3409</v>
      </c>
      <c r="G897" t="s">
        <v>3659</v>
      </c>
      <c r="H897">
        <v>28200225</v>
      </c>
      <c r="I897" t="s">
        <v>3660</v>
      </c>
      <c r="J897" t="s">
        <v>19</v>
      </c>
      <c r="K897" t="s">
        <v>20</v>
      </c>
      <c r="L897">
        <v>60000000</v>
      </c>
      <c r="M897">
        <v>6.1</v>
      </c>
      <c r="N897" t="s">
        <v>921</v>
      </c>
      <c r="P897" t="s">
        <v>3352</v>
      </c>
      <c r="Q897">
        <v>6.7</v>
      </c>
      <c r="R897">
        <v>1</v>
      </c>
      <c r="S897" cm="1">
        <f t="array" ref="S897">PERCENTILE(IF(Table1[Director Name] = $P897,Table1[imdb_score]),0.25)</f>
        <v>6.7</v>
      </c>
      <c r="T897" cm="1">
        <f t="array" ref="T897">PERCENTILE(IF(Table1[Director Name] = $P897,Table1[imdb_score]),0.5)</f>
        <v>6.7</v>
      </c>
      <c r="U897" cm="1">
        <f t="array" ref="U897">PERCENTILE(IF(Table1[Director Name] = $P897,Table1[imdb_score]),0.75)</f>
        <v>6.7</v>
      </c>
      <c r="V897" cm="1">
        <f t="array" ref="V897">PERCENTILE(IF(Table1[Director Name] = $P897,Table1[imdb_score]),1)</f>
        <v>6.7</v>
      </c>
    </row>
    <row r="898" spans="1:22">
      <c r="A898" t="s">
        <v>3095</v>
      </c>
      <c r="B898">
        <v>77</v>
      </c>
      <c r="C898">
        <v>122</v>
      </c>
      <c r="D898" t="s">
        <v>3661</v>
      </c>
      <c r="E898">
        <v>39025000</v>
      </c>
      <c r="F898" t="s">
        <v>636</v>
      </c>
      <c r="G898" t="s">
        <v>3662</v>
      </c>
      <c r="H898">
        <v>28025000</v>
      </c>
      <c r="I898" t="s">
        <v>3663</v>
      </c>
      <c r="J898" t="s">
        <v>19</v>
      </c>
      <c r="K898" t="s">
        <v>379</v>
      </c>
      <c r="L898">
        <v>11000000</v>
      </c>
      <c r="M898">
        <v>7.6</v>
      </c>
      <c r="N898" t="s">
        <v>758</v>
      </c>
      <c r="P898" t="s">
        <v>3664</v>
      </c>
      <c r="Q898">
        <v>6.1</v>
      </c>
      <c r="R898">
        <v>1</v>
      </c>
      <c r="S898" cm="1">
        <f t="array" ref="S898">PERCENTILE(IF(Table1[Director Name] = $P898,Table1[imdb_score]),0.25)</f>
        <v>6.1</v>
      </c>
      <c r="T898" cm="1">
        <f t="array" ref="T898">PERCENTILE(IF(Table1[Director Name] = $P898,Table1[imdb_score]),0.5)</f>
        <v>6.1</v>
      </c>
      <c r="U898" cm="1">
        <f t="array" ref="U898">PERCENTILE(IF(Table1[Director Name] = $P898,Table1[imdb_score]),0.75)</f>
        <v>6.1</v>
      </c>
      <c r="V898" cm="1">
        <f t="array" ref="V898">PERCENTILE(IF(Table1[Director Name] = $P898,Table1[imdb_score]),1)</f>
        <v>6.1</v>
      </c>
    </row>
    <row r="899" spans="1:22">
      <c r="A899" t="s">
        <v>308</v>
      </c>
      <c r="B899">
        <v>130</v>
      </c>
      <c r="C899">
        <v>97</v>
      </c>
      <c r="D899" t="s">
        <v>192</v>
      </c>
      <c r="E899">
        <v>43022524</v>
      </c>
      <c r="F899" t="s">
        <v>328</v>
      </c>
      <c r="G899" t="s">
        <v>3665</v>
      </c>
      <c r="H899">
        <v>28022524</v>
      </c>
      <c r="I899" t="s">
        <v>1462</v>
      </c>
      <c r="J899" t="s">
        <v>19</v>
      </c>
      <c r="K899" t="s">
        <v>20</v>
      </c>
      <c r="L899">
        <v>15000000</v>
      </c>
      <c r="M899">
        <v>7.1</v>
      </c>
      <c r="N899" t="s">
        <v>167</v>
      </c>
      <c r="P899" t="s">
        <v>3666</v>
      </c>
      <c r="Q899">
        <v>8.6</v>
      </c>
      <c r="R899">
        <v>1</v>
      </c>
      <c r="S899" cm="1">
        <f t="array" ref="S899">PERCENTILE(IF(Table1[Director Name] = $P899,Table1[imdb_score]),0.25)</f>
        <v>8.6</v>
      </c>
      <c r="T899" cm="1">
        <f t="array" ref="T899">PERCENTILE(IF(Table1[Director Name] = $P899,Table1[imdb_score]),0.5)</f>
        <v>8.6</v>
      </c>
      <c r="U899" cm="1">
        <f t="array" ref="U899">PERCENTILE(IF(Table1[Director Name] = $P899,Table1[imdb_score]),0.75)</f>
        <v>8.6</v>
      </c>
      <c r="V899" cm="1">
        <f t="array" ref="V899">PERCENTILE(IF(Table1[Director Name] = $P899,Table1[imdb_score]),1)</f>
        <v>8.6</v>
      </c>
    </row>
    <row r="900" spans="1:22">
      <c r="A900" t="s">
        <v>308</v>
      </c>
      <c r="B900">
        <v>55</v>
      </c>
      <c r="C900">
        <v>128</v>
      </c>
      <c r="D900" t="s">
        <v>3655</v>
      </c>
      <c r="E900">
        <v>83000000</v>
      </c>
      <c r="F900" t="s">
        <v>358</v>
      </c>
      <c r="G900" t="s">
        <v>3667</v>
      </c>
      <c r="H900">
        <v>28000000</v>
      </c>
      <c r="I900" t="s">
        <v>2907</v>
      </c>
      <c r="J900" t="s">
        <v>19</v>
      </c>
      <c r="K900" t="s">
        <v>20</v>
      </c>
      <c r="L900">
        <v>55000000</v>
      </c>
      <c r="M900">
        <v>6</v>
      </c>
      <c r="N900" t="s">
        <v>1124</v>
      </c>
      <c r="P900" t="s">
        <v>3668</v>
      </c>
      <c r="Q900">
        <v>3.1</v>
      </c>
      <c r="R900">
        <v>1</v>
      </c>
      <c r="S900" cm="1">
        <f t="array" ref="S900">PERCENTILE(IF(Table1[Director Name] = $P900,Table1[imdb_score]),0.25)</f>
        <v>3.1</v>
      </c>
      <c r="T900" cm="1">
        <f t="array" ref="T900">PERCENTILE(IF(Table1[Director Name] = $P900,Table1[imdb_score]),0.5)</f>
        <v>3.1</v>
      </c>
      <c r="U900" cm="1">
        <f t="array" ref="U900">PERCENTILE(IF(Table1[Director Name] = $P900,Table1[imdb_score]),0.75)</f>
        <v>3.1</v>
      </c>
      <c r="V900" cm="1">
        <f t="array" ref="V900">PERCENTILE(IF(Table1[Director Name] = $P900,Table1[imdb_score]),1)</f>
        <v>3.1</v>
      </c>
    </row>
    <row r="901" spans="1:22">
      <c r="A901" t="s">
        <v>2930</v>
      </c>
      <c r="B901">
        <v>238</v>
      </c>
      <c r="C901">
        <v>112</v>
      </c>
      <c r="D901" t="s">
        <v>2071</v>
      </c>
      <c r="E901">
        <v>42919096</v>
      </c>
      <c r="F901" t="s">
        <v>1086</v>
      </c>
      <c r="G901" t="s">
        <v>3669</v>
      </c>
      <c r="H901">
        <v>27919096</v>
      </c>
      <c r="I901" t="s">
        <v>1870</v>
      </c>
      <c r="J901" t="s">
        <v>19</v>
      </c>
      <c r="K901" t="s">
        <v>20</v>
      </c>
      <c r="L901">
        <v>15000000</v>
      </c>
      <c r="M901">
        <v>6.5</v>
      </c>
      <c r="N901" t="s">
        <v>2318</v>
      </c>
      <c r="P901" t="s">
        <v>3670</v>
      </c>
      <c r="Q901">
        <v>5.3</v>
      </c>
      <c r="R901">
        <v>1</v>
      </c>
      <c r="S901" cm="1">
        <f t="array" ref="S901">PERCENTILE(IF(Table1[Director Name] = $P901,Table1[imdb_score]),0.25)</f>
        <v>5.3</v>
      </c>
      <c r="T901" cm="1">
        <f t="array" ref="T901">PERCENTILE(IF(Table1[Director Name] = $P901,Table1[imdb_score]),0.5)</f>
        <v>5.3</v>
      </c>
      <c r="U901" cm="1">
        <f t="array" ref="U901">PERCENTILE(IF(Table1[Director Name] = $P901,Table1[imdb_score]),0.75)</f>
        <v>5.3</v>
      </c>
      <c r="V901" cm="1">
        <f t="array" ref="V901">PERCENTILE(IF(Table1[Director Name] = $P901,Table1[imdb_score]),1)</f>
        <v>5.3</v>
      </c>
    </row>
    <row r="902" spans="1:22">
      <c r="A902" t="s">
        <v>2930</v>
      </c>
      <c r="B902">
        <v>238</v>
      </c>
      <c r="C902">
        <v>112</v>
      </c>
      <c r="D902" t="s">
        <v>2071</v>
      </c>
      <c r="E902">
        <v>42919096</v>
      </c>
      <c r="F902" t="s">
        <v>1086</v>
      </c>
      <c r="G902" t="s">
        <v>3669</v>
      </c>
      <c r="H902">
        <v>27919096</v>
      </c>
      <c r="I902" t="s">
        <v>1870</v>
      </c>
      <c r="J902" t="s">
        <v>19</v>
      </c>
      <c r="K902" t="s">
        <v>20</v>
      </c>
      <c r="L902">
        <v>15000000</v>
      </c>
      <c r="M902">
        <v>6.5</v>
      </c>
      <c r="N902" t="s">
        <v>2318</v>
      </c>
      <c r="P902" t="s">
        <v>3671</v>
      </c>
      <c r="Q902">
        <v>6.2</v>
      </c>
      <c r="R902">
        <v>1</v>
      </c>
      <c r="S902" cm="1">
        <f t="array" ref="S902">PERCENTILE(IF(Table1[Director Name] = $P902,Table1[imdb_score]),0.25)</f>
        <v>6.2</v>
      </c>
      <c r="T902" cm="1">
        <f t="array" ref="T902">PERCENTILE(IF(Table1[Director Name] = $P902,Table1[imdb_score]),0.5)</f>
        <v>6.2</v>
      </c>
      <c r="U902" cm="1">
        <f t="array" ref="U902">PERCENTILE(IF(Table1[Director Name] = $P902,Table1[imdb_score]),0.75)</f>
        <v>6.2</v>
      </c>
      <c r="V902" cm="1">
        <f t="array" ref="V902">PERCENTILE(IF(Table1[Director Name] = $P902,Table1[imdb_score]),1)</f>
        <v>6.2</v>
      </c>
    </row>
    <row r="903" spans="1:22">
      <c r="A903" t="s">
        <v>3672</v>
      </c>
      <c r="B903">
        <v>85</v>
      </c>
      <c r="C903">
        <v>72</v>
      </c>
      <c r="D903" t="s">
        <v>3673</v>
      </c>
      <c r="E903">
        <v>47887943</v>
      </c>
      <c r="F903" t="s">
        <v>201</v>
      </c>
      <c r="G903" t="s">
        <v>3674</v>
      </c>
      <c r="H903">
        <v>27887943</v>
      </c>
      <c r="I903" t="s">
        <v>1208</v>
      </c>
      <c r="J903" t="s">
        <v>19</v>
      </c>
      <c r="K903" t="s">
        <v>20</v>
      </c>
      <c r="L903">
        <v>20000000</v>
      </c>
      <c r="M903">
        <v>5.4</v>
      </c>
      <c r="N903" t="s">
        <v>3675</v>
      </c>
      <c r="P903" t="s">
        <v>3676</v>
      </c>
      <c r="Q903">
        <v>4.3</v>
      </c>
      <c r="R903">
        <v>1</v>
      </c>
      <c r="S903" cm="1">
        <f t="array" ref="S903">PERCENTILE(IF(Table1[Director Name] = $P903,Table1[imdb_score]),0.25)</f>
        <v>4.3</v>
      </c>
      <c r="T903" cm="1">
        <f t="array" ref="T903">PERCENTILE(IF(Table1[Director Name] = $P903,Table1[imdb_score]),0.5)</f>
        <v>4.3</v>
      </c>
      <c r="U903" cm="1">
        <f t="array" ref="U903">PERCENTILE(IF(Table1[Director Name] = $P903,Table1[imdb_score]),0.75)</f>
        <v>4.3</v>
      </c>
      <c r="V903" cm="1">
        <f t="array" ref="V903">PERCENTILE(IF(Table1[Director Name] = $P903,Table1[imdb_score]),1)</f>
        <v>4.3</v>
      </c>
    </row>
    <row r="904" spans="1:22">
      <c r="A904" t="s">
        <v>3677</v>
      </c>
      <c r="B904">
        <v>204</v>
      </c>
      <c r="C904">
        <v>99</v>
      </c>
      <c r="D904" t="s">
        <v>3678</v>
      </c>
      <c r="E904">
        <v>58879132</v>
      </c>
      <c r="F904" t="s">
        <v>60</v>
      </c>
      <c r="G904" t="s">
        <v>3679</v>
      </c>
      <c r="H904">
        <v>27879132</v>
      </c>
      <c r="I904" t="s">
        <v>2522</v>
      </c>
      <c r="J904" t="s">
        <v>19</v>
      </c>
      <c r="K904" t="s">
        <v>20</v>
      </c>
      <c r="L904">
        <v>31000000</v>
      </c>
      <c r="M904">
        <v>6.1</v>
      </c>
      <c r="N904" t="s">
        <v>473</v>
      </c>
      <c r="P904" t="s">
        <v>3680</v>
      </c>
      <c r="Q904">
        <v>7.5</v>
      </c>
      <c r="R904">
        <v>1</v>
      </c>
      <c r="S904" cm="1">
        <f t="array" ref="S904">PERCENTILE(IF(Table1[Director Name] = $P904,Table1[imdb_score]),0.25)</f>
        <v>7.5</v>
      </c>
      <c r="T904" cm="1">
        <f t="array" ref="T904">PERCENTILE(IF(Table1[Director Name] = $P904,Table1[imdb_score]),0.5)</f>
        <v>7.5</v>
      </c>
      <c r="U904" cm="1">
        <f t="array" ref="U904">PERCENTILE(IF(Table1[Director Name] = $P904,Table1[imdb_score]),0.75)</f>
        <v>7.5</v>
      </c>
      <c r="V904" cm="1">
        <f t="array" ref="V904">PERCENTILE(IF(Table1[Director Name] = $P904,Table1[imdb_score]),1)</f>
        <v>7.5</v>
      </c>
    </row>
    <row r="905" spans="1:22">
      <c r="A905" t="s">
        <v>3681</v>
      </c>
      <c r="B905">
        <v>184</v>
      </c>
      <c r="C905">
        <v>96</v>
      </c>
      <c r="D905" t="s">
        <v>2085</v>
      </c>
      <c r="E905">
        <v>47852604</v>
      </c>
      <c r="F905" t="s">
        <v>1326</v>
      </c>
      <c r="G905" t="s">
        <v>3682</v>
      </c>
      <c r="H905">
        <v>27852604</v>
      </c>
      <c r="I905" t="s">
        <v>3683</v>
      </c>
      <c r="J905" t="s">
        <v>19</v>
      </c>
      <c r="K905" t="s">
        <v>20</v>
      </c>
      <c r="L905">
        <v>20000000</v>
      </c>
      <c r="M905">
        <v>5.9</v>
      </c>
      <c r="N905" t="s">
        <v>205</v>
      </c>
      <c r="P905" t="s">
        <v>3684</v>
      </c>
      <c r="Q905">
        <v>6.6</v>
      </c>
      <c r="R905">
        <v>1</v>
      </c>
      <c r="S905" cm="1">
        <f t="array" ref="S905">PERCENTILE(IF(Table1[Director Name] = $P905,Table1[imdb_score]),0.25)</f>
        <v>6.6</v>
      </c>
      <c r="T905" cm="1">
        <f t="array" ref="T905">PERCENTILE(IF(Table1[Director Name] = $P905,Table1[imdb_score]),0.5)</f>
        <v>6.6</v>
      </c>
      <c r="U905" cm="1">
        <f t="array" ref="U905">PERCENTILE(IF(Table1[Director Name] = $P905,Table1[imdb_score]),0.75)</f>
        <v>6.6</v>
      </c>
      <c r="V905" cm="1">
        <f t="array" ref="V905">PERCENTILE(IF(Table1[Director Name] = $P905,Table1[imdb_score]),1)</f>
        <v>6.6</v>
      </c>
    </row>
    <row r="906" spans="1:22">
      <c r="A906" t="s">
        <v>3685</v>
      </c>
      <c r="B906">
        <v>138</v>
      </c>
      <c r="C906">
        <v>87</v>
      </c>
      <c r="D906" t="s">
        <v>3686</v>
      </c>
      <c r="E906">
        <v>30000000</v>
      </c>
      <c r="F906" t="s">
        <v>3687</v>
      </c>
      <c r="G906" t="s">
        <v>3688</v>
      </c>
      <c r="H906">
        <v>27800000</v>
      </c>
      <c r="I906" t="s">
        <v>2134</v>
      </c>
      <c r="J906" t="s">
        <v>19</v>
      </c>
      <c r="K906" t="s">
        <v>20</v>
      </c>
      <c r="L906">
        <v>2200000</v>
      </c>
      <c r="M906">
        <v>5.4</v>
      </c>
      <c r="N906" t="s">
        <v>1805</v>
      </c>
      <c r="P906" t="s">
        <v>3689</v>
      </c>
      <c r="Q906">
        <v>7.6</v>
      </c>
      <c r="R906">
        <v>1</v>
      </c>
      <c r="S906" cm="1">
        <f t="array" ref="S906">PERCENTILE(IF(Table1[Director Name] = $P906,Table1[imdb_score]),0.25)</f>
        <v>7.6</v>
      </c>
      <c r="T906" cm="1">
        <f t="array" ref="T906">PERCENTILE(IF(Table1[Director Name] = $P906,Table1[imdb_score]),0.5)</f>
        <v>7.6</v>
      </c>
      <c r="U906" cm="1">
        <f t="array" ref="U906">PERCENTILE(IF(Table1[Director Name] = $P906,Table1[imdb_score]),0.75)</f>
        <v>7.6</v>
      </c>
      <c r="V906" cm="1">
        <f t="array" ref="V906">PERCENTILE(IF(Table1[Director Name] = $P906,Table1[imdb_score]),1)</f>
        <v>7.6</v>
      </c>
    </row>
    <row r="907" spans="1:22">
      <c r="A907" t="s">
        <v>940</v>
      </c>
      <c r="B907">
        <v>187</v>
      </c>
      <c r="C907">
        <v>120</v>
      </c>
      <c r="D907" t="s">
        <v>2651</v>
      </c>
      <c r="E907">
        <v>112703470</v>
      </c>
      <c r="F907" t="s">
        <v>1261</v>
      </c>
      <c r="G907" t="s">
        <v>3690</v>
      </c>
      <c r="H907">
        <v>27703470</v>
      </c>
      <c r="I907" t="s">
        <v>3691</v>
      </c>
      <c r="J907" t="s">
        <v>19</v>
      </c>
      <c r="K907" t="s">
        <v>20</v>
      </c>
      <c r="L907">
        <v>85000000</v>
      </c>
      <c r="M907">
        <v>6.6</v>
      </c>
      <c r="N907" t="s">
        <v>564</v>
      </c>
      <c r="P907" t="s">
        <v>213</v>
      </c>
      <c r="Q907">
        <v>7.6</v>
      </c>
      <c r="R907">
        <v>1</v>
      </c>
      <c r="S907" cm="1">
        <f t="array" ref="S907">PERCENTILE(IF(Table1[Director Name] = $P907,Table1[imdb_score]),0.25)</f>
        <v>7.6</v>
      </c>
      <c r="T907" cm="1">
        <f t="array" ref="T907">PERCENTILE(IF(Table1[Director Name] = $P907,Table1[imdb_score]),0.5)</f>
        <v>7.6</v>
      </c>
      <c r="U907" cm="1">
        <f t="array" ref="U907">PERCENTILE(IF(Table1[Director Name] = $P907,Table1[imdb_score]),0.75)</f>
        <v>7.6</v>
      </c>
      <c r="V907" cm="1">
        <f t="array" ref="V907">PERCENTILE(IF(Table1[Director Name] = $P907,Table1[imdb_score]),1)</f>
        <v>7.6</v>
      </c>
    </row>
    <row r="908" spans="1:22">
      <c r="A908" t="s">
        <v>2091</v>
      </c>
      <c r="B908">
        <v>101</v>
      </c>
      <c r="C908">
        <v>97</v>
      </c>
      <c r="D908" t="s">
        <v>1542</v>
      </c>
      <c r="E908">
        <v>38201895</v>
      </c>
      <c r="F908" t="s">
        <v>1146</v>
      </c>
      <c r="G908" t="s">
        <v>3692</v>
      </c>
      <c r="H908">
        <v>27701895</v>
      </c>
      <c r="I908" t="s">
        <v>3693</v>
      </c>
      <c r="J908" t="s">
        <v>19</v>
      </c>
      <c r="K908" t="s">
        <v>20</v>
      </c>
      <c r="L908">
        <v>10500000</v>
      </c>
      <c r="M908">
        <v>6.9</v>
      </c>
      <c r="N908" t="s">
        <v>32</v>
      </c>
      <c r="P908" t="s">
        <v>3694</v>
      </c>
      <c r="Q908">
        <v>7</v>
      </c>
      <c r="R908">
        <v>1</v>
      </c>
      <c r="S908" cm="1">
        <f t="array" ref="S908">PERCENTILE(IF(Table1[Director Name] = $P908,Table1[imdb_score]),0.25)</f>
        <v>7</v>
      </c>
      <c r="T908" cm="1">
        <f t="array" ref="T908">PERCENTILE(IF(Table1[Director Name] = $P908,Table1[imdb_score]),0.5)</f>
        <v>7</v>
      </c>
      <c r="U908" cm="1">
        <f t="array" ref="U908">PERCENTILE(IF(Table1[Director Name] = $P908,Table1[imdb_score]),0.75)</f>
        <v>7</v>
      </c>
      <c r="V908" cm="1">
        <f t="array" ref="V908">PERCENTILE(IF(Table1[Director Name] = $P908,Table1[imdb_score]),1)</f>
        <v>7</v>
      </c>
    </row>
    <row r="909" spans="1:22">
      <c r="A909" t="s">
        <v>851</v>
      </c>
      <c r="B909">
        <v>118</v>
      </c>
      <c r="C909">
        <v>98</v>
      </c>
      <c r="D909" t="s">
        <v>3695</v>
      </c>
      <c r="E909">
        <v>50693162</v>
      </c>
      <c r="F909" t="s">
        <v>849</v>
      </c>
      <c r="G909" t="s">
        <v>3696</v>
      </c>
      <c r="H909">
        <v>27693162</v>
      </c>
      <c r="I909" t="s">
        <v>3697</v>
      </c>
      <c r="J909" t="s">
        <v>19</v>
      </c>
      <c r="K909" t="s">
        <v>20</v>
      </c>
      <c r="L909">
        <v>23000000</v>
      </c>
      <c r="M909">
        <v>7.6</v>
      </c>
      <c r="N909" t="s">
        <v>3698</v>
      </c>
      <c r="P909" t="s">
        <v>3699</v>
      </c>
      <c r="Q909">
        <v>5.9</v>
      </c>
      <c r="R909">
        <v>1</v>
      </c>
      <c r="S909" cm="1">
        <f t="array" ref="S909">PERCENTILE(IF(Table1[Director Name] = $P909,Table1[imdb_score]),0.25)</f>
        <v>5.9</v>
      </c>
      <c r="T909" cm="1">
        <f t="array" ref="T909">PERCENTILE(IF(Table1[Director Name] = $P909,Table1[imdb_score]),0.5)</f>
        <v>5.9</v>
      </c>
      <c r="U909" cm="1">
        <f t="array" ref="U909">PERCENTILE(IF(Table1[Director Name] = $P909,Table1[imdb_score]),0.75)</f>
        <v>5.9</v>
      </c>
      <c r="V909" cm="1">
        <f t="array" ref="V909">PERCENTILE(IF(Table1[Director Name] = $P909,Table1[imdb_score]),1)</f>
        <v>5.9</v>
      </c>
    </row>
    <row r="910" spans="1:22">
      <c r="A910" t="s">
        <v>1464</v>
      </c>
      <c r="B910">
        <v>190</v>
      </c>
      <c r="C910">
        <v>104</v>
      </c>
      <c r="D910" t="s">
        <v>666</v>
      </c>
      <c r="E910">
        <v>97680195</v>
      </c>
      <c r="F910" t="s">
        <v>128</v>
      </c>
      <c r="G910" t="s">
        <v>3700</v>
      </c>
      <c r="H910">
        <v>27680195</v>
      </c>
      <c r="I910" t="s">
        <v>3701</v>
      </c>
      <c r="J910" t="s">
        <v>19</v>
      </c>
      <c r="K910" t="s">
        <v>20</v>
      </c>
      <c r="L910">
        <v>70000000</v>
      </c>
      <c r="M910">
        <v>6.8</v>
      </c>
      <c r="N910" t="s">
        <v>331</v>
      </c>
      <c r="P910" t="s">
        <v>3702</v>
      </c>
      <c r="Q910">
        <v>7.2</v>
      </c>
      <c r="R910">
        <v>1</v>
      </c>
      <c r="S910" cm="1">
        <f t="array" ref="S910">PERCENTILE(IF(Table1[Director Name] = $P910,Table1[imdb_score]),0.25)</f>
        <v>7.2</v>
      </c>
      <c r="T910" cm="1">
        <f t="array" ref="T910">PERCENTILE(IF(Table1[Director Name] = $P910,Table1[imdb_score]),0.5)</f>
        <v>7.2</v>
      </c>
      <c r="U910" cm="1">
        <f t="array" ref="U910">PERCENTILE(IF(Table1[Director Name] = $P910,Table1[imdb_score]),0.75)</f>
        <v>7.2</v>
      </c>
      <c r="V910" cm="1">
        <f t="array" ref="V910">PERCENTILE(IF(Table1[Director Name] = $P910,Table1[imdb_score]),1)</f>
        <v>7.2</v>
      </c>
    </row>
    <row r="911" spans="1:22">
      <c r="A911" t="s">
        <v>546</v>
      </c>
      <c r="B911">
        <v>140</v>
      </c>
      <c r="C911">
        <v>154</v>
      </c>
      <c r="D911" t="s">
        <v>3703</v>
      </c>
      <c r="E911">
        <v>39647595</v>
      </c>
      <c r="F911" t="s">
        <v>328</v>
      </c>
      <c r="G911" t="s">
        <v>3704</v>
      </c>
      <c r="H911">
        <v>27647595</v>
      </c>
      <c r="I911" t="s">
        <v>2862</v>
      </c>
      <c r="J911" t="s">
        <v>19</v>
      </c>
      <c r="K911" t="s">
        <v>20</v>
      </c>
      <c r="L911">
        <v>12000000</v>
      </c>
      <c r="M911">
        <v>7.5</v>
      </c>
      <c r="N911" t="s">
        <v>1180</v>
      </c>
      <c r="P911" t="s">
        <v>3705</v>
      </c>
      <c r="Q911">
        <v>4.9000000000000004</v>
      </c>
      <c r="R911">
        <v>1</v>
      </c>
      <c r="S911" cm="1">
        <f t="array" ref="S911">PERCENTILE(IF(Table1[Director Name] = $P911,Table1[imdb_score]),0.25)</f>
        <v>4.9000000000000004</v>
      </c>
      <c r="T911" cm="1">
        <f t="array" ref="T911">PERCENTILE(IF(Table1[Director Name] = $P911,Table1[imdb_score]),0.5)</f>
        <v>4.9000000000000004</v>
      </c>
      <c r="U911" cm="1">
        <f t="array" ref="U911">PERCENTILE(IF(Table1[Director Name] = $P911,Table1[imdb_score]),0.75)</f>
        <v>4.9000000000000004</v>
      </c>
      <c r="V911" cm="1">
        <f t="array" ref="V911">PERCENTILE(IF(Table1[Director Name] = $P911,Table1[imdb_score]),1)</f>
        <v>4.9000000000000004</v>
      </c>
    </row>
    <row r="912" spans="1:22">
      <c r="A912" t="s">
        <v>952</v>
      </c>
      <c r="B912">
        <v>224</v>
      </c>
      <c r="C912">
        <v>117</v>
      </c>
      <c r="D912" t="s">
        <v>1610</v>
      </c>
      <c r="E912">
        <v>81645152</v>
      </c>
      <c r="F912" t="s">
        <v>3678</v>
      </c>
      <c r="G912" t="s">
        <v>3706</v>
      </c>
      <c r="H912">
        <v>27645152</v>
      </c>
      <c r="I912" t="s">
        <v>3707</v>
      </c>
      <c r="J912" t="s">
        <v>19</v>
      </c>
      <c r="K912" t="s">
        <v>20</v>
      </c>
      <c r="L912">
        <v>54000000</v>
      </c>
      <c r="M912">
        <v>6.7</v>
      </c>
      <c r="N912" t="s">
        <v>1740</v>
      </c>
      <c r="P912" t="s">
        <v>3708</v>
      </c>
      <c r="Q912">
        <v>6.6</v>
      </c>
      <c r="R912">
        <v>1</v>
      </c>
      <c r="S912" cm="1">
        <f t="array" ref="S912">PERCENTILE(IF(Table1[Director Name] = $P912,Table1[imdb_score]),0.25)</f>
        <v>6.6</v>
      </c>
      <c r="T912" cm="1">
        <f t="array" ref="T912">PERCENTILE(IF(Table1[Director Name] = $P912,Table1[imdb_score]),0.5)</f>
        <v>6.6</v>
      </c>
      <c r="U912" cm="1">
        <f t="array" ref="U912">PERCENTILE(IF(Table1[Director Name] = $P912,Table1[imdb_score]),0.75)</f>
        <v>6.6</v>
      </c>
      <c r="V912" cm="1">
        <f t="array" ref="V912">PERCENTILE(IF(Table1[Director Name] = $P912,Table1[imdb_score]),1)</f>
        <v>6.6</v>
      </c>
    </row>
    <row r="913" spans="1:22">
      <c r="A913" t="s">
        <v>3709</v>
      </c>
      <c r="B913">
        <v>198</v>
      </c>
      <c r="C913">
        <v>98</v>
      </c>
      <c r="D913" t="s">
        <v>1673</v>
      </c>
      <c r="E913">
        <v>42592530</v>
      </c>
      <c r="F913" t="s">
        <v>3096</v>
      </c>
      <c r="G913" t="s">
        <v>3710</v>
      </c>
      <c r="H913">
        <v>27592530</v>
      </c>
      <c r="I913" t="s">
        <v>2916</v>
      </c>
      <c r="J913" t="s">
        <v>19</v>
      </c>
      <c r="K913" t="s">
        <v>20</v>
      </c>
      <c r="L913">
        <v>15000000</v>
      </c>
      <c r="M913">
        <v>6.2</v>
      </c>
      <c r="N913" t="s">
        <v>687</v>
      </c>
      <c r="P913" t="s">
        <v>3711</v>
      </c>
      <c r="Q913">
        <v>7.7</v>
      </c>
      <c r="R913">
        <v>1</v>
      </c>
      <c r="S913" cm="1">
        <f t="array" ref="S913">PERCENTILE(IF(Table1[Director Name] = $P913,Table1[imdb_score]),0.25)</f>
        <v>7.7</v>
      </c>
      <c r="T913" cm="1">
        <f t="array" ref="T913">PERCENTILE(IF(Table1[Director Name] = $P913,Table1[imdb_score]),0.5)</f>
        <v>7.7</v>
      </c>
      <c r="U913" cm="1">
        <f t="array" ref="U913">PERCENTILE(IF(Table1[Director Name] = $P913,Table1[imdb_score]),0.75)</f>
        <v>7.7</v>
      </c>
      <c r="V913" cm="1">
        <f t="array" ref="V913">PERCENTILE(IF(Table1[Director Name] = $P913,Table1[imdb_score]),1)</f>
        <v>7.7</v>
      </c>
    </row>
    <row r="914" spans="1:22">
      <c r="A914" t="s">
        <v>836</v>
      </c>
      <c r="B914">
        <v>24</v>
      </c>
      <c r="C914">
        <v>100</v>
      </c>
      <c r="D914" t="s">
        <v>994</v>
      </c>
      <c r="E914">
        <v>52528330</v>
      </c>
      <c r="F914" t="s">
        <v>1615</v>
      </c>
      <c r="G914" t="s">
        <v>3712</v>
      </c>
      <c r="H914">
        <v>27528330</v>
      </c>
      <c r="I914" t="s">
        <v>3713</v>
      </c>
      <c r="J914" t="s">
        <v>19</v>
      </c>
      <c r="K914" t="s">
        <v>20</v>
      </c>
      <c r="L914">
        <v>25000000</v>
      </c>
      <c r="M914">
        <v>4.7</v>
      </c>
      <c r="N914" t="s">
        <v>167</v>
      </c>
      <c r="P914" t="s">
        <v>3714</v>
      </c>
      <c r="Q914">
        <v>4.0999999999999996</v>
      </c>
      <c r="R914">
        <v>1</v>
      </c>
      <c r="S914" cm="1">
        <f t="array" ref="S914">PERCENTILE(IF(Table1[Director Name] = $P914,Table1[imdb_score]),0.25)</f>
        <v>4.0999999999999996</v>
      </c>
      <c r="T914" cm="1">
        <f t="array" ref="T914">PERCENTILE(IF(Table1[Director Name] = $P914,Table1[imdb_score]),0.5)</f>
        <v>4.0999999999999996</v>
      </c>
      <c r="U914" cm="1">
        <f t="array" ref="U914">PERCENTILE(IF(Table1[Director Name] = $P914,Table1[imdb_score]),0.75)</f>
        <v>4.0999999999999996</v>
      </c>
      <c r="V914" cm="1">
        <f t="array" ref="V914">PERCENTILE(IF(Table1[Director Name] = $P914,Table1[imdb_score]),1)</f>
        <v>4.0999999999999996</v>
      </c>
    </row>
    <row r="915" spans="1:22">
      <c r="A915" t="s">
        <v>2208</v>
      </c>
      <c r="B915">
        <v>190</v>
      </c>
      <c r="C915">
        <v>90</v>
      </c>
      <c r="D915" t="s">
        <v>3715</v>
      </c>
      <c r="E915">
        <v>37470017</v>
      </c>
      <c r="F915" t="s">
        <v>585</v>
      </c>
      <c r="G915" t="s">
        <v>3716</v>
      </c>
      <c r="H915">
        <v>27470017</v>
      </c>
      <c r="I915" t="s">
        <v>3717</v>
      </c>
      <c r="J915" t="s">
        <v>19</v>
      </c>
      <c r="K915" t="s">
        <v>2416</v>
      </c>
      <c r="L915">
        <v>10000000</v>
      </c>
      <c r="M915">
        <v>6.1</v>
      </c>
      <c r="N915" t="s">
        <v>1318</v>
      </c>
      <c r="P915" t="s">
        <v>3342</v>
      </c>
      <c r="Q915">
        <v>3.5</v>
      </c>
      <c r="R915">
        <v>1</v>
      </c>
      <c r="S915" cm="1">
        <f t="array" ref="S915">PERCENTILE(IF(Table1[Director Name] = $P915,Table1[imdb_score]),0.25)</f>
        <v>3.5</v>
      </c>
      <c r="T915" cm="1">
        <f t="array" ref="T915">PERCENTILE(IF(Table1[Director Name] = $P915,Table1[imdb_score]),0.5)</f>
        <v>3.5</v>
      </c>
      <c r="U915" cm="1">
        <f t="array" ref="U915">PERCENTILE(IF(Table1[Director Name] = $P915,Table1[imdb_score]),0.75)</f>
        <v>3.5</v>
      </c>
      <c r="V915" cm="1">
        <f t="array" ref="V915">PERCENTILE(IF(Table1[Director Name] = $P915,Table1[imdb_score]),1)</f>
        <v>3.5</v>
      </c>
    </row>
    <row r="916" spans="1:22">
      <c r="A916" t="s">
        <v>2024</v>
      </c>
      <c r="B916">
        <v>113</v>
      </c>
      <c r="C916">
        <v>129</v>
      </c>
      <c r="D916" t="s">
        <v>3718</v>
      </c>
      <c r="E916">
        <v>44469602</v>
      </c>
      <c r="F916" t="s">
        <v>3719</v>
      </c>
      <c r="G916" t="s">
        <v>3720</v>
      </c>
      <c r="H916">
        <v>27469602</v>
      </c>
      <c r="I916" t="s">
        <v>3721</v>
      </c>
      <c r="J916" t="s">
        <v>19</v>
      </c>
      <c r="K916" t="s">
        <v>20</v>
      </c>
      <c r="L916">
        <v>17000000</v>
      </c>
      <c r="M916">
        <v>7.4</v>
      </c>
      <c r="N916" t="s">
        <v>273</v>
      </c>
      <c r="P916" t="s">
        <v>3722</v>
      </c>
      <c r="Q916">
        <v>7.8</v>
      </c>
      <c r="R916">
        <v>1</v>
      </c>
      <c r="S916" cm="1">
        <f t="array" ref="S916">PERCENTILE(IF(Table1[Director Name] = $P916,Table1[imdb_score]),0.25)</f>
        <v>7.8</v>
      </c>
      <c r="T916" cm="1">
        <f t="array" ref="T916">PERCENTILE(IF(Table1[Director Name] = $P916,Table1[imdb_score]),0.5)</f>
        <v>7.8</v>
      </c>
      <c r="U916" cm="1">
        <f t="array" ref="U916">PERCENTILE(IF(Table1[Director Name] = $P916,Table1[imdb_score]),0.75)</f>
        <v>7.8</v>
      </c>
      <c r="V916" cm="1">
        <f t="array" ref="V916">PERCENTILE(IF(Table1[Director Name] = $P916,Table1[imdb_score]),1)</f>
        <v>7.8</v>
      </c>
    </row>
    <row r="917" spans="1:22">
      <c r="A917" t="s">
        <v>3723</v>
      </c>
      <c r="B917">
        <v>220</v>
      </c>
      <c r="C917">
        <v>101</v>
      </c>
      <c r="D917" t="s">
        <v>3724</v>
      </c>
      <c r="E917">
        <v>32453345</v>
      </c>
      <c r="F917" t="s">
        <v>3725</v>
      </c>
      <c r="G917" t="s">
        <v>3726</v>
      </c>
      <c r="H917">
        <v>27453345</v>
      </c>
      <c r="I917" t="s">
        <v>1449</v>
      </c>
      <c r="J917" t="s">
        <v>19</v>
      </c>
      <c r="K917" t="s">
        <v>20</v>
      </c>
      <c r="L917">
        <v>5000000</v>
      </c>
      <c r="M917">
        <v>5</v>
      </c>
      <c r="N917" t="s">
        <v>1495</v>
      </c>
      <c r="P917" t="s">
        <v>3727</v>
      </c>
      <c r="Q917">
        <v>6.1</v>
      </c>
      <c r="R917">
        <v>1</v>
      </c>
      <c r="S917" cm="1">
        <f t="array" ref="S917">PERCENTILE(IF(Table1[Director Name] = $P917,Table1[imdb_score]),0.25)</f>
        <v>6.1</v>
      </c>
      <c r="T917" cm="1">
        <f t="array" ref="T917">PERCENTILE(IF(Table1[Director Name] = $P917,Table1[imdb_score]),0.5)</f>
        <v>6.1</v>
      </c>
      <c r="U917" cm="1">
        <f t="array" ref="U917">PERCENTILE(IF(Table1[Director Name] = $P917,Table1[imdb_score]),0.75)</f>
        <v>6.1</v>
      </c>
      <c r="V917" cm="1">
        <f t="array" ref="V917">PERCENTILE(IF(Table1[Director Name] = $P917,Table1[imdb_score]),1)</f>
        <v>6.1</v>
      </c>
    </row>
    <row r="918" spans="1:22">
      <c r="A918" t="s">
        <v>3728</v>
      </c>
      <c r="B918">
        <v>98</v>
      </c>
      <c r="C918">
        <v>107</v>
      </c>
      <c r="D918" t="s">
        <v>1385</v>
      </c>
      <c r="E918">
        <v>55210049</v>
      </c>
      <c r="F918" t="s">
        <v>540</v>
      </c>
      <c r="G918" t="s">
        <v>3729</v>
      </c>
      <c r="H918">
        <v>27410049</v>
      </c>
      <c r="I918" t="s">
        <v>1387</v>
      </c>
      <c r="J918" t="s">
        <v>19</v>
      </c>
      <c r="K918" t="s">
        <v>20</v>
      </c>
      <c r="L918">
        <v>27800000</v>
      </c>
      <c r="M918">
        <v>5.4</v>
      </c>
      <c r="N918" t="s">
        <v>27</v>
      </c>
      <c r="P918" t="s">
        <v>3730</v>
      </c>
      <c r="Q918">
        <v>4.8</v>
      </c>
      <c r="R918">
        <v>1</v>
      </c>
      <c r="S918" cm="1">
        <f t="array" ref="S918">PERCENTILE(IF(Table1[Director Name] = $P918,Table1[imdb_score]),0.25)</f>
        <v>4.8</v>
      </c>
      <c r="T918" cm="1">
        <f t="array" ref="T918">PERCENTILE(IF(Table1[Director Name] = $P918,Table1[imdb_score]),0.5)</f>
        <v>4.8</v>
      </c>
      <c r="U918" cm="1">
        <f t="array" ref="U918">PERCENTILE(IF(Table1[Director Name] = $P918,Table1[imdb_score]),0.75)</f>
        <v>4.8</v>
      </c>
      <c r="V918" cm="1">
        <f t="array" ref="V918">PERCENTILE(IF(Table1[Director Name] = $P918,Table1[imdb_score]),1)</f>
        <v>4.8</v>
      </c>
    </row>
    <row r="919" spans="1:22">
      <c r="A919" t="s">
        <v>3731</v>
      </c>
      <c r="B919">
        <v>351</v>
      </c>
      <c r="C919">
        <v>111</v>
      </c>
      <c r="D919" t="s">
        <v>3732</v>
      </c>
      <c r="E919">
        <v>38317535</v>
      </c>
      <c r="F919" t="s">
        <v>1263</v>
      </c>
      <c r="G919" t="s">
        <v>3733</v>
      </c>
      <c r="H919">
        <v>27317535</v>
      </c>
      <c r="I919" t="s">
        <v>3734</v>
      </c>
      <c r="J919" t="s">
        <v>19</v>
      </c>
      <c r="K919" t="s">
        <v>379</v>
      </c>
      <c r="L919">
        <v>11000000</v>
      </c>
      <c r="M919">
        <v>7.5</v>
      </c>
      <c r="N919" t="s">
        <v>32</v>
      </c>
      <c r="P919" t="s">
        <v>3735</v>
      </c>
      <c r="Q919">
        <v>6.7</v>
      </c>
      <c r="R919">
        <v>1</v>
      </c>
      <c r="S919" cm="1">
        <f t="array" ref="S919">PERCENTILE(IF(Table1[Director Name] = $P919,Table1[imdb_score]),0.25)</f>
        <v>6.7</v>
      </c>
      <c r="T919" cm="1">
        <f t="array" ref="T919">PERCENTILE(IF(Table1[Director Name] = $P919,Table1[imdb_score]),0.5)</f>
        <v>6.7</v>
      </c>
      <c r="U919" cm="1">
        <f t="array" ref="U919">PERCENTILE(IF(Table1[Director Name] = $P919,Table1[imdb_score]),0.75)</f>
        <v>6.7</v>
      </c>
      <c r="V919" cm="1">
        <f t="array" ref="V919">PERCENTILE(IF(Table1[Director Name] = $P919,Table1[imdb_score]),1)</f>
        <v>6.7</v>
      </c>
    </row>
    <row r="920" spans="1:22">
      <c r="A920" t="s">
        <v>629</v>
      </c>
      <c r="B920">
        <v>153</v>
      </c>
      <c r="C920">
        <v>112</v>
      </c>
      <c r="D920" t="s">
        <v>807</v>
      </c>
      <c r="E920">
        <v>31252964</v>
      </c>
      <c r="F920" t="s">
        <v>83</v>
      </c>
      <c r="G920" t="s">
        <v>3736</v>
      </c>
      <c r="H920">
        <v>27252964</v>
      </c>
      <c r="I920" t="s">
        <v>3737</v>
      </c>
      <c r="J920" t="s">
        <v>19</v>
      </c>
      <c r="K920" t="s">
        <v>20</v>
      </c>
      <c r="L920">
        <v>4000000</v>
      </c>
      <c r="M920">
        <v>7.1</v>
      </c>
      <c r="N920" t="s">
        <v>32</v>
      </c>
      <c r="P920" t="s">
        <v>3738</v>
      </c>
      <c r="Q920">
        <v>6.9</v>
      </c>
      <c r="R920">
        <v>1</v>
      </c>
      <c r="S920" cm="1">
        <f t="array" ref="S920">PERCENTILE(IF(Table1[Director Name] = $P920,Table1[imdb_score]),0.25)</f>
        <v>6.9</v>
      </c>
      <c r="T920" cm="1">
        <f t="array" ref="T920">PERCENTILE(IF(Table1[Director Name] = $P920,Table1[imdb_score]),0.5)</f>
        <v>6.9</v>
      </c>
      <c r="U920" cm="1">
        <f t="array" ref="U920">PERCENTILE(IF(Table1[Director Name] = $P920,Table1[imdb_score]),0.75)</f>
        <v>6.9</v>
      </c>
      <c r="V920" cm="1">
        <f t="array" ref="V920">PERCENTILE(IF(Table1[Director Name] = $P920,Table1[imdb_score]),1)</f>
        <v>6.9</v>
      </c>
    </row>
    <row r="921" spans="1:22">
      <c r="A921" t="s">
        <v>355</v>
      </c>
      <c r="B921">
        <v>185</v>
      </c>
      <c r="C921">
        <v>105</v>
      </c>
      <c r="D921" t="s">
        <v>656</v>
      </c>
      <c r="E921">
        <v>177243721</v>
      </c>
      <c r="F921" t="s">
        <v>371</v>
      </c>
      <c r="G921" t="s">
        <v>3739</v>
      </c>
      <c r="H921">
        <v>27243721</v>
      </c>
      <c r="I921" t="s">
        <v>122</v>
      </c>
      <c r="J921" t="s">
        <v>19</v>
      </c>
      <c r="K921" t="s">
        <v>20</v>
      </c>
      <c r="L921">
        <v>150000000</v>
      </c>
      <c r="M921">
        <v>5.9</v>
      </c>
      <c r="N921" t="s">
        <v>2049</v>
      </c>
      <c r="P921" t="s">
        <v>3740</v>
      </c>
      <c r="Q921">
        <v>7.9</v>
      </c>
      <c r="R921">
        <v>1</v>
      </c>
      <c r="S921" cm="1">
        <f t="array" ref="S921">PERCENTILE(IF(Table1[Director Name] = $P921,Table1[imdb_score]),0.25)</f>
        <v>7.9</v>
      </c>
      <c r="T921" cm="1">
        <f t="array" ref="T921">PERCENTILE(IF(Table1[Director Name] = $P921,Table1[imdb_score]),0.5)</f>
        <v>7.9</v>
      </c>
      <c r="U921" cm="1">
        <f t="array" ref="U921">PERCENTILE(IF(Table1[Director Name] = $P921,Table1[imdb_score]),0.75)</f>
        <v>7.9</v>
      </c>
      <c r="V921" cm="1">
        <f t="array" ref="V921">PERCENTILE(IF(Table1[Director Name] = $P921,Table1[imdb_score]),1)</f>
        <v>7.9</v>
      </c>
    </row>
    <row r="922" spans="1:22">
      <c r="A922" t="s">
        <v>677</v>
      </c>
      <c r="B922">
        <v>125</v>
      </c>
      <c r="C922">
        <v>148</v>
      </c>
      <c r="D922" t="s">
        <v>3741</v>
      </c>
      <c r="E922">
        <v>54200000</v>
      </c>
      <c r="F922" t="s">
        <v>678</v>
      </c>
      <c r="G922" t="s">
        <v>3742</v>
      </c>
      <c r="H922">
        <v>27200000</v>
      </c>
      <c r="I922" t="s">
        <v>3743</v>
      </c>
      <c r="J922" t="s">
        <v>19</v>
      </c>
      <c r="K922" t="s">
        <v>20</v>
      </c>
      <c r="L922">
        <v>27000000</v>
      </c>
      <c r="M922">
        <v>7.9</v>
      </c>
      <c r="N922" t="s">
        <v>3744</v>
      </c>
      <c r="P922" t="s">
        <v>3745</v>
      </c>
      <c r="Q922">
        <v>6.6</v>
      </c>
      <c r="R922">
        <v>1</v>
      </c>
      <c r="S922" cm="1">
        <f t="array" ref="S922">PERCENTILE(IF(Table1[Director Name] = $P922,Table1[imdb_score]),0.25)</f>
        <v>6.6</v>
      </c>
      <c r="T922" cm="1">
        <f t="array" ref="T922">PERCENTILE(IF(Table1[Director Name] = $P922,Table1[imdb_score]),0.5)</f>
        <v>6.6</v>
      </c>
      <c r="U922" cm="1">
        <f t="array" ref="U922">PERCENTILE(IF(Table1[Director Name] = $P922,Table1[imdb_score]),0.75)</f>
        <v>6.6</v>
      </c>
      <c r="V922" cm="1">
        <f t="array" ref="V922">PERCENTILE(IF(Table1[Director Name] = $P922,Table1[imdb_score]),1)</f>
        <v>6.6</v>
      </c>
    </row>
    <row r="923" spans="1:22">
      <c r="A923" t="s">
        <v>699</v>
      </c>
      <c r="B923">
        <v>161</v>
      </c>
      <c r="C923">
        <v>110</v>
      </c>
      <c r="D923" t="s">
        <v>3238</v>
      </c>
      <c r="E923">
        <v>67061228</v>
      </c>
      <c r="F923" t="s">
        <v>616</v>
      </c>
      <c r="G923" t="s">
        <v>3746</v>
      </c>
      <c r="H923">
        <v>27061228</v>
      </c>
      <c r="I923" t="s">
        <v>1103</v>
      </c>
      <c r="J923" t="s">
        <v>19</v>
      </c>
      <c r="K923" t="s">
        <v>20</v>
      </c>
      <c r="L923">
        <v>40000000</v>
      </c>
      <c r="M923">
        <v>5.5</v>
      </c>
      <c r="N923" t="s">
        <v>3747</v>
      </c>
      <c r="P923" t="s">
        <v>3371</v>
      </c>
      <c r="Q923">
        <v>6.8</v>
      </c>
      <c r="R923">
        <v>1</v>
      </c>
      <c r="S923" cm="1">
        <f t="array" ref="S923">PERCENTILE(IF(Table1[Director Name] = $P923,Table1[imdb_score]),0.25)</f>
        <v>6.8</v>
      </c>
      <c r="T923" cm="1">
        <f t="array" ref="T923">PERCENTILE(IF(Table1[Director Name] = $P923,Table1[imdb_score]),0.5)</f>
        <v>6.8</v>
      </c>
      <c r="U923" cm="1">
        <f t="array" ref="U923">PERCENTILE(IF(Table1[Director Name] = $P923,Table1[imdb_score]),0.75)</f>
        <v>6.8</v>
      </c>
      <c r="V923" cm="1">
        <f t="array" ref="V923">PERCENTILE(IF(Table1[Director Name] = $P923,Table1[imdb_score]),1)</f>
        <v>6.8</v>
      </c>
    </row>
    <row r="924" spans="1:22">
      <c r="A924" t="s">
        <v>497</v>
      </c>
      <c r="B924">
        <v>29</v>
      </c>
      <c r="C924">
        <v>123</v>
      </c>
      <c r="D924" t="s">
        <v>839</v>
      </c>
      <c r="E924">
        <v>36049108</v>
      </c>
      <c r="F924" t="s">
        <v>2841</v>
      </c>
      <c r="G924" t="s">
        <v>3748</v>
      </c>
      <c r="H924">
        <v>27049108</v>
      </c>
      <c r="I924" t="s">
        <v>2023</v>
      </c>
      <c r="J924" t="s">
        <v>19</v>
      </c>
      <c r="K924" t="s">
        <v>20</v>
      </c>
      <c r="L924">
        <v>9000000</v>
      </c>
      <c r="M924">
        <v>6.8</v>
      </c>
      <c r="N924" t="s">
        <v>3749</v>
      </c>
      <c r="P924" t="s">
        <v>3750</v>
      </c>
      <c r="Q924">
        <v>4.3</v>
      </c>
      <c r="R924">
        <v>1</v>
      </c>
      <c r="S924" cm="1">
        <f t="array" ref="S924">PERCENTILE(IF(Table1[Director Name] = $P924,Table1[imdb_score]),0.25)</f>
        <v>4.3</v>
      </c>
      <c r="T924" cm="1">
        <f t="array" ref="T924">PERCENTILE(IF(Table1[Director Name] = $P924,Table1[imdb_score]),0.5)</f>
        <v>4.3</v>
      </c>
      <c r="U924" cm="1">
        <f t="array" ref="U924">PERCENTILE(IF(Table1[Director Name] = $P924,Table1[imdb_score]),0.75)</f>
        <v>4.3</v>
      </c>
      <c r="V924" cm="1">
        <f t="array" ref="V924">PERCENTILE(IF(Table1[Director Name] = $P924,Table1[imdb_score]),1)</f>
        <v>4.3</v>
      </c>
    </row>
    <row r="925" spans="1:22">
      <c r="A925" t="s">
        <v>1181</v>
      </c>
      <c r="B925">
        <v>88</v>
      </c>
      <c r="C925">
        <v>94</v>
      </c>
      <c r="D925" t="s">
        <v>2373</v>
      </c>
      <c r="E925">
        <v>49002815</v>
      </c>
      <c r="F925" t="s">
        <v>2370</v>
      </c>
      <c r="G925" t="s">
        <v>3751</v>
      </c>
      <c r="H925">
        <v>27002815</v>
      </c>
      <c r="I925" t="s">
        <v>3752</v>
      </c>
      <c r="J925" t="s">
        <v>19</v>
      </c>
      <c r="K925" t="s">
        <v>20</v>
      </c>
      <c r="L925">
        <v>22000000</v>
      </c>
      <c r="M925">
        <v>6.4</v>
      </c>
      <c r="N925" t="s">
        <v>180</v>
      </c>
      <c r="P925" t="s">
        <v>3723</v>
      </c>
      <c r="Q925">
        <v>5</v>
      </c>
      <c r="R925">
        <v>1</v>
      </c>
      <c r="S925" cm="1">
        <f t="array" ref="S925">PERCENTILE(IF(Table1[Director Name] = $P925,Table1[imdb_score]),0.25)</f>
        <v>5</v>
      </c>
      <c r="T925" cm="1">
        <f t="array" ref="T925">PERCENTILE(IF(Table1[Director Name] = $P925,Table1[imdb_score]),0.5)</f>
        <v>5</v>
      </c>
      <c r="U925" cm="1">
        <f t="array" ref="U925">PERCENTILE(IF(Table1[Director Name] = $P925,Table1[imdb_score]),0.75)</f>
        <v>5</v>
      </c>
      <c r="V925" cm="1">
        <f t="array" ref="V925">PERCENTILE(IF(Table1[Director Name] = $P925,Table1[imdb_score]),1)</f>
        <v>5</v>
      </c>
    </row>
    <row r="926" spans="1:22">
      <c r="A926" t="s">
        <v>1900</v>
      </c>
      <c r="B926">
        <v>327</v>
      </c>
      <c r="C926">
        <v>100</v>
      </c>
      <c r="D926" t="s">
        <v>259</v>
      </c>
      <c r="E926">
        <v>34963967</v>
      </c>
      <c r="F926" t="s">
        <v>334</v>
      </c>
      <c r="G926" t="s">
        <v>3753</v>
      </c>
      <c r="H926">
        <v>26963967</v>
      </c>
      <c r="I926" t="s">
        <v>24</v>
      </c>
      <c r="J926" t="s">
        <v>19</v>
      </c>
      <c r="K926" t="s">
        <v>20</v>
      </c>
      <c r="L926">
        <v>8000000</v>
      </c>
      <c r="M926">
        <v>7.7</v>
      </c>
      <c r="N926" t="s">
        <v>564</v>
      </c>
      <c r="P926" t="s">
        <v>3754</v>
      </c>
      <c r="Q926">
        <v>3.2</v>
      </c>
      <c r="R926">
        <v>1</v>
      </c>
      <c r="S926" cm="1">
        <f t="array" ref="S926">PERCENTILE(IF(Table1[Director Name] = $P926,Table1[imdb_score]),0.25)</f>
        <v>3.2</v>
      </c>
      <c r="T926" cm="1">
        <f t="array" ref="T926">PERCENTILE(IF(Table1[Director Name] = $P926,Table1[imdb_score]),0.5)</f>
        <v>3.2</v>
      </c>
      <c r="U926" cm="1">
        <f t="array" ref="U926">PERCENTILE(IF(Table1[Director Name] = $P926,Table1[imdb_score]),0.75)</f>
        <v>3.2</v>
      </c>
      <c r="V926" cm="1">
        <f t="array" ref="V926">PERCENTILE(IF(Table1[Director Name] = $P926,Table1[imdb_score]),1)</f>
        <v>3.2</v>
      </c>
    </row>
    <row r="927" spans="1:22">
      <c r="A927" t="s">
        <v>2890</v>
      </c>
      <c r="B927">
        <v>169</v>
      </c>
      <c r="C927">
        <v>105</v>
      </c>
      <c r="D927" t="s">
        <v>3755</v>
      </c>
      <c r="E927">
        <v>51853450</v>
      </c>
      <c r="F927" t="s">
        <v>712</v>
      </c>
      <c r="G927" t="s">
        <v>3756</v>
      </c>
      <c r="H927">
        <v>26853450</v>
      </c>
      <c r="I927" t="s">
        <v>1966</v>
      </c>
      <c r="J927" t="s">
        <v>19</v>
      </c>
      <c r="K927" t="s">
        <v>20</v>
      </c>
      <c r="L927">
        <v>25000000</v>
      </c>
      <c r="M927">
        <v>6.6</v>
      </c>
      <c r="N927" t="s">
        <v>808</v>
      </c>
      <c r="P927" t="s">
        <v>3757</v>
      </c>
      <c r="Q927">
        <v>6.5</v>
      </c>
      <c r="R927">
        <v>1</v>
      </c>
      <c r="S927" cm="1">
        <f t="array" ref="S927">PERCENTILE(IF(Table1[Director Name] = $P927,Table1[imdb_score]),0.25)</f>
        <v>6.5</v>
      </c>
      <c r="T927" cm="1">
        <f t="array" ref="T927">PERCENTILE(IF(Table1[Director Name] = $P927,Table1[imdb_score]),0.5)</f>
        <v>6.5</v>
      </c>
      <c r="U927" cm="1">
        <f t="array" ref="U927">PERCENTILE(IF(Table1[Director Name] = $P927,Table1[imdb_score]),0.75)</f>
        <v>6.5</v>
      </c>
      <c r="V927" cm="1">
        <f t="array" ref="V927">PERCENTILE(IF(Table1[Director Name] = $P927,Table1[imdb_score]),1)</f>
        <v>6.5</v>
      </c>
    </row>
    <row r="928" spans="1:22">
      <c r="A928" t="s">
        <v>325</v>
      </c>
      <c r="B928">
        <v>178</v>
      </c>
      <c r="C928">
        <v>102</v>
      </c>
      <c r="D928" t="s">
        <v>1446</v>
      </c>
      <c r="E928">
        <v>55845943</v>
      </c>
      <c r="F928" t="s">
        <v>338</v>
      </c>
      <c r="G928" t="s">
        <v>3758</v>
      </c>
      <c r="H928">
        <v>26845943</v>
      </c>
      <c r="I928" t="s">
        <v>3759</v>
      </c>
      <c r="J928" t="s">
        <v>19</v>
      </c>
      <c r="K928" t="s">
        <v>20</v>
      </c>
      <c r="L928">
        <v>29000000</v>
      </c>
      <c r="M928">
        <v>6.4</v>
      </c>
      <c r="N928" t="s">
        <v>524</v>
      </c>
      <c r="P928" t="s">
        <v>3760</v>
      </c>
      <c r="Q928">
        <v>6.6</v>
      </c>
      <c r="R928">
        <v>1</v>
      </c>
      <c r="S928" cm="1">
        <f t="array" ref="S928">PERCENTILE(IF(Table1[Director Name] = $P928,Table1[imdb_score]),0.25)</f>
        <v>6.6</v>
      </c>
      <c r="T928" cm="1">
        <f t="array" ref="T928">PERCENTILE(IF(Table1[Director Name] = $P928,Table1[imdb_score]),0.5)</f>
        <v>6.6</v>
      </c>
      <c r="U928" cm="1">
        <f t="array" ref="U928">PERCENTILE(IF(Table1[Director Name] = $P928,Table1[imdb_score]),0.75)</f>
        <v>6.6</v>
      </c>
      <c r="V928" cm="1">
        <f t="array" ref="V928">PERCENTILE(IF(Table1[Director Name] = $P928,Table1[imdb_score]),1)</f>
        <v>6.6</v>
      </c>
    </row>
    <row r="929" spans="1:22">
      <c r="A929" t="s">
        <v>1112</v>
      </c>
      <c r="B929">
        <v>265</v>
      </c>
      <c r="C929">
        <v>108</v>
      </c>
      <c r="D929" t="s">
        <v>3761</v>
      </c>
      <c r="E929">
        <v>41777564</v>
      </c>
      <c r="F929" t="s">
        <v>2324</v>
      </c>
      <c r="G929" t="s">
        <v>3762</v>
      </c>
      <c r="H929">
        <v>26777564</v>
      </c>
      <c r="I929" t="s">
        <v>3763</v>
      </c>
      <c r="J929" t="s">
        <v>19</v>
      </c>
      <c r="K929" t="s">
        <v>20</v>
      </c>
      <c r="L929">
        <v>15000000</v>
      </c>
      <c r="M929">
        <v>6.4</v>
      </c>
      <c r="N929" t="s">
        <v>116</v>
      </c>
      <c r="P929" t="s">
        <v>2963</v>
      </c>
      <c r="Q929">
        <v>5.6</v>
      </c>
      <c r="R929">
        <v>1</v>
      </c>
      <c r="S929" cm="1">
        <f t="array" ref="S929">PERCENTILE(IF(Table1[Director Name] = $P929,Table1[imdb_score]),0.25)</f>
        <v>5.6</v>
      </c>
      <c r="T929" cm="1">
        <f t="array" ref="T929">PERCENTILE(IF(Table1[Director Name] = $P929,Table1[imdb_score]),0.5)</f>
        <v>5.6</v>
      </c>
      <c r="U929" cm="1">
        <f t="array" ref="U929">PERCENTILE(IF(Table1[Director Name] = $P929,Table1[imdb_score]),0.75)</f>
        <v>5.6</v>
      </c>
      <c r="V929" cm="1">
        <f t="array" ref="V929">PERCENTILE(IF(Table1[Director Name] = $P929,Table1[imdb_score]),1)</f>
        <v>5.6</v>
      </c>
    </row>
    <row r="930" spans="1:22">
      <c r="A930" t="s">
        <v>1749</v>
      </c>
      <c r="B930">
        <v>109</v>
      </c>
      <c r="C930">
        <v>110</v>
      </c>
      <c r="D930" t="s">
        <v>3764</v>
      </c>
      <c r="E930">
        <v>37766350</v>
      </c>
      <c r="F930" t="s">
        <v>2780</v>
      </c>
      <c r="G930" t="s">
        <v>3765</v>
      </c>
      <c r="H930">
        <v>26766350</v>
      </c>
      <c r="I930" t="s">
        <v>3233</v>
      </c>
      <c r="J930" t="s">
        <v>19</v>
      </c>
      <c r="K930" t="s">
        <v>20</v>
      </c>
      <c r="L930">
        <v>11000000</v>
      </c>
      <c r="M930">
        <v>7.3</v>
      </c>
      <c r="N930" t="s">
        <v>48</v>
      </c>
      <c r="P930" t="s">
        <v>3766</v>
      </c>
      <c r="Q930">
        <v>7.7</v>
      </c>
      <c r="R930">
        <v>1</v>
      </c>
      <c r="S930" cm="1">
        <f t="array" ref="S930">PERCENTILE(IF(Table1[Director Name] = $P930,Table1[imdb_score]),0.25)</f>
        <v>7.7</v>
      </c>
      <c r="T930" cm="1">
        <f t="array" ref="T930">PERCENTILE(IF(Table1[Director Name] = $P930,Table1[imdb_score]),0.5)</f>
        <v>7.7</v>
      </c>
      <c r="U930" cm="1">
        <f t="array" ref="U930">PERCENTILE(IF(Table1[Director Name] = $P930,Table1[imdb_score]),0.75)</f>
        <v>7.7</v>
      </c>
      <c r="V930" cm="1">
        <f t="array" ref="V930">PERCENTILE(IF(Table1[Director Name] = $P930,Table1[imdb_score]),1)</f>
        <v>7.7</v>
      </c>
    </row>
    <row r="931" spans="1:22">
      <c r="A931" t="s">
        <v>3767</v>
      </c>
      <c r="B931">
        <v>11</v>
      </c>
      <c r="C931">
        <v>108</v>
      </c>
      <c r="D931" t="s">
        <v>3768</v>
      </c>
      <c r="E931">
        <v>34746109</v>
      </c>
      <c r="F931" t="s">
        <v>3769</v>
      </c>
      <c r="G931" t="s">
        <v>3770</v>
      </c>
      <c r="H931">
        <v>26746109</v>
      </c>
      <c r="I931" t="s">
        <v>3771</v>
      </c>
      <c r="J931" t="s">
        <v>19</v>
      </c>
      <c r="K931" t="s">
        <v>20</v>
      </c>
      <c r="L931">
        <v>8000000</v>
      </c>
      <c r="M931">
        <v>5.6</v>
      </c>
      <c r="N931" t="s">
        <v>3772</v>
      </c>
      <c r="P931" t="s">
        <v>3773</v>
      </c>
      <c r="Q931">
        <v>6.5</v>
      </c>
      <c r="R931">
        <v>1</v>
      </c>
      <c r="S931" cm="1">
        <f t="array" ref="S931">PERCENTILE(IF(Table1[Director Name] = $P931,Table1[imdb_score]),0.25)</f>
        <v>6.5</v>
      </c>
      <c r="T931" cm="1">
        <f t="array" ref="T931">PERCENTILE(IF(Table1[Director Name] = $P931,Table1[imdb_score]),0.5)</f>
        <v>6.5</v>
      </c>
      <c r="U931" cm="1">
        <f t="array" ref="U931">PERCENTILE(IF(Table1[Director Name] = $P931,Table1[imdb_score]),0.75)</f>
        <v>6.5</v>
      </c>
      <c r="V931" cm="1">
        <f t="array" ref="V931">PERCENTILE(IF(Table1[Director Name] = $P931,Table1[imdb_score]),1)</f>
        <v>6.5</v>
      </c>
    </row>
    <row r="932" spans="1:22">
      <c r="A932" t="s">
        <v>629</v>
      </c>
      <c r="B932">
        <v>226</v>
      </c>
      <c r="C932">
        <v>101</v>
      </c>
      <c r="D932" t="s">
        <v>28</v>
      </c>
      <c r="E932">
        <v>51676606</v>
      </c>
      <c r="F932" t="s">
        <v>338</v>
      </c>
      <c r="G932" t="s">
        <v>3774</v>
      </c>
      <c r="H932">
        <v>26676606</v>
      </c>
      <c r="I932" t="s">
        <v>2223</v>
      </c>
      <c r="J932" t="s">
        <v>19</v>
      </c>
      <c r="K932" t="s">
        <v>20</v>
      </c>
      <c r="L932">
        <v>25000000</v>
      </c>
      <c r="M932">
        <v>7.8</v>
      </c>
      <c r="N932" t="s">
        <v>3775</v>
      </c>
      <c r="P932" t="s">
        <v>3776</v>
      </c>
      <c r="Q932">
        <v>5.2</v>
      </c>
      <c r="R932">
        <v>1</v>
      </c>
      <c r="S932" cm="1">
        <f t="array" ref="S932">PERCENTILE(IF(Table1[Director Name] = $P932,Table1[imdb_score]),0.25)</f>
        <v>5.2</v>
      </c>
      <c r="T932" cm="1">
        <f t="array" ref="T932">PERCENTILE(IF(Table1[Director Name] = $P932,Table1[imdb_score]),0.5)</f>
        <v>5.2</v>
      </c>
      <c r="U932" cm="1">
        <f t="array" ref="U932">PERCENTILE(IF(Table1[Director Name] = $P932,Table1[imdb_score]),0.75)</f>
        <v>5.2</v>
      </c>
      <c r="V932" cm="1">
        <f t="array" ref="V932">PERCENTILE(IF(Table1[Director Name] = $P932,Table1[imdb_score]),1)</f>
        <v>5.2</v>
      </c>
    </row>
    <row r="933" spans="1:22">
      <c r="A933" t="s">
        <v>1688</v>
      </c>
      <c r="B933">
        <v>178</v>
      </c>
      <c r="C933">
        <v>89</v>
      </c>
      <c r="D933" t="s">
        <v>3777</v>
      </c>
      <c r="E933">
        <v>42638165</v>
      </c>
      <c r="F933" t="s">
        <v>824</v>
      </c>
      <c r="G933" t="s">
        <v>3778</v>
      </c>
      <c r="H933">
        <v>26638165</v>
      </c>
      <c r="I933" t="s">
        <v>3779</v>
      </c>
      <c r="J933" t="s">
        <v>19</v>
      </c>
      <c r="K933" t="s">
        <v>20</v>
      </c>
      <c r="L933">
        <v>16000000</v>
      </c>
      <c r="M933">
        <v>4.8</v>
      </c>
      <c r="N933" t="s">
        <v>2088</v>
      </c>
      <c r="P933" t="s">
        <v>3780</v>
      </c>
      <c r="Q933">
        <v>6.5</v>
      </c>
      <c r="R933">
        <v>1</v>
      </c>
      <c r="S933" cm="1">
        <f t="array" ref="S933">PERCENTILE(IF(Table1[Director Name] = $P933,Table1[imdb_score]),0.25)</f>
        <v>6.5</v>
      </c>
      <c r="T933" cm="1">
        <f t="array" ref="T933">PERCENTILE(IF(Table1[Director Name] = $P933,Table1[imdb_score]),0.5)</f>
        <v>6.5</v>
      </c>
      <c r="U933" cm="1">
        <f t="array" ref="U933">PERCENTILE(IF(Table1[Director Name] = $P933,Table1[imdb_score]),0.75)</f>
        <v>6.5</v>
      </c>
      <c r="V933" cm="1">
        <f t="array" ref="V933">PERCENTILE(IF(Table1[Director Name] = $P933,Table1[imdb_score]),1)</f>
        <v>6.5</v>
      </c>
    </row>
    <row r="934" spans="1:22">
      <c r="A934" t="s">
        <v>1688</v>
      </c>
      <c r="B934">
        <v>178</v>
      </c>
      <c r="C934">
        <v>89</v>
      </c>
      <c r="D934" t="s">
        <v>3777</v>
      </c>
      <c r="E934">
        <v>42638165</v>
      </c>
      <c r="F934" t="s">
        <v>824</v>
      </c>
      <c r="G934" t="s">
        <v>3778</v>
      </c>
      <c r="H934">
        <v>26638165</v>
      </c>
      <c r="I934" t="s">
        <v>3779</v>
      </c>
      <c r="J934" t="s">
        <v>19</v>
      </c>
      <c r="K934" t="s">
        <v>20</v>
      </c>
      <c r="L934">
        <v>16000000</v>
      </c>
      <c r="M934">
        <v>4.8</v>
      </c>
      <c r="N934" t="s">
        <v>2088</v>
      </c>
      <c r="P934" t="s">
        <v>3781</v>
      </c>
      <c r="Q934">
        <v>6.6</v>
      </c>
      <c r="R934">
        <v>1</v>
      </c>
      <c r="S934" cm="1">
        <f t="array" ref="S934">PERCENTILE(IF(Table1[Director Name] = $P934,Table1[imdb_score]),0.25)</f>
        <v>6.6</v>
      </c>
      <c r="T934" cm="1">
        <f t="array" ref="T934">PERCENTILE(IF(Table1[Director Name] = $P934,Table1[imdb_score]),0.5)</f>
        <v>6.6</v>
      </c>
      <c r="U934" cm="1">
        <f t="array" ref="U934">PERCENTILE(IF(Table1[Director Name] = $P934,Table1[imdb_score]),0.75)</f>
        <v>6.6</v>
      </c>
      <c r="V934" cm="1">
        <f t="array" ref="V934">PERCENTILE(IF(Table1[Director Name] = $P934,Table1[imdb_score]),1)</f>
        <v>6.6</v>
      </c>
    </row>
    <row r="935" spans="1:22">
      <c r="A935" t="s">
        <v>3782</v>
      </c>
      <c r="B935">
        <v>72</v>
      </c>
      <c r="C935">
        <v>251</v>
      </c>
      <c r="D935" t="s">
        <v>3449</v>
      </c>
      <c r="E935">
        <v>57750000</v>
      </c>
      <c r="F935" t="s">
        <v>3783</v>
      </c>
      <c r="G935" t="s">
        <v>3784</v>
      </c>
      <c r="H935">
        <v>26635000</v>
      </c>
      <c r="I935" t="s">
        <v>3785</v>
      </c>
      <c r="J935" t="s">
        <v>19</v>
      </c>
      <c r="K935" t="s">
        <v>379</v>
      </c>
      <c r="L935">
        <v>31115000</v>
      </c>
      <c r="M935">
        <v>7</v>
      </c>
      <c r="N935" t="s">
        <v>796</v>
      </c>
      <c r="P935" t="s">
        <v>3786</v>
      </c>
      <c r="Q935">
        <v>6.9</v>
      </c>
      <c r="R935">
        <v>1</v>
      </c>
      <c r="S935" cm="1">
        <f t="array" ref="S935">PERCENTILE(IF(Table1[Director Name] = $P935,Table1[imdb_score]),0.25)</f>
        <v>6.9</v>
      </c>
      <c r="T935" cm="1">
        <f t="array" ref="T935">PERCENTILE(IF(Table1[Director Name] = $P935,Table1[imdb_score]),0.5)</f>
        <v>6.9</v>
      </c>
      <c r="U935" cm="1">
        <f t="array" ref="U935">PERCENTILE(IF(Table1[Director Name] = $P935,Table1[imdb_score]),0.75)</f>
        <v>6.9</v>
      </c>
      <c r="V935" cm="1">
        <f t="array" ref="V935">PERCENTILE(IF(Table1[Director Name] = $P935,Table1[imdb_score]),1)</f>
        <v>6.9</v>
      </c>
    </row>
    <row r="936" spans="1:22">
      <c r="A936" t="s">
        <v>434</v>
      </c>
      <c r="B936">
        <v>77</v>
      </c>
      <c r="C936">
        <v>92</v>
      </c>
      <c r="D936" t="s">
        <v>3787</v>
      </c>
      <c r="E936">
        <v>38624000</v>
      </c>
      <c r="F936" t="s">
        <v>651</v>
      </c>
      <c r="G936" t="s">
        <v>3788</v>
      </c>
      <c r="H936">
        <v>26624000</v>
      </c>
      <c r="I936" t="s">
        <v>3789</v>
      </c>
      <c r="J936" t="s">
        <v>19</v>
      </c>
      <c r="K936" t="s">
        <v>20</v>
      </c>
      <c r="L936">
        <v>12000000</v>
      </c>
      <c r="M936">
        <v>7</v>
      </c>
      <c r="N936" t="s">
        <v>654</v>
      </c>
      <c r="P936" t="s">
        <v>3790</v>
      </c>
      <c r="Q936">
        <v>5.3</v>
      </c>
      <c r="R936">
        <v>1</v>
      </c>
      <c r="S936" cm="1">
        <f t="array" ref="S936">PERCENTILE(IF(Table1[Director Name] = $P936,Table1[imdb_score]),0.25)</f>
        <v>5.3</v>
      </c>
      <c r="T936" cm="1">
        <f t="array" ref="T936">PERCENTILE(IF(Table1[Director Name] = $P936,Table1[imdb_score]),0.5)</f>
        <v>5.3</v>
      </c>
      <c r="U936" cm="1">
        <f t="array" ref="U936">PERCENTILE(IF(Table1[Director Name] = $P936,Table1[imdb_score]),0.75)</f>
        <v>5.3</v>
      </c>
      <c r="V936" cm="1">
        <f t="array" ref="V936">PERCENTILE(IF(Table1[Director Name] = $P936,Table1[imdb_score]),1)</f>
        <v>5.3</v>
      </c>
    </row>
    <row r="937" spans="1:22">
      <c r="A937" t="s">
        <v>1839</v>
      </c>
      <c r="B937">
        <v>408</v>
      </c>
      <c r="C937">
        <v>117</v>
      </c>
      <c r="D937" t="s">
        <v>1737</v>
      </c>
      <c r="E937">
        <v>51533608</v>
      </c>
      <c r="F937" t="s">
        <v>76</v>
      </c>
      <c r="G937" t="s">
        <v>3791</v>
      </c>
      <c r="H937">
        <v>26533608</v>
      </c>
      <c r="I937" t="s">
        <v>3792</v>
      </c>
      <c r="J937" t="s">
        <v>19</v>
      </c>
      <c r="K937" t="s">
        <v>20</v>
      </c>
      <c r="L937">
        <v>25000000</v>
      </c>
      <c r="M937">
        <v>6.8</v>
      </c>
      <c r="N937" t="s">
        <v>603</v>
      </c>
      <c r="P937" t="s">
        <v>3793</v>
      </c>
      <c r="Q937">
        <v>7</v>
      </c>
      <c r="R937">
        <v>1</v>
      </c>
      <c r="S937" cm="1">
        <f t="array" ref="S937">PERCENTILE(IF(Table1[Director Name] = $P937,Table1[imdb_score]),0.25)</f>
        <v>7</v>
      </c>
      <c r="T937" cm="1">
        <f t="array" ref="T937">PERCENTILE(IF(Table1[Director Name] = $P937,Table1[imdb_score]),0.5)</f>
        <v>7</v>
      </c>
      <c r="U937" cm="1">
        <f t="array" ref="U937">PERCENTILE(IF(Table1[Director Name] = $P937,Table1[imdb_score]),0.75)</f>
        <v>7</v>
      </c>
      <c r="V937" cm="1">
        <f t="array" ref="V937">PERCENTILE(IF(Table1[Director Name] = $P937,Table1[imdb_score]),1)</f>
        <v>7</v>
      </c>
    </row>
    <row r="938" spans="1:22">
      <c r="A938" t="s">
        <v>729</v>
      </c>
      <c r="B938">
        <v>221</v>
      </c>
      <c r="C938">
        <v>82</v>
      </c>
      <c r="D938" t="s">
        <v>3794</v>
      </c>
      <c r="E938">
        <v>66466372</v>
      </c>
      <c r="F938" t="s">
        <v>3795</v>
      </c>
      <c r="G938" t="s">
        <v>3796</v>
      </c>
      <c r="H938">
        <v>26466372</v>
      </c>
      <c r="I938" t="s">
        <v>3797</v>
      </c>
      <c r="J938" t="s">
        <v>19</v>
      </c>
      <c r="K938" t="s">
        <v>20</v>
      </c>
      <c r="L938">
        <v>40000000</v>
      </c>
      <c r="M938">
        <v>5.2</v>
      </c>
      <c r="N938" t="s">
        <v>116</v>
      </c>
      <c r="P938" t="s">
        <v>3168</v>
      </c>
      <c r="Q938">
        <v>6.3</v>
      </c>
      <c r="R938">
        <v>1</v>
      </c>
      <c r="S938" cm="1">
        <f t="array" ref="S938">PERCENTILE(IF(Table1[Director Name] = $P938,Table1[imdb_score]),0.25)</f>
        <v>6.3</v>
      </c>
      <c r="T938" cm="1">
        <f t="array" ref="T938">PERCENTILE(IF(Table1[Director Name] = $P938,Table1[imdb_score]),0.5)</f>
        <v>6.3</v>
      </c>
      <c r="U938" cm="1">
        <f t="array" ref="U938">PERCENTILE(IF(Table1[Director Name] = $P938,Table1[imdb_score]),0.75)</f>
        <v>6.3</v>
      </c>
      <c r="V938" cm="1">
        <f t="array" ref="V938">PERCENTILE(IF(Table1[Director Name] = $P938,Table1[imdb_score]),1)</f>
        <v>6.3</v>
      </c>
    </row>
    <row r="939" spans="1:22">
      <c r="A939" t="s">
        <v>1211</v>
      </c>
      <c r="B939">
        <v>213</v>
      </c>
      <c r="C939">
        <v>102</v>
      </c>
      <c r="D939" t="s">
        <v>3798</v>
      </c>
      <c r="E939">
        <v>71423726</v>
      </c>
      <c r="F939" t="s">
        <v>717</v>
      </c>
      <c r="G939" t="s">
        <v>3799</v>
      </c>
      <c r="H939">
        <v>26423726</v>
      </c>
      <c r="I939" t="s">
        <v>3800</v>
      </c>
      <c r="J939" t="s">
        <v>19</v>
      </c>
      <c r="K939" t="s">
        <v>20</v>
      </c>
      <c r="L939">
        <v>45000000</v>
      </c>
      <c r="M939">
        <v>7.3</v>
      </c>
      <c r="N939" t="s">
        <v>386</v>
      </c>
      <c r="P939" t="s">
        <v>3801</v>
      </c>
      <c r="Q939">
        <v>7</v>
      </c>
      <c r="R939">
        <v>1</v>
      </c>
      <c r="S939" cm="1">
        <f t="array" ref="S939">PERCENTILE(IF(Table1[Director Name] = $P939,Table1[imdb_score]),0.25)</f>
        <v>7</v>
      </c>
      <c r="T939" cm="1">
        <f t="array" ref="T939">PERCENTILE(IF(Table1[Director Name] = $P939,Table1[imdb_score]),0.5)</f>
        <v>7</v>
      </c>
      <c r="U939" cm="1">
        <f t="array" ref="U939">PERCENTILE(IF(Table1[Director Name] = $P939,Table1[imdb_score]),0.75)</f>
        <v>7</v>
      </c>
      <c r="V939" cm="1">
        <f t="array" ref="V939">PERCENTILE(IF(Table1[Director Name] = $P939,Table1[imdb_score]),1)</f>
        <v>7</v>
      </c>
    </row>
    <row r="940" spans="1:22">
      <c r="A940" t="s">
        <v>2915</v>
      </c>
      <c r="B940">
        <v>91</v>
      </c>
      <c r="C940">
        <v>93</v>
      </c>
      <c r="D940" t="s">
        <v>2575</v>
      </c>
      <c r="E940">
        <v>34872293</v>
      </c>
      <c r="F940" t="s">
        <v>338</v>
      </c>
      <c r="G940" t="s">
        <v>3802</v>
      </c>
      <c r="H940">
        <v>26372293</v>
      </c>
      <c r="I940" t="s">
        <v>1764</v>
      </c>
      <c r="J940" t="s">
        <v>19</v>
      </c>
      <c r="K940" t="s">
        <v>20</v>
      </c>
      <c r="L940">
        <v>8500000</v>
      </c>
      <c r="M940">
        <v>4.9000000000000004</v>
      </c>
      <c r="N940" t="s">
        <v>3803</v>
      </c>
      <c r="P940" t="s">
        <v>2764</v>
      </c>
      <c r="Q940">
        <v>6.5</v>
      </c>
      <c r="R940">
        <v>1</v>
      </c>
      <c r="S940" cm="1">
        <f t="array" ref="S940">PERCENTILE(IF(Table1[Director Name] = $P940,Table1[imdb_score]),0.25)</f>
        <v>6.5</v>
      </c>
      <c r="T940" cm="1">
        <f t="array" ref="T940">PERCENTILE(IF(Table1[Director Name] = $P940,Table1[imdb_score]),0.5)</f>
        <v>6.5</v>
      </c>
      <c r="U940" cm="1">
        <f t="array" ref="U940">PERCENTILE(IF(Table1[Director Name] = $P940,Table1[imdb_score]),0.75)</f>
        <v>6.5</v>
      </c>
      <c r="V940" cm="1">
        <f t="array" ref="V940">PERCENTILE(IF(Table1[Director Name] = $P940,Table1[imdb_score]),1)</f>
        <v>6.5</v>
      </c>
    </row>
    <row r="941" spans="1:22">
      <c r="A941" t="s">
        <v>2153</v>
      </c>
      <c r="B941">
        <v>140</v>
      </c>
      <c r="C941">
        <v>89</v>
      </c>
      <c r="D941" t="s">
        <v>3804</v>
      </c>
      <c r="E941">
        <v>46363118</v>
      </c>
      <c r="F941" t="s">
        <v>3805</v>
      </c>
      <c r="G941" t="s">
        <v>3806</v>
      </c>
      <c r="H941">
        <v>26363118</v>
      </c>
      <c r="I941" t="s">
        <v>3807</v>
      </c>
      <c r="J941" t="s">
        <v>19</v>
      </c>
      <c r="K941" t="s">
        <v>20</v>
      </c>
      <c r="L941">
        <v>20000000</v>
      </c>
      <c r="M941">
        <v>4.0999999999999996</v>
      </c>
      <c r="N941" t="s">
        <v>2558</v>
      </c>
      <c r="P941" t="s">
        <v>3156</v>
      </c>
      <c r="Q941">
        <v>5.8</v>
      </c>
      <c r="R941">
        <v>1</v>
      </c>
      <c r="S941" cm="1">
        <f t="array" ref="S941">PERCENTILE(IF(Table1[Director Name] = $P941,Table1[imdb_score]),0.25)</f>
        <v>5.8</v>
      </c>
      <c r="T941" cm="1">
        <f t="array" ref="T941">PERCENTILE(IF(Table1[Director Name] = $P941,Table1[imdb_score]),0.5)</f>
        <v>5.8</v>
      </c>
      <c r="U941" cm="1">
        <f t="array" ref="U941">PERCENTILE(IF(Table1[Director Name] = $P941,Table1[imdb_score]),0.75)</f>
        <v>5.8</v>
      </c>
      <c r="V941" cm="1">
        <f t="array" ref="V941">PERCENTILE(IF(Table1[Director Name] = $P941,Table1[imdb_score]),1)</f>
        <v>5.8</v>
      </c>
    </row>
    <row r="942" spans="1:22">
      <c r="A942" t="s">
        <v>1359</v>
      </c>
      <c r="B942">
        <v>127</v>
      </c>
      <c r="C942">
        <v>83</v>
      </c>
      <c r="D942" t="s">
        <v>3808</v>
      </c>
      <c r="E942">
        <v>71277420</v>
      </c>
      <c r="F942" t="s">
        <v>901</v>
      </c>
      <c r="G942" t="s">
        <v>3809</v>
      </c>
      <c r="H942">
        <v>26277420</v>
      </c>
      <c r="I942" t="s">
        <v>841</v>
      </c>
      <c r="J942" t="s">
        <v>19</v>
      </c>
      <c r="K942" t="s">
        <v>20</v>
      </c>
      <c r="L942">
        <v>45000000</v>
      </c>
      <c r="M942">
        <v>5.2</v>
      </c>
      <c r="N942" t="s">
        <v>57</v>
      </c>
      <c r="P942" t="s">
        <v>3810</v>
      </c>
      <c r="Q942">
        <v>4.8</v>
      </c>
      <c r="R942">
        <v>1</v>
      </c>
      <c r="S942" cm="1">
        <f t="array" ref="S942">PERCENTILE(IF(Table1[Director Name] = $P942,Table1[imdb_score]),0.25)</f>
        <v>4.8</v>
      </c>
      <c r="T942" cm="1">
        <f t="array" ref="T942">PERCENTILE(IF(Table1[Director Name] = $P942,Table1[imdb_score]),0.5)</f>
        <v>4.8</v>
      </c>
      <c r="U942" cm="1">
        <f t="array" ref="U942">PERCENTILE(IF(Table1[Director Name] = $P942,Table1[imdb_score]),0.75)</f>
        <v>4.8</v>
      </c>
      <c r="V942" cm="1">
        <f t="array" ref="V942">PERCENTILE(IF(Table1[Director Name] = $P942,Table1[imdb_score]),1)</f>
        <v>4.8</v>
      </c>
    </row>
    <row r="943" spans="1:22">
      <c r="A943" t="s">
        <v>467</v>
      </c>
      <c r="B943">
        <v>69</v>
      </c>
      <c r="C943">
        <v>136</v>
      </c>
      <c r="D943" t="s">
        <v>28</v>
      </c>
      <c r="E943">
        <v>42700000</v>
      </c>
      <c r="F943" t="s">
        <v>717</v>
      </c>
      <c r="G943" t="s">
        <v>3811</v>
      </c>
      <c r="H943">
        <v>26200000</v>
      </c>
      <c r="I943" t="s">
        <v>1632</v>
      </c>
      <c r="J943" t="s">
        <v>19</v>
      </c>
      <c r="K943" t="s">
        <v>20</v>
      </c>
      <c r="L943">
        <v>16500000</v>
      </c>
      <c r="M943">
        <v>7.7</v>
      </c>
      <c r="N943" t="s">
        <v>32</v>
      </c>
      <c r="P943" t="s">
        <v>3217</v>
      </c>
      <c r="Q943">
        <v>6.5</v>
      </c>
      <c r="R943">
        <v>1</v>
      </c>
      <c r="S943" cm="1">
        <f t="array" ref="S943">PERCENTILE(IF(Table1[Director Name] = $P943,Table1[imdb_score]),0.25)</f>
        <v>6.5</v>
      </c>
      <c r="T943" cm="1">
        <f t="array" ref="T943">PERCENTILE(IF(Table1[Director Name] = $P943,Table1[imdb_score]),0.5)</f>
        <v>6.5</v>
      </c>
      <c r="U943" cm="1">
        <f t="array" ref="U943">PERCENTILE(IF(Table1[Director Name] = $P943,Table1[imdb_score]),0.75)</f>
        <v>6.5</v>
      </c>
      <c r="V943" cm="1">
        <f t="array" ref="V943">PERCENTILE(IF(Table1[Director Name] = $P943,Table1[imdb_score]),1)</f>
        <v>6.5</v>
      </c>
    </row>
    <row r="944" spans="1:22">
      <c r="A944" t="s">
        <v>2673</v>
      </c>
      <c r="B944">
        <v>153</v>
      </c>
      <c r="C944">
        <v>102</v>
      </c>
      <c r="D944" t="s">
        <v>2298</v>
      </c>
      <c r="E944">
        <v>38087366</v>
      </c>
      <c r="F944" t="s">
        <v>3812</v>
      </c>
      <c r="G944" t="s">
        <v>3813</v>
      </c>
      <c r="H944">
        <v>26087366</v>
      </c>
      <c r="I944" t="s">
        <v>2522</v>
      </c>
      <c r="J944" t="s">
        <v>19</v>
      </c>
      <c r="K944" t="s">
        <v>20</v>
      </c>
      <c r="L944">
        <v>12000000</v>
      </c>
      <c r="M944">
        <v>6.6</v>
      </c>
      <c r="N944" t="s">
        <v>473</v>
      </c>
      <c r="P944" t="s">
        <v>3814</v>
      </c>
      <c r="Q944">
        <v>7.2</v>
      </c>
      <c r="R944">
        <v>1</v>
      </c>
      <c r="S944" cm="1">
        <f t="array" ref="S944">PERCENTILE(IF(Table1[Director Name] = $P944,Table1[imdb_score]),0.25)</f>
        <v>7.2</v>
      </c>
      <c r="T944" cm="1">
        <f t="array" ref="T944">PERCENTILE(IF(Table1[Director Name] = $P944,Table1[imdb_score]),0.5)</f>
        <v>7.2</v>
      </c>
      <c r="U944" cm="1">
        <f t="array" ref="U944">PERCENTILE(IF(Table1[Director Name] = $P944,Table1[imdb_score]),0.75)</f>
        <v>7.2</v>
      </c>
      <c r="V944" cm="1">
        <f t="array" ref="V944">PERCENTILE(IF(Table1[Director Name] = $P944,Table1[imdb_score]),1)</f>
        <v>7.2</v>
      </c>
    </row>
    <row r="945" spans="1:22">
      <c r="A945" t="s">
        <v>659</v>
      </c>
      <c r="B945">
        <v>139</v>
      </c>
      <c r="C945">
        <v>123</v>
      </c>
      <c r="D945" t="s">
        <v>1381</v>
      </c>
      <c r="E945">
        <v>101087161</v>
      </c>
      <c r="F945" t="s">
        <v>427</v>
      </c>
      <c r="G945" t="s">
        <v>3815</v>
      </c>
      <c r="H945">
        <v>26087161</v>
      </c>
      <c r="I945" t="s">
        <v>1648</v>
      </c>
      <c r="J945" t="s">
        <v>19</v>
      </c>
      <c r="K945" t="s">
        <v>20</v>
      </c>
      <c r="L945">
        <v>75000000</v>
      </c>
      <c r="M945">
        <v>6.8</v>
      </c>
      <c r="N945" t="s">
        <v>524</v>
      </c>
      <c r="P945" t="s">
        <v>3816</v>
      </c>
      <c r="Q945">
        <v>6</v>
      </c>
      <c r="R945">
        <v>1</v>
      </c>
      <c r="S945" cm="1">
        <f t="array" ref="S945">PERCENTILE(IF(Table1[Director Name] = $P945,Table1[imdb_score]),0.25)</f>
        <v>6</v>
      </c>
      <c r="T945" cm="1">
        <f t="array" ref="T945">PERCENTILE(IF(Table1[Director Name] = $P945,Table1[imdb_score]),0.5)</f>
        <v>6</v>
      </c>
      <c r="U945" cm="1">
        <f t="array" ref="U945">PERCENTILE(IF(Table1[Director Name] = $P945,Table1[imdb_score]),0.75)</f>
        <v>6</v>
      </c>
      <c r="V945" cm="1">
        <f t="array" ref="V945">PERCENTILE(IF(Table1[Director Name] = $P945,Table1[imdb_score]),1)</f>
        <v>6</v>
      </c>
    </row>
    <row r="946" spans="1:22">
      <c r="A946" t="s">
        <v>3817</v>
      </c>
      <c r="B946">
        <v>209</v>
      </c>
      <c r="C946">
        <v>85</v>
      </c>
      <c r="D946" t="s">
        <v>3818</v>
      </c>
      <c r="E946">
        <v>56068547</v>
      </c>
      <c r="F946" t="s">
        <v>3819</v>
      </c>
      <c r="G946" t="s">
        <v>3820</v>
      </c>
      <c r="H946">
        <v>26068547</v>
      </c>
      <c r="I946" t="s">
        <v>3821</v>
      </c>
      <c r="J946" t="s">
        <v>19</v>
      </c>
      <c r="K946" t="s">
        <v>379</v>
      </c>
      <c r="L946">
        <v>30000000</v>
      </c>
      <c r="M946">
        <v>7.5</v>
      </c>
      <c r="N946" t="s">
        <v>3822</v>
      </c>
      <c r="P946" t="s">
        <v>3823</v>
      </c>
      <c r="Q946">
        <v>6.4</v>
      </c>
      <c r="R946">
        <v>1</v>
      </c>
      <c r="S946" cm="1">
        <f t="array" ref="S946">PERCENTILE(IF(Table1[Director Name] = $P946,Table1[imdb_score]),0.25)</f>
        <v>6.4</v>
      </c>
      <c r="T946" cm="1">
        <f t="array" ref="T946">PERCENTILE(IF(Table1[Director Name] = $P946,Table1[imdb_score]),0.5)</f>
        <v>6.4</v>
      </c>
      <c r="U946" cm="1">
        <f t="array" ref="U946">PERCENTILE(IF(Table1[Director Name] = $P946,Table1[imdb_score]),0.75)</f>
        <v>6.4</v>
      </c>
      <c r="V946" cm="1">
        <f t="array" ref="V946">PERCENTILE(IF(Table1[Director Name] = $P946,Table1[imdb_score]),1)</f>
        <v>6.4</v>
      </c>
    </row>
    <row r="947" spans="1:22">
      <c r="A947" t="s">
        <v>2417</v>
      </c>
      <c r="B947">
        <v>112</v>
      </c>
      <c r="C947">
        <v>91</v>
      </c>
      <c r="D947" t="s">
        <v>3824</v>
      </c>
      <c r="E947">
        <v>38916903</v>
      </c>
      <c r="F947" t="s">
        <v>3825</v>
      </c>
      <c r="G947" t="s">
        <v>3826</v>
      </c>
      <c r="H947">
        <v>25916903</v>
      </c>
      <c r="I947" t="s">
        <v>3827</v>
      </c>
      <c r="J947" t="s">
        <v>19</v>
      </c>
      <c r="K947" t="s">
        <v>20</v>
      </c>
      <c r="L947">
        <v>13000000</v>
      </c>
      <c r="M947">
        <v>5.8</v>
      </c>
      <c r="N947" t="s">
        <v>3828</v>
      </c>
      <c r="P947" t="s">
        <v>3829</v>
      </c>
      <c r="Q947">
        <v>7.9</v>
      </c>
      <c r="R947">
        <v>1</v>
      </c>
      <c r="S947" cm="1">
        <f t="array" ref="S947">PERCENTILE(IF(Table1[Director Name] = $P947,Table1[imdb_score]),0.25)</f>
        <v>7.9</v>
      </c>
      <c r="T947" cm="1">
        <f t="array" ref="T947">PERCENTILE(IF(Table1[Director Name] = $P947,Table1[imdb_score]),0.5)</f>
        <v>7.9</v>
      </c>
      <c r="U947" cm="1">
        <f t="array" ref="U947">PERCENTILE(IF(Table1[Director Name] = $P947,Table1[imdb_score]),0.75)</f>
        <v>7.9</v>
      </c>
      <c r="V947" cm="1">
        <f t="array" ref="V947">PERCENTILE(IF(Table1[Director Name] = $P947,Table1[imdb_score]),1)</f>
        <v>7.9</v>
      </c>
    </row>
    <row r="948" spans="1:22">
      <c r="A948" t="s">
        <v>2998</v>
      </c>
      <c r="B948">
        <v>110</v>
      </c>
      <c r="C948">
        <v>106</v>
      </c>
      <c r="D948" t="s">
        <v>3830</v>
      </c>
      <c r="E948">
        <v>43853424</v>
      </c>
      <c r="F948" t="s">
        <v>1908</v>
      </c>
      <c r="G948" t="s">
        <v>3831</v>
      </c>
      <c r="H948">
        <v>25853424</v>
      </c>
      <c r="I948" t="s">
        <v>452</v>
      </c>
      <c r="J948" t="s">
        <v>19</v>
      </c>
      <c r="K948" t="s">
        <v>20</v>
      </c>
      <c r="L948">
        <v>18000000</v>
      </c>
      <c r="M948">
        <v>7.1</v>
      </c>
      <c r="N948" t="s">
        <v>3832</v>
      </c>
      <c r="P948" t="s">
        <v>3833</v>
      </c>
      <c r="Q948">
        <v>5.4</v>
      </c>
      <c r="R948">
        <v>1</v>
      </c>
      <c r="S948" cm="1">
        <f t="array" ref="S948">PERCENTILE(IF(Table1[Director Name] = $P948,Table1[imdb_score]),0.25)</f>
        <v>5.4</v>
      </c>
      <c r="T948" cm="1">
        <f t="array" ref="T948">PERCENTILE(IF(Table1[Director Name] = $P948,Table1[imdb_score]),0.5)</f>
        <v>5.4</v>
      </c>
      <c r="U948" cm="1">
        <f t="array" ref="U948">PERCENTILE(IF(Table1[Director Name] = $P948,Table1[imdb_score]),0.75)</f>
        <v>5.4</v>
      </c>
      <c r="V948" cm="1">
        <f t="array" ref="V948">PERCENTILE(IF(Table1[Director Name] = $P948,Table1[imdb_score]),1)</f>
        <v>5.4</v>
      </c>
    </row>
    <row r="949" spans="1:22">
      <c r="A949" t="s">
        <v>2229</v>
      </c>
      <c r="B949">
        <v>159</v>
      </c>
      <c r="C949">
        <v>97</v>
      </c>
      <c r="D949" t="s">
        <v>3834</v>
      </c>
      <c r="E949">
        <v>35794166</v>
      </c>
      <c r="F949" t="s">
        <v>1465</v>
      </c>
      <c r="G949" t="s">
        <v>3835</v>
      </c>
      <c r="H949">
        <v>25794166</v>
      </c>
      <c r="I949" t="s">
        <v>3836</v>
      </c>
      <c r="J949" t="s">
        <v>19</v>
      </c>
      <c r="K949" t="s">
        <v>20</v>
      </c>
      <c r="L949">
        <v>10000000</v>
      </c>
      <c r="M949">
        <v>6</v>
      </c>
      <c r="N949" t="s">
        <v>861</v>
      </c>
      <c r="P949" t="s">
        <v>3837</v>
      </c>
      <c r="Q949">
        <v>6.9</v>
      </c>
      <c r="R949">
        <v>1</v>
      </c>
      <c r="S949" cm="1">
        <f t="array" ref="S949">PERCENTILE(IF(Table1[Director Name] = $P949,Table1[imdb_score]),0.25)</f>
        <v>6.9</v>
      </c>
      <c r="T949" cm="1">
        <f t="array" ref="T949">PERCENTILE(IF(Table1[Director Name] = $P949,Table1[imdb_score]),0.5)</f>
        <v>6.9</v>
      </c>
      <c r="U949" cm="1">
        <f t="array" ref="U949">PERCENTILE(IF(Table1[Director Name] = $P949,Table1[imdb_score]),0.75)</f>
        <v>6.9</v>
      </c>
      <c r="V949" cm="1">
        <f t="array" ref="V949">PERCENTILE(IF(Table1[Director Name] = $P949,Table1[imdb_score]),1)</f>
        <v>6.9</v>
      </c>
    </row>
    <row r="950" spans="1:22">
      <c r="A950" t="s">
        <v>457</v>
      </c>
      <c r="B950">
        <v>354</v>
      </c>
      <c r="C950">
        <v>98</v>
      </c>
      <c r="D950" t="s">
        <v>3838</v>
      </c>
      <c r="E950">
        <v>37707719</v>
      </c>
      <c r="F950" t="s">
        <v>122</v>
      </c>
      <c r="G950" t="s">
        <v>3839</v>
      </c>
      <c r="H950">
        <v>25707719</v>
      </c>
      <c r="I950" t="s">
        <v>3840</v>
      </c>
      <c r="J950" t="s">
        <v>19</v>
      </c>
      <c r="K950" t="s">
        <v>379</v>
      </c>
      <c r="L950">
        <v>12000000</v>
      </c>
      <c r="M950">
        <v>7.6</v>
      </c>
      <c r="N950" t="s">
        <v>949</v>
      </c>
      <c r="P950" t="s">
        <v>3841</v>
      </c>
      <c r="Q950">
        <v>6.4</v>
      </c>
      <c r="R950">
        <v>1</v>
      </c>
      <c r="S950" cm="1">
        <f t="array" ref="S950">PERCENTILE(IF(Table1[Director Name] = $P950,Table1[imdb_score]),0.25)</f>
        <v>6.4</v>
      </c>
      <c r="T950" cm="1">
        <f t="array" ref="T950">PERCENTILE(IF(Table1[Director Name] = $P950,Table1[imdb_score]),0.5)</f>
        <v>6.4</v>
      </c>
      <c r="U950" cm="1">
        <f t="array" ref="U950">PERCENTILE(IF(Table1[Director Name] = $P950,Table1[imdb_score]),0.75)</f>
        <v>6.4</v>
      </c>
      <c r="V950" cm="1">
        <f t="array" ref="V950">PERCENTILE(IF(Table1[Director Name] = $P950,Table1[imdb_score]),1)</f>
        <v>6.4</v>
      </c>
    </row>
    <row r="951" spans="1:22">
      <c r="A951" t="s">
        <v>126</v>
      </c>
      <c r="B951">
        <v>43</v>
      </c>
      <c r="C951">
        <v>136</v>
      </c>
      <c r="D951" t="s">
        <v>3842</v>
      </c>
      <c r="E951">
        <v>46700000</v>
      </c>
      <c r="F951" t="s">
        <v>126</v>
      </c>
      <c r="G951" t="s">
        <v>3843</v>
      </c>
      <c r="H951">
        <v>25700000</v>
      </c>
      <c r="I951" t="s">
        <v>3844</v>
      </c>
      <c r="J951" t="s">
        <v>19</v>
      </c>
      <c r="K951" t="s">
        <v>20</v>
      </c>
      <c r="L951">
        <v>21000000</v>
      </c>
      <c r="M951">
        <v>5.9</v>
      </c>
      <c r="N951" t="s">
        <v>1081</v>
      </c>
      <c r="P951" t="s">
        <v>3845</v>
      </c>
      <c r="Q951">
        <v>8.5</v>
      </c>
      <c r="R951">
        <v>1</v>
      </c>
      <c r="S951" cm="1">
        <f t="array" ref="S951">PERCENTILE(IF(Table1[Director Name] = $P951,Table1[imdb_score]),0.25)</f>
        <v>8.5</v>
      </c>
      <c r="T951" cm="1">
        <f t="array" ref="T951">PERCENTILE(IF(Table1[Director Name] = $P951,Table1[imdb_score]),0.5)</f>
        <v>8.5</v>
      </c>
      <c r="U951" cm="1">
        <f t="array" ref="U951">PERCENTILE(IF(Table1[Director Name] = $P951,Table1[imdb_score]),0.75)</f>
        <v>8.5</v>
      </c>
      <c r="V951" cm="1">
        <f t="array" ref="V951">PERCENTILE(IF(Table1[Director Name] = $P951,Table1[imdb_score]),1)</f>
        <v>8.5</v>
      </c>
    </row>
    <row r="952" spans="1:22">
      <c r="A952" t="s">
        <v>3846</v>
      </c>
      <c r="B952">
        <v>66</v>
      </c>
      <c r="C952">
        <v>94</v>
      </c>
      <c r="D952" t="s">
        <v>3847</v>
      </c>
      <c r="E952">
        <v>42672630</v>
      </c>
      <c r="F952" t="s">
        <v>3848</v>
      </c>
      <c r="G952" t="s">
        <v>3849</v>
      </c>
      <c r="H952">
        <v>25672630</v>
      </c>
      <c r="I952" t="s">
        <v>2756</v>
      </c>
      <c r="J952" t="s">
        <v>19</v>
      </c>
      <c r="K952" t="s">
        <v>20</v>
      </c>
      <c r="L952">
        <v>17000000</v>
      </c>
      <c r="M952">
        <v>5.3</v>
      </c>
      <c r="N952" t="s">
        <v>3850</v>
      </c>
      <c r="P952" t="s">
        <v>3851</v>
      </c>
      <c r="Q952">
        <v>3.5</v>
      </c>
      <c r="R952">
        <v>1</v>
      </c>
      <c r="S952" cm="1">
        <f t="array" ref="S952">PERCENTILE(IF(Table1[Director Name] = $P952,Table1[imdb_score]),0.25)</f>
        <v>3.5</v>
      </c>
      <c r="T952" cm="1">
        <f t="array" ref="T952">PERCENTILE(IF(Table1[Director Name] = $P952,Table1[imdb_score]),0.5)</f>
        <v>3.5</v>
      </c>
      <c r="U952" cm="1">
        <f t="array" ref="U952">PERCENTILE(IF(Table1[Director Name] = $P952,Table1[imdb_score]),0.75)</f>
        <v>3.5</v>
      </c>
      <c r="V952" cm="1">
        <f t="array" ref="V952">PERCENTILE(IF(Table1[Director Name] = $P952,Table1[imdb_score]),1)</f>
        <v>3.5</v>
      </c>
    </row>
    <row r="953" spans="1:22">
      <c r="A953" t="s">
        <v>2724</v>
      </c>
      <c r="B953">
        <v>178</v>
      </c>
      <c r="C953">
        <v>90</v>
      </c>
      <c r="D953" t="s">
        <v>3592</v>
      </c>
      <c r="E953">
        <v>45670855</v>
      </c>
      <c r="F953" t="s">
        <v>1713</v>
      </c>
      <c r="G953" t="s">
        <v>3852</v>
      </c>
      <c r="H953">
        <v>25670855</v>
      </c>
      <c r="I953" t="s">
        <v>3853</v>
      </c>
      <c r="J953" t="s">
        <v>19</v>
      </c>
      <c r="K953" t="s">
        <v>1075</v>
      </c>
      <c r="L953">
        <v>20000000</v>
      </c>
      <c r="M953">
        <v>5.6</v>
      </c>
      <c r="N953" t="s">
        <v>1318</v>
      </c>
      <c r="P953" t="s">
        <v>3854</v>
      </c>
      <c r="Q953">
        <v>6.9</v>
      </c>
      <c r="R953">
        <v>1</v>
      </c>
      <c r="S953" cm="1">
        <f t="array" ref="S953">PERCENTILE(IF(Table1[Director Name] = $P953,Table1[imdb_score]),0.25)</f>
        <v>6.9</v>
      </c>
      <c r="T953" cm="1">
        <f t="array" ref="T953">PERCENTILE(IF(Table1[Director Name] = $P953,Table1[imdb_score]),0.5)</f>
        <v>6.9</v>
      </c>
      <c r="U953" cm="1">
        <f t="array" ref="U953">PERCENTILE(IF(Table1[Director Name] = $P953,Table1[imdb_score]),0.75)</f>
        <v>6.9</v>
      </c>
      <c r="V953" cm="1">
        <f t="array" ref="V953">PERCENTILE(IF(Table1[Director Name] = $P953,Table1[imdb_score]),1)</f>
        <v>6.9</v>
      </c>
    </row>
    <row r="954" spans="1:22">
      <c r="A954" t="s">
        <v>3855</v>
      </c>
      <c r="B954">
        <v>60</v>
      </c>
      <c r="C954">
        <v>96</v>
      </c>
      <c r="D954" t="s">
        <v>3856</v>
      </c>
      <c r="E954">
        <v>42660000</v>
      </c>
      <c r="F954" t="s">
        <v>2163</v>
      </c>
      <c r="G954" t="s">
        <v>3857</v>
      </c>
      <c r="H954">
        <v>25660000</v>
      </c>
      <c r="I954" t="s">
        <v>3858</v>
      </c>
      <c r="J954" t="s">
        <v>19</v>
      </c>
      <c r="K954" t="s">
        <v>20</v>
      </c>
      <c r="L954">
        <v>17000000</v>
      </c>
      <c r="M954">
        <v>4.8</v>
      </c>
      <c r="N954" t="s">
        <v>3859</v>
      </c>
      <c r="P954" t="s">
        <v>3860</v>
      </c>
      <c r="Q954">
        <v>6.1</v>
      </c>
      <c r="R954">
        <v>1</v>
      </c>
      <c r="S954" cm="1">
        <f t="array" ref="S954">PERCENTILE(IF(Table1[Director Name] = $P954,Table1[imdb_score]),0.25)</f>
        <v>6.1</v>
      </c>
      <c r="T954" cm="1">
        <f t="array" ref="T954">PERCENTILE(IF(Table1[Director Name] = $P954,Table1[imdb_score]),0.5)</f>
        <v>6.1</v>
      </c>
      <c r="U954" cm="1">
        <f t="array" ref="U954">PERCENTILE(IF(Table1[Director Name] = $P954,Table1[imdb_score]),0.75)</f>
        <v>6.1</v>
      </c>
      <c r="V954" cm="1">
        <f t="array" ref="V954">PERCENTILE(IF(Table1[Director Name] = $P954,Table1[imdb_score]),1)</f>
        <v>6.1</v>
      </c>
    </row>
    <row r="955" spans="1:22">
      <c r="A955" t="s">
        <v>2299</v>
      </c>
      <c r="B955">
        <v>419</v>
      </c>
      <c r="C955">
        <v>133</v>
      </c>
      <c r="D955" t="s">
        <v>3861</v>
      </c>
      <c r="E955">
        <v>75605492</v>
      </c>
      <c r="F955" t="s">
        <v>306</v>
      </c>
      <c r="G955" t="s">
        <v>3862</v>
      </c>
      <c r="H955">
        <v>25605492</v>
      </c>
      <c r="I955" t="s">
        <v>1177</v>
      </c>
      <c r="J955" t="s">
        <v>19</v>
      </c>
      <c r="K955" t="s">
        <v>20</v>
      </c>
      <c r="L955">
        <v>50000000</v>
      </c>
      <c r="M955">
        <v>7.6</v>
      </c>
      <c r="N955" t="s">
        <v>273</v>
      </c>
      <c r="P955" t="s">
        <v>3863</v>
      </c>
      <c r="Q955">
        <v>5.9</v>
      </c>
      <c r="R955">
        <v>1</v>
      </c>
      <c r="S955" cm="1">
        <f t="array" ref="S955">PERCENTILE(IF(Table1[Director Name] = $P955,Table1[imdb_score]),0.25)</f>
        <v>5.9</v>
      </c>
      <c r="T955" cm="1">
        <f t="array" ref="T955">PERCENTILE(IF(Table1[Director Name] = $P955,Table1[imdb_score]),0.5)</f>
        <v>5.9</v>
      </c>
      <c r="U955" cm="1">
        <f t="array" ref="U955">PERCENTILE(IF(Table1[Director Name] = $P955,Table1[imdb_score]),0.75)</f>
        <v>5.9</v>
      </c>
      <c r="V955" cm="1">
        <f t="array" ref="V955">PERCENTILE(IF(Table1[Director Name] = $P955,Table1[imdb_score]),1)</f>
        <v>5.9</v>
      </c>
    </row>
    <row r="956" spans="1:22">
      <c r="A956" t="s">
        <v>3422</v>
      </c>
      <c r="B956">
        <v>111</v>
      </c>
      <c r="C956">
        <v>113</v>
      </c>
      <c r="D956" t="s">
        <v>3864</v>
      </c>
      <c r="E956">
        <v>43601508</v>
      </c>
      <c r="F956" t="s">
        <v>3865</v>
      </c>
      <c r="G956" t="s">
        <v>3866</v>
      </c>
      <c r="H956">
        <v>25601508</v>
      </c>
      <c r="I956" t="s">
        <v>3867</v>
      </c>
      <c r="J956" t="s">
        <v>19</v>
      </c>
      <c r="K956" t="s">
        <v>20</v>
      </c>
      <c r="L956">
        <v>18000000</v>
      </c>
      <c r="M956">
        <v>6.7</v>
      </c>
      <c r="N956" t="s">
        <v>564</v>
      </c>
      <c r="P956" t="s">
        <v>3868</v>
      </c>
      <c r="Q956">
        <v>7.1</v>
      </c>
      <c r="R956">
        <v>1</v>
      </c>
      <c r="S956" cm="1">
        <f t="array" ref="S956">PERCENTILE(IF(Table1[Director Name] = $P956,Table1[imdb_score]),0.25)</f>
        <v>7.1</v>
      </c>
      <c r="T956" cm="1">
        <f t="array" ref="T956">PERCENTILE(IF(Table1[Director Name] = $P956,Table1[imdb_score]),0.5)</f>
        <v>7.1</v>
      </c>
      <c r="U956" cm="1">
        <f t="array" ref="U956">PERCENTILE(IF(Table1[Director Name] = $P956,Table1[imdb_score]),0.75)</f>
        <v>7.1</v>
      </c>
      <c r="V956" cm="1">
        <f t="array" ref="V956">PERCENTILE(IF(Table1[Director Name] = $P956,Table1[imdb_score]),1)</f>
        <v>7.1</v>
      </c>
    </row>
    <row r="957" spans="1:22">
      <c r="A957" t="s">
        <v>3393</v>
      </c>
      <c r="B957">
        <v>132</v>
      </c>
      <c r="C957">
        <v>101</v>
      </c>
      <c r="D957" t="s">
        <v>1408</v>
      </c>
      <c r="E957">
        <v>34017854</v>
      </c>
      <c r="F957" t="s">
        <v>2902</v>
      </c>
      <c r="G957" t="s">
        <v>3869</v>
      </c>
      <c r="H957">
        <v>25517854</v>
      </c>
      <c r="I957" t="s">
        <v>3870</v>
      </c>
      <c r="J957" t="s">
        <v>19</v>
      </c>
      <c r="K957" t="s">
        <v>20</v>
      </c>
      <c r="L957">
        <v>8500000</v>
      </c>
      <c r="M957">
        <v>6.5</v>
      </c>
      <c r="N957" t="s">
        <v>57</v>
      </c>
      <c r="P957" t="s">
        <v>3871</v>
      </c>
      <c r="Q957">
        <v>7.9</v>
      </c>
      <c r="R957">
        <v>1</v>
      </c>
      <c r="S957" cm="1">
        <f t="array" ref="S957">PERCENTILE(IF(Table1[Director Name] = $P957,Table1[imdb_score]),0.25)</f>
        <v>7.9</v>
      </c>
      <c r="T957" cm="1">
        <f t="array" ref="T957">PERCENTILE(IF(Table1[Director Name] = $P957,Table1[imdb_score]),0.5)</f>
        <v>7.9</v>
      </c>
      <c r="U957" cm="1">
        <f t="array" ref="U957">PERCENTILE(IF(Table1[Director Name] = $P957,Table1[imdb_score]),0.75)</f>
        <v>7.9</v>
      </c>
      <c r="V957" cm="1">
        <f t="array" ref="V957">PERCENTILE(IF(Table1[Director Name] = $P957,Table1[imdb_score]),1)</f>
        <v>7.9</v>
      </c>
    </row>
    <row r="958" spans="1:22">
      <c r="A958" t="s">
        <v>126</v>
      </c>
      <c r="B958">
        <v>169</v>
      </c>
      <c r="C958">
        <v>130</v>
      </c>
      <c r="D958" t="s">
        <v>1258</v>
      </c>
      <c r="E958">
        <v>90454043</v>
      </c>
      <c r="F958" t="s">
        <v>126</v>
      </c>
      <c r="G958" t="s">
        <v>3872</v>
      </c>
      <c r="H958">
        <v>25454043</v>
      </c>
      <c r="I958" t="s">
        <v>3381</v>
      </c>
      <c r="J958" t="s">
        <v>19</v>
      </c>
      <c r="K958" t="s">
        <v>20</v>
      </c>
      <c r="L958">
        <v>65000000</v>
      </c>
      <c r="M958">
        <v>6.4</v>
      </c>
      <c r="N958" t="s">
        <v>1081</v>
      </c>
      <c r="P958" t="s">
        <v>3873</v>
      </c>
      <c r="Q958">
        <v>7.3</v>
      </c>
      <c r="R958">
        <v>1</v>
      </c>
      <c r="S958" cm="1">
        <f t="array" ref="S958">PERCENTILE(IF(Table1[Director Name] = $P958,Table1[imdb_score]),0.25)</f>
        <v>7.3</v>
      </c>
      <c r="T958" cm="1">
        <f t="array" ref="T958">PERCENTILE(IF(Table1[Director Name] = $P958,Table1[imdb_score]),0.5)</f>
        <v>7.3</v>
      </c>
      <c r="U958" cm="1">
        <f t="array" ref="U958">PERCENTILE(IF(Table1[Director Name] = $P958,Table1[imdb_score]),0.75)</f>
        <v>7.3</v>
      </c>
      <c r="V958" cm="1">
        <f t="array" ref="V958">PERCENTILE(IF(Table1[Director Name] = $P958,Table1[imdb_score]),1)</f>
        <v>7.3</v>
      </c>
    </row>
    <row r="959" spans="1:22">
      <c r="A959" t="s">
        <v>461</v>
      </c>
      <c r="B959">
        <v>108</v>
      </c>
      <c r="C959">
        <v>103</v>
      </c>
      <c r="D959" t="s">
        <v>23</v>
      </c>
      <c r="E959">
        <v>60400856</v>
      </c>
      <c r="F959" t="s">
        <v>1044</v>
      </c>
      <c r="G959" t="s">
        <v>3874</v>
      </c>
      <c r="H959">
        <v>25400856</v>
      </c>
      <c r="I959" t="s">
        <v>3875</v>
      </c>
      <c r="J959" t="s">
        <v>19</v>
      </c>
      <c r="K959" t="s">
        <v>2416</v>
      </c>
      <c r="L959">
        <v>35000000</v>
      </c>
      <c r="M959">
        <v>5.2</v>
      </c>
      <c r="N959" t="s">
        <v>331</v>
      </c>
      <c r="P959" t="s">
        <v>3876</v>
      </c>
      <c r="Q959">
        <v>6</v>
      </c>
      <c r="R959">
        <v>1</v>
      </c>
      <c r="S959" cm="1">
        <f t="array" ref="S959">PERCENTILE(IF(Table1[Director Name] = $P959,Table1[imdb_score]),0.25)</f>
        <v>6</v>
      </c>
      <c r="T959" cm="1">
        <f t="array" ref="T959">PERCENTILE(IF(Table1[Director Name] = $P959,Table1[imdb_score]),0.5)</f>
        <v>6</v>
      </c>
      <c r="U959" cm="1">
        <f t="array" ref="U959">PERCENTILE(IF(Table1[Director Name] = $P959,Table1[imdb_score]),0.75)</f>
        <v>6</v>
      </c>
      <c r="V959" cm="1">
        <f t="array" ref="V959">PERCENTILE(IF(Table1[Director Name] = $P959,Table1[imdb_score]),1)</f>
        <v>6</v>
      </c>
    </row>
    <row r="960" spans="1:22">
      <c r="A960" t="s">
        <v>399</v>
      </c>
      <c r="B960">
        <v>121</v>
      </c>
      <c r="C960">
        <v>104</v>
      </c>
      <c r="D960" t="s">
        <v>1937</v>
      </c>
      <c r="E960">
        <v>31899000</v>
      </c>
      <c r="F960" t="s">
        <v>3877</v>
      </c>
      <c r="G960" t="s">
        <v>3878</v>
      </c>
      <c r="H960">
        <v>25399000</v>
      </c>
      <c r="I960" t="s">
        <v>3879</v>
      </c>
      <c r="J960" t="s">
        <v>19</v>
      </c>
      <c r="K960" t="s">
        <v>20</v>
      </c>
      <c r="L960">
        <v>6500000</v>
      </c>
      <c r="M960">
        <v>7.1</v>
      </c>
      <c r="N960" t="s">
        <v>3880</v>
      </c>
      <c r="P960" t="s">
        <v>3881</v>
      </c>
      <c r="Q960">
        <v>6.4</v>
      </c>
      <c r="R960">
        <v>1</v>
      </c>
      <c r="S960" cm="1">
        <f t="array" ref="S960">PERCENTILE(IF(Table1[Director Name] = $P960,Table1[imdb_score]),0.25)</f>
        <v>6.4</v>
      </c>
      <c r="T960" cm="1">
        <f t="array" ref="T960">PERCENTILE(IF(Table1[Director Name] = $P960,Table1[imdb_score]),0.5)</f>
        <v>6.4</v>
      </c>
      <c r="U960" cm="1">
        <f t="array" ref="U960">PERCENTILE(IF(Table1[Director Name] = $P960,Table1[imdb_score]),0.75)</f>
        <v>6.4</v>
      </c>
      <c r="V960" cm="1">
        <f t="array" ref="V960">PERCENTILE(IF(Table1[Director Name] = $P960,Table1[imdb_score]),1)</f>
        <v>6.4</v>
      </c>
    </row>
    <row r="961" spans="1:22">
      <c r="A961" t="s">
        <v>2161</v>
      </c>
      <c r="B961">
        <v>111</v>
      </c>
      <c r="C961">
        <v>93</v>
      </c>
      <c r="D961" t="s">
        <v>3882</v>
      </c>
      <c r="E961">
        <v>37188667</v>
      </c>
      <c r="F961" t="s">
        <v>3883</v>
      </c>
      <c r="G961" t="s">
        <v>3884</v>
      </c>
      <c r="H961">
        <v>25188667</v>
      </c>
      <c r="I961" t="s">
        <v>3885</v>
      </c>
      <c r="J961" t="s">
        <v>19</v>
      </c>
      <c r="K961" t="s">
        <v>20</v>
      </c>
      <c r="L961">
        <v>12000000</v>
      </c>
      <c r="M961">
        <v>3.3</v>
      </c>
      <c r="N961" t="s">
        <v>167</v>
      </c>
      <c r="P961" t="s">
        <v>1750</v>
      </c>
      <c r="Q961">
        <v>7.3</v>
      </c>
      <c r="R961">
        <v>1</v>
      </c>
      <c r="S961" cm="1">
        <f t="array" ref="S961">PERCENTILE(IF(Table1[Director Name] = $P961,Table1[imdb_score]),0.25)</f>
        <v>7.3</v>
      </c>
      <c r="T961" cm="1">
        <f t="array" ref="T961">PERCENTILE(IF(Table1[Director Name] = $P961,Table1[imdb_score]),0.5)</f>
        <v>7.3</v>
      </c>
      <c r="U961" cm="1">
        <f t="array" ref="U961">PERCENTILE(IF(Table1[Director Name] = $P961,Table1[imdb_score]),0.75)</f>
        <v>7.3</v>
      </c>
      <c r="V961" cm="1">
        <f t="array" ref="V961">PERCENTILE(IF(Table1[Director Name] = $P961,Table1[imdb_score]),1)</f>
        <v>7.3</v>
      </c>
    </row>
    <row r="962" spans="1:22">
      <c r="A962" t="s">
        <v>2161</v>
      </c>
      <c r="B962">
        <v>111</v>
      </c>
      <c r="C962">
        <v>93</v>
      </c>
      <c r="D962" t="s">
        <v>3882</v>
      </c>
      <c r="E962">
        <v>37188667</v>
      </c>
      <c r="F962" t="s">
        <v>3883</v>
      </c>
      <c r="G962" t="s">
        <v>3884</v>
      </c>
      <c r="H962">
        <v>25188667</v>
      </c>
      <c r="I962" t="s">
        <v>3885</v>
      </c>
      <c r="J962" t="s">
        <v>19</v>
      </c>
      <c r="K962" t="s">
        <v>20</v>
      </c>
      <c r="L962">
        <v>12000000</v>
      </c>
      <c r="M962">
        <v>3.3</v>
      </c>
      <c r="N962" t="s">
        <v>167</v>
      </c>
      <c r="P962" t="s">
        <v>2036</v>
      </c>
      <c r="Q962">
        <v>7.3</v>
      </c>
      <c r="R962">
        <v>1</v>
      </c>
      <c r="S962" cm="1">
        <f t="array" ref="S962">PERCENTILE(IF(Table1[Director Name] = $P962,Table1[imdb_score]),0.25)</f>
        <v>7.3</v>
      </c>
      <c r="T962" cm="1">
        <f t="array" ref="T962">PERCENTILE(IF(Table1[Director Name] = $P962,Table1[imdb_score]),0.5)</f>
        <v>7.3</v>
      </c>
      <c r="U962" cm="1">
        <f t="array" ref="U962">PERCENTILE(IF(Table1[Director Name] = $P962,Table1[imdb_score]),0.75)</f>
        <v>7.3</v>
      </c>
      <c r="V962" cm="1">
        <f t="array" ref="V962">PERCENTILE(IF(Table1[Director Name] = $P962,Table1[imdb_score]),1)</f>
        <v>7.3</v>
      </c>
    </row>
    <row r="963" spans="1:22">
      <c r="A963" t="s">
        <v>1013</v>
      </c>
      <c r="B963">
        <v>32</v>
      </c>
      <c r="C963">
        <v>120</v>
      </c>
      <c r="D963" t="s">
        <v>2175</v>
      </c>
      <c r="E963">
        <v>34074895</v>
      </c>
      <c r="F963" t="s">
        <v>2071</v>
      </c>
      <c r="G963" t="s">
        <v>3886</v>
      </c>
      <c r="H963">
        <v>25074895</v>
      </c>
      <c r="I963" t="s">
        <v>3887</v>
      </c>
      <c r="J963" t="s">
        <v>19</v>
      </c>
      <c r="K963" t="s">
        <v>20</v>
      </c>
      <c r="L963">
        <v>9000000</v>
      </c>
      <c r="M963">
        <v>6.7</v>
      </c>
      <c r="N963" t="s">
        <v>167</v>
      </c>
      <c r="P963" t="s">
        <v>3888</v>
      </c>
      <c r="Q963">
        <v>5.5</v>
      </c>
      <c r="R963">
        <v>1</v>
      </c>
      <c r="S963" cm="1">
        <f t="array" ref="S963">PERCENTILE(IF(Table1[Director Name] = $P963,Table1[imdb_score]),0.25)</f>
        <v>5.5</v>
      </c>
      <c r="T963" cm="1">
        <f t="array" ref="T963">PERCENTILE(IF(Table1[Director Name] = $P963,Table1[imdb_score]),0.5)</f>
        <v>5.5</v>
      </c>
      <c r="U963" cm="1">
        <f t="array" ref="U963">PERCENTILE(IF(Table1[Director Name] = $P963,Table1[imdb_score]),0.75)</f>
        <v>5.5</v>
      </c>
      <c r="V963" cm="1">
        <f t="array" ref="V963">PERCENTILE(IF(Table1[Director Name] = $P963,Table1[imdb_score]),1)</f>
        <v>5.5</v>
      </c>
    </row>
    <row r="964" spans="1:22">
      <c r="A964" t="s">
        <v>325</v>
      </c>
      <c r="B964">
        <v>154</v>
      </c>
      <c r="C964">
        <v>104</v>
      </c>
      <c r="D964" t="s">
        <v>1446</v>
      </c>
      <c r="E964">
        <v>40064955</v>
      </c>
      <c r="F964" t="s">
        <v>1051</v>
      </c>
      <c r="G964" t="s">
        <v>3889</v>
      </c>
      <c r="H964">
        <v>25064955</v>
      </c>
      <c r="I964" t="s">
        <v>1145</v>
      </c>
      <c r="J964" t="s">
        <v>19</v>
      </c>
      <c r="K964" t="s">
        <v>20</v>
      </c>
      <c r="L964">
        <v>15000000</v>
      </c>
      <c r="M964">
        <v>6.4</v>
      </c>
      <c r="N964" t="s">
        <v>3890</v>
      </c>
      <c r="P964" t="s">
        <v>3891</v>
      </c>
      <c r="Q964">
        <v>7.2</v>
      </c>
      <c r="R964">
        <v>1</v>
      </c>
      <c r="S964" cm="1">
        <f t="array" ref="S964">PERCENTILE(IF(Table1[Director Name] = $P964,Table1[imdb_score]),0.25)</f>
        <v>7.2</v>
      </c>
      <c r="T964" cm="1">
        <f t="array" ref="T964">PERCENTILE(IF(Table1[Director Name] = $P964,Table1[imdb_score]),0.5)</f>
        <v>7.2</v>
      </c>
      <c r="U964" cm="1">
        <f t="array" ref="U964">PERCENTILE(IF(Table1[Director Name] = $P964,Table1[imdb_score]),0.75)</f>
        <v>7.2</v>
      </c>
      <c r="V964" cm="1">
        <f t="array" ref="V964">PERCENTILE(IF(Table1[Director Name] = $P964,Table1[imdb_score]),1)</f>
        <v>7.2</v>
      </c>
    </row>
    <row r="965" spans="1:22">
      <c r="A965" t="s">
        <v>655</v>
      </c>
      <c r="B965">
        <v>97</v>
      </c>
      <c r="C965">
        <v>108</v>
      </c>
      <c r="D965" t="s">
        <v>3892</v>
      </c>
      <c r="E965">
        <v>60054449</v>
      </c>
      <c r="F965" t="s">
        <v>3246</v>
      </c>
      <c r="G965" t="s">
        <v>3893</v>
      </c>
      <c r="H965">
        <v>25054449</v>
      </c>
      <c r="I965" t="s">
        <v>3894</v>
      </c>
      <c r="J965" t="s">
        <v>19</v>
      </c>
      <c r="K965" t="s">
        <v>20</v>
      </c>
      <c r="L965">
        <v>35000000</v>
      </c>
      <c r="M965">
        <v>5.8</v>
      </c>
      <c r="N965" t="s">
        <v>1740</v>
      </c>
      <c r="P965" t="s">
        <v>3895</v>
      </c>
      <c r="Q965">
        <v>5.6</v>
      </c>
      <c r="R965">
        <v>1</v>
      </c>
      <c r="S965" cm="1">
        <f t="array" ref="S965">PERCENTILE(IF(Table1[Director Name] = $P965,Table1[imdb_score]),0.25)</f>
        <v>5.6</v>
      </c>
      <c r="T965" cm="1">
        <f t="array" ref="T965">PERCENTILE(IF(Table1[Director Name] = $P965,Table1[imdb_score]),0.5)</f>
        <v>5.6</v>
      </c>
      <c r="U965" cm="1">
        <f t="array" ref="U965">PERCENTILE(IF(Table1[Director Name] = $P965,Table1[imdb_score]),0.75)</f>
        <v>5.6</v>
      </c>
      <c r="V965" cm="1">
        <f t="array" ref="V965">PERCENTILE(IF(Table1[Director Name] = $P965,Table1[imdb_score]),1)</f>
        <v>5.6</v>
      </c>
    </row>
    <row r="966" spans="1:22">
      <c r="A966" t="s">
        <v>3032</v>
      </c>
      <c r="B966">
        <v>184</v>
      </c>
      <c r="C966">
        <v>110</v>
      </c>
      <c r="D966" t="s">
        <v>3896</v>
      </c>
      <c r="E966">
        <v>70001065</v>
      </c>
      <c r="F966" t="s">
        <v>2175</v>
      </c>
      <c r="G966" t="s">
        <v>3897</v>
      </c>
      <c r="H966">
        <v>25001065</v>
      </c>
      <c r="I966" t="s">
        <v>1934</v>
      </c>
      <c r="J966" t="s">
        <v>19</v>
      </c>
      <c r="K966" t="s">
        <v>20</v>
      </c>
      <c r="L966">
        <v>45000000</v>
      </c>
      <c r="M966">
        <v>7.1</v>
      </c>
      <c r="N966" t="s">
        <v>3898</v>
      </c>
      <c r="P966" t="s">
        <v>3899</v>
      </c>
      <c r="Q966">
        <v>6.1</v>
      </c>
      <c r="R966">
        <v>1</v>
      </c>
      <c r="S966" cm="1">
        <f t="array" ref="S966">PERCENTILE(IF(Table1[Director Name] = $P966,Table1[imdb_score]),0.25)</f>
        <v>6.1</v>
      </c>
      <c r="T966" cm="1">
        <f t="array" ref="T966">PERCENTILE(IF(Table1[Director Name] = $P966,Table1[imdb_score]),0.5)</f>
        <v>6.1</v>
      </c>
      <c r="U966" cm="1">
        <f t="array" ref="U966">PERCENTILE(IF(Table1[Director Name] = $P966,Table1[imdb_score]),0.75)</f>
        <v>6.1</v>
      </c>
      <c r="V966" cm="1">
        <f t="array" ref="V966">PERCENTILE(IF(Table1[Director Name] = $P966,Table1[imdb_score]),1)</f>
        <v>6.1</v>
      </c>
    </row>
    <row r="967" spans="1:22">
      <c r="A967" t="s">
        <v>3117</v>
      </c>
      <c r="B967">
        <v>474</v>
      </c>
      <c r="C967">
        <v>128</v>
      </c>
      <c r="D967" t="s">
        <v>3900</v>
      </c>
      <c r="E967">
        <v>44988180</v>
      </c>
      <c r="F967" t="s">
        <v>3901</v>
      </c>
      <c r="G967" t="s">
        <v>3902</v>
      </c>
      <c r="H967">
        <v>24988180</v>
      </c>
      <c r="I967" t="s">
        <v>3903</v>
      </c>
      <c r="J967" t="s">
        <v>19</v>
      </c>
      <c r="K967" t="s">
        <v>20</v>
      </c>
      <c r="L967">
        <v>20000000</v>
      </c>
      <c r="M967">
        <v>8.1</v>
      </c>
      <c r="N967" t="s">
        <v>3904</v>
      </c>
      <c r="P967" t="s">
        <v>660</v>
      </c>
      <c r="Q967">
        <v>6.4</v>
      </c>
      <c r="R967">
        <v>1</v>
      </c>
      <c r="S967" cm="1">
        <f t="array" ref="S967">PERCENTILE(IF(Table1[Director Name] = $P967,Table1[imdb_score]),0.25)</f>
        <v>6.4</v>
      </c>
      <c r="T967" cm="1">
        <f t="array" ref="T967">PERCENTILE(IF(Table1[Director Name] = $P967,Table1[imdb_score]),0.5)</f>
        <v>6.4</v>
      </c>
      <c r="U967" cm="1">
        <f t="array" ref="U967">PERCENTILE(IF(Table1[Director Name] = $P967,Table1[imdb_score]),0.75)</f>
        <v>6.4</v>
      </c>
      <c r="V967" cm="1">
        <f t="array" ref="V967">PERCENTILE(IF(Table1[Director Name] = $P967,Table1[imdb_score]),1)</f>
        <v>6.4</v>
      </c>
    </row>
    <row r="968" spans="1:22">
      <c r="A968" t="s">
        <v>1958</v>
      </c>
      <c r="B968">
        <v>331</v>
      </c>
      <c r="C968">
        <v>95</v>
      </c>
      <c r="D968" t="s">
        <v>2371</v>
      </c>
      <c r="E968">
        <v>32391374</v>
      </c>
      <c r="F968" t="s">
        <v>334</v>
      </c>
      <c r="G968" t="s">
        <v>3905</v>
      </c>
      <c r="H968">
        <v>24891374</v>
      </c>
      <c r="I968" t="s">
        <v>666</v>
      </c>
      <c r="J968" t="s">
        <v>19</v>
      </c>
      <c r="K968" t="s">
        <v>20</v>
      </c>
      <c r="L968">
        <v>7500000</v>
      </c>
      <c r="M968">
        <v>7.7</v>
      </c>
      <c r="N968" t="s">
        <v>564</v>
      </c>
      <c r="P968" t="s">
        <v>3906</v>
      </c>
      <c r="Q968">
        <v>5.8</v>
      </c>
      <c r="R968">
        <v>1</v>
      </c>
      <c r="S968" cm="1">
        <f t="array" ref="S968">PERCENTILE(IF(Table1[Director Name] = $P968,Table1[imdb_score]),0.25)</f>
        <v>5.8</v>
      </c>
      <c r="T968" cm="1">
        <f t="array" ref="T968">PERCENTILE(IF(Table1[Director Name] = $P968,Table1[imdb_score]),0.5)</f>
        <v>5.8</v>
      </c>
      <c r="U968" cm="1">
        <f t="array" ref="U968">PERCENTILE(IF(Table1[Director Name] = $P968,Table1[imdb_score]),0.75)</f>
        <v>5.8</v>
      </c>
      <c r="V968" cm="1">
        <f t="array" ref="V968">PERCENTILE(IF(Table1[Director Name] = $P968,Table1[imdb_score]),1)</f>
        <v>5.8</v>
      </c>
    </row>
    <row r="969" spans="1:22">
      <c r="A969" t="s">
        <v>343</v>
      </c>
      <c r="B969">
        <v>191</v>
      </c>
      <c r="C969">
        <v>90</v>
      </c>
      <c r="D969" t="s">
        <v>2883</v>
      </c>
      <c r="E969">
        <v>124870275</v>
      </c>
      <c r="F969" t="s">
        <v>2766</v>
      </c>
      <c r="G969" t="s">
        <v>3907</v>
      </c>
      <c r="H969">
        <v>24870275</v>
      </c>
      <c r="I969" t="s">
        <v>3908</v>
      </c>
      <c r="J969" t="s">
        <v>19</v>
      </c>
      <c r="K969" t="s">
        <v>20</v>
      </c>
      <c r="L969">
        <v>100000000</v>
      </c>
      <c r="M969">
        <v>7</v>
      </c>
      <c r="N969" t="s">
        <v>123</v>
      </c>
      <c r="P969" t="s">
        <v>2885</v>
      </c>
      <c r="Q969">
        <v>5.6</v>
      </c>
      <c r="R969">
        <v>1</v>
      </c>
      <c r="S969" cm="1">
        <f t="array" ref="S969">PERCENTILE(IF(Table1[Director Name] = $P969,Table1[imdb_score]),0.25)</f>
        <v>5.6</v>
      </c>
      <c r="T969" cm="1">
        <f t="array" ref="T969">PERCENTILE(IF(Table1[Director Name] = $P969,Table1[imdb_score]),0.5)</f>
        <v>5.6</v>
      </c>
      <c r="U969" cm="1">
        <f t="array" ref="U969">PERCENTILE(IF(Table1[Director Name] = $P969,Table1[imdb_score]),0.75)</f>
        <v>5.6</v>
      </c>
      <c r="V969" cm="1">
        <f t="array" ref="V969">PERCENTILE(IF(Table1[Director Name] = $P969,Table1[imdb_score]),1)</f>
        <v>5.6</v>
      </c>
    </row>
    <row r="970" spans="1:22">
      <c r="A970" t="s">
        <v>3909</v>
      </c>
      <c r="B970">
        <v>62</v>
      </c>
      <c r="C970">
        <v>89</v>
      </c>
      <c r="D970" t="s">
        <v>3910</v>
      </c>
      <c r="E970">
        <v>32333860</v>
      </c>
      <c r="F970" t="s">
        <v>3911</v>
      </c>
      <c r="G970" t="s">
        <v>3912</v>
      </c>
      <c r="H970">
        <v>24833860</v>
      </c>
      <c r="I970" t="s">
        <v>3913</v>
      </c>
      <c r="J970" t="s">
        <v>105</v>
      </c>
      <c r="K970" t="s">
        <v>3914</v>
      </c>
      <c r="L970">
        <v>7500000</v>
      </c>
      <c r="M970">
        <v>6.7</v>
      </c>
      <c r="N970" t="s">
        <v>2302</v>
      </c>
      <c r="P970" t="s">
        <v>3915</v>
      </c>
      <c r="Q970">
        <v>5.4</v>
      </c>
      <c r="R970">
        <v>1</v>
      </c>
      <c r="S970" cm="1">
        <f t="array" ref="S970">PERCENTILE(IF(Table1[Director Name] = $P970,Table1[imdb_score]),0.25)</f>
        <v>5.4</v>
      </c>
      <c r="T970" cm="1">
        <f t="array" ref="T970">PERCENTILE(IF(Table1[Director Name] = $P970,Table1[imdb_score]),0.5)</f>
        <v>5.4</v>
      </c>
      <c r="U970" cm="1">
        <f t="array" ref="U970">PERCENTILE(IF(Table1[Director Name] = $P970,Table1[imdb_score]),0.75)</f>
        <v>5.4</v>
      </c>
      <c r="V970" cm="1">
        <f t="array" ref="V970">PERCENTILE(IF(Table1[Director Name] = $P970,Table1[imdb_score]),1)</f>
        <v>5.4</v>
      </c>
    </row>
    <row r="971" spans="1:22">
      <c r="A971" t="s">
        <v>1639</v>
      </c>
      <c r="B971">
        <v>178</v>
      </c>
      <c r="C971">
        <v>94</v>
      </c>
      <c r="D971" t="s">
        <v>1086</v>
      </c>
      <c r="E971">
        <v>103812241</v>
      </c>
      <c r="F971" t="s">
        <v>91</v>
      </c>
      <c r="G971" t="s">
        <v>3916</v>
      </c>
      <c r="H971">
        <v>24812241</v>
      </c>
      <c r="I971" t="s">
        <v>2362</v>
      </c>
      <c r="J971" t="s">
        <v>19</v>
      </c>
      <c r="K971" t="s">
        <v>20</v>
      </c>
      <c r="L971">
        <v>79000000</v>
      </c>
      <c r="M971">
        <v>5.8</v>
      </c>
      <c r="N971" t="s">
        <v>3859</v>
      </c>
      <c r="P971" t="s">
        <v>3917</v>
      </c>
      <c r="Q971">
        <v>4.7</v>
      </c>
      <c r="R971">
        <v>1</v>
      </c>
      <c r="S971" cm="1">
        <f t="array" ref="S971">PERCENTILE(IF(Table1[Director Name] = $P971,Table1[imdb_score]),0.25)</f>
        <v>4.7</v>
      </c>
      <c r="T971" cm="1">
        <f t="array" ref="T971">PERCENTILE(IF(Table1[Director Name] = $P971,Table1[imdb_score]),0.5)</f>
        <v>4.7</v>
      </c>
      <c r="U971" cm="1">
        <f t="array" ref="U971">PERCENTILE(IF(Table1[Director Name] = $P971,Table1[imdb_score]),0.75)</f>
        <v>4.7</v>
      </c>
      <c r="V971" cm="1">
        <f t="array" ref="V971">PERCENTILE(IF(Table1[Director Name] = $P971,Table1[imdb_score]),1)</f>
        <v>4.7</v>
      </c>
    </row>
    <row r="972" spans="1:22">
      <c r="A972" t="s">
        <v>2065</v>
      </c>
      <c r="B972">
        <v>56</v>
      </c>
      <c r="C972">
        <v>175</v>
      </c>
      <c r="D972" t="s">
        <v>3918</v>
      </c>
      <c r="E972">
        <v>50800000</v>
      </c>
      <c r="F972" t="s">
        <v>3919</v>
      </c>
      <c r="G972" t="s">
        <v>3920</v>
      </c>
      <c r="H972">
        <v>24800000</v>
      </c>
      <c r="I972" t="s">
        <v>3921</v>
      </c>
      <c r="J972" t="s">
        <v>19</v>
      </c>
      <c r="K972" t="s">
        <v>20</v>
      </c>
      <c r="L972">
        <v>26000000</v>
      </c>
      <c r="M972">
        <v>7.4</v>
      </c>
      <c r="N972" t="s">
        <v>3922</v>
      </c>
      <c r="P972" t="s">
        <v>3923</v>
      </c>
      <c r="Q972">
        <v>6.1</v>
      </c>
      <c r="R972">
        <v>1</v>
      </c>
      <c r="S972" cm="1">
        <f t="array" ref="S972">PERCENTILE(IF(Table1[Director Name] = $P972,Table1[imdb_score]),0.25)</f>
        <v>6.1</v>
      </c>
      <c r="T972" cm="1">
        <f t="array" ref="T972">PERCENTILE(IF(Table1[Director Name] = $P972,Table1[imdb_score]),0.5)</f>
        <v>6.1</v>
      </c>
      <c r="U972" cm="1">
        <f t="array" ref="U972">PERCENTILE(IF(Table1[Director Name] = $P972,Table1[imdb_score]),0.75)</f>
        <v>6.1</v>
      </c>
      <c r="V972" cm="1">
        <f t="array" ref="V972">PERCENTILE(IF(Table1[Director Name] = $P972,Table1[imdb_score]),1)</f>
        <v>6.1</v>
      </c>
    </row>
    <row r="973" spans="1:22">
      <c r="A973" t="s">
        <v>851</v>
      </c>
      <c r="B973">
        <v>225</v>
      </c>
      <c r="C973">
        <v>115</v>
      </c>
      <c r="D973" t="s">
        <v>1022</v>
      </c>
      <c r="E973">
        <v>144795350</v>
      </c>
      <c r="F973" t="s">
        <v>263</v>
      </c>
      <c r="G973" t="s">
        <v>3924</v>
      </c>
      <c r="H973">
        <v>24795350</v>
      </c>
      <c r="I973" t="s">
        <v>3925</v>
      </c>
      <c r="J973" t="s">
        <v>19</v>
      </c>
      <c r="K973" t="s">
        <v>20</v>
      </c>
      <c r="L973">
        <v>120000000</v>
      </c>
      <c r="M973">
        <v>7.1</v>
      </c>
      <c r="N973" t="s">
        <v>1759</v>
      </c>
      <c r="P973" t="s">
        <v>3926</v>
      </c>
      <c r="Q973">
        <v>7</v>
      </c>
      <c r="R973">
        <v>1</v>
      </c>
      <c r="S973" cm="1">
        <f t="array" ref="S973">PERCENTILE(IF(Table1[Director Name] = $P973,Table1[imdb_score]),0.25)</f>
        <v>7</v>
      </c>
      <c r="T973" cm="1">
        <f t="array" ref="T973">PERCENTILE(IF(Table1[Director Name] = $P973,Table1[imdb_score]),0.5)</f>
        <v>7</v>
      </c>
      <c r="U973" cm="1">
        <f t="array" ref="U973">PERCENTILE(IF(Table1[Director Name] = $P973,Table1[imdb_score]),0.75)</f>
        <v>7</v>
      </c>
      <c r="V973" cm="1">
        <f t="array" ref="V973">PERCENTILE(IF(Table1[Director Name] = $P973,Table1[imdb_score]),1)</f>
        <v>7</v>
      </c>
    </row>
    <row r="974" spans="1:22">
      <c r="A974" t="s">
        <v>3927</v>
      </c>
      <c r="B974">
        <v>224</v>
      </c>
      <c r="C974">
        <v>101</v>
      </c>
      <c r="D974" t="s">
        <v>3928</v>
      </c>
      <c r="E974">
        <v>31607598</v>
      </c>
      <c r="F974" t="s">
        <v>92</v>
      </c>
      <c r="G974" t="s">
        <v>3929</v>
      </c>
      <c r="H974">
        <v>24707598</v>
      </c>
      <c r="I974" t="s">
        <v>3930</v>
      </c>
      <c r="J974" t="s">
        <v>19</v>
      </c>
      <c r="K974" t="s">
        <v>1075</v>
      </c>
      <c r="L974">
        <v>6900000</v>
      </c>
      <c r="M974">
        <v>5.6</v>
      </c>
      <c r="N974" t="s">
        <v>2101</v>
      </c>
      <c r="P974" t="s">
        <v>2619</v>
      </c>
      <c r="Q974">
        <v>5.6</v>
      </c>
      <c r="R974">
        <v>1</v>
      </c>
      <c r="S974" cm="1">
        <f t="array" ref="S974">PERCENTILE(IF(Table1[Director Name] = $P974,Table1[imdb_score]),0.25)</f>
        <v>5.6</v>
      </c>
      <c r="T974" cm="1">
        <f t="array" ref="T974">PERCENTILE(IF(Table1[Director Name] = $P974,Table1[imdb_score]),0.5)</f>
        <v>5.6</v>
      </c>
      <c r="U974" cm="1">
        <f t="array" ref="U974">PERCENTILE(IF(Table1[Director Name] = $P974,Table1[imdb_score]),0.75)</f>
        <v>5.6</v>
      </c>
      <c r="V974" cm="1">
        <f t="array" ref="V974">PERCENTILE(IF(Table1[Director Name] = $P974,Table1[imdb_score]),1)</f>
        <v>5.6</v>
      </c>
    </row>
    <row r="975" spans="1:22">
      <c r="A975" t="s">
        <v>369</v>
      </c>
      <c r="B975">
        <v>256</v>
      </c>
      <c r="C975">
        <v>101</v>
      </c>
      <c r="D975" t="s">
        <v>589</v>
      </c>
      <c r="E975">
        <v>26505000</v>
      </c>
      <c r="F975" t="s">
        <v>338</v>
      </c>
      <c r="G975" t="s">
        <v>3931</v>
      </c>
      <c r="H975">
        <v>24705000</v>
      </c>
      <c r="I975" t="s">
        <v>3932</v>
      </c>
      <c r="J975" t="s">
        <v>19</v>
      </c>
      <c r="K975" t="s">
        <v>20</v>
      </c>
      <c r="L975">
        <v>1800000</v>
      </c>
      <c r="M975">
        <v>7.5</v>
      </c>
      <c r="N975" t="s">
        <v>116</v>
      </c>
      <c r="P975" t="s">
        <v>3933</v>
      </c>
      <c r="Q975">
        <v>5.4</v>
      </c>
      <c r="R975">
        <v>1</v>
      </c>
      <c r="S975" cm="1">
        <f t="array" ref="S975">PERCENTILE(IF(Table1[Director Name] = $P975,Table1[imdb_score]),0.25)</f>
        <v>5.4</v>
      </c>
      <c r="T975" cm="1">
        <f t="array" ref="T975">PERCENTILE(IF(Table1[Director Name] = $P975,Table1[imdb_score]),0.5)</f>
        <v>5.4</v>
      </c>
      <c r="U975" cm="1">
        <f t="array" ref="U975">PERCENTILE(IF(Table1[Director Name] = $P975,Table1[imdb_score]),0.75)</f>
        <v>5.4</v>
      </c>
      <c r="V975" cm="1">
        <f t="array" ref="V975">PERCENTILE(IF(Table1[Director Name] = $P975,Table1[imdb_score]),1)</f>
        <v>5.4</v>
      </c>
    </row>
    <row r="976" spans="1:22">
      <c r="A976" t="s">
        <v>369</v>
      </c>
      <c r="B976">
        <v>256</v>
      </c>
      <c r="C976">
        <v>101</v>
      </c>
      <c r="D976" t="s">
        <v>589</v>
      </c>
      <c r="E976">
        <v>26505000</v>
      </c>
      <c r="F976" t="s">
        <v>338</v>
      </c>
      <c r="G976" t="s">
        <v>3931</v>
      </c>
      <c r="H976">
        <v>24705000</v>
      </c>
      <c r="I976" t="s">
        <v>3932</v>
      </c>
      <c r="J976" t="s">
        <v>19</v>
      </c>
      <c r="K976" t="s">
        <v>20</v>
      </c>
      <c r="L976">
        <v>1800000</v>
      </c>
      <c r="M976">
        <v>7.5</v>
      </c>
      <c r="N976" t="s">
        <v>116</v>
      </c>
      <c r="P976" t="s">
        <v>3934</v>
      </c>
      <c r="Q976">
        <v>6.2</v>
      </c>
      <c r="R976">
        <v>1</v>
      </c>
      <c r="S976" cm="1">
        <f t="array" ref="S976">PERCENTILE(IF(Table1[Director Name] = $P976,Table1[imdb_score]),0.25)</f>
        <v>6.2</v>
      </c>
      <c r="T976" cm="1">
        <f t="array" ref="T976">PERCENTILE(IF(Table1[Director Name] = $P976,Table1[imdb_score]),0.5)</f>
        <v>6.2</v>
      </c>
      <c r="U976" cm="1">
        <f t="array" ref="U976">PERCENTILE(IF(Table1[Director Name] = $P976,Table1[imdb_score]),0.75)</f>
        <v>6.2</v>
      </c>
      <c r="V976" cm="1">
        <f t="array" ref="V976">PERCENTILE(IF(Table1[Director Name] = $P976,Table1[imdb_score]),1)</f>
        <v>6.2</v>
      </c>
    </row>
    <row r="977" spans="1:22">
      <c r="A977" t="s">
        <v>1473</v>
      </c>
      <c r="B977">
        <v>160</v>
      </c>
      <c r="C977">
        <v>123</v>
      </c>
      <c r="D977" t="s">
        <v>3935</v>
      </c>
      <c r="E977">
        <v>59699513</v>
      </c>
      <c r="F977" t="s">
        <v>956</v>
      </c>
      <c r="G977" t="s">
        <v>3936</v>
      </c>
      <c r="H977">
        <v>24699513</v>
      </c>
      <c r="I977" t="s">
        <v>3437</v>
      </c>
      <c r="J977" t="s">
        <v>19</v>
      </c>
      <c r="K977" t="s">
        <v>20</v>
      </c>
      <c r="L977">
        <v>35000000</v>
      </c>
      <c r="M977">
        <v>7.2</v>
      </c>
      <c r="N977" t="s">
        <v>3937</v>
      </c>
      <c r="P977" t="s">
        <v>3938</v>
      </c>
      <c r="Q977">
        <v>2.8</v>
      </c>
      <c r="R977">
        <v>1</v>
      </c>
      <c r="S977" cm="1">
        <f t="array" ref="S977">PERCENTILE(IF(Table1[Director Name] = $P977,Table1[imdb_score]),0.25)</f>
        <v>2.8</v>
      </c>
      <c r="T977" cm="1">
        <f t="array" ref="T977">PERCENTILE(IF(Table1[Director Name] = $P977,Table1[imdb_score]),0.5)</f>
        <v>2.8</v>
      </c>
      <c r="U977" cm="1">
        <f t="array" ref="U977">PERCENTILE(IF(Table1[Director Name] = $P977,Table1[imdb_score]),0.75)</f>
        <v>2.8</v>
      </c>
      <c r="V977" cm="1">
        <f t="array" ref="V977">PERCENTILE(IF(Table1[Director Name] = $P977,Table1[imdb_score]),1)</f>
        <v>2.8</v>
      </c>
    </row>
    <row r="978" spans="1:22">
      <c r="A978" t="s">
        <v>434</v>
      </c>
      <c r="B978">
        <v>90</v>
      </c>
      <c r="C978">
        <v>75</v>
      </c>
      <c r="D978" t="s">
        <v>2027</v>
      </c>
      <c r="E978">
        <v>57651794</v>
      </c>
      <c r="F978" t="s">
        <v>1198</v>
      </c>
      <c r="G978" t="s">
        <v>3939</v>
      </c>
      <c r="H978">
        <v>24651794</v>
      </c>
      <c r="I978" t="s">
        <v>3940</v>
      </c>
      <c r="J978" t="s">
        <v>19</v>
      </c>
      <c r="K978" t="s">
        <v>20</v>
      </c>
      <c r="L978">
        <v>33000000</v>
      </c>
      <c r="M978">
        <v>5.6</v>
      </c>
      <c r="N978" t="s">
        <v>3941</v>
      </c>
      <c r="P978" t="s">
        <v>3942</v>
      </c>
      <c r="Q978">
        <v>6.9</v>
      </c>
      <c r="R978">
        <v>1</v>
      </c>
      <c r="S978" cm="1">
        <f t="array" ref="S978">PERCENTILE(IF(Table1[Director Name] = $P978,Table1[imdb_score]),0.25)</f>
        <v>6.9</v>
      </c>
      <c r="T978" cm="1">
        <f t="array" ref="T978">PERCENTILE(IF(Table1[Director Name] = $P978,Table1[imdb_score]),0.5)</f>
        <v>6.9</v>
      </c>
      <c r="U978" cm="1">
        <f t="array" ref="U978">PERCENTILE(IF(Table1[Director Name] = $P978,Table1[imdb_score]),0.75)</f>
        <v>6.9</v>
      </c>
      <c r="V978" cm="1">
        <f t="array" ref="V978">PERCENTILE(IF(Table1[Director Name] = $P978,Table1[imdb_score]),1)</f>
        <v>6.9</v>
      </c>
    </row>
    <row r="979" spans="1:22">
      <c r="A979" t="s">
        <v>1948</v>
      </c>
      <c r="B979">
        <v>354</v>
      </c>
      <c r="C979">
        <v>129</v>
      </c>
      <c r="D979" t="s">
        <v>3943</v>
      </c>
      <c r="E979">
        <v>134520804</v>
      </c>
      <c r="F979" t="s">
        <v>202</v>
      </c>
      <c r="G979" t="s">
        <v>3944</v>
      </c>
      <c r="H979">
        <v>24520804</v>
      </c>
      <c r="I979" t="s">
        <v>3945</v>
      </c>
      <c r="J979" t="s">
        <v>19</v>
      </c>
      <c r="K979" t="s">
        <v>20</v>
      </c>
      <c r="L979">
        <v>110000000</v>
      </c>
      <c r="M979">
        <v>7.2</v>
      </c>
      <c r="N979" t="s">
        <v>1081</v>
      </c>
      <c r="P979" t="s">
        <v>3946</v>
      </c>
      <c r="Q979">
        <v>4.3</v>
      </c>
      <c r="R979">
        <v>1</v>
      </c>
      <c r="S979" cm="1">
        <f t="array" ref="S979">PERCENTILE(IF(Table1[Director Name] = $P979,Table1[imdb_score]),0.25)</f>
        <v>4.3</v>
      </c>
      <c r="T979" cm="1">
        <f t="array" ref="T979">PERCENTILE(IF(Table1[Director Name] = $P979,Table1[imdb_score]),0.5)</f>
        <v>4.3</v>
      </c>
      <c r="U979" cm="1">
        <f t="array" ref="U979">PERCENTILE(IF(Table1[Director Name] = $P979,Table1[imdb_score]),0.75)</f>
        <v>4.3</v>
      </c>
      <c r="V979" cm="1">
        <f t="array" ref="V979">PERCENTILE(IF(Table1[Director Name] = $P979,Table1[imdb_score]),1)</f>
        <v>4.3</v>
      </c>
    </row>
    <row r="980" spans="1:22">
      <c r="A980" t="s">
        <v>3947</v>
      </c>
      <c r="B980">
        <v>377</v>
      </c>
      <c r="C980">
        <v>101</v>
      </c>
      <c r="D980" t="s">
        <v>590</v>
      </c>
      <c r="E980">
        <v>189412677</v>
      </c>
      <c r="F980" t="s">
        <v>408</v>
      </c>
      <c r="G980" t="s">
        <v>3948</v>
      </c>
      <c r="H980">
        <v>24412677</v>
      </c>
      <c r="I980" t="s">
        <v>1119</v>
      </c>
      <c r="J980" t="s">
        <v>19</v>
      </c>
      <c r="K980" t="s">
        <v>20</v>
      </c>
      <c r="L980">
        <v>165000000</v>
      </c>
      <c r="M980">
        <v>7.8</v>
      </c>
      <c r="N980" t="s">
        <v>2198</v>
      </c>
      <c r="P980" t="s">
        <v>3949</v>
      </c>
      <c r="Q980">
        <v>6.2</v>
      </c>
      <c r="R980">
        <v>1</v>
      </c>
      <c r="S980" cm="1">
        <f t="array" ref="S980">PERCENTILE(IF(Table1[Director Name] = $P980,Table1[imdb_score]),0.25)</f>
        <v>6.2</v>
      </c>
      <c r="T980" cm="1">
        <f t="array" ref="T980">PERCENTILE(IF(Table1[Director Name] = $P980,Table1[imdb_score]),0.5)</f>
        <v>6.2</v>
      </c>
      <c r="U980" cm="1">
        <f t="array" ref="U980">PERCENTILE(IF(Table1[Director Name] = $P980,Table1[imdb_score]),0.75)</f>
        <v>6.2</v>
      </c>
      <c r="V980" cm="1">
        <f t="array" ref="V980">PERCENTILE(IF(Table1[Director Name] = $P980,Table1[imdb_score]),1)</f>
        <v>6.2</v>
      </c>
    </row>
    <row r="981" spans="1:22">
      <c r="A981" t="s">
        <v>817</v>
      </c>
      <c r="B981">
        <v>214</v>
      </c>
      <c r="C981">
        <v>107</v>
      </c>
      <c r="D981" t="s">
        <v>3950</v>
      </c>
      <c r="E981">
        <v>63411478</v>
      </c>
      <c r="F981" t="s">
        <v>3951</v>
      </c>
      <c r="G981" t="s">
        <v>3952</v>
      </c>
      <c r="H981">
        <v>24411478</v>
      </c>
      <c r="I981" t="s">
        <v>3953</v>
      </c>
      <c r="J981" t="s">
        <v>19</v>
      </c>
      <c r="K981" t="s">
        <v>20</v>
      </c>
      <c r="L981">
        <v>39000000</v>
      </c>
      <c r="M981">
        <v>7.1</v>
      </c>
      <c r="N981" t="s">
        <v>1692</v>
      </c>
      <c r="P981" t="s">
        <v>3954</v>
      </c>
      <c r="Q981">
        <v>5.8</v>
      </c>
      <c r="R981">
        <v>1</v>
      </c>
      <c r="S981" cm="1">
        <f t="array" ref="S981">PERCENTILE(IF(Table1[Director Name] = $P981,Table1[imdb_score]),0.25)</f>
        <v>5.8</v>
      </c>
      <c r="T981" cm="1">
        <f t="array" ref="T981">PERCENTILE(IF(Table1[Director Name] = $P981,Table1[imdb_score]),0.5)</f>
        <v>5.8</v>
      </c>
      <c r="U981" cm="1">
        <f t="array" ref="U981">PERCENTILE(IF(Table1[Director Name] = $P981,Table1[imdb_score]),0.75)</f>
        <v>5.8</v>
      </c>
      <c r="V981" cm="1">
        <f t="array" ref="V981">PERCENTILE(IF(Table1[Director Name] = $P981,Table1[imdb_score]),1)</f>
        <v>5.8</v>
      </c>
    </row>
    <row r="982" spans="1:22">
      <c r="A982" t="s">
        <v>1107</v>
      </c>
      <c r="B982">
        <v>28</v>
      </c>
      <c r="C982">
        <v>97</v>
      </c>
      <c r="D982" t="s">
        <v>3955</v>
      </c>
      <c r="E982">
        <v>27900000</v>
      </c>
      <c r="F982" t="s">
        <v>839</v>
      </c>
      <c r="G982" t="s">
        <v>3956</v>
      </c>
      <c r="H982">
        <v>24400000</v>
      </c>
      <c r="I982" t="s">
        <v>3957</v>
      </c>
      <c r="J982" t="s">
        <v>19</v>
      </c>
      <c r="K982" t="s">
        <v>20</v>
      </c>
      <c r="L982">
        <v>3500000</v>
      </c>
      <c r="M982">
        <v>7.5</v>
      </c>
      <c r="N982" t="s">
        <v>1608</v>
      </c>
      <c r="P982" t="s">
        <v>3958</v>
      </c>
      <c r="Q982">
        <v>6</v>
      </c>
      <c r="R982">
        <v>1</v>
      </c>
      <c r="S982" cm="1">
        <f t="array" ref="S982">PERCENTILE(IF(Table1[Director Name] = $P982,Table1[imdb_score]),0.25)</f>
        <v>6</v>
      </c>
      <c r="T982" cm="1">
        <f t="array" ref="T982">PERCENTILE(IF(Table1[Director Name] = $P982,Table1[imdb_score]),0.5)</f>
        <v>6</v>
      </c>
      <c r="U982" cm="1">
        <f t="array" ref="U982">PERCENTILE(IF(Table1[Director Name] = $P982,Table1[imdb_score]),0.75)</f>
        <v>6</v>
      </c>
      <c r="V982" cm="1">
        <f t="array" ref="V982">PERCENTILE(IF(Table1[Director Name] = $P982,Table1[imdb_score]),1)</f>
        <v>6</v>
      </c>
    </row>
    <row r="983" spans="1:22">
      <c r="A983" t="s">
        <v>497</v>
      </c>
      <c r="B983">
        <v>20</v>
      </c>
      <c r="C983">
        <v>97</v>
      </c>
      <c r="D983" t="s">
        <v>2442</v>
      </c>
      <c r="E983">
        <v>27900000</v>
      </c>
      <c r="F983" t="s">
        <v>1326</v>
      </c>
      <c r="G983" t="s">
        <v>3959</v>
      </c>
      <c r="H983">
        <v>24400000</v>
      </c>
      <c r="I983" t="s">
        <v>2754</v>
      </c>
      <c r="J983" t="s">
        <v>19</v>
      </c>
      <c r="K983" t="s">
        <v>20</v>
      </c>
      <c r="L983">
        <v>3500000</v>
      </c>
      <c r="M983">
        <v>7.3</v>
      </c>
      <c r="N983" t="s">
        <v>167</v>
      </c>
      <c r="P983" t="s">
        <v>2812</v>
      </c>
      <c r="Q983">
        <v>6.6</v>
      </c>
      <c r="R983">
        <v>1</v>
      </c>
      <c r="S983" cm="1">
        <f t="array" ref="S983">PERCENTILE(IF(Table1[Director Name] = $P983,Table1[imdb_score]),0.25)</f>
        <v>6.6</v>
      </c>
      <c r="T983" cm="1">
        <f t="array" ref="T983">PERCENTILE(IF(Table1[Director Name] = $P983,Table1[imdb_score]),0.5)</f>
        <v>6.6</v>
      </c>
      <c r="U983" cm="1">
        <f t="array" ref="U983">PERCENTILE(IF(Table1[Director Name] = $P983,Table1[imdb_score]),0.75)</f>
        <v>6.6</v>
      </c>
      <c r="V983" cm="1">
        <f t="array" ref="V983">PERCENTILE(IF(Table1[Director Name] = $P983,Table1[imdb_score]),1)</f>
        <v>6.6</v>
      </c>
    </row>
    <row r="984" spans="1:22">
      <c r="A984" t="s">
        <v>3960</v>
      </c>
      <c r="B984">
        <v>56</v>
      </c>
      <c r="C984">
        <v>80</v>
      </c>
      <c r="D984" t="s">
        <v>2488</v>
      </c>
      <c r="E984">
        <v>40363530</v>
      </c>
      <c r="F984" t="s">
        <v>2423</v>
      </c>
      <c r="G984" t="s">
        <v>3961</v>
      </c>
      <c r="H984">
        <v>24363530</v>
      </c>
      <c r="I984" t="s">
        <v>3962</v>
      </c>
      <c r="J984" t="s">
        <v>19</v>
      </c>
      <c r="K984" t="s">
        <v>20</v>
      </c>
      <c r="L984">
        <v>16000000</v>
      </c>
      <c r="M984">
        <v>3.3</v>
      </c>
      <c r="N984" t="s">
        <v>180</v>
      </c>
      <c r="P984" t="s">
        <v>3963</v>
      </c>
      <c r="Q984">
        <v>7</v>
      </c>
      <c r="R984">
        <v>1</v>
      </c>
      <c r="S984" cm="1">
        <f t="array" ref="S984">PERCENTILE(IF(Table1[Director Name] = $P984,Table1[imdb_score]),0.25)</f>
        <v>7</v>
      </c>
      <c r="T984" cm="1">
        <f t="array" ref="T984">PERCENTILE(IF(Table1[Director Name] = $P984,Table1[imdb_score]),0.5)</f>
        <v>7</v>
      </c>
      <c r="U984" cm="1">
        <f t="array" ref="U984">PERCENTILE(IF(Table1[Director Name] = $P984,Table1[imdb_score]),0.75)</f>
        <v>7</v>
      </c>
      <c r="V984" cm="1">
        <f t="array" ref="V984">PERCENTILE(IF(Table1[Director Name] = $P984,Table1[imdb_score]),1)</f>
        <v>7</v>
      </c>
    </row>
    <row r="985" spans="1:22">
      <c r="A985" t="s">
        <v>398</v>
      </c>
      <c r="B985">
        <v>334</v>
      </c>
      <c r="C985">
        <v>104</v>
      </c>
      <c r="D985" t="s">
        <v>3113</v>
      </c>
      <c r="E985">
        <v>234360014</v>
      </c>
      <c r="F985" t="s">
        <v>1072</v>
      </c>
      <c r="G985" t="s">
        <v>3964</v>
      </c>
      <c r="H985">
        <v>24360014</v>
      </c>
      <c r="I985" t="s">
        <v>3965</v>
      </c>
      <c r="J985" t="s">
        <v>19</v>
      </c>
      <c r="K985" t="s">
        <v>1075</v>
      </c>
      <c r="L985">
        <v>210000000</v>
      </c>
      <c r="M985">
        <v>6.8</v>
      </c>
      <c r="N985" t="s">
        <v>1076</v>
      </c>
      <c r="P985" t="s">
        <v>3966</v>
      </c>
      <c r="Q985">
        <v>5</v>
      </c>
      <c r="R985">
        <v>1</v>
      </c>
      <c r="S985" cm="1">
        <f t="array" ref="S985">PERCENTILE(IF(Table1[Director Name] = $P985,Table1[imdb_score]),0.25)</f>
        <v>5</v>
      </c>
      <c r="T985" cm="1">
        <f t="array" ref="T985">PERCENTILE(IF(Table1[Director Name] = $P985,Table1[imdb_score]),0.5)</f>
        <v>5</v>
      </c>
      <c r="U985" cm="1">
        <f t="array" ref="U985">PERCENTILE(IF(Table1[Director Name] = $P985,Table1[imdb_score]),0.75)</f>
        <v>5</v>
      </c>
      <c r="V985" cm="1">
        <f t="array" ref="V985">PERCENTILE(IF(Table1[Director Name] = $P985,Table1[imdb_score]),1)</f>
        <v>5</v>
      </c>
    </row>
    <row r="986" spans="1:22">
      <c r="A986" t="s">
        <v>846</v>
      </c>
      <c r="B986">
        <v>588</v>
      </c>
      <c r="C986">
        <v>119</v>
      </c>
      <c r="D986" t="s">
        <v>3429</v>
      </c>
      <c r="E986">
        <v>42335698</v>
      </c>
      <c r="F986" t="s">
        <v>622</v>
      </c>
      <c r="G986" t="s">
        <v>3967</v>
      </c>
      <c r="H986">
        <v>24335698</v>
      </c>
      <c r="I986" t="s">
        <v>550</v>
      </c>
      <c r="J986" t="s">
        <v>19</v>
      </c>
      <c r="K986" t="s">
        <v>20</v>
      </c>
      <c r="L986">
        <v>18000000</v>
      </c>
      <c r="M986">
        <v>7.8</v>
      </c>
      <c r="N986" t="s">
        <v>564</v>
      </c>
      <c r="P986" t="s">
        <v>2259</v>
      </c>
      <c r="Q986">
        <v>6.9</v>
      </c>
      <c r="R986">
        <v>1</v>
      </c>
      <c r="S986" cm="1">
        <f t="array" ref="S986">PERCENTILE(IF(Table1[Director Name] = $P986,Table1[imdb_score]),0.25)</f>
        <v>6.9</v>
      </c>
      <c r="T986" cm="1">
        <f t="array" ref="T986">PERCENTILE(IF(Table1[Director Name] = $P986,Table1[imdb_score]),0.5)</f>
        <v>6.9</v>
      </c>
      <c r="U986" cm="1">
        <f t="array" ref="U986">PERCENTILE(IF(Table1[Director Name] = $P986,Table1[imdb_score]),0.75)</f>
        <v>6.9</v>
      </c>
      <c r="V986" cm="1">
        <f t="array" ref="V986">PERCENTILE(IF(Table1[Director Name] = $P986,Table1[imdb_score]),1)</f>
        <v>6.9</v>
      </c>
    </row>
    <row r="987" spans="1:22">
      <c r="A987" t="s">
        <v>611</v>
      </c>
      <c r="B987">
        <v>160</v>
      </c>
      <c r="C987">
        <v>99</v>
      </c>
      <c r="D987" t="s">
        <v>2349</v>
      </c>
      <c r="E987">
        <v>70327868</v>
      </c>
      <c r="F987" t="s">
        <v>84</v>
      </c>
      <c r="G987" t="s">
        <v>3968</v>
      </c>
      <c r="H987">
        <v>24327868</v>
      </c>
      <c r="I987" t="s">
        <v>3969</v>
      </c>
      <c r="J987" t="s">
        <v>19</v>
      </c>
      <c r="K987" t="s">
        <v>2416</v>
      </c>
      <c r="L987">
        <v>46000000</v>
      </c>
      <c r="M987">
        <v>5.9</v>
      </c>
      <c r="N987" t="s">
        <v>524</v>
      </c>
      <c r="P987" t="s">
        <v>3970</v>
      </c>
      <c r="Q987">
        <v>6.4</v>
      </c>
      <c r="R987">
        <v>1</v>
      </c>
      <c r="S987" cm="1">
        <f t="array" ref="S987">PERCENTILE(IF(Table1[Director Name] = $P987,Table1[imdb_score]),0.25)</f>
        <v>6.4</v>
      </c>
      <c r="T987" cm="1">
        <f t="array" ref="T987">PERCENTILE(IF(Table1[Director Name] = $P987,Table1[imdb_score]),0.5)</f>
        <v>6.4</v>
      </c>
      <c r="U987" cm="1">
        <f t="array" ref="U987">PERCENTILE(IF(Table1[Director Name] = $P987,Table1[imdb_score]),0.75)</f>
        <v>6.4</v>
      </c>
      <c r="V987" cm="1">
        <f t="array" ref="V987">PERCENTILE(IF(Table1[Director Name] = $P987,Table1[imdb_score]),1)</f>
        <v>6.4</v>
      </c>
    </row>
    <row r="988" spans="1:22">
      <c r="A988" t="s">
        <v>3185</v>
      </c>
      <c r="B988">
        <v>205</v>
      </c>
      <c r="C988">
        <v>102</v>
      </c>
      <c r="D988" t="s">
        <v>3515</v>
      </c>
      <c r="E988">
        <v>26781723</v>
      </c>
      <c r="F988" t="s">
        <v>1679</v>
      </c>
      <c r="G988" t="s">
        <v>3971</v>
      </c>
      <c r="H988">
        <v>24281723</v>
      </c>
      <c r="I988" t="s">
        <v>3972</v>
      </c>
      <c r="J988" t="s">
        <v>19</v>
      </c>
      <c r="K988" t="s">
        <v>20</v>
      </c>
      <c r="L988">
        <v>2500000</v>
      </c>
      <c r="M988">
        <v>7.6</v>
      </c>
      <c r="N988" t="s">
        <v>564</v>
      </c>
      <c r="P988" t="s">
        <v>3973</v>
      </c>
      <c r="Q988">
        <v>5.2</v>
      </c>
      <c r="R988">
        <v>1</v>
      </c>
      <c r="S988" cm="1">
        <f t="array" ref="S988">PERCENTILE(IF(Table1[Director Name] = $P988,Table1[imdb_score]),0.25)</f>
        <v>5.2</v>
      </c>
      <c r="T988" cm="1">
        <f t="array" ref="T988">PERCENTILE(IF(Table1[Director Name] = $P988,Table1[imdb_score]),0.5)</f>
        <v>5.2</v>
      </c>
      <c r="U988" cm="1">
        <f t="array" ref="U988">PERCENTILE(IF(Table1[Director Name] = $P988,Table1[imdb_score]),0.75)</f>
        <v>5.2</v>
      </c>
      <c r="V988" cm="1">
        <f t="array" ref="V988">PERCENTILE(IF(Table1[Director Name] = $P988,Table1[imdb_score]),1)</f>
        <v>5.2</v>
      </c>
    </row>
    <row r="989" spans="1:22">
      <c r="A989" t="s">
        <v>3114</v>
      </c>
      <c r="B989">
        <v>142</v>
      </c>
      <c r="C989">
        <v>87</v>
      </c>
      <c r="D989" t="s">
        <v>3974</v>
      </c>
      <c r="E989">
        <v>33244684</v>
      </c>
      <c r="F989" t="s">
        <v>3975</v>
      </c>
      <c r="G989" t="s">
        <v>3976</v>
      </c>
      <c r="H989">
        <v>24244684</v>
      </c>
      <c r="I989" t="s">
        <v>3977</v>
      </c>
      <c r="J989" t="s">
        <v>19</v>
      </c>
      <c r="K989" t="s">
        <v>20</v>
      </c>
      <c r="L989">
        <v>9000000</v>
      </c>
      <c r="M989">
        <v>6.5</v>
      </c>
      <c r="N989" t="s">
        <v>1805</v>
      </c>
      <c r="P989" t="s">
        <v>2549</v>
      </c>
      <c r="Q989">
        <v>5.8</v>
      </c>
      <c r="R989">
        <v>1</v>
      </c>
      <c r="S989" cm="1">
        <f t="array" ref="S989">PERCENTILE(IF(Table1[Director Name] = $P989,Table1[imdb_score]),0.25)</f>
        <v>5.8</v>
      </c>
      <c r="T989" cm="1">
        <f t="array" ref="T989">PERCENTILE(IF(Table1[Director Name] = $P989,Table1[imdb_score]),0.5)</f>
        <v>5.8</v>
      </c>
      <c r="U989" cm="1">
        <f t="array" ref="U989">PERCENTILE(IF(Table1[Director Name] = $P989,Table1[imdb_score]),0.75)</f>
        <v>5.8</v>
      </c>
      <c r="V989" cm="1">
        <f t="array" ref="V989">PERCENTILE(IF(Table1[Director Name] = $P989,Table1[imdb_score]),1)</f>
        <v>5.8</v>
      </c>
    </row>
    <row r="990" spans="1:22">
      <c r="A990" t="s">
        <v>1133</v>
      </c>
      <c r="B990">
        <v>122</v>
      </c>
      <c r="C990">
        <v>161</v>
      </c>
      <c r="D990" t="s">
        <v>3978</v>
      </c>
      <c r="E990">
        <v>27200000</v>
      </c>
      <c r="F990" t="s">
        <v>3979</v>
      </c>
      <c r="G990" t="s">
        <v>3980</v>
      </c>
      <c r="H990">
        <v>24200000</v>
      </c>
      <c r="I990" t="s">
        <v>3981</v>
      </c>
      <c r="J990" t="s">
        <v>19</v>
      </c>
      <c r="K990" t="s">
        <v>379</v>
      </c>
      <c r="L990">
        <v>3000000</v>
      </c>
      <c r="M990">
        <v>8.1999999999999993</v>
      </c>
      <c r="N990" t="s">
        <v>2583</v>
      </c>
      <c r="P990" t="s">
        <v>3982</v>
      </c>
      <c r="Q990">
        <v>6.5</v>
      </c>
      <c r="R990">
        <v>1</v>
      </c>
      <c r="S990" cm="1">
        <f t="array" ref="S990">PERCENTILE(IF(Table1[Director Name] = $P990,Table1[imdb_score]),0.25)</f>
        <v>6.5</v>
      </c>
      <c r="T990" cm="1">
        <f t="array" ref="T990">PERCENTILE(IF(Table1[Director Name] = $P990,Table1[imdb_score]),0.5)</f>
        <v>6.5</v>
      </c>
      <c r="U990" cm="1">
        <f t="array" ref="U990">PERCENTILE(IF(Table1[Director Name] = $P990,Table1[imdb_score]),0.75)</f>
        <v>6.5</v>
      </c>
      <c r="V990" cm="1">
        <f t="array" ref="V990">PERCENTILE(IF(Table1[Director Name] = $P990,Table1[imdb_score]),1)</f>
        <v>6.5</v>
      </c>
    </row>
    <row r="991" spans="1:22">
      <c r="A991" t="s">
        <v>952</v>
      </c>
      <c r="B991">
        <v>406</v>
      </c>
      <c r="C991">
        <v>112</v>
      </c>
      <c r="D991" t="s">
        <v>3983</v>
      </c>
      <c r="E991">
        <v>37623143</v>
      </c>
      <c r="F991" t="s">
        <v>3984</v>
      </c>
      <c r="G991" t="s">
        <v>3985</v>
      </c>
      <c r="H991">
        <v>24123143</v>
      </c>
      <c r="I991" t="s">
        <v>3986</v>
      </c>
      <c r="J991" t="s">
        <v>67</v>
      </c>
      <c r="K991" t="s">
        <v>2850</v>
      </c>
      <c r="L991">
        <v>13500000</v>
      </c>
      <c r="M991">
        <v>8.1999999999999993</v>
      </c>
      <c r="N991" t="s">
        <v>3987</v>
      </c>
      <c r="P991" t="s">
        <v>3988</v>
      </c>
      <c r="Q991">
        <v>4.0999999999999996</v>
      </c>
      <c r="R991">
        <v>1</v>
      </c>
      <c r="S991" cm="1">
        <f t="array" ref="S991">PERCENTILE(IF(Table1[Director Name] = $P991,Table1[imdb_score]),0.25)</f>
        <v>4.0999999999999996</v>
      </c>
      <c r="T991" cm="1">
        <f t="array" ref="T991">PERCENTILE(IF(Table1[Director Name] = $P991,Table1[imdb_score]),0.5)</f>
        <v>4.0999999999999996</v>
      </c>
      <c r="U991" cm="1">
        <f t="array" ref="U991">PERCENTILE(IF(Table1[Director Name] = $P991,Table1[imdb_score]),0.75)</f>
        <v>4.0999999999999996</v>
      </c>
      <c r="V991" cm="1">
        <f t="array" ref="V991">PERCENTILE(IF(Table1[Director Name] = $P991,Table1[imdb_score]),1)</f>
        <v>4.0999999999999996</v>
      </c>
    </row>
    <row r="992" spans="1:22">
      <c r="A992" t="s">
        <v>509</v>
      </c>
      <c r="B992">
        <v>151</v>
      </c>
      <c r="C992">
        <v>104</v>
      </c>
      <c r="D992" t="s">
        <v>1177</v>
      </c>
      <c r="E992">
        <v>30093107</v>
      </c>
      <c r="F992" t="s">
        <v>522</v>
      </c>
      <c r="G992" t="s">
        <v>3989</v>
      </c>
      <c r="H992">
        <v>24093107</v>
      </c>
      <c r="I992" t="s">
        <v>2945</v>
      </c>
      <c r="J992" t="s">
        <v>19</v>
      </c>
      <c r="K992" t="s">
        <v>379</v>
      </c>
      <c r="L992">
        <v>6000000</v>
      </c>
      <c r="M992">
        <v>8.3000000000000007</v>
      </c>
      <c r="N992" t="s">
        <v>921</v>
      </c>
      <c r="P992" t="s">
        <v>3990</v>
      </c>
      <c r="Q992">
        <v>6.2</v>
      </c>
      <c r="R992">
        <v>1</v>
      </c>
      <c r="S992" cm="1">
        <f t="array" ref="S992">PERCENTILE(IF(Table1[Director Name] = $P992,Table1[imdb_score]),0.25)</f>
        <v>6.2</v>
      </c>
      <c r="T992" cm="1">
        <f t="array" ref="T992">PERCENTILE(IF(Table1[Director Name] = $P992,Table1[imdb_score]),0.5)</f>
        <v>6.2</v>
      </c>
      <c r="U992" cm="1">
        <f t="array" ref="U992">PERCENTILE(IF(Table1[Director Name] = $P992,Table1[imdb_score]),0.75)</f>
        <v>6.2</v>
      </c>
      <c r="V992" cm="1">
        <f t="array" ref="V992">PERCENTILE(IF(Table1[Director Name] = $P992,Table1[imdb_score]),1)</f>
        <v>6.2</v>
      </c>
    </row>
    <row r="993" spans="1:22">
      <c r="A993" t="s">
        <v>509</v>
      </c>
      <c r="B993">
        <v>151</v>
      </c>
      <c r="C993">
        <v>104</v>
      </c>
      <c r="D993" t="s">
        <v>1177</v>
      </c>
      <c r="E993">
        <v>30093107</v>
      </c>
      <c r="F993" t="s">
        <v>522</v>
      </c>
      <c r="G993" t="s">
        <v>3989</v>
      </c>
      <c r="H993">
        <v>24093107</v>
      </c>
      <c r="I993" t="s">
        <v>2945</v>
      </c>
      <c r="J993" t="s">
        <v>19</v>
      </c>
      <c r="K993" t="s">
        <v>379</v>
      </c>
      <c r="L993">
        <v>6000000</v>
      </c>
      <c r="M993">
        <v>8.3000000000000007</v>
      </c>
      <c r="N993" t="s">
        <v>921</v>
      </c>
      <c r="P993" t="s">
        <v>3991</v>
      </c>
      <c r="Q993">
        <v>5.4</v>
      </c>
      <c r="R993">
        <v>1</v>
      </c>
      <c r="S993" cm="1">
        <f t="array" ref="S993">PERCENTILE(IF(Table1[Director Name] = $P993,Table1[imdb_score]),0.25)</f>
        <v>5.4</v>
      </c>
      <c r="T993" cm="1">
        <f t="array" ref="T993">PERCENTILE(IF(Table1[Director Name] = $P993,Table1[imdb_score]),0.5)</f>
        <v>5.4</v>
      </c>
      <c r="U993" cm="1">
        <f t="array" ref="U993">PERCENTILE(IF(Table1[Director Name] = $P993,Table1[imdb_score]),0.75)</f>
        <v>5.4</v>
      </c>
      <c r="V993" cm="1">
        <f t="array" ref="V993">PERCENTILE(IF(Table1[Director Name] = $P993,Table1[imdb_score]),1)</f>
        <v>5.4</v>
      </c>
    </row>
    <row r="994" spans="1:22">
      <c r="A994" t="s">
        <v>555</v>
      </c>
      <c r="B994">
        <v>226</v>
      </c>
      <c r="C994">
        <v>117</v>
      </c>
      <c r="D994" t="s">
        <v>3992</v>
      </c>
      <c r="E994">
        <v>104054514</v>
      </c>
      <c r="F994" t="s">
        <v>164</v>
      </c>
      <c r="G994" t="s">
        <v>3993</v>
      </c>
      <c r="H994">
        <v>24054514</v>
      </c>
      <c r="I994" t="s">
        <v>2798</v>
      </c>
      <c r="J994" t="s">
        <v>19</v>
      </c>
      <c r="K994" t="s">
        <v>20</v>
      </c>
      <c r="L994">
        <v>80000000</v>
      </c>
      <c r="M994">
        <v>7.7</v>
      </c>
      <c r="N994" t="s">
        <v>1608</v>
      </c>
      <c r="P994" t="s">
        <v>3994</v>
      </c>
      <c r="Q994">
        <v>6.3</v>
      </c>
      <c r="R994">
        <v>1</v>
      </c>
      <c r="S994" cm="1">
        <f t="array" ref="S994">PERCENTILE(IF(Table1[Director Name] = $P994,Table1[imdb_score]),0.25)</f>
        <v>6.3</v>
      </c>
      <c r="T994" cm="1">
        <f t="array" ref="T994">PERCENTILE(IF(Table1[Director Name] = $P994,Table1[imdb_score]),0.5)</f>
        <v>6.3</v>
      </c>
      <c r="U994" cm="1">
        <f t="array" ref="U994">PERCENTILE(IF(Table1[Director Name] = $P994,Table1[imdb_score]),0.75)</f>
        <v>6.3</v>
      </c>
      <c r="V994" cm="1">
        <f t="array" ref="V994">PERCENTILE(IF(Table1[Director Name] = $P994,Table1[imdb_score]),1)</f>
        <v>6.3</v>
      </c>
    </row>
    <row r="995" spans="1:22">
      <c r="A995" t="s">
        <v>2601</v>
      </c>
      <c r="B995">
        <v>101</v>
      </c>
      <c r="C995">
        <v>99</v>
      </c>
      <c r="D995" t="s">
        <v>943</v>
      </c>
      <c r="E995">
        <v>38048637</v>
      </c>
      <c r="F995" t="s">
        <v>1615</v>
      </c>
      <c r="G995" t="s">
        <v>3995</v>
      </c>
      <c r="H995">
        <v>24048637</v>
      </c>
      <c r="I995" t="s">
        <v>3069</v>
      </c>
      <c r="J995" t="s">
        <v>19</v>
      </c>
      <c r="K995" t="s">
        <v>20</v>
      </c>
      <c r="L995">
        <v>14000000</v>
      </c>
      <c r="M995">
        <v>5.5</v>
      </c>
      <c r="N995" t="s">
        <v>861</v>
      </c>
      <c r="P995" t="s">
        <v>3996</v>
      </c>
      <c r="Q995">
        <v>5.5</v>
      </c>
      <c r="R995">
        <v>1</v>
      </c>
      <c r="S995" cm="1">
        <f t="array" ref="S995">PERCENTILE(IF(Table1[Director Name] = $P995,Table1[imdb_score]),0.25)</f>
        <v>5.5</v>
      </c>
      <c r="T995" cm="1">
        <f t="array" ref="T995">PERCENTILE(IF(Table1[Director Name] = $P995,Table1[imdb_score]),0.5)</f>
        <v>5.5</v>
      </c>
      <c r="U995" cm="1">
        <f t="array" ref="U995">PERCENTILE(IF(Table1[Director Name] = $P995,Table1[imdb_score]),0.75)</f>
        <v>5.5</v>
      </c>
      <c r="V995" cm="1">
        <f t="array" ref="V995">PERCENTILE(IF(Table1[Director Name] = $P995,Table1[imdb_score]),1)</f>
        <v>5.5</v>
      </c>
    </row>
    <row r="996" spans="1:22">
      <c r="A996" t="s">
        <v>3876</v>
      </c>
      <c r="B996">
        <v>158</v>
      </c>
      <c r="C996">
        <v>109</v>
      </c>
      <c r="D996" t="s">
        <v>3997</v>
      </c>
      <c r="E996">
        <v>35537564</v>
      </c>
      <c r="F996" t="s">
        <v>328</v>
      </c>
      <c r="G996" t="s">
        <v>3998</v>
      </c>
      <c r="H996">
        <v>24037564</v>
      </c>
      <c r="I996" t="s">
        <v>3999</v>
      </c>
      <c r="J996" t="s">
        <v>19</v>
      </c>
      <c r="K996" t="s">
        <v>20</v>
      </c>
      <c r="L996">
        <v>11500000</v>
      </c>
      <c r="M996">
        <v>6</v>
      </c>
      <c r="N996" t="s">
        <v>57</v>
      </c>
      <c r="P996" t="s">
        <v>4000</v>
      </c>
      <c r="Q996">
        <v>6.1</v>
      </c>
      <c r="R996">
        <v>1</v>
      </c>
      <c r="S996" cm="1">
        <f t="array" ref="S996">PERCENTILE(IF(Table1[Director Name] = $P996,Table1[imdb_score]),0.25)</f>
        <v>6.1</v>
      </c>
      <c r="T996" cm="1">
        <f t="array" ref="T996">PERCENTILE(IF(Table1[Director Name] = $P996,Table1[imdb_score]),0.5)</f>
        <v>6.1</v>
      </c>
      <c r="U996" cm="1">
        <f t="array" ref="U996">PERCENTILE(IF(Table1[Director Name] = $P996,Table1[imdb_score]),0.75)</f>
        <v>6.1</v>
      </c>
      <c r="V996" cm="1">
        <f t="array" ref="V996">PERCENTILE(IF(Table1[Director Name] = $P996,Table1[imdb_score]),1)</f>
        <v>6.1</v>
      </c>
    </row>
    <row r="997" spans="1:22">
      <c r="A997" t="s">
        <v>2194</v>
      </c>
      <c r="B997">
        <v>299</v>
      </c>
      <c r="C997">
        <v>119</v>
      </c>
      <c r="D997" t="s">
        <v>789</v>
      </c>
      <c r="E997">
        <v>49024969</v>
      </c>
      <c r="F997" t="s">
        <v>1632</v>
      </c>
      <c r="G997" t="s">
        <v>4001</v>
      </c>
      <c r="H997">
        <v>24024969</v>
      </c>
      <c r="I997" t="s">
        <v>561</v>
      </c>
      <c r="J997" t="s">
        <v>19</v>
      </c>
      <c r="K997" t="s">
        <v>20</v>
      </c>
      <c r="L997">
        <v>25000000</v>
      </c>
      <c r="M997">
        <v>7.3</v>
      </c>
      <c r="N997" t="s">
        <v>1040</v>
      </c>
      <c r="P997" t="s">
        <v>4002</v>
      </c>
      <c r="Q997">
        <v>6.9</v>
      </c>
      <c r="R997">
        <v>1</v>
      </c>
      <c r="S997" cm="1">
        <f t="array" ref="S997">PERCENTILE(IF(Table1[Director Name] = $P997,Table1[imdb_score]),0.25)</f>
        <v>6.9</v>
      </c>
      <c r="T997" cm="1">
        <f t="array" ref="T997">PERCENTILE(IF(Table1[Director Name] = $P997,Table1[imdb_score]),0.5)</f>
        <v>6.9</v>
      </c>
      <c r="U997" cm="1">
        <f t="array" ref="U997">PERCENTILE(IF(Table1[Director Name] = $P997,Table1[imdb_score]),0.75)</f>
        <v>6.9</v>
      </c>
      <c r="V997" cm="1">
        <f t="array" ref="V997">PERCENTILE(IF(Table1[Director Name] = $P997,Table1[imdb_score]),1)</f>
        <v>6.9</v>
      </c>
    </row>
    <row r="998" spans="1:22">
      <c r="A998" t="s">
        <v>1241</v>
      </c>
      <c r="B998">
        <v>351</v>
      </c>
      <c r="C998">
        <v>93</v>
      </c>
      <c r="D998" t="s">
        <v>1269</v>
      </c>
      <c r="E998">
        <v>31501218</v>
      </c>
      <c r="F998" t="s">
        <v>59</v>
      </c>
      <c r="G998" t="s">
        <v>4003</v>
      </c>
      <c r="H998">
        <v>24001218</v>
      </c>
      <c r="I998" t="s">
        <v>2756</v>
      </c>
      <c r="J998" t="s">
        <v>19</v>
      </c>
      <c r="K998" t="s">
        <v>20</v>
      </c>
      <c r="L998">
        <v>7500000</v>
      </c>
      <c r="M998">
        <v>7.5</v>
      </c>
      <c r="N998" t="s">
        <v>1664</v>
      </c>
      <c r="P998" t="s">
        <v>2912</v>
      </c>
      <c r="Q998">
        <v>7.2</v>
      </c>
      <c r="R998">
        <v>1</v>
      </c>
      <c r="S998" cm="1">
        <f t="array" ref="S998">PERCENTILE(IF(Table1[Director Name] = $P998,Table1[imdb_score]),0.25)</f>
        <v>7.2</v>
      </c>
      <c r="T998" cm="1">
        <f t="array" ref="T998">PERCENTILE(IF(Table1[Director Name] = $P998,Table1[imdb_score]),0.5)</f>
        <v>7.2</v>
      </c>
      <c r="U998" cm="1">
        <f t="array" ref="U998">PERCENTILE(IF(Table1[Director Name] = $P998,Table1[imdb_score]),0.75)</f>
        <v>7.2</v>
      </c>
      <c r="V998" cm="1">
        <f t="array" ref="V998">PERCENTILE(IF(Table1[Director Name] = $P998,Table1[imdb_score]),1)</f>
        <v>7.2</v>
      </c>
    </row>
    <row r="999" spans="1:22">
      <c r="A999" t="s">
        <v>736</v>
      </c>
      <c r="B999">
        <v>117</v>
      </c>
      <c r="C999">
        <v>107</v>
      </c>
      <c r="D999" t="s">
        <v>1536</v>
      </c>
      <c r="E999">
        <v>36200000</v>
      </c>
      <c r="F999" t="s">
        <v>4004</v>
      </c>
      <c r="G999" t="s">
        <v>4005</v>
      </c>
      <c r="H999">
        <v>23894477</v>
      </c>
      <c r="I999" t="s">
        <v>4006</v>
      </c>
      <c r="J999" t="s">
        <v>19</v>
      </c>
      <c r="K999" t="s">
        <v>347</v>
      </c>
      <c r="L999">
        <v>12305523</v>
      </c>
      <c r="M999">
        <v>6.2</v>
      </c>
      <c r="N999" t="s">
        <v>27</v>
      </c>
      <c r="P999" t="s">
        <v>4007</v>
      </c>
      <c r="Q999">
        <v>7</v>
      </c>
      <c r="R999">
        <v>1</v>
      </c>
      <c r="S999" cm="1">
        <f t="array" ref="S999">PERCENTILE(IF(Table1[Director Name] = $P999,Table1[imdb_score]),0.25)</f>
        <v>7</v>
      </c>
      <c r="T999" cm="1">
        <f t="array" ref="T999">PERCENTILE(IF(Table1[Director Name] = $P999,Table1[imdb_score]),0.5)</f>
        <v>7</v>
      </c>
      <c r="U999" cm="1">
        <f t="array" ref="U999">PERCENTILE(IF(Table1[Director Name] = $P999,Table1[imdb_score]),0.75)</f>
        <v>7</v>
      </c>
      <c r="V999" cm="1">
        <f t="array" ref="V999">PERCENTILE(IF(Table1[Director Name] = $P999,Table1[imdb_score]),1)</f>
        <v>7</v>
      </c>
    </row>
    <row r="1000" spans="1:22">
      <c r="A1000" t="s">
        <v>315</v>
      </c>
      <c r="B1000">
        <v>335</v>
      </c>
      <c r="C1000">
        <v>129</v>
      </c>
      <c r="D1000" t="s">
        <v>4008</v>
      </c>
      <c r="E1000">
        <v>49874933</v>
      </c>
      <c r="F1000" t="s">
        <v>1086</v>
      </c>
      <c r="G1000" t="s">
        <v>4009</v>
      </c>
      <c r="H1000">
        <v>23874933</v>
      </c>
      <c r="I1000" t="s">
        <v>4010</v>
      </c>
      <c r="J1000" t="s">
        <v>19</v>
      </c>
      <c r="K1000" t="s">
        <v>20</v>
      </c>
      <c r="L1000">
        <v>26000000</v>
      </c>
      <c r="M1000">
        <v>6.5</v>
      </c>
      <c r="N1000" t="s">
        <v>588</v>
      </c>
      <c r="P1000" t="s">
        <v>1008</v>
      </c>
      <c r="Q1000">
        <v>7.4</v>
      </c>
      <c r="R1000">
        <v>1</v>
      </c>
      <c r="S1000" cm="1">
        <f t="array" ref="S1000">PERCENTILE(IF(Table1[Director Name] = $P1000,Table1[imdb_score]),0.25)</f>
        <v>7.4</v>
      </c>
      <c r="T1000" cm="1">
        <f t="array" ref="T1000">PERCENTILE(IF(Table1[Director Name] = $P1000,Table1[imdb_score]),0.5)</f>
        <v>7.4</v>
      </c>
      <c r="U1000" cm="1">
        <f t="array" ref="U1000">PERCENTILE(IF(Table1[Director Name] = $P1000,Table1[imdb_score]),0.75)</f>
        <v>7.4</v>
      </c>
      <c r="V1000" cm="1">
        <f t="array" ref="V1000">PERCENTILE(IF(Table1[Director Name] = $P1000,Table1[imdb_score]),1)</f>
        <v>7.4</v>
      </c>
    </row>
    <row r="1001" spans="1:22">
      <c r="A1001" t="s">
        <v>1041</v>
      </c>
      <c r="B1001">
        <v>236</v>
      </c>
      <c r="C1001">
        <v>110</v>
      </c>
      <c r="D1001" t="s">
        <v>827</v>
      </c>
      <c r="E1001">
        <v>39825798</v>
      </c>
      <c r="F1001" t="s">
        <v>4011</v>
      </c>
      <c r="G1001" t="s">
        <v>4012</v>
      </c>
      <c r="H1001">
        <v>23825798</v>
      </c>
      <c r="I1001" t="s">
        <v>4013</v>
      </c>
      <c r="J1001" t="s">
        <v>19</v>
      </c>
      <c r="K1001" t="s">
        <v>20</v>
      </c>
      <c r="L1001">
        <v>16000000</v>
      </c>
      <c r="M1001">
        <v>7.6</v>
      </c>
      <c r="N1001" t="s">
        <v>2141</v>
      </c>
      <c r="P1001" t="s">
        <v>4014</v>
      </c>
      <c r="Q1001">
        <v>8.1</v>
      </c>
      <c r="R1001">
        <v>1</v>
      </c>
      <c r="S1001" cm="1">
        <f t="array" ref="S1001">PERCENTILE(IF(Table1[Director Name] = $P1001,Table1[imdb_score]),0.25)</f>
        <v>8.1</v>
      </c>
      <c r="T1001" cm="1">
        <f t="array" ref="T1001">PERCENTILE(IF(Table1[Director Name] = $P1001,Table1[imdb_score]),0.5)</f>
        <v>8.1</v>
      </c>
      <c r="U1001" cm="1">
        <f t="array" ref="U1001">PERCENTILE(IF(Table1[Director Name] = $P1001,Table1[imdb_score]),0.75)</f>
        <v>8.1</v>
      </c>
      <c r="V1001" cm="1">
        <f t="array" ref="V1001">PERCENTILE(IF(Table1[Director Name] = $P1001,Table1[imdb_score]),1)</f>
        <v>8.1</v>
      </c>
    </row>
    <row r="1002" spans="1:22">
      <c r="A1002" t="s">
        <v>1041</v>
      </c>
      <c r="B1002">
        <v>236</v>
      </c>
      <c r="C1002">
        <v>110</v>
      </c>
      <c r="D1002" t="s">
        <v>827</v>
      </c>
      <c r="E1002">
        <v>39825798</v>
      </c>
      <c r="F1002" t="s">
        <v>4011</v>
      </c>
      <c r="G1002" t="s">
        <v>4012</v>
      </c>
      <c r="H1002">
        <v>23825798</v>
      </c>
      <c r="I1002" t="s">
        <v>4013</v>
      </c>
      <c r="J1002" t="s">
        <v>19</v>
      </c>
      <c r="K1002" t="s">
        <v>20</v>
      </c>
      <c r="L1002">
        <v>16000000</v>
      </c>
      <c r="M1002">
        <v>7.6</v>
      </c>
      <c r="N1002" t="s">
        <v>2141</v>
      </c>
      <c r="P1002" t="s">
        <v>4015</v>
      </c>
      <c r="Q1002">
        <v>6.5</v>
      </c>
      <c r="R1002">
        <v>1</v>
      </c>
      <c r="S1002" cm="1">
        <f t="array" ref="S1002">PERCENTILE(IF(Table1[Director Name] = $P1002,Table1[imdb_score]),0.25)</f>
        <v>6.5</v>
      </c>
      <c r="T1002" cm="1">
        <f t="array" ref="T1002">PERCENTILE(IF(Table1[Director Name] = $P1002,Table1[imdb_score]),0.5)</f>
        <v>6.5</v>
      </c>
      <c r="U1002" cm="1">
        <f t="array" ref="U1002">PERCENTILE(IF(Table1[Director Name] = $P1002,Table1[imdb_score]),0.75)</f>
        <v>6.5</v>
      </c>
      <c r="V1002" cm="1">
        <f t="array" ref="V1002">PERCENTILE(IF(Table1[Director Name] = $P1002,Table1[imdb_score]),1)</f>
        <v>6.5</v>
      </c>
    </row>
    <row r="1003" spans="1:22">
      <c r="A1003" t="s">
        <v>4016</v>
      </c>
      <c r="B1003">
        <v>146</v>
      </c>
      <c r="C1003">
        <v>89</v>
      </c>
      <c r="D1003" t="s">
        <v>2109</v>
      </c>
      <c r="E1003">
        <v>43818159</v>
      </c>
      <c r="F1003" t="s">
        <v>3482</v>
      </c>
      <c r="G1003" t="s">
        <v>4017</v>
      </c>
      <c r="H1003">
        <v>23818159</v>
      </c>
      <c r="I1003" t="s">
        <v>4018</v>
      </c>
      <c r="J1003" t="s">
        <v>19</v>
      </c>
      <c r="K1003" t="s">
        <v>20</v>
      </c>
      <c r="L1003">
        <v>20000000</v>
      </c>
      <c r="M1003">
        <v>3.9</v>
      </c>
      <c r="N1003" t="s">
        <v>1318</v>
      </c>
      <c r="P1003" t="s">
        <v>4019</v>
      </c>
      <c r="Q1003">
        <v>6.5</v>
      </c>
      <c r="R1003">
        <v>1</v>
      </c>
      <c r="S1003" cm="1">
        <f t="array" ref="S1003">PERCENTILE(IF(Table1[Director Name] = $P1003,Table1[imdb_score]),0.25)</f>
        <v>6.5</v>
      </c>
      <c r="T1003" cm="1">
        <f t="array" ref="T1003">PERCENTILE(IF(Table1[Director Name] = $P1003,Table1[imdb_score]),0.5)</f>
        <v>6.5</v>
      </c>
      <c r="U1003" cm="1">
        <f t="array" ref="U1003">PERCENTILE(IF(Table1[Director Name] = $P1003,Table1[imdb_score]),0.75)</f>
        <v>6.5</v>
      </c>
      <c r="V1003" cm="1">
        <f t="array" ref="V1003">PERCENTILE(IF(Table1[Director Name] = $P1003,Table1[imdb_score]),1)</f>
        <v>6.5</v>
      </c>
    </row>
    <row r="1004" spans="1:22">
      <c r="A1004" t="s">
        <v>3871</v>
      </c>
      <c r="B1004">
        <v>534</v>
      </c>
      <c r="C1004">
        <v>117</v>
      </c>
      <c r="D1004" t="s">
        <v>3196</v>
      </c>
      <c r="E1004">
        <v>32279955</v>
      </c>
      <c r="F1004" t="s">
        <v>1732</v>
      </c>
      <c r="G1004" t="s">
        <v>4020</v>
      </c>
      <c r="H1004">
        <v>23779955</v>
      </c>
      <c r="I1004" t="s">
        <v>4021</v>
      </c>
      <c r="J1004" t="s">
        <v>19</v>
      </c>
      <c r="K1004" t="s">
        <v>20</v>
      </c>
      <c r="L1004">
        <v>8500000</v>
      </c>
      <c r="M1004">
        <v>7.9</v>
      </c>
      <c r="N1004" t="s">
        <v>1608</v>
      </c>
      <c r="P1004" t="s">
        <v>4022</v>
      </c>
      <c r="Q1004">
        <v>6.4</v>
      </c>
      <c r="R1004">
        <v>1</v>
      </c>
      <c r="S1004" cm="1">
        <f t="array" ref="S1004">PERCENTILE(IF(Table1[Director Name] = $P1004,Table1[imdb_score]),0.25)</f>
        <v>6.4</v>
      </c>
      <c r="T1004" cm="1">
        <f t="array" ref="T1004">PERCENTILE(IF(Table1[Director Name] = $P1004,Table1[imdb_score]),0.5)</f>
        <v>6.4</v>
      </c>
      <c r="U1004" cm="1">
        <f t="array" ref="U1004">PERCENTILE(IF(Table1[Director Name] = $P1004,Table1[imdb_score]),0.75)</f>
        <v>6.4</v>
      </c>
      <c r="V1004" cm="1">
        <f t="array" ref="V1004">PERCENTILE(IF(Table1[Director Name] = $P1004,Table1[imdb_score]),1)</f>
        <v>6.4</v>
      </c>
    </row>
    <row r="1005" spans="1:22">
      <c r="A1005" t="s">
        <v>1157</v>
      </c>
      <c r="B1005">
        <v>110</v>
      </c>
      <c r="C1005">
        <v>114</v>
      </c>
      <c r="D1005" t="s">
        <v>4023</v>
      </c>
      <c r="E1005">
        <v>78745923</v>
      </c>
      <c r="F1005" t="s">
        <v>1680</v>
      </c>
      <c r="G1005" t="s">
        <v>4024</v>
      </c>
      <c r="H1005">
        <v>23745923</v>
      </c>
      <c r="I1005" t="s">
        <v>775</v>
      </c>
      <c r="J1005" t="s">
        <v>19</v>
      </c>
      <c r="K1005" t="s">
        <v>2416</v>
      </c>
      <c r="L1005">
        <v>55000000</v>
      </c>
      <c r="M1005">
        <v>6.7</v>
      </c>
      <c r="N1005" t="s">
        <v>575</v>
      </c>
      <c r="P1005" t="s">
        <v>4025</v>
      </c>
      <c r="Q1005">
        <v>6.6</v>
      </c>
      <c r="R1005">
        <v>1</v>
      </c>
      <c r="S1005" cm="1">
        <f t="array" ref="S1005">PERCENTILE(IF(Table1[Director Name] = $P1005,Table1[imdb_score]),0.25)</f>
        <v>6.6</v>
      </c>
      <c r="T1005" cm="1">
        <f t="array" ref="T1005">PERCENTILE(IF(Table1[Director Name] = $P1005,Table1[imdb_score]),0.5)</f>
        <v>6.6</v>
      </c>
      <c r="U1005" cm="1">
        <f t="array" ref="U1005">PERCENTILE(IF(Table1[Director Name] = $P1005,Table1[imdb_score]),0.75)</f>
        <v>6.6</v>
      </c>
      <c r="V1005" cm="1">
        <f t="array" ref="V1005">PERCENTILE(IF(Table1[Director Name] = $P1005,Table1[imdb_score]),1)</f>
        <v>6.6</v>
      </c>
    </row>
    <row r="1006" spans="1:22">
      <c r="A1006" t="s">
        <v>1485</v>
      </c>
      <c r="B1006">
        <v>131</v>
      </c>
      <c r="C1006">
        <v>126</v>
      </c>
      <c r="D1006" t="s">
        <v>3120</v>
      </c>
      <c r="E1006">
        <v>53680848</v>
      </c>
      <c r="F1006" t="s">
        <v>616</v>
      </c>
      <c r="G1006" t="s">
        <v>4026</v>
      </c>
      <c r="H1006">
        <v>23680848</v>
      </c>
      <c r="I1006" t="s">
        <v>4027</v>
      </c>
      <c r="J1006" t="s">
        <v>19</v>
      </c>
      <c r="K1006" t="s">
        <v>20</v>
      </c>
      <c r="L1006">
        <v>30000000</v>
      </c>
      <c r="M1006">
        <v>7.1</v>
      </c>
      <c r="N1006" t="s">
        <v>32</v>
      </c>
      <c r="P1006" t="s">
        <v>4028</v>
      </c>
      <c r="Q1006">
        <v>4.5999999999999996</v>
      </c>
      <c r="R1006">
        <v>1</v>
      </c>
      <c r="S1006" cm="1">
        <f t="array" ref="S1006">PERCENTILE(IF(Table1[Director Name] = $P1006,Table1[imdb_score]),0.25)</f>
        <v>4.5999999999999996</v>
      </c>
      <c r="T1006" cm="1">
        <f t="array" ref="T1006">PERCENTILE(IF(Table1[Director Name] = $P1006,Table1[imdb_score]),0.5)</f>
        <v>4.5999999999999996</v>
      </c>
      <c r="U1006" cm="1">
        <f t="array" ref="U1006">PERCENTILE(IF(Table1[Director Name] = $P1006,Table1[imdb_score]),0.75)</f>
        <v>4.5999999999999996</v>
      </c>
      <c r="V1006" cm="1">
        <f t="array" ref="V1006">PERCENTILE(IF(Table1[Director Name] = $P1006,Table1[imdb_score]),1)</f>
        <v>4.5999999999999996</v>
      </c>
    </row>
    <row r="1007" spans="1:22">
      <c r="A1007" t="s">
        <v>2305</v>
      </c>
      <c r="B1007">
        <v>104</v>
      </c>
      <c r="C1007">
        <v>148</v>
      </c>
      <c r="D1007" t="s">
        <v>2464</v>
      </c>
      <c r="E1007">
        <v>24475416</v>
      </c>
      <c r="F1007" t="s">
        <v>757</v>
      </c>
      <c r="G1007" t="s">
        <v>4029</v>
      </c>
      <c r="H1007">
        <v>23585416</v>
      </c>
      <c r="I1007" t="s">
        <v>973</v>
      </c>
      <c r="J1007" t="s">
        <v>19</v>
      </c>
      <c r="K1007" t="s">
        <v>20</v>
      </c>
      <c r="L1007">
        <v>890000</v>
      </c>
      <c r="M1007">
        <v>8</v>
      </c>
      <c r="N1007" t="s">
        <v>48</v>
      </c>
      <c r="P1007" t="s">
        <v>4030</v>
      </c>
      <c r="Q1007">
        <v>7.2</v>
      </c>
      <c r="R1007">
        <v>1</v>
      </c>
      <c r="S1007" cm="1">
        <f t="array" ref="S1007">PERCENTILE(IF(Table1[Director Name] = $P1007,Table1[imdb_score]),0.25)</f>
        <v>7.2</v>
      </c>
      <c r="T1007" cm="1">
        <f t="array" ref="T1007">PERCENTILE(IF(Table1[Director Name] = $P1007,Table1[imdb_score]),0.5)</f>
        <v>7.2</v>
      </c>
      <c r="U1007" cm="1">
        <f t="array" ref="U1007">PERCENTILE(IF(Table1[Director Name] = $P1007,Table1[imdb_score]),0.75)</f>
        <v>7.2</v>
      </c>
      <c r="V1007" cm="1">
        <f t="array" ref="V1007">PERCENTILE(IF(Table1[Director Name] = $P1007,Table1[imdb_score]),1)</f>
        <v>7.2</v>
      </c>
    </row>
    <row r="1008" spans="1:22">
      <c r="A1008" t="s">
        <v>1313</v>
      </c>
      <c r="B1008">
        <v>273</v>
      </c>
      <c r="C1008">
        <v>80</v>
      </c>
      <c r="D1008" t="s">
        <v>1980</v>
      </c>
      <c r="E1008">
        <v>33583175</v>
      </c>
      <c r="F1008" t="s">
        <v>4031</v>
      </c>
      <c r="G1008" t="s">
        <v>4032</v>
      </c>
      <c r="H1008">
        <v>23583175</v>
      </c>
      <c r="I1008" t="s">
        <v>4033</v>
      </c>
      <c r="J1008" t="s">
        <v>19</v>
      </c>
      <c r="K1008" t="s">
        <v>20</v>
      </c>
      <c r="L1008">
        <v>10000000</v>
      </c>
      <c r="M1008">
        <v>6.3</v>
      </c>
      <c r="N1008" t="s">
        <v>861</v>
      </c>
      <c r="P1008" t="s">
        <v>4034</v>
      </c>
      <c r="Q1008">
        <v>5.9</v>
      </c>
      <c r="R1008">
        <v>1</v>
      </c>
      <c r="S1008" cm="1">
        <f t="array" ref="S1008">PERCENTILE(IF(Table1[Director Name] = $P1008,Table1[imdb_score]),0.25)</f>
        <v>5.9</v>
      </c>
      <c r="T1008" cm="1">
        <f t="array" ref="T1008">PERCENTILE(IF(Table1[Director Name] = $P1008,Table1[imdb_score]),0.5)</f>
        <v>5.9</v>
      </c>
      <c r="U1008" cm="1">
        <f t="array" ref="U1008">PERCENTILE(IF(Table1[Director Name] = $P1008,Table1[imdb_score]),0.75)</f>
        <v>5.9</v>
      </c>
      <c r="V1008" cm="1">
        <f t="array" ref="V1008">PERCENTILE(IF(Table1[Director Name] = $P1008,Table1[imdb_score]),1)</f>
        <v>5.9</v>
      </c>
    </row>
    <row r="1009" spans="1:22">
      <c r="A1009" t="s">
        <v>284</v>
      </c>
      <c r="B1009">
        <v>58</v>
      </c>
      <c r="C1009">
        <v>100</v>
      </c>
      <c r="D1009" t="s">
        <v>4035</v>
      </c>
      <c r="E1009">
        <v>24741700</v>
      </c>
      <c r="F1009" t="s">
        <v>907</v>
      </c>
      <c r="G1009" t="s">
        <v>4036</v>
      </c>
      <c r="H1009">
        <v>23541700</v>
      </c>
      <c r="I1009" t="s">
        <v>1556</v>
      </c>
      <c r="J1009" t="s">
        <v>19</v>
      </c>
      <c r="K1009" t="s">
        <v>20</v>
      </c>
      <c r="L1009">
        <v>1200000</v>
      </c>
      <c r="M1009">
        <v>7.2</v>
      </c>
      <c r="N1009" t="s">
        <v>48</v>
      </c>
      <c r="P1009" t="s">
        <v>4037</v>
      </c>
      <c r="Q1009">
        <v>7</v>
      </c>
      <c r="R1009">
        <v>1</v>
      </c>
      <c r="S1009" cm="1">
        <f t="array" ref="S1009">PERCENTILE(IF(Table1[Director Name] = $P1009,Table1[imdb_score]),0.25)</f>
        <v>7</v>
      </c>
      <c r="T1009" cm="1">
        <f t="array" ref="T1009">PERCENTILE(IF(Table1[Director Name] = $P1009,Table1[imdb_score]),0.5)</f>
        <v>7</v>
      </c>
      <c r="U1009" cm="1">
        <f t="array" ref="U1009">PERCENTILE(IF(Table1[Director Name] = $P1009,Table1[imdb_score]),0.75)</f>
        <v>7</v>
      </c>
      <c r="V1009" cm="1">
        <f t="array" ref="V1009">PERCENTILE(IF(Table1[Director Name] = $P1009,Table1[imdb_score]),1)</f>
        <v>7</v>
      </c>
    </row>
    <row r="1010" spans="1:22">
      <c r="A1010" t="s">
        <v>759</v>
      </c>
      <c r="B1010">
        <v>196</v>
      </c>
      <c r="C1010">
        <v>83</v>
      </c>
      <c r="D1010" t="s">
        <v>1051</v>
      </c>
      <c r="E1010">
        <v>39511038</v>
      </c>
      <c r="F1010" t="s">
        <v>2281</v>
      </c>
      <c r="G1010" t="s">
        <v>4038</v>
      </c>
      <c r="H1010">
        <v>23511038</v>
      </c>
      <c r="I1010" t="s">
        <v>4039</v>
      </c>
      <c r="J1010" t="s">
        <v>19</v>
      </c>
      <c r="K1010" t="s">
        <v>20</v>
      </c>
      <c r="L1010">
        <v>16000000</v>
      </c>
      <c r="M1010">
        <v>5.9</v>
      </c>
      <c r="N1010" t="s">
        <v>116</v>
      </c>
      <c r="P1010" t="s">
        <v>4040</v>
      </c>
      <c r="Q1010">
        <v>7.7</v>
      </c>
      <c r="R1010">
        <v>1</v>
      </c>
      <c r="S1010" cm="1">
        <f t="array" ref="S1010">PERCENTILE(IF(Table1[Director Name] = $P1010,Table1[imdb_score]),0.25)</f>
        <v>7.7</v>
      </c>
      <c r="T1010" cm="1">
        <f t="array" ref="T1010">PERCENTILE(IF(Table1[Director Name] = $P1010,Table1[imdb_score]),0.5)</f>
        <v>7.7</v>
      </c>
      <c r="U1010" cm="1">
        <f t="array" ref="U1010">PERCENTILE(IF(Table1[Director Name] = $P1010,Table1[imdb_score]),0.75)</f>
        <v>7.7</v>
      </c>
      <c r="V1010" cm="1">
        <f t="array" ref="V1010">PERCENTILE(IF(Table1[Director Name] = $P1010,Table1[imdb_score]),1)</f>
        <v>7.7</v>
      </c>
    </row>
    <row r="1011" spans="1:22">
      <c r="A1011" t="s">
        <v>440</v>
      </c>
      <c r="B1011">
        <v>44</v>
      </c>
      <c r="C1011">
        <v>103</v>
      </c>
      <c r="D1011" t="s">
        <v>1412</v>
      </c>
      <c r="E1011">
        <v>41382841</v>
      </c>
      <c r="F1011" t="s">
        <v>1680</v>
      </c>
      <c r="G1011" t="s">
        <v>4041</v>
      </c>
      <c r="H1011">
        <v>23382841</v>
      </c>
      <c r="I1011" t="s">
        <v>1125</v>
      </c>
      <c r="J1011" t="s">
        <v>19</v>
      </c>
      <c r="K1011" t="s">
        <v>20</v>
      </c>
      <c r="L1011">
        <v>18000000</v>
      </c>
      <c r="M1011">
        <v>6.3</v>
      </c>
      <c r="N1011" t="s">
        <v>1782</v>
      </c>
      <c r="P1011" t="s">
        <v>4042</v>
      </c>
      <c r="Q1011">
        <v>4.0999999999999996</v>
      </c>
      <c r="R1011">
        <v>1</v>
      </c>
      <c r="S1011" cm="1">
        <f t="array" ref="S1011">PERCENTILE(IF(Table1[Director Name] = $P1011,Table1[imdb_score]),0.25)</f>
        <v>4.0999999999999996</v>
      </c>
      <c r="T1011" cm="1">
        <f t="array" ref="T1011">PERCENTILE(IF(Table1[Director Name] = $P1011,Table1[imdb_score]),0.5)</f>
        <v>4.0999999999999996</v>
      </c>
      <c r="U1011" cm="1">
        <f t="array" ref="U1011">PERCENTILE(IF(Table1[Director Name] = $P1011,Table1[imdb_score]),0.75)</f>
        <v>4.0999999999999996</v>
      </c>
      <c r="V1011" cm="1">
        <f t="array" ref="V1011">PERCENTILE(IF(Table1[Director Name] = $P1011,Table1[imdb_score]),1)</f>
        <v>4.0999999999999996</v>
      </c>
    </row>
    <row r="1012" spans="1:22">
      <c r="A1012" t="s">
        <v>497</v>
      </c>
      <c r="B1012">
        <v>216</v>
      </c>
      <c r="C1012">
        <v>118</v>
      </c>
      <c r="D1012" t="s">
        <v>1636</v>
      </c>
      <c r="E1012">
        <v>73343413</v>
      </c>
      <c r="F1012" t="s">
        <v>616</v>
      </c>
      <c r="G1012" t="s">
        <v>4043</v>
      </c>
      <c r="H1012">
        <v>23343413</v>
      </c>
      <c r="I1012" t="s">
        <v>2205</v>
      </c>
      <c r="J1012" t="s">
        <v>19</v>
      </c>
      <c r="K1012" t="s">
        <v>20</v>
      </c>
      <c r="L1012">
        <v>50000000</v>
      </c>
      <c r="M1012">
        <v>7.4</v>
      </c>
      <c r="N1012" t="s">
        <v>1608</v>
      </c>
      <c r="P1012" t="s">
        <v>4044</v>
      </c>
      <c r="Q1012">
        <v>6.5</v>
      </c>
      <c r="R1012">
        <v>1</v>
      </c>
      <c r="S1012" cm="1">
        <f t="array" ref="S1012">PERCENTILE(IF(Table1[Director Name] = $P1012,Table1[imdb_score]),0.25)</f>
        <v>6.5</v>
      </c>
      <c r="T1012" cm="1">
        <f t="array" ref="T1012">PERCENTILE(IF(Table1[Director Name] = $P1012,Table1[imdb_score]),0.5)</f>
        <v>6.5</v>
      </c>
      <c r="U1012" cm="1">
        <f t="array" ref="U1012">PERCENTILE(IF(Table1[Director Name] = $P1012,Table1[imdb_score]),0.75)</f>
        <v>6.5</v>
      </c>
      <c r="V1012" cm="1">
        <f t="array" ref="V1012">PERCENTILE(IF(Table1[Director Name] = $P1012,Table1[imdb_score]),1)</f>
        <v>6.5</v>
      </c>
    </row>
    <row r="1013" spans="1:22">
      <c r="A1013" t="s">
        <v>577</v>
      </c>
      <c r="B1013">
        <v>341</v>
      </c>
      <c r="C1013">
        <v>96</v>
      </c>
      <c r="D1013" t="s">
        <v>1177</v>
      </c>
      <c r="E1013">
        <v>60338891</v>
      </c>
      <c r="F1013" t="s">
        <v>190</v>
      </c>
      <c r="G1013" t="s">
        <v>4045</v>
      </c>
      <c r="H1013">
        <v>23338891</v>
      </c>
      <c r="I1013" t="s">
        <v>1036</v>
      </c>
      <c r="J1013" t="s">
        <v>19</v>
      </c>
      <c r="K1013" t="s">
        <v>20</v>
      </c>
      <c r="L1013">
        <v>37000000</v>
      </c>
      <c r="M1013">
        <v>7</v>
      </c>
      <c r="N1013" t="s">
        <v>167</v>
      </c>
      <c r="P1013" t="s">
        <v>4046</v>
      </c>
      <c r="Q1013">
        <v>4.0999999999999996</v>
      </c>
      <c r="R1013">
        <v>1</v>
      </c>
      <c r="S1013" cm="1">
        <f t="array" ref="S1013">PERCENTILE(IF(Table1[Director Name] = $P1013,Table1[imdb_score]),0.25)</f>
        <v>4.0999999999999996</v>
      </c>
      <c r="T1013" cm="1">
        <f t="array" ref="T1013">PERCENTILE(IF(Table1[Director Name] = $P1013,Table1[imdb_score]),0.5)</f>
        <v>4.0999999999999996</v>
      </c>
      <c r="U1013" cm="1">
        <f t="array" ref="U1013">PERCENTILE(IF(Table1[Director Name] = $P1013,Table1[imdb_score]),0.75)</f>
        <v>4.0999999999999996</v>
      </c>
      <c r="V1013" cm="1">
        <f t="array" ref="V1013">PERCENTILE(IF(Table1[Director Name] = $P1013,Table1[imdb_score]),1)</f>
        <v>4.0999999999999996</v>
      </c>
    </row>
    <row r="1014" spans="1:22">
      <c r="A1014" t="s">
        <v>2654</v>
      </c>
      <c r="B1014">
        <v>282</v>
      </c>
      <c r="C1014">
        <v>92</v>
      </c>
      <c r="D1014" t="s">
        <v>4047</v>
      </c>
      <c r="E1014">
        <v>34334256</v>
      </c>
      <c r="F1014" t="s">
        <v>3473</v>
      </c>
      <c r="G1014" t="s">
        <v>4048</v>
      </c>
      <c r="H1014">
        <v>23334256</v>
      </c>
      <c r="I1014" t="s">
        <v>4049</v>
      </c>
      <c r="J1014" t="s">
        <v>19</v>
      </c>
      <c r="K1014" t="s">
        <v>20</v>
      </c>
      <c r="L1014">
        <v>11000000</v>
      </c>
      <c r="M1014">
        <v>4.8</v>
      </c>
      <c r="N1014" t="s">
        <v>1943</v>
      </c>
      <c r="P1014" t="s">
        <v>4050</v>
      </c>
      <c r="Q1014">
        <v>5.3</v>
      </c>
      <c r="R1014">
        <v>1</v>
      </c>
      <c r="S1014" cm="1">
        <f t="array" ref="S1014">PERCENTILE(IF(Table1[Director Name] = $P1014,Table1[imdb_score]),0.25)</f>
        <v>5.3</v>
      </c>
      <c r="T1014" cm="1">
        <f t="array" ref="T1014">PERCENTILE(IF(Table1[Director Name] = $P1014,Table1[imdb_score]),0.5)</f>
        <v>5.3</v>
      </c>
      <c r="U1014" cm="1">
        <f t="array" ref="U1014">PERCENTILE(IF(Table1[Director Name] = $P1014,Table1[imdb_score]),0.75)</f>
        <v>5.3</v>
      </c>
      <c r="V1014" cm="1">
        <f t="array" ref="V1014">PERCENTILE(IF(Table1[Director Name] = $P1014,Table1[imdb_score]),1)</f>
        <v>5.3</v>
      </c>
    </row>
    <row r="1015" spans="1:22">
      <c r="A1015" t="s">
        <v>1500</v>
      </c>
      <c r="B1015">
        <v>219</v>
      </c>
      <c r="C1015">
        <v>94</v>
      </c>
      <c r="D1015" t="s">
        <v>714</v>
      </c>
      <c r="E1015">
        <v>198332128</v>
      </c>
      <c r="F1015" t="s">
        <v>412</v>
      </c>
      <c r="G1015" t="s">
        <v>4051</v>
      </c>
      <c r="H1015">
        <v>23332128</v>
      </c>
      <c r="I1015" t="s">
        <v>4052</v>
      </c>
      <c r="J1015" t="s">
        <v>19</v>
      </c>
      <c r="K1015" t="s">
        <v>20</v>
      </c>
      <c r="L1015">
        <v>175000000</v>
      </c>
      <c r="M1015">
        <v>6.5</v>
      </c>
      <c r="N1015" t="s">
        <v>2296</v>
      </c>
      <c r="P1015" t="s">
        <v>4053</v>
      </c>
      <c r="Q1015">
        <v>4.9000000000000004</v>
      </c>
      <c r="R1015">
        <v>1</v>
      </c>
      <c r="S1015" cm="1">
        <f t="array" ref="S1015">PERCENTILE(IF(Table1[Director Name] = $P1015,Table1[imdb_score]),0.25)</f>
        <v>4.9000000000000004</v>
      </c>
      <c r="T1015" cm="1">
        <f t="array" ref="T1015">PERCENTILE(IF(Table1[Director Name] = $P1015,Table1[imdb_score]),0.5)</f>
        <v>4.9000000000000004</v>
      </c>
      <c r="U1015" cm="1">
        <f t="array" ref="U1015">PERCENTILE(IF(Table1[Director Name] = $P1015,Table1[imdb_score]),0.75)</f>
        <v>4.9000000000000004</v>
      </c>
      <c r="V1015" cm="1">
        <f t="array" ref="V1015">PERCENTILE(IF(Table1[Director Name] = $P1015,Table1[imdb_score]),1)</f>
        <v>4.9000000000000004</v>
      </c>
    </row>
    <row r="1016" spans="1:22">
      <c r="A1016" t="s">
        <v>2489</v>
      </c>
      <c r="B1016">
        <v>129</v>
      </c>
      <c r="C1016">
        <v>97</v>
      </c>
      <c r="D1016" t="s">
        <v>4054</v>
      </c>
      <c r="E1016">
        <v>48237389</v>
      </c>
      <c r="F1016" t="s">
        <v>622</v>
      </c>
      <c r="G1016" t="s">
        <v>4055</v>
      </c>
      <c r="H1016">
        <v>23237389</v>
      </c>
      <c r="I1016" t="s">
        <v>2522</v>
      </c>
      <c r="J1016" t="s">
        <v>19</v>
      </c>
      <c r="K1016" t="s">
        <v>20</v>
      </c>
      <c r="L1016">
        <v>25000000</v>
      </c>
      <c r="M1016">
        <v>5.5</v>
      </c>
      <c r="N1016" t="s">
        <v>331</v>
      </c>
      <c r="P1016" t="s">
        <v>4056</v>
      </c>
      <c r="Q1016">
        <v>4.7</v>
      </c>
      <c r="R1016">
        <v>1</v>
      </c>
      <c r="S1016" cm="1">
        <f t="array" ref="S1016">PERCENTILE(IF(Table1[Director Name] = $P1016,Table1[imdb_score]),0.25)</f>
        <v>4.7</v>
      </c>
      <c r="T1016" cm="1">
        <f t="array" ref="T1016">PERCENTILE(IF(Table1[Director Name] = $P1016,Table1[imdb_score]),0.5)</f>
        <v>4.7</v>
      </c>
      <c r="U1016" cm="1">
        <f t="array" ref="U1016">PERCENTILE(IF(Table1[Director Name] = $P1016,Table1[imdb_score]),0.75)</f>
        <v>4.7</v>
      </c>
      <c r="V1016" cm="1">
        <f t="array" ref="V1016">PERCENTILE(IF(Table1[Director Name] = $P1016,Table1[imdb_score]),1)</f>
        <v>4.7</v>
      </c>
    </row>
    <row r="1017" spans="1:22">
      <c r="A1017" t="s">
        <v>982</v>
      </c>
      <c r="B1017">
        <v>158</v>
      </c>
      <c r="C1017">
        <v>122</v>
      </c>
      <c r="D1017" t="s">
        <v>3056</v>
      </c>
      <c r="E1017">
        <v>33071558</v>
      </c>
      <c r="F1017" t="s">
        <v>4057</v>
      </c>
      <c r="G1017" t="s">
        <v>4058</v>
      </c>
      <c r="H1017">
        <v>23071558</v>
      </c>
      <c r="I1017" t="s">
        <v>4059</v>
      </c>
      <c r="J1017" t="s">
        <v>19</v>
      </c>
      <c r="K1017" t="s">
        <v>379</v>
      </c>
      <c r="L1017">
        <v>10000000</v>
      </c>
      <c r="M1017">
        <v>6.6</v>
      </c>
      <c r="N1017" t="s">
        <v>167</v>
      </c>
      <c r="P1017" t="s">
        <v>4060</v>
      </c>
      <c r="Q1017">
        <v>6.3</v>
      </c>
      <c r="R1017">
        <v>1</v>
      </c>
      <c r="S1017" cm="1">
        <f t="array" ref="S1017">PERCENTILE(IF(Table1[Director Name] = $P1017,Table1[imdb_score]),0.25)</f>
        <v>6.3</v>
      </c>
      <c r="T1017" cm="1">
        <f t="array" ref="T1017">PERCENTILE(IF(Table1[Director Name] = $P1017,Table1[imdb_score]),0.5)</f>
        <v>6.3</v>
      </c>
      <c r="U1017" cm="1">
        <f t="array" ref="U1017">PERCENTILE(IF(Table1[Director Name] = $P1017,Table1[imdb_score]),0.75)</f>
        <v>6.3</v>
      </c>
      <c r="V1017" cm="1">
        <f t="array" ref="V1017">PERCENTILE(IF(Table1[Director Name] = $P1017,Table1[imdb_score]),1)</f>
        <v>6.3</v>
      </c>
    </row>
    <row r="1018" spans="1:22">
      <c r="A1018" t="s">
        <v>434</v>
      </c>
      <c r="B1018">
        <v>204</v>
      </c>
      <c r="C1018">
        <v>117</v>
      </c>
      <c r="D1018" t="s">
        <v>1842</v>
      </c>
      <c r="E1018">
        <v>103028109</v>
      </c>
      <c r="F1018" t="s">
        <v>651</v>
      </c>
      <c r="G1018" t="s">
        <v>4061</v>
      </c>
      <c r="H1018">
        <v>23028109</v>
      </c>
      <c r="I1018" t="s">
        <v>3787</v>
      </c>
      <c r="J1018" t="s">
        <v>19</v>
      </c>
      <c r="K1018" t="s">
        <v>20</v>
      </c>
      <c r="L1018">
        <v>80000000</v>
      </c>
      <c r="M1018">
        <v>6.4</v>
      </c>
      <c r="N1018" t="s">
        <v>331</v>
      </c>
      <c r="P1018" t="s">
        <v>3458</v>
      </c>
      <c r="Q1018">
        <v>5.0999999999999996</v>
      </c>
      <c r="R1018">
        <v>1</v>
      </c>
      <c r="S1018" cm="1">
        <f t="array" ref="S1018">PERCENTILE(IF(Table1[Director Name] = $P1018,Table1[imdb_score]),0.25)</f>
        <v>5.0999999999999996</v>
      </c>
      <c r="T1018" cm="1">
        <f t="array" ref="T1018">PERCENTILE(IF(Table1[Director Name] = $P1018,Table1[imdb_score]),0.5)</f>
        <v>5.0999999999999996</v>
      </c>
      <c r="U1018" cm="1">
        <f t="array" ref="U1018">PERCENTILE(IF(Table1[Director Name] = $P1018,Table1[imdb_score]),0.75)</f>
        <v>5.0999999999999996</v>
      </c>
      <c r="V1018" cm="1">
        <f t="array" ref="V1018">PERCENTILE(IF(Table1[Director Name] = $P1018,Table1[imdb_score]),1)</f>
        <v>5.0999999999999996</v>
      </c>
    </row>
    <row r="1019" spans="1:22">
      <c r="A1019" t="s">
        <v>1234</v>
      </c>
      <c r="B1019">
        <v>159</v>
      </c>
      <c r="C1019">
        <v>105</v>
      </c>
      <c r="D1019" t="s">
        <v>4062</v>
      </c>
      <c r="E1019">
        <v>53021560</v>
      </c>
      <c r="F1019" t="s">
        <v>1131</v>
      </c>
      <c r="G1019" t="s">
        <v>4063</v>
      </c>
      <c r="H1019">
        <v>23021560</v>
      </c>
      <c r="I1019" t="s">
        <v>4064</v>
      </c>
      <c r="J1019" t="s">
        <v>19</v>
      </c>
      <c r="K1019" t="s">
        <v>20</v>
      </c>
      <c r="L1019">
        <v>30000000</v>
      </c>
      <c r="M1019">
        <v>6.5</v>
      </c>
      <c r="N1019" t="s">
        <v>564</v>
      </c>
      <c r="P1019" t="s">
        <v>4065</v>
      </c>
      <c r="Q1019">
        <v>5.0999999999999996</v>
      </c>
      <c r="R1019">
        <v>1</v>
      </c>
      <c r="S1019" cm="1">
        <f t="array" ref="S1019">PERCENTILE(IF(Table1[Director Name] = $P1019,Table1[imdb_score]),0.25)</f>
        <v>5.0999999999999996</v>
      </c>
      <c r="T1019" cm="1">
        <f t="array" ref="T1019">PERCENTILE(IF(Table1[Director Name] = $P1019,Table1[imdb_score]),0.5)</f>
        <v>5.0999999999999996</v>
      </c>
      <c r="U1019" cm="1">
        <f t="array" ref="U1019">PERCENTILE(IF(Table1[Director Name] = $P1019,Table1[imdb_score]),0.75)</f>
        <v>5.0999999999999996</v>
      </c>
      <c r="V1019" cm="1">
        <f t="array" ref="V1019">PERCENTILE(IF(Table1[Director Name] = $P1019,Table1[imdb_score]),1)</f>
        <v>5.0999999999999996</v>
      </c>
    </row>
    <row r="1020" spans="1:22">
      <c r="A1020" t="s">
        <v>4066</v>
      </c>
      <c r="B1020">
        <v>55</v>
      </c>
      <c r="C1020">
        <v>109</v>
      </c>
      <c r="D1020" t="s">
        <v>4067</v>
      </c>
      <c r="E1020">
        <v>33000000</v>
      </c>
      <c r="F1020" t="s">
        <v>968</v>
      </c>
      <c r="G1020" t="s">
        <v>4068</v>
      </c>
      <c r="H1020">
        <v>23000000</v>
      </c>
      <c r="I1020" t="s">
        <v>4069</v>
      </c>
      <c r="J1020" t="s">
        <v>19</v>
      </c>
      <c r="K1020" t="s">
        <v>20</v>
      </c>
      <c r="L1020">
        <v>10000000</v>
      </c>
      <c r="M1020">
        <v>6.9</v>
      </c>
      <c r="N1020" t="s">
        <v>4070</v>
      </c>
      <c r="P1020" t="s">
        <v>4071</v>
      </c>
      <c r="Q1020">
        <v>5.2</v>
      </c>
      <c r="R1020">
        <v>1</v>
      </c>
      <c r="S1020" cm="1">
        <f t="array" ref="S1020">PERCENTILE(IF(Table1[Director Name] = $P1020,Table1[imdb_score]),0.25)</f>
        <v>5.2</v>
      </c>
      <c r="T1020" cm="1">
        <f t="array" ref="T1020">PERCENTILE(IF(Table1[Director Name] = $P1020,Table1[imdb_score]),0.5)</f>
        <v>5.2</v>
      </c>
      <c r="U1020" cm="1">
        <f t="array" ref="U1020">PERCENTILE(IF(Table1[Director Name] = $P1020,Table1[imdb_score]),0.75)</f>
        <v>5.2</v>
      </c>
      <c r="V1020" cm="1">
        <f t="array" ref="V1020">PERCENTILE(IF(Table1[Director Name] = $P1020,Table1[imdb_score]),1)</f>
        <v>5.2</v>
      </c>
    </row>
    <row r="1021" spans="1:22">
      <c r="A1021" t="s">
        <v>82</v>
      </c>
      <c r="B1021">
        <v>712</v>
      </c>
      <c r="C1021">
        <v>169</v>
      </c>
      <c r="D1021" t="s">
        <v>719</v>
      </c>
      <c r="E1021">
        <v>187991439</v>
      </c>
      <c r="F1021" t="s">
        <v>1044</v>
      </c>
      <c r="G1021" t="s">
        <v>4072</v>
      </c>
      <c r="H1021">
        <v>22991439</v>
      </c>
      <c r="I1021" t="s">
        <v>858</v>
      </c>
      <c r="J1021" t="s">
        <v>19</v>
      </c>
      <c r="K1021" t="s">
        <v>20</v>
      </c>
      <c r="L1021">
        <v>165000000</v>
      </c>
      <c r="M1021">
        <v>8.6</v>
      </c>
      <c r="N1021" t="s">
        <v>816</v>
      </c>
      <c r="P1021" t="s">
        <v>4073</v>
      </c>
      <c r="Q1021">
        <v>6.5</v>
      </c>
      <c r="R1021">
        <v>1</v>
      </c>
      <c r="S1021" cm="1">
        <f t="array" ref="S1021">PERCENTILE(IF(Table1[Director Name] = $P1021,Table1[imdb_score]),0.25)</f>
        <v>6.5</v>
      </c>
      <c r="T1021" cm="1">
        <f t="array" ref="T1021">PERCENTILE(IF(Table1[Director Name] = $P1021,Table1[imdb_score]),0.5)</f>
        <v>6.5</v>
      </c>
      <c r="U1021" cm="1">
        <f t="array" ref="U1021">PERCENTILE(IF(Table1[Director Name] = $P1021,Table1[imdb_score]),0.75)</f>
        <v>6.5</v>
      </c>
      <c r="V1021" cm="1">
        <f t="array" ref="V1021">PERCENTILE(IF(Table1[Director Name] = $P1021,Table1[imdb_score]),1)</f>
        <v>6.5</v>
      </c>
    </row>
    <row r="1022" spans="1:22">
      <c r="A1022" t="s">
        <v>888</v>
      </c>
      <c r="B1022">
        <v>424</v>
      </c>
      <c r="C1022">
        <v>113</v>
      </c>
      <c r="D1022" t="s">
        <v>888</v>
      </c>
      <c r="E1022">
        <v>102981571</v>
      </c>
      <c r="F1022" t="s">
        <v>522</v>
      </c>
      <c r="G1022" t="s">
        <v>4074</v>
      </c>
      <c r="H1022">
        <v>22981571</v>
      </c>
      <c r="I1022" t="s">
        <v>3454</v>
      </c>
      <c r="J1022" t="s">
        <v>19</v>
      </c>
      <c r="K1022" t="s">
        <v>20</v>
      </c>
      <c r="L1022">
        <v>80000000</v>
      </c>
      <c r="M1022">
        <v>6.5</v>
      </c>
      <c r="N1022" t="s">
        <v>1081</v>
      </c>
      <c r="P1022" t="s">
        <v>2014</v>
      </c>
      <c r="Q1022">
        <v>7.9</v>
      </c>
      <c r="R1022">
        <v>1</v>
      </c>
      <c r="S1022" cm="1">
        <f t="array" ref="S1022">PERCENTILE(IF(Table1[Director Name] = $P1022,Table1[imdb_score]),0.25)</f>
        <v>7.9</v>
      </c>
      <c r="T1022" cm="1">
        <f t="array" ref="T1022">PERCENTILE(IF(Table1[Director Name] = $P1022,Table1[imdb_score]),0.5)</f>
        <v>7.9</v>
      </c>
      <c r="U1022" cm="1">
        <f t="array" ref="U1022">PERCENTILE(IF(Table1[Director Name] = $P1022,Table1[imdb_score]),0.75)</f>
        <v>7.9</v>
      </c>
      <c r="V1022" cm="1">
        <f t="array" ref="V1022">PERCENTILE(IF(Table1[Director Name] = $P1022,Table1[imdb_score]),1)</f>
        <v>7.9</v>
      </c>
    </row>
    <row r="1023" spans="1:22">
      <c r="A1023" t="s">
        <v>4075</v>
      </c>
      <c r="B1023">
        <v>147</v>
      </c>
      <c r="C1023">
        <v>124</v>
      </c>
      <c r="D1023" t="s">
        <v>1358</v>
      </c>
      <c r="E1023">
        <v>52937130</v>
      </c>
      <c r="F1023" t="s">
        <v>338</v>
      </c>
      <c r="G1023" t="s">
        <v>4076</v>
      </c>
      <c r="H1023">
        <v>22937130</v>
      </c>
      <c r="I1023" t="s">
        <v>4077</v>
      </c>
      <c r="J1023" t="s">
        <v>19</v>
      </c>
      <c r="K1023" t="s">
        <v>20</v>
      </c>
      <c r="L1023">
        <v>30000000</v>
      </c>
      <c r="M1023">
        <v>7.6</v>
      </c>
      <c r="N1023" t="s">
        <v>951</v>
      </c>
      <c r="P1023" t="s">
        <v>4078</v>
      </c>
      <c r="Q1023">
        <v>4.9000000000000004</v>
      </c>
      <c r="R1023">
        <v>1</v>
      </c>
      <c r="S1023" cm="1">
        <f t="array" ref="S1023">PERCENTILE(IF(Table1[Director Name] = $P1023,Table1[imdb_score]),0.25)</f>
        <v>4.9000000000000004</v>
      </c>
      <c r="T1023" cm="1">
        <f t="array" ref="T1023">PERCENTILE(IF(Table1[Director Name] = $P1023,Table1[imdb_score]),0.5)</f>
        <v>4.9000000000000004</v>
      </c>
      <c r="U1023" cm="1">
        <f t="array" ref="U1023">PERCENTILE(IF(Table1[Director Name] = $P1023,Table1[imdb_score]),0.75)</f>
        <v>4.9000000000000004</v>
      </c>
      <c r="V1023" cm="1">
        <f t="array" ref="V1023">PERCENTILE(IF(Table1[Director Name] = $P1023,Table1[imdb_score]),1)</f>
        <v>4.9000000000000004</v>
      </c>
    </row>
    <row r="1024" spans="1:22">
      <c r="A1024" t="s">
        <v>812</v>
      </c>
      <c r="B1024">
        <v>132</v>
      </c>
      <c r="C1024">
        <v>101</v>
      </c>
      <c r="D1024" t="s">
        <v>4079</v>
      </c>
      <c r="E1024">
        <v>82931301</v>
      </c>
      <c r="F1024" t="s">
        <v>3096</v>
      </c>
      <c r="G1024" t="s">
        <v>4080</v>
      </c>
      <c r="H1024">
        <v>22931301</v>
      </c>
      <c r="I1024" t="s">
        <v>4081</v>
      </c>
      <c r="J1024" t="s">
        <v>19</v>
      </c>
      <c r="K1024" t="s">
        <v>2416</v>
      </c>
      <c r="L1024">
        <v>60000000</v>
      </c>
      <c r="M1024">
        <v>5.5</v>
      </c>
      <c r="N1024" t="s">
        <v>331</v>
      </c>
      <c r="P1024" t="s">
        <v>4082</v>
      </c>
      <c r="Q1024">
        <v>5.9</v>
      </c>
      <c r="R1024">
        <v>1</v>
      </c>
      <c r="S1024" cm="1">
        <f t="array" ref="S1024">PERCENTILE(IF(Table1[Director Name] = $P1024,Table1[imdb_score]),0.25)</f>
        <v>5.9</v>
      </c>
      <c r="T1024" cm="1">
        <f t="array" ref="T1024">PERCENTILE(IF(Table1[Director Name] = $P1024,Table1[imdb_score]),0.5)</f>
        <v>5.9</v>
      </c>
      <c r="U1024" cm="1">
        <f t="array" ref="U1024">PERCENTILE(IF(Table1[Director Name] = $P1024,Table1[imdb_score]),0.75)</f>
        <v>5.9</v>
      </c>
      <c r="V1024" cm="1">
        <f t="array" ref="V1024">PERCENTILE(IF(Table1[Director Name] = $P1024,Table1[imdb_score]),1)</f>
        <v>5.9</v>
      </c>
    </row>
    <row r="1025" spans="1:22">
      <c r="A1025" t="s">
        <v>1807</v>
      </c>
      <c r="B1025">
        <v>349</v>
      </c>
      <c r="C1025">
        <v>115</v>
      </c>
      <c r="D1025" t="s">
        <v>4083</v>
      </c>
      <c r="E1025">
        <v>37877959</v>
      </c>
      <c r="F1025" t="s">
        <v>4084</v>
      </c>
      <c r="G1025" t="s">
        <v>4085</v>
      </c>
      <c r="H1025">
        <v>22877959</v>
      </c>
      <c r="I1025" t="s">
        <v>4086</v>
      </c>
      <c r="J1025" t="s">
        <v>19</v>
      </c>
      <c r="K1025" t="s">
        <v>20</v>
      </c>
      <c r="L1025">
        <v>15000000</v>
      </c>
      <c r="M1025">
        <v>7.1</v>
      </c>
      <c r="N1025" t="s">
        <v>4087</v>
      </c>
      <c r="P1025" t="s">
        <v>3634</v>
      </c>
      <c r="Q1025">
        <v>7.6</v>
      </c>
      <c r="R1025">
        <v>1</v>
      </c>
      <c r="S1025" cm="1">
        <f t="array" ref="S1025">PERCENTILE(IF(Table1[Director Name] = $P1025,Table1[imdb_score]),0.25)</f>
        <v>7.6</v>
      </c>
      <c r="T1025" cm="1">
        <f t="array" ref="T1025">PERCENTILE(IF(Table1[Director Name] = $P1025,Table1[imdb_score]),0.5)</f>
        <v>7.6</v>
      </c>
      <c r="U1025" cm="1">
        <f t="array" ref="U1025">PERCENTILE(IF(Table1[Director Name] = $P1025,Table1[imdb_score]),0.75)</f>
        <v>7.6</v>
      </c>
      <c r="V1025" cm="1">
        <f t="array" ref="V1025">PERCENTILE(IF(Table1[Director Name] = $P1025,Table1[imdb_score]),1)</f>
        <v>7.6</v>
      </c>
    </row>
    <row r="1026" spans="1:22">
      <c r="A1026" t="s">
        <v>2126</v>
      </c>
      <c r="B1026">
        <v>167</v>
      </c>
      <c r="C1026">
        <v>115</v>
      </c>
      <c r="D1026" t="s">
        <v>4088</v>
      </c>
      <c r="E1026">
        <v>24800000</v>
      </c>
      <c r="F1026" t="s">
        <v>207</v>
      </c>
      <c r="G1026" t="s">
        <v>4089</v>
      </c>
      <c r="H1026">
        <v>22800000</v>
      </c>
      <c r="I1026" t="s">
        <v>2130</v>
      </c>
      <c r="J1026" t="s">
        <v>19</v>
      </c>
      <c r="K1026" t="s">
        <v>379</v>
      </c>
      <c r="L1026">
        <v>2000000</v>
      </c>
      <c r="M1026">
        <v>7.5</v>
      </c>
      <c r="N1026" t="s">
        <v>1081</v>
      </c>
      <c r="P1026" t="s">
        <v>4090</v>
      </c>
      <c r="Q1026">
        <v>5.4</v>
      </c>
      <c r="R1026">
        <v>1</v>
      </c>
      <c r="S1026" cm="1">
        <f t="array" ref="S1026">PERCENTILE(IF(Table1[Director Name] = $P1026,Table1[imdb_score]),0.25)</f>
        <v>5.4</v>
      </c>
      <c r="T1026" cm="1">
        <f t="array" ref="T1026">PERCENTILE(IF(Table1[Director Name] = $P1026,Table1[imdb_score]),0.5)</f>
        <v>5.4</v>
      </c>
      <c r="U1026" cm="1">
        <f t="array" ref="U1026">PERCENTILE(IF(Table1[Director Name] = $P1026,Table1[imdb_score]),0.75)</f>
        <v>5.4</v>
      </c>
      <c r="V1026" cm="1">
        <f t="array" ref="V1026">PERCENTILE(IF(Table1[Director Name] = $P1026,Table1[imdb_score]),1)</f>
        <v>5.4</v>
      </c>
    </row>
    <row r="1027" spans="1:22">
      <c r="A1027" t="s">
        <v>1715</v>
      </c>
      <c r="B1027">
        <v>522</v>
      </c>
      <c r="C1027">
        <v>93</v>
      </c>
      <c r="D1027" t="s">
        <v>4091</v>
      </c>
      <c r="E1027">
        <v>54696902</v>
      </c>
      <c r="F1027" t="s">
        <v>1732</v>
      </c>
      <c r="G1027" t="s">
        <v>4092</v>
      </c>
      <c r="H1027">
        <v>22696902</v>
      </c>
      <c r="I1027" t="s">
        <v>4093</v>
      </c>
      <c r="J1027" t="s">
        <v>19</v>
      </c>
      <c r="K1027" t="s">
        <v>20</v>
      </c>
      <c r="L1027">
        <v>32000000</v>
      </c>
      <c r="M1027">
        <v>7.5</v>
      </c>
      <c r="N1027" t="s">
        <v>1579</v>
      </c>
      <c r="P1027" t="s">
        <v>4094</v>
      </c>
      <c r="Q1027">
        <v>4.5999999999999996</v>
      </c>
      <c r="R1027">
        <v>1</v>
      </c>
      <c r="S1027" cm="1">
        <f t="array" ref="S1027">PERCENTILE(IF(Table1[Director Name] = $P1027,Table1[imdb_score]),0.25)</f>
        <v>4.5999999999999996</v>
      </c>
      <c r="T1027" cm="1">
        <f t="array" ref="T1027">PERCENTILE(IF(Table1[Director Name] = $P1027,Table1[imdb_score]),0.5)</f>
        <v>4.5999999999999996</v>
      </c>
      <c r="U1027" cm="1">
        <f t="array" ref="U1027">PERCENTILE(IF(Table1[Director Name] = $P1027,Table1[imdb_score]),0.75)</f>
        <v>4.5999999999999996</v>
      </c>
      <c r="V1027" cm="1">
        <f t="array" ref="V1027">PERCENTILE(IF(Table1[Director Name] = $P1027,Table1[imdb_score]),1)</f>
        <v>4.5999999999999996</v>
      </c>
    </row>
    <row r="1028" spans="1:22">
      <c r="A1028" t="s">
        <v>4095</v>
      </c>
      <c r="B1028">
        <v>336</v>
      </c>
      <c r="C1028">
        <v>104</v>
      </c>
      <c r="D1028" t="s">
        <v>4096</v>
      </c>
      <c r="E1028">
        <v>27689474</v>
      </c>
      <c r="F1028" t="s">
        <v>4097</v>
      </c>
      <c r="G1028" t="s">
        <v>4098</v>
      </c>
      <c r="H1028">
        <v>22689474</v>
      </c>
      <c r="I1028" t="s">
        <v>4099</v>
      </c>
      <c r="J1028" t="s">
        <v>19</v>
      </c>
      <c r="K1028" t="s">
        <v>20</v>
      </c>
      <c r="L1028">
        <v>5000000</v>
      </c>
      <c r="M1028">
        <v>6.5</v>
      </c>
      <c r="N1028" t="s">
        <v>1318</v>
      </c>
      <c r="P1028" t="s">
        <v>4100</v>
      </c>
      <c r="Q1028">
        <v>6.7</v>
      </c>
      <c r="R1028">
        <v>1</v>
      </c>
      <c r="S1028" cm="1">
        <f t="array" ref="S1028">PERCENTILE(IF(Table1[Director Name] = $P1028,Table1[imdb_score]),0.25)</f>
        <v>6.7</v>
      </c>
      <c r="T1028" cm="1">
        <f t="array" ref="T1028">PERCENTILE(IF(Table1[Director Name] = $P1028,Table1[imdb_score]),0.5)</f>
        <v>6.7</v>
      </c>
      <c r="U1028" cm="1">
        <f t="array" ref="U1028">PERCENTILE(IF(Table1[Director Name] = $P1028,Table1[imdb_score]),0.75)</f>
        <v>6.7</v>
      </c>
      <c r="V1028" cm="1">
        <f t="array" ref="V1028">PERCENTILE(IF(Table1[Director Name] = $P1028,Table1[imdb_score]),1)</f>
        <v>6.7</v>
      </c>
    </row>
    <row r="1029" spans="1:22">
      <c r="A1029" t="s">
        <v>362</v>
      </c>
      <c r="B1029">
        <v>60</v>
      </c>
      <c r="C1029">
        <v>107</v>
      </c>
      <c r="D1029" t="s">
        <v>757</v>
      </c>
      <c r="E1029">
        <v>82670733</v>
      </c>
      <c r="F1029" t="s">
        <v>502</v>
      </c>
      <c r="G1029" t="s">
        <v>4101</v>
      </c>
      <c r="H1029">
        <v>22670733</v>
      </c>
      <c r="I1029" t="s">
        <v>2521</v>
      </c>
      <c r="J1029" t="s">
        <v>19</v>
      </c>
      <c r="K1029" t="s">
        <v>20</v>
      </c>
      <c r="L1029">
        <v>60000000</v>
      </c>
      <c r="M1029">
        <v>5.9</v>
      </c>
      <c r="N1029" t="s">
        <v>4102</v>
      </c>
      <c r="P1029" t="s">
        <v>4103</v>
      </c>
      <c r="Q1029">
        <v>6.9</v>
      </c>
      <c r="R1029">
        <v>1</v>
      </c>
      <c r="S1029" cm="1">
        <f t="array" ref="S1029">PERCENTILE(IF(Table1[Director Name] = $P1029,Table1[imdb_score]),0.25)</f>
        <v>6.9</v>
      </c>
      <c r="T1029" cm="1">
        <f t="array" ref="T1029">PERCENTILE(IF(Table1[Director Name] = $P1029,Table1[imdb_score]),0.5)</f>
        <v>6.9</v>
      </c>
      <c r="U1029" cm="1">
        <f t="array" ref="U1029">PERCENTILE(IF(Table1[Director Name] = $P1029,Table1[imdb_score]),0.75)</f>
        <v>6.9</v>
      </c>
      <c r="V1029" cm="1">
        <f t="array" ref="V1029">PERCENTILE(IF(Table1[Director Name] = $P1029,Table1[imdb_score]),1)</f>
        <v>6.9</v>
      </c>
    </row>
    <row r="1030" spans="1:22">
      <c r="A1030" t="s">
        <v>4104</v>
      </c>
      <c r="B1030">
        <v>159</v>
      </c>
      <c r="C1030">
        <v>81</v>
      </c>
      <c r="D1030" t="s">
        <v>4105</v>
      </c>
      <c r="E1030">
        <v>22757819</v>
      </c>
      <c r="F1030" t="s">
        <v>4106</v>
      </c>
      <c r="G1030" t="s">
        <v>4107</v>
      </c>
      <c r="H1030">
        <v>22657819</v>
      </c>
      <c r="I1030" t="s">
        <v>4108</v>
      </c>
      <c r="J1030" t="s">
        <v>19</v>
      </c>
      <c r="K1030" t="s">
        <v>20</v>
      </c>
      <c r="L1030">
        <v>100000</v>
      </c>
      <c r="M1030">
        <v>4.2</v>
      </c>
      <c r="N1030" t="s">
        <v>1943</v>
      </c>
      <c r="P1030" t="s">
        <v>4109</v>
      </c>
      <c r="Q1030">
        <v>7</v>
      </c>
      <c r="R1030">
        <v>1</v>
      </c>
      <c r="S1030" cm="1">
        <f t="array" ref="S1030">PERCENTILE(IF(Table1[Director Name] = $P1030,Table1[imdb_score]),0.25)</f>
        <v>7</v>
      </c>
      <c r="T1030" cm="1">
        <f t="array" ref="T1030">PERCENTILE(IF(Table1[Director Name] = $P1030,Table1[imdb_score]),0.5)</f>
        <v>7</v>
      </c>
      <c r="U1030" cm="1">
        <f t="array" ref="U1030">PERCENTILE(IF(Table1[Director Name] = $P1030,Table1[imdb_score]),0.75)</f>
        <v>7</v>
      </c>
      <c r="V1030" cm="1">
        <f t="array" ref="V1030">PERCENTILE(IF(Table1[Director Name] = $P1030,Table1[imdb_score]),1)</f>
        <v>7</v>
      </c>
    </row>
    <row r="1031" spans="1:22">
      <c r="A1031" t="s">
        <v>1354</v>
      </c>
      <c r="B1031">
        <v>61</v>
      </c>
      <c r="C1031">
        <v>111</v>
      </c>
      <c r="D1031" t="s">
        <v>1736</v>
      </c>
      <c r="E1031">
        <v>42652003</v>
      </c>
      <c r="F1031" t="s">
        <v>2076</v>
      </c>
      <c r="G1031" t="s">
        <v>4110</v>
      </c>
      <c r="H1031">
        <v>22652003</v>
      </c>
      <c r="I1031" t="s">
        <v>4111</v>
      </c>
      <c r="J1031" t="s">
        <v>19</v>
      </c>
      <c r="K1031" t="s">
        <v>20</v>
      </c>
      <c r="L1031">
        <v>20000000</v>
      </c>
      <c r="M1031">
        <v>6.8</v>
      </c>
      <c r="N1031" t="s">
        <v>4112</v>
      </c>
      <c r="P1031" t="s">
        <v>4113</v>
      </c>
      <c r="Q1031">
        <v>7.3</v>
      </c>
      <c r="R1031">
        <v>1</v>
      </c>
      <c r="S1031" cm="1">
        <f t="array" ref="S1031">PERCENTILE(IF(Table1[Director Name] = $P1031,Table1[imdb_score]),0.25)</f>
        <v>7.3</v>
      </c>
      <c r="T1031" cm="1">
        <f t="array" ref="T1031">PERCENTILE(IF(Table1[Director Name] = $P1031,Table1[imdb_score]),0.5)</f>
        <v>7.3</v>
      </c>
      <c r="U1031" cm="1">
        <f t="array" ref="U1031">PERCENTILE(IF(Table1[Director Name] = $P1031,Table1[imdb_score]),0.75)</f>
        <v>7.3</v>
      </c>
      <c r="V1031" cm="1">
        <f t="array" ref="V1031">PERCENTILE(IF(Table1[Director Name] = $P1031,Table1[imdb_score]),1)</f>
        <v>7.3</v>
      </c>
    </row>
    <row r="1032" spans="1:22">
      <c r="A1032" t="s">
        <v>461</v>
      </c>
      <c r="B1032">
        <v>77</v>
      </c>
      <c r="C1032">
        <v>94</v>
      </c>
      <c r="D1032" t="s">
        <v>1173</v>
      </c>
      <c r="E1032">
        <v>82569532</v>
      </c>
      <c r="F1032" t="s">
        <v>234</v>
      </c>
      <c r="G1032" t="s">
        <v>4114</v>
      </c>
      <c r="H1032">
        <v>22569532</v>
      </c>
      <c r="I1032" t="s">
        <v>1172</v>
      </c>
      <c r="J1032" t="s">
        <v>19</v>
      </c>
      <c r="K1032" t="s">
        <v>20</v>
      </c>
      <c r="L1032">
        <v>60000000</v>
      </c>
      <c r="M1032">
        <v>5.4</v>
      </c>
      <c r="N1032" t="s">
        <v>560</v>
      </c>
      <c r="P1032" t="s">
        <v>4115</v>
      </c>
      <c r="Q1032">
        <v>7.4</v>
      </c>
      <c r="R1032">
        <v>1</v>
      </c>
      <c r="S1032" cm="1">
        <f t="array" ref="S1032">PERCENTILE(IF(Table1[Director Name] = $P1032,Table1[imdb_score]),0.25)</f>
        <v>7.4</v>
      </c>
      <c r="T1032" cm="1">
        <f t="array" ref="T1032">PERCENTILE(IF(Table1[Director Name] = $P1032,Table1[imdb_score]),0.5)</f>
        <v>7.4</v>
      </c>
      <c r="U1032" cm="1">
        <f t="array" ref="U1032">PERCENTILE(IF(Table1[Director Name] = $P1032,Table1[imdb_score]),0.75)</f>
        <v>7.4</v>
      </c>
      <c r="V1032" cm="1">
        <f t="array" ref="V1032">PERCENTILE(IF(Table1[Director Name] = $P1032,Table1[imdb_score]),1)</f>
        <v>7.4</v>
      </c>
    </row>
    <row r="1033" spans="1:22">
      <c r="A1033" t="s">
        <v>2851</v>
      </c>
      <c r="B1033">
        <v>342</v>
      </c>
      <c r="C1033">
        <v>100</v>
      </c>
      <c r="D1033" t="s">
        <v>4116</v>
      </c>
      <c r="E1033">
        <v>26005908</v>
      </c>
      <c r="F1033" t="s">
        <v>4117</v>
      </c>
      <c r="G1033" t="s">
        <v>4118</v>
      </c>
      <c r="H1033">
        <v>22505908</v>
      </c>
      <c r="I1033" t="s">
        <v>4119</v>
      </c>
      <c r="J1033" t="s">
        <v>19</v>
      </c>
      <c r="K1033" t="s">
        <v>379</v>
      </c>
      <c r="L1033">
        <v>3500000</v>
      </c>
      <c r="M1033">
        <v>7.2</v>
      </c>
      <c r="N1033" t="s">
        <v>1425</v>
      </c>
      <c r="P1033" t="s">
        <v>4120</v>
      </c>
      <c r="Q1033">
        <v>6.8</v>
      </c>
      <c r="R1033">
        <v>1</v>
      </c>
      <c r="S1033" cm="1">
        <f t="array" ref="S1033">PERCENTILE(IF(Table1[Director Name] = $P1033,Table1[imdb_score]),0.25)</f>
        <v>6.8</v>
      </c>
      <c r="T1033" cm="1">
        <f t="array" ref="T1033">PERCENTILE(IF(Table1[Director Name] = $P1033,Table1[imdb_score]),0.5)</f>
        <v>6.8</v>
      </c>
      <c r="U1033" cm="1">
        <f t="array" ref="U1033">PERCENTILE(IF(Table1[Director Name] = $P1033,Table1[imdb_score]),0.75)</f>
        <v>6.8</v>
      </c>
      <c r="V1033" cm="1">
        <f t="array" ref="V1033">PERCENTILE(IF(Table1[Director Name] = $P1033,Table1[imdb_score]),1)</f>
        <v>6.8</v>
      </c>
    </row>
    <row r="1034" spans="1:22">
      <c r="A1034" t="s">
        <v>3973</v>
      </c>
      <c r="B1034">
        <v>152</v>
      </c>
      <c r="C1034">
        <v>83</v>
      </c>
      <c r="D1034" t="s">
        <v>1850</v>
      </c>
      <c r="E1034">
        <v>25799043</v>
      </c>
      <c r="F1034" t="s">
        <v>4121</v>
      </c>
      <c r="G1034" t="s">
        <v>4122</v>
      </c>
      <c r="H1034">
        <v>22499043</v>
      </c>
      <c r="I1034" t="s">
        <v>813</v>
      </c>
      <c r="J1034" t="s">
        <v>19</v>
      </c>
      <c r="K1034" t="s">
        <v>20</v>
      </c>
      <c r="L1034">
        <v>3300000</v>
      </c>
      <c r="M1034">
        <v>5.2</v>
      </c>
      <c r="N1034" t="s">
        <v>1922</v>
      </c>
      <c r="P1034" t="s">
        <v>4123</v>
      </c>
      <c r="Q1034">
        <v>6.8</v>
      </c>
      <c r="R1034">
        <v>1</v>
      </c>
      <c r="S1034" cm="1">
        <f t="array" ref="S1034">PERCENTILE(IF(Table1[Director Name] = $P1034,Table1[imdb_score]),0.25)</f>
        <v>6.8</v>
      </c>
      <c r="T1034" cm="1">
        <f t="array" ref="T1034">PERCENTILE(IF(Table1[Director Name] = $P1034,Table1[imdb_score]),0.5)</f>
        <v>6.8</v>
      </c>
      <c r="U1034" cm="1">
        <f t="array" ref="U1034">PERCENTILE(IF(Table1[Director Name] = $P1034,Table1[imdb_score]),0.75)</f>
        <v>6.8</v>
      </c>
      <c r="V1034" cm="1">
        <f t="array" ref="V1034">PERCENTILE(IF(Table1[Director Name] = $P1034,Table1[imdb_score]),1)</f>
        <v>6.8</v>
      </c>
    </row>
    <row r="1035" spans="1:22">
      <c r="A1035" t="s">
        <v>2057</v>
      </c>
      <c r="B1035">
        <v>166</v>
      </c>
      <c r="C1035">
        <v>90</v>
      </c>
      <c r="D1035" t="s">
        <v>4124</v>
      </c>
      <c r="E1035">
        <v>31487293</v>
      </c>
      <c r="F1035" t="s">
        <v>4125</v>
      </c>
      <c r="G1035" t="s">
        <v>4126</v>
      </c>
      <c r="H1035">
        <v>22487293</v>
      </c>
      <c r="I1035" t="s">
        <v>1944</v>
      </c>
      <c r="J1035" t="s">
        <v>19</v>
      </c>
      <c r="K1035" t="s">
        <v>20</v>
      </c>
      <c r="L1035">
        <v>9000000</v>
      </c>
      <c r="M1035">
        <v>6.7</v>
      </c>
      <c r="N1035" t="s">
        <v>3052</v>
      </c>
      <c r="P1035" t="s">
        <v>4127</v>
      </c>
      <c r="Q1035">
        <v>5.9</v>
      </c>
      <c r="R1035">
        <v>1</v>
      </c>
      <c r="S1035" cm="1">
        <f t="array" ref="S1035">PERCENTILE(IF(Table1[Director Name] = $P1035,Table1[imdb_score]),0.25)</f>
        <v>5.9</v>
      </c>
      <c r="T1035" cm="1">
        <f t="array" ref="T1035">PERCENTILE(IF(Table1[Director Name] = $P1035,Table1[imdb_score]),0.5)</f>
        <v>5.9</v>
      </c>
      <c r="U1035" cm="1">
        <f t="array" ref="U1035">PERCENTILE(IF(Table1[Director Name] = $P1035,Table1[imdb_score]),0.75)</f>
        <v>5.9</v>
      </c>
      <c r="V1035" cm="1">
        <f t="array" ref="V1035">PERCENTILE(IF(Table1[Director Name] = $P1035,Table1[imdb_score]),1)</f>
        <v>5.9</v>
      </c>
    </row>
    <row r="1036" spans="1:22">
      <c r="A1036" t="s">
        <v>474</v>
      </c>
      <c r="B1036">
        <v>305</v>
      </c>
      <c r="C1036">
        <v>124</v>
      </c>
      <c r="D1036" t="s">
        <v>4128</v>
      </c>
      <c r="E1036">
        <v>52418902</v>
      </c>
      <c r="F1036" t="s">
        <v>1732</v>
      </c>
      <c r="G1036" t="s">
        <v>4129</v>
      </c>
      <c r="H1036">
        <v>22418902</v>
      </c>
      <c r="I1036" t="s">
        <v>4130</v>
      </c>
      <c r="J1036" t="s">
        <v>19</v>
      </c>
      <c r="K1036" t="s">
        <v>20</v>
      </c>
      <c r="L1036">
        <v>30000000</v>
      </c>
      <c r="M1036">
        <v>7.5</v>
      </c>
      <c r="N1036" t="s">
        <v>891</v>
      </c>
      <c r="P1036" t="s">
        <v>4131</v>
      </c>
      <c r="Q1036">
        <v>4</v>
      </c>
      <c r="R1036">
        <v>1</v>
      </c>
      <c r="S1036" cm="1">
        <f t="array" ref="S1036">PERCENTILE(IF(Table1[Director Name] = $P1036,Table1[imdb_score]),0.25)</f>
        <v>4</v>
      </c>
      <c r="T1036" cm="1">
        <f t="array" ref="T1036">PERCENTILE(IF(Table1[Director Name] = $P1036,Table1[imdb_score]),0.5)</f>
        <v>4</v>
      </c>
      <c r="U1036" cm="1">
        <f t="array" ref="U1036">PERCENTILE(IF(Table1[Director Name] = $P1036,Table1[imdb_score]),0.75)</f>
        <v>4</v>
      </c>
      <c r="V1036" cm="1">
        <f t="array" ref="V1036">PERCENTILE(IF(Table1[Director Name] = $P1036,Table1[imdb_score]),1)</f>
        <v>4</v>
      </c>
    </row>
    <row r="1037" spans="1:22">
      <c r="A1037" t="s">
        <v>3988</v>
      </c>
      <c r="B1037">
        <v>70</v>
      </c>
      <c r="C1037">
        <v>110</v>
      </c>
      <c r="D1037" t="s">
        <v>1398</v>
      </c>
      <c r="E1037">
        <v>97360069</v>
      </c>
      <c r="F1037" t="s">
        <v>70</v>
      </c>
      <c r="G1037" t="s">
        <v>4132</v>
      </c>
      <c r="H1037">
        <v>22360069</v>
      </c>
      <c r="I1037" t="s">
        <v>144</v>
      </c>
      <c r="J1037" t="s">
        <v>19</v>
      </c>
      <c r="K1037" t="s">
        <v>20</v>
      </c>
      <c r="L1037">
        <v>75000000</v>
      </c>
      <c r="M1037">
        <v>4.0999999999999996</v>
      </c>
      <c r="N1037" t="s">
        <v>1560</v>
      </c>
      <c r="P1037" t="s">
        <v>4133</v>
      </c>
      <c r="Q1037">
        <v>7</v>
      </c>
      <c r="R1037">
        <v>1</v>
      </c>
      <c r="S1037" cm="1">
        <f t="array" ref="S1037">PERCENTILE(IF(Table1[Director Name] = $P1037,Table1[imdb_score]),0.25)</f>
        <v>7</v>
      </c>
      <c r="T1037" cm="1">
        <f t="array" ref="T1037">PERCENTILE(IF(Table1[Director Name] = $P1037,Table1[imdb_score]),0.5)</f>
        <v>7</v>
      </c>
      <c r="U1037" cm="1">
        <f t="array" ref="U1037">PERCENTILE(IF(Table1[Director Name] = $P1037,Table1[imdb_score]),0.75)</f>
        <v>7</v>
      </c>
      <c r="V1037" cm="1">
        <f t="array" ref="V1037">PERCENTILE(IF(Table1[Director Name] = $P1037,Table1[imdb_score]),1)</f>
        <v>7</v>
      </c>
    </row>
    <row r="1038" spans="1:22">
      <c r="A1038" t="s">
        <v>3020</v>
      </c>
      <c r="B1038">
        <v>203</v>
      </c>
      <c r="C1038">
        <v>109</v>
      </c>
      <c r="D1038" t="s">
        <v>1335</v>
      </c>
      <c r="E1038">
        <v>33305037</v>
      </c>
      <c r="F1038" t="s">
        <v>100</v>
      </c>
      <c r="G1038" t="s">
        <v>4134</v>
      </c>
      <c r="H1038">
        <v>22305037</v>
      </c>
      <c r="I1038" t="s">
        <v>2379</v>
      </c>
      <c r="J1038" t="s">
        <v>19</v>
      </c>
      <c r="K1038" t="s">
        <v>379</v>
      </c>
      <c r="L1038">
        <v>11000000</v>
      </c>
      <c r="M1038">
        <v>7.3</v>
      </c>
      <c r="N1038" t="s">
        <v>1664</v>
      </c>
      <c r="P1038" t="s">
        <v>4135</v>
      </c>
      <c r="Q1038">
        <v>6.6</v>
      </c>
      <c r="R1038">
        <v>1</v>
      </c>
      <c r="S1038" cm="1">
        <f t="array" ref="S1038">PERCENTILE(IF(Table1[Director Name] = $P1038,Table1[imdb_score]),0.25)</f>
        <v>6.6</v>
      </c>
      <c r="T1038" cm="1">
        <f t="array" ref="T1038">PERCENTILE(IF(Table1[Director Name] = $P1038,Table1[imdb_score]),0.5)</f>
        <v>6.6</v>
      </c>
      <c r="U1038" cm="1">
        <f t="array" ref="U1038">PERCENTILE(IF(Table1[Director Name] = $P1038,Table1[imdb_score]),0.75)</f>
        <v>6.6</v>
      </c>
      <c r="V1038" cm="1">
        <f t="array" ref="V1038">PERCENTILE(IF(Table1[Director Name] = $P1038,Table1[imdb_score]),1)</f>
        <v>6.6</v>
      </c>
    </row>
    <row r="1039" spans="1:22">
      <c r="A1039" t="s">
        <v>1807</v>
      </c>
      <c r="B1039">
        <v>471</v>
      </c>
      <c r="C1039">
        <v>117</v>
      </c>
      <c r="D1039" t="s">
        <v>712</v>
      </c>
      <c r="E1039">
        <v>27296514</v>
      </c>
      <c r="F1039" t="s">
        <v>1044</v>
      </c>
      <c r="G1039" t="s">
        <v>4136</v>
      </c>
      <c r="H1039">
        <v>22296514</v>
      </c>
      <c r="I1039" t="s">
        <v>789</v>
      </c>
      <c r="J1039" t="s">
        <v>19</v>
      </c>
      <c r="K1039" t="s">
        <v>20</v>
      </c>
      <c r="L1039">
        <v>5000000</v>
      </c>
      <c r="M1039">
        <v>8</v>
      </c>
      <c r="N1039" t="s">
        <v>949</v>
      </c>
      <c r="P1039" t="s">
        <v>4137</v>
      </c>
      <c r="Q1039">
        <v>6.4</v>
      </c>
      <c r="R1039">
        <v>1</v>
      </c>
      <c r="S1039" cm="1">
        <f t="array" ref="S1039">PERCENTILE(IF(Table1[Director Name] = $P1039,Table1[imdb_score]),0.25)</f>
        <v>6.4</v>
      </c>
      <c r="T1039" cm="1">
        <f t="array" ref="T1039">PERCENTILE(IF(Table1[Director Name] = $P1039,Table1[imdb_score]),0.5)</f>
        <v>6.4</v>
      </c>
      <c r="U1039" cm="1">
        <f t="array" ref="U1039">PERCENTILE(IF(Table1[Director Name] = $P1039,Table1[imdb_score]),0.75)</f>
        <v>6.4</v>
      </c>
      <c r="V1039" cm="1">
        <f t="array" ref="V1039">PERCENTILE(IF(Table1[Director Name] = $P1039,Table1[imdb_score]),1)</f>
        <v>6.4</v>
      </c>
    </row>
    <row r="1040" spans="1:22">
      <c r="A1040" t="s">
        <v>1313</v>
      </c>
      <c r="B1040">
        <v>203</v>
      </c>
      <c r="C1040">
        <v>103</v>
      </c>
      <c r="D1040" t="s">
        <v>4138</v>
      </c>
      <c r="E1040">
        <v>27285953</v>
      </c>
      <c r="F1040" t="s">
        <v>4139</v>
      </c>
      <c r="G1040" t="s">
        <v>4140</v>
      </c>
      <c r="H1040">
        <v>22285953</v>
      </c>
      <c r="I1040" t="s">
        <v>4141</v>
      </c>
      <c r="J1040" t="s">
        <v>19</v>
      </c>
      <c r="K1040" t="s">
        <v>20</v>
      </c>
      <c r="L1040">
        <v>5000000</v>
      </c>
      <c r="M1040">
        <v>6.8</v>
      </c>
      <c r="N1040" t="s">
        <v>335</v>
      </c>
      <c r="P1040" t="s">
        <v>4142</v>
      </c>
      <c r="Q1040">
        <v>6.1</v>
      </c>
      <c r="R1040">
        <v>1</v>
      </c>
      <c r="S1040" cm="1">
        <f t="array" ref="S1040">PERCENTILE(IF(Table1[Director Name] = $P1040,Table1[imdb_score]),0.25)</f>
        <v>6.1</v>
      </c>
      <c r="T1040" cm="1">
        <f t="array" ref="T1040">PERCENTILE(IF(Table1[Director Name] = $P1040,Table1[imdb_score]),0.5)</f>
        <v>6.1</v>
      </c>
      <c r="U1040" cm="1">
        <f t="array" ref="U1040">PERCENTILE(IF(Table1[Director Name] = $P1040,Table1[imdb_score]),0.75)</f>
        <v>6.1</v>
      </c>
      <c r="V1040" cm="1">
        <f t="array" ref="V1040">PERCENTILE(IF(Table1[Director Name] = $P1040,Table1[imdb_score]),1)</f>
        <v>6.1</v>
      </c>
    </row>
    <row r="1041" spans="1:22">
      <c r="A1041" t="s">
        <v>4143</v>
      </c>
      <c r="B1041">
        <v>121</v>
      </c>
      <c r="C1041">
        <v>85</v>
      </c>
      <c r="D1041" t="s">
        <v>1085</v>
      </c>
      <c r="E1041">
        <v>64238770</v>
      </c>
      <c r="F1041" t="s">
        <v>76</v>
      </c>
      <c r="G1041" t="s">
        <v>4144</v>
      </c>
      <c r="H1041">
        <v>22238770</v>
      </c>
      <c r="I1041" t="s">
        <v>4145</v>
      </c>
      <c r="J1041" t="s">
        <v>19</v>
      </c>
      <c r="K1041" t="s">
        <v>1075</v>
      </c>
      <c r="L1041">
        <v>42000000</v>
      </c>
      <c r="M1041">
        <v>5.8</v>
      </c>
      <c r="N1041" t="s">
        <v>139</v>
      </c>
      <c r="P1041" t="s">
        <v>4146</v>
      </c>
      <c r="Q1041">
        <v>5.7</v>
      </c>
      <c r="R1041">
        <v>1</v>
      </c>
      <c r="S1041" cm="1">
        <f t="array" ref="S1041">PERCENTILE(IF(Table1[Director Name] = $P1041,Table1[imdb_score]),0.25)</f>
        <v>5.7</v>
      </c>
      <c r="T1041" cm="1">
        <f t="array" ref="T1041">PERCENTILE(IF(Table1[Director Name] = $P1041,Table1[imdb_score]),0.5)</f>
        <v>5.7</v>
      </c>
      <c r="U1041" cm="1">
        <f t="array" ref="U1041">PERCENTILE(IF(Table1[Director Name] = $P1041,Table1[imdb_score]),0.75)</f>
        <v>5.7</v>
      </c>
      <c r="V1041" cm="1">
        <f t="array" ref="V1041">PERCENTILE(IF(Table1[Director Name] = $P1041,Table1[imdb_score]),1)</f>
        <v>5.7</v>
      </c>
    </row>
    <row r="1042" spans="1:22">
      <c r="A1042" t="s">
        <v>2514</v>
      </c>
      <c r="B1042">
        <v>133</v>
      </c>
      <c r="C1042">
        <v>97</v>
      </c>
      <c r="D1042" t="s">
        <v>83</v>
      </c>
      <c r="E1042">
        <v>38176108</v>
      </c>
      <c r="F1042" t="s">
        <v>334</v>
      </c>
      <c r="G1042" t="s">
        <v>4147</v>
      </c>
      <c r="H1042">
        <v>22176108</v>
      </c>
      <c r="I1042" t="s">
        <v>4148</v>
      </c>
      <c r="J1042" t="s">
        <v>19</v>
      </c>
      <c r="K1042" t="s">
        <v>20</v>
      </c>
      <c r="L1042">
        <v>16000000</v>
      </c>
      <c r="M1042">
        <v>7.2</v>
      </c>
      <c r="N1042" t="s">
        <v>564</v>
      </c>
      <c r="P1042" t="s">
        <v>4149</v>
      </c>
      <c r="Q1042">
        <v>4.2</v>
      </c>
      <c r="R1042">
        <v>1</v>
      </c>
      <c r="S1042" cm="1">
        <f t="array" ref="S1042">PERCENTILE(IF(Table1[Director Name] = $P1042,Table1[imdb_score]),0.25)</f>
        <v>4.2</v>
      </c>
      <c r="T1042" cm="1">
        <f t="array" ref="T1042">PERCENTILE(IF(Table1[Director Name] = $P1042,Table1[imdb_score]),0.5)</f>
        <v>4.2</v>
      </c>
      <c r="U1042" cm="1">
        <f t="array" ref="U1042">PERCENTILE(IF(Table1[Director Name] = $P1042,Table1[imdb_score]),0.75)</f>
        <v>4.2</v>
      </c>
      <c r="V1042" cm="1">
        <f t="array" ref="V1042">PERCENTILE(IF(Table1[Director Name] = $P1042,Table1[imdb_score]),1)</f>
        <v>4.2</v>
      </c>
    </row>
    <row r="1043" spans="1:22">
      <c r="A1043" t="s">
        <v>1227</v>
      </c>
      <c r="B1043">
        <v>74</v>
      </c>
      <c r="C1043">
        <v>103</v>
      </c>
      <c r="D1043" t="s">
        <v>4150</v>
      </c>
      <c r="E1043">
        <v>53133888</v>
      </c>
      <c r="F1043" t="s">
        <v>3649</v>
      </c>
      <c r="G1043" t="s">
        <v>4151</v>
      </c>
      <c r="H1043">
        <v>22133888</v>
      </c>
      <c r="I1043" t="s">
        <v>4152</v>
      </c>
      <c r="J1043" t="s">
        <v>19</v>
      </c>
      <c r="K1043" t="s">
        <v>20</v>
      </c>
      <c r="L1043">
        <v>31000000</v>
      </c>
      <c r="M1043">
        <v>6.3</v>
      </c>
      <c r="N1043" t="s">
        <v>3803</v>
      </c>
      <c r="P1043" t="s">
        <v>4153</v>
      </c>
      <c r="Q1043">
        <v>8.1999999999999993</v>
      </c>
      <c r="R1043">
        <v>1</v>
      </c>
      <c r="S1043" cm="1">
        <f t="array" ref="S1043">PERCENTILE(IF(Table1[Director Name] = $P1043,Table1[imdb_score]),0.25)</f>
        <v>8.1999999999999993</v>
      </c>
      <c r="T1043" cm="1">
        <f t="array" ref="T1043">PERCENTILE(IF(Table1[Director Name] = $P1043,Table1[imdb_score]),0.5)</f>
        <v>8.1999999999999993</v>
      </c>
      <c r="U1043" cm="1">
        <f t="array" ref="U1043">PERCENTILE(IF(Table1[Director Name] = $P1043,Table1[imdb_score]),0.75)</f>
        <v>8.1999999999999993</v>
      </c>
      <c r="V1043" cm="1">
        <f t="array" ref="V1043">PERCENTILE(IF(Table1[Director Name] = $P1043,Table1[imdb_score]),1)</f>
        <v>8.1999999999999993</v>
      </c>
    </row>
    <row r="1044" spans="1:22">
      <c r="A1044" t="s">
        <v>1002</v>
      </c>
      <c r="B1044">
        <v>128</v>
      </c>
      <c r="C1044">
        <v>97</v>
      </c>
      <c r="D1044" t="s">
        <v>2223</v>
      </c>
      <c r="E1044">
        <v>47124400</v>
      </c>
      <c r="F1044" t="s">
        <v>793</v>
      </c>
      <c r="G1044" t="s">
        <v>4154</v>
      </c>
      <c r="H1044">
        <v>22124400</v>
      </c>
      <c r="I1044" t="s">
        <v>1903</v>
      </c>
      <c r="J1044" t="s">
        <v>19</v>
      </c>
      <c r="K1044" t="s">
        <v>20</v>
      </c>
      <c r="L1044">
        <v>25000000</v>
      </c>
      <c r="M1044">
        <v>6.6</v>
      </c>
      <c r="N1044" t="s">
        <v>692</v>
      </c>
      <c r="P1044" t="s">
        <v>4155</v>
      </c>
      <c r="Q1044">
        <v>5.4</v>
      </c>
      <c r="R1044">
        <v>1</v>
      </c>
      <c r="S1044" cm="1">
        <f t="array" ref="S1044">PERCENTILE(IF(Table1[Director Name] = $P1044,Table1[imdb_score]),0.25)</f>
        <v>5.4</v>
      </c>
      <c r="T1044" cm="1">
        <f t="array" ref="T1044">PERCENTILE(IF(Table1[Director Name] = $P1044,Table1[imdb_score]),0.5)</f>
        <v>5.4</v>
      </c>
      <c r="U1044" cm="1">
        <f t="array" ref="U1044">PERCENTILE(IF(Table1[Director Name] = $P1044,Table1[imdb_score]),0.75)</f>
        <v>5.4</v>
      </c>
      <c r="V1044" cm="1">
        <f t="array" ref="V1044">PERCENTILE(IF(Table1[Director Name] = $P1044,Table1[imdb_score]),1)</f>
        <v>5.4</v>
      </c>
    </row>
    <row r="1045" spans="1:22">
      <c r="A1045" t="s">
        <v>3503</v>
      </c>
      <c r="B1045">
        <v>181</v>
      </c>
      <c r="C1045">
        <v>120</v>
      </c>
      <c r="D1045" t="s">
        <v>4156</v>
      </c>
      <c r="E1045">
        <v>25000000</v>
      </c>
      <c r="F1045" t="s">
        <v>4157</v>
      </c>
      <c r="G1045" t="s">
        <v>4158</v>
      </c>
      <c r="H1045">
        <v>22116152</v>
      </c>
      <c r="I1045" t="s">
        <v>4159</v>
      </c>
      <c r="J1045" t="s">
        <v>19</v>
      </c>
      <c r="K1045" t="s">
        <v>20</v>
      </c>
      <c r="L1045">
        <v>2883848</v>
      </c>
      <c r="M1045">
        <v>8.3000000000000007</v>
      </c>
      <c r="N1045" t="s">
        <v>2429</v>
      </c>
      <c r="P1045" t="s">
        <v>4160</v>
      </c>
      <c r="Q1045">
        <v>5.7</v>
      </c>
      <c r="R1045">
        <v>1</v>
      </c>
      <c r="S1045" cm="1">
        <f t="array" ref="S1045">PERCENTILE(IF(Table1[Director Name] = $P1045,Table1[imdb_score]),0.25)</f>
        <v>5.7</v>
      </c>
      <c r="T1045" cm="1">
        <f t="array" ref="T1045">PERCENTILE(IF(Table1[Director Name] = $P1045,Table1[imdb_score]),0.5)</f>
        <v>5.7</v>
      </c>
      <c r="U1045" cm="1">
        <f t="array" ref="U1045">PERCENTILE(IF(Table1[Director Name] = $P1045,Table1[imdb_score]),0.75)</f>
        <v>5.7</v>
      </c>
      <c r="V1045" cm="1">
        <f t="array" ref="V1045">PERCENTILE(IF(Table1[Director Name] = $P1045,Table1[imdb_score]),1)</f>
        <v>5.7</v>
      </c>
    </row>
    <row r="1046" spans="1:22">
      <c r="A1046" t="s">
        <v>250</v>
      </c>
      <c r="B1046">
        <v>59</v>
      </c>
      <c r="C1046">
        <v>93</v>
      </c>
      <c r="D1046" t="s">
        <v>1656</v>
      </c>
      <c r="E1046">
        <v>48114556</v>
      </c>
      <c r="F1046" t="s">
        <v>4161</v>
      </c>
      <c r="G1046" t="s">
        <v>4162</v>
      </c>
      <c r="H1046">
        <v>22114556</v>
      </c>
      <c r="I1046" t="s">
        <v>3513</v>
      </c>
      <c r="J1046" t="s">
        <v>19</v>
      </c>
      <c r="K1046" t="s">
        <v>20</v>
      </c>
      <c r="L1046">
        <v>26000000</v>
      </c>
      <c r="M1046">
        <v>4.3</v>
      </c>
      <c r="N1046" t="s">
        <v>669</v>
      </c>
      <c r="P1046" t="s">
        <v>4163</v>
      </c>
      <c r="Q1046">
        <v>7</v>
      </c>
      <c r="R1046">
        <v>1</v>
      </c>
      <c r="S1046" cm="1">
        <f t="array" ref="S1046">PERCENTILE(IF(Table1[Director Name] = $P1046,Table1[imdb_score]),0.25)</f>
        <v>7</v>
      </c>
      <c r="T1046" cm="1">
        <f t="array" ref="T1046">PERCENTILE(IF(Table1[Director Name] = $P1046,Table1[imdb_score]),0.5)</f>
        <v>7</v>
      </c>
      <c r="U1046" cm="1">
        <f t="array" ref="U1046">PERCENTILE(IF(Table1[Director Name] = $P1046,Table1[imdb_score]),0.75)</f>
        <v>7</v>
      </c>
      <c r="V1046" cm="1">
        <f t="array" ref="V1046">PERCENTILE(IF(Table1[Director Name] = $P1046,Table1[imdb_score]),1)</f>
        <v>7</v>
      </c>
    </row>
    <row r="1047" spans="1:22">
      <c r="A1047" t="s">
        <v>2309</v>
      </c>
      <c r="B1047">
        <v>48</v>
      </c>
      <c r="C1047">
        <v>140</v>
      </c>
      <c r="D1047" t="s">
        <v>4164</v>
      </c>
      <c r="E1047">
        <v>32101000</v>
      </c>
      <c r="F1047" t="s">
        <v>4165</v>
      </c>
      <c r="G1047" t="s">
        <v>4166</v>
      </c>
      <c r="H1047">
        <v>22101000</v>
      </c>
      <c r="I1047" t="s">
        <v>4167</v>
      </c>
      <c r="J1047" t="s">
        <v>19</v>
      </c>
      <c r="K1047" t="s">
        <v>379</v>
      </c>
      <c r="L1047">
        <v>10000000</v>
      </c>
      <c r="M1047">
        <v>5.4</v>
      </c>
      <c r="N1047" t="s">
        <v>1767</v>
      </c>
      <c r="P1047" t="s">
        <v>4168</v>
      </c>
      <c r="Q1047">
        <v>6.4</v>
      </c>
      <c r="R1047">
        <v>1</v>
      </c>
      <c r="S1047" cm="1">
        <f t="array" ref="S1047">PERCENTILE(IF(Table1[Director Name] = $P1047,Table1[imdb_score]),0.25)</f>
        <v>6.4</v>
      </c>
      <c r="T1047" cm="1">
        <f t="array" ref="T1047">PERCENTILE(IF(Table1[Director Name] = $P1047,Table1[imdb_score]),0.5)</f>
        <v>6.4</v>
      </c>
      <c r="U1047" cm="1">
        <f t="array" ref="U1047">PERCENTILE(IF(Table1[Director Name] = $P1047,Table1[imdb_score]),0.75)</f>
        <v>6.4</v>
      </c>
      <c r="V1047" cm="1">
        <f t="array" ref="V1047">PERCENTILE(IF(Table1[Director Name] = $P1047,Table1[imdb_score]),1)</f>
        <v>6.4</v>
      </c>
    </row>
    <row r="1048" spans="1:22">
      <c r="A1048" t="s">
        <v>1500</v>
      </c>
      <c r="B1048">
        <v>218</v>
      </c>
      <c r="C1048">
        <v>103</v>
      </c>
      <c r="D1048" t="s">
        <v>4169</v>
      </c>
      <c r="E1048">
        <v>80021740</v>
      </c>
      <c r="F1048" t="s">
        <v>3755</v>
      </c>
      <c r="G1048" t="s">
        <v>4170</v>
      </c>
      <c r="H1048">
        <v>22021740</v>
      </c>
      <c r="I1048" t="s">
        <v>2881</v>
      </c>
      <c r="J1048" t="s">
        <v>19</v>
      </c>
      <c r="K1048" t="s">
        <v>20</v>
      </c>
      <c r="L1048">
        <v>58000000</v>
      </c>
      <c r="M1048">
        <v>6.4</v>
      </c>
      <c r="N1048" t="s">
        <v>4171</v>
      </c>
      <c r="P1048" t="s">
        <v>4172</v>
      </c>
      <c r="Q1048">
        <v>5</v>
      </c>
      <c r="R1048">
        <v>1</v>
      </c>
      <c r="S1048" cm="1">
        <f t="array" ref="S1048">PERCENTILE(IF(Table1[Director Name] = $P1048,Table1[imdb_score]),0.25)</f>
        <v>5</v>
      </c>
      <c r="T1048" cm="1">
        <f t="array" ref="T1048">PERCENTILE(IF(Table1[Director Name] = $P1048,Table1[imdb_score]),0.5)</f>
        <v>5</v>
      </c>
      <c r="U1048" cm="1">
        <f t="array" ref="U1048">PERCENTILE(IF(Table1[Director Name] = $P1048,Table1[imdb_score]),0.75)</f>
        <v>5</v>
      </c>
      <c r="V1048" cm="1">
        <f t="array" ref="V1048">PERCENTILE(IF(Table1[Director Name] = $P1048,Table1[imdb_score]),1)</f>
        <v>5</v>
      </c>
    </row>
    <row r="1049" spans="1:22">
      <c r="A1049" t="s">
        <v>1500</v>
      </c>
      <c r="B1049">
        <v>218</v>
      </c>
      <c r="C1049">
        <v>103</v>
      </c>
      <c r="D1049" t="s">
        <v>4169</v>
      </c>
      <c r="E1049">
        <v>80021740</v>
      </c>
      <c r="F1049" t="s">
        <v>3755</v>
      </c>
      <c r="G1049" t="s">
        <v>4170</v>
      </c>
      <c r="H1049">
        <v>22021740</v>
      </c>
      <c r="I1049" t="s">
        <v>2881</v>
      </c>
      <c r="J1049" t="s">
        <v>19</v>
      </c>
      <c r="K1049" t="s">
        <v>20</v>
      </c>
      <c r="L1049">
        <v>58000000</v>
      </c>
      <c r="M1049">
        <v>6.4</v>
      </c>
      <c r="N1049" t="s">
        <v>4171</v>
      </c>
      <c r="P1049" t="s">
        <v>4173</v>
      </c>
      <c r="Q1049">
        <v>5.7</v>
      </c>
      <c r="R1049">
        <v>1</v>
      </c>
      <c r="S1049" cm="1">
        <f t="array" ref="S1049">PERCENTILE(IF(Table1[Director Name] = $P1049,Table1[imdb_score]),0.25)</f>
        <v>5.7</v>
      </c>
      <c r="T1049" cm="1">
        <f t="array" ref="T1049">PERCENTILE(IF(Table1[Director Name] = $P1049,Table1[imdb_score]),0.5)</f>
        <v>5.7</v>
      </c>
      <c r="U1049" cm="1">
        <f t="array" ref="U1049">PERCENTILE(IF(Table1[Director Name] = $P1049,Table1[imdb_score]),0.75)</f>
        <v>5.7</v>
      </c>
      <c r="V1049" cm="1">
        <f t="array" ref="V1049">PERCENTILE(IF(Table1[Director Name] = $P1049,Table1[imdb_score]),1)</f>
        <v>5.7</v>
      </c>
    </row>
    <row r="1050" spans="1:22">
      <c r="A1050" t="s">
        <v>1447</v>
      </c>
      <c r="B1050">
        <v>122</v>
      </c>
      <c r="C1050">
        <v>82</v>
      </c>
      <c r="D1050" t="s">
        <v>4174</v>
      </c>
      <c r="E1050">
        <v>49968653</v>
      </c>
      <c r="F1050" t="s">
        <v>4175</v>
      </c>
      <c r="G1050" t="s">
        <v>4176</v>
      </c>
      <c r="H1050">
        <v>21968653</v>
      </c>
      <c r="I1050" t="s">
        <v>4177</v>
      </c>
      <c r="J1050" t="s">
        <v>19</v>
      </c>
      <c r="K1050" t="s">
        <v>20</v>
      </c>
      <c r="L1050">
        <v>28000000</v>
      </c>
      <c r="M1050">
        <v>6.9</v>
      </c>
      <c r="N1050" t="s">
        <v>331</v>
      </c>
      <c r="P1050" t="s">
        <v>4178</v>
      </c>
      <c r="Q1050">
        <v>7.7</v>
      </c>
      <c r="R1050">
        <v>1</v>
      </c>
      <c r="S1050" cm="1">
        <f t="array" ref="S1050">PERCENTILE(IF(Table1[Director Name] = $P1050,Table1[imdb_score]),0.25)</f>
        <v>7.7</v>
      </c>
      <c r="T1050" cm="1">
        <f t="array" ref="T1050">PERCENTILE(IF(Table1[Director Name] = $P1050,Table1[imdb_score]),0.5)</f>
        <v>7.7</v>
      </c>
      <c r="U1050" cm="1">
        <f t="array" ref="U1050">PERCENTILE(IF(Table1[Director Name] = $P1050,Table1[imdb_score]),0.75)</f>
        <v>7.7</v>
      </c>
      <c r="V1050" cm="1">
        <f t="array" ref="V1050">PERCENTILE(IF(Table1[Director Name] = $P1050,Table1[imdb_score]),1)</f>
        <v>7.7</v>
      </c>
    </row>
    <row r="1051" spans="1:22">
      <c r="A1051" t="s">
        <v>4179</v>
      </c>
      <c r="B1051">
        <v>97</v>
      </c>
      <c r="C1051">
        <v>99</v>
      </c>
      <c r="D1051" t="s">
        <v>4180</v>
      </c>
      <c r="E1051">
        <v>37882551</v>
      </c>
      <c r="F1051" t="s">
        <v>538</v>
      </c>
      <c r="G1051" t="s">
        <v>4181</v>
      </c>
      <c r="H1051">
        <v>21882551</v>
      </c>
      <c r="I1051" t="s">
        <v>4182</v>
      </c>
      <c r="J1051" t="s">
        <v>19</v>
      </c>
      <c r="K1051" t="s">
        <v>20</v>
      </c>
      <c r="L1051">
        <v>16000000</v>
      </c>
      <c r="M1051">
        <v>5.7</v>
      </c>
      <c r="N1051" t="s">
        <v>57</v>
      </c>
      <c r="P1051" t="s">
        <v>4183</v>
      </c>
      <c r="Q1051">
        <v>4.0999999999999996</v>
      </c>
      <c r="R1051">
        <v>1</v>
      </c>
      <c r="S1051" cm="1">
        <f t="array" ref="S1051">PERCENTILE(IF(Table1[Director Name] = $P1051,Table1[imdb_score]),0.25)</f>
        <v>4.0999999999999996</v>
      </c>
      <c r="T1051" cm="1">
        <f t="array" ref="T1051">PERCENTILE(IF(Table1[Director Name] = $P1051,Table1[imdb_score]),0.5)</f>
        <v>4.0999999999999996</v>
      </c>
      <c r="U1051" cm="1">
        <f t="array" ref="U1051">PERCENTILE(IF(Table1[Director Name] = $P1051,Table1[imdb_score]),0.75)</f>
        <v>4.0999999999999996</v>
      </c>
      <c r="V1051" cm="1">
        <f t="array" ref="V1051">PERCENTILE(IF(Table1[Director Name] = $P1051,Table1[imdb_score]),1)</f>
        <v>4.0999999999999996</v>
      </c>
    </row>
    <row r="1052" spans="1:22">
      <c r="A1052" t="s">
        <v>1473</v>
      </c>
      <c r="B1052">
        <v>83</v>
      </c>
      <c r="C1052">
        <v>132</v>
      </c>
      <c r="D1052" t="s">
        <v>4184</v>
      </c>
      <c r="E1052">
        <v>56876365</v>
      </c>
      <c r="F1052" t="s">
        <v>29</v>
      </c>
      <c r="G1052" t="s">
        <v>4185</v>
      </c>
      <c r="H1052">
        <v>21876365</v>
      </c>
      <c r="I1052" t="s">
        <v>4186</v>
      </c>
      <c r="J1052" t="s">
        <v>19</v>
      </c>
      <c r="K1052" t="s">
        <v>20</v>
      </c>
      <c r="L1052">
        <v>35000000</v>
      </c>
      <c r="M1052">
        <v>6.4</v>
      </c>
      <c r="N1052" t="s">
        <v>279</v>
      </c>
      <c r="P1052" t="s">
        <v>4187</v>
      </c>
      <c r="Q1052">
        <v>6.5</v>
      </c>
      <c r="R1052">
        <v>1</v>
      </c>
      <c r="S1052" cm="1">
        <f t="array" ref="S1052">PERCENTILE(IF(Table1[Director Name] = $P1052,Table1[imdb_score]),0.25)</f>
        <v>6.5</v>
      </c>
      <c r="T1052" cm="1">
        <f t="array" ref="T1052">PERCENTILE(IF(Table1[Director Name] = $P1052,Table1[imdb_score]),0.5)</f>
        <v>6.5</v>
      </c>
      <c r="U1052" cm="1">
        <f t="array" ref="U1052">PERCENTILE(IF(Table1[Director Name] = $P1052,Table1[imdb_score]),0.75)</f>
        <v>6.5</v>
      </c>
      <c r="V1052" cm="1">
        <f t="array" ref="V1052">PERCENTILE(IF(Table1[Director Name] = $P1052,Table1[imdb_score]),1)</f>
        <v>6.5</v>
      </c>
    </row>
    <row r="1053" spans="1:22">
      <c r="A1053" t="s">
        <v>3036</v>
      </c>
      <c r="B1053">
        <v>149</v>
      </c>
      <c r="C1053">
        <v>91</v>
      </c>
      <c r="D1053" t="s">
        <v>1661</v>
      </c>
      <c r="E1053">
        <v>41867960</v>
      </c>
      <c r="F1053" t="s">
        <v>898</v>
      </c>
      <c r="G1053" t="s">
        <v>4188</v>
      </c>
      <c r="H1053">
        <v>21867960</v>
      </c>
      <c r="I1053" t="s">
        <v>3183</v>
      </c>
      <c r="J1053" t="s">
        <v>19</v>
      </c>
      <c r="K1053" t="s">
        <v>20</v>
      </c>
      <c r="L1053">
        <v>20000000</v>
      </c>
      <c r="M1053">
        <v>5.5</v>
      </c>
      <c r="N1053" t="s">
        <v>116</v>
      </c>
      <c r="P1053" t="s">
        <v>4189</v>
      </c>
      <c r="Q1053">
        <v>6.1</v>
      </c>
      <c r="R1053">
        <v>1</v>
      </c>
      <c r="S1053" cm="1">
        <f t="array" ref="S1053">PERCENTILE(IF(Table1[Director Name] = $P1053,Table1[imdb_score]),0.25)</f>
        <v>6.1</v>
      </c>
      <c r="T1053" cm="1">
        <f t="array" ref="T1053">PERCENTILE(IF(Table1[Director Name] = $P1053,Table1[imdb_score]),0.5)</f>
        <v>6.1</v>
      </c>
      <c r="U1053" cm="1">
        <f t="array" ref="U1053">PERCENTILE(IF(Table1[Director Name] = $P1053,Table1[imdb_score]),0.75)</f>
        <v>6.1</v>
      </c>
      <c r="V1053" cm="1">
        <f t="array" ref="V1053">PERCENTILE(IF(Table1[Director Name] = $P1053,Table1[imdb_score]),1)</f>
        <v>6.1</v>
      </c>
    </row>
    <row r="1054" spans="1:22">
      <c r="A1054" t="s">
        <v>3175</v>
      </c>
      <c r="B1054">
        <v>147</v>
      </c>
      <c r="C1054">
        <v>93</v>
      </c>
      <c r="D1054" t="s">
        <v>907</v>
      </c>
      <c r="E1054">
        <v>40846082</v>
      </c>
      <c r="F1054" t="s">
        <v>4190</v>
      </c>
      <c r="G1054" t="s">
        <v>4191</v>
      </c>
      <c r="H1054">
        <v>21846082</v>
      </c>
      <c r="I1054" t="s">
        <v>2220</v>
      </c>
      <c r="J1054" t="s">
        <v>19</v>
      </c>
      <c r="K1054" t="s">
        <v>20</v>
      </c>
      <c r="L1054">
        <v>19000000</v>
      </c>
      <c r="M1054">
        <v>5.6</v>
      </c>
      <c r="N1054" t="s">
        <v>861</v>
      </c>
      <c r="P1054" t="s">
        <v>4192</v>
      </c>
      <c r="Q1054">
        <v>6</v>
      </c>
      <c r="R1054">
        <v>1</v>
      </c>
      <c r="S1054" cm="1">
        <f t="array" ref="S1054">PERCENTILE(IF(Table1[Director Name] = $P1054,Table1[imdb_score]),0.25)</f>
        <v>6</v>
      </c>
      <c r="T1054" cm="1">
        <f t="array" ref="T1054">PERCENTILE(IF(Table1[Director Name] = $P1054,Table1[imdb_score]),0.5)</f>
        <v>6</v>
      </c>
      <c r="U1054" cm="1">
        <f t="array" ref="U1054">PERCENTILE(IF(Table1[Director Name] = $P1054,Table1[imdb_score]),0.75)</f>
        <v>6</v>
      </c>
      <c r="V1054" cm="1">
        <f t="array" ref="V1054">PERCENTILE(IF(Table1[Director Name] = $P1054,Table1[imdb_score]),1)</f>
        <v>6</v>
      </c>
    </row>
    <row r="1055" spans="1:22">
      <c r="A1055" t="s">
        <v>280</v>
      </c>
      <c r="B1055">
        <v>192</v>
      </c>
      <c r="C1055">
        <v>146</v>
      </c>
      <c r="D1055" t="s">
        <v>968</v>
      </c>
      <c r="E1055">
        <v>46836394</v>
      </c>
      <c r="F1055" t="s">
        <v>328</v>
      </c>
      <c r="G1055" t="s">
        <v>4193</v>
      </c>
      <c r="H1055">
        <v>21836394</v>
      </c>
      <c r="I1055" t="s">
        <v>4194</v>
      </c>
      <c r="J1055" t="s">
        <v>19</v>
      </c>
      <c r="K1055" t="s">
        <v>20</v>
      </c>
      <c r="L1055">
        <v>25000000</v>
      </c>
      <c r="M1055">
        <v>8.6999999999999993</v>
      </c>
      <c r="N1055" t="s">
        <v>951</v>
      </c>
      <c r="P1055" t="s">
        <v>4195</v>
      </c>
      <c r="Q1055">
        <v>6.4</v>
      </c>
      <c r="R1055">
        <v>1</v>
      </c>
      <c r="S1055" cm="1">
        <f t="array" ref="S1055">PERCENTILE(IF(Table1[Director Name] = $P1055,Table1[imdb_score]),0.25)</f>
        <v>6.4</v>
      </c>
      <c r="T1055" cm="1">
        <f t="array" ref="T1055">PERCENTILE(IF(Table1[Director Name] = $P1055,Table1[imdb_score]),0.5)</f>
        <v>6.4</v>
      </c>
      <c r="U1055" cm="1">
        <f t="array" ref="U1055">PERCENTILE(IF(Table1[Director Name] = $P1055,Table1[imdb_score]),0.75)</f>
        <v>6.4</v>
      </c>
      <c r="V1055" cm="1">
        <f t="array" ref="V1055">PERCENTILE(IF(Table1[Director Name] = $P1055,Table1[imdb_score]),1)</f>
        <v>6.4</v>
      </c>
    </row>
    <row r="1056" spans="1:22">
      <c r="A1056" t="s">
        <v>1666</v>
      </c>
      <c r="B1056">
        <v>167</v>
      </c>
      <c r="C1056">
        <v>91</v>
      </c>
      <c r="D1056" t="s">
        <v>4196</v>
      </c>
      <c r="E1056">
        <v>66790248</v>
      </c>
      <c r="F1056" t="s">
        <v>561</v>
      </c>
      <c r="G1056" t="s">
        <v>4197</v>
      </c>
      <c r="H1056">
        <v>21790248</v>
      </c>
      <c r="I1056" t="s">
        <v>4198</v>
      </c>
      <c r="J1056" t="s">
        <v>19</v>
      </c>
      <c r="K1056" t="s">
        <v>20</v>
      </c>
      <c r="L1056">
        <v>45000000</v>
      </c>
      <c r="M1056">
        <v>6.5</v>
      </c>
      <c r="N1056" t="s">
        <v>1124</v>
      </c>
      <c r="P1056" t="s">
        <v>4199</v>
      </c>
      <c r="Q1056">
        <v>3.9</v>
      </c>
      <c r="R1056">
        <v>1</v>
      </c>
      <c r="S1056" cm="1">
        <f t="array" ref="S1056">PERCENTILE(IF(Table1[Director Name] = $P1056,Table1[imdb_score]),0.25)</f>
        <v>3.9</v>
      </c>
      <c r="T1056" cm="1">
        <f t="array" ref="T1056">PERCENTILE(IF(Table1[Director Name] = $P1056,Table1[imdb_score]),0.5)</f>
        <v>3.9</v>
      </c>
      <c r="U1056" cm="1">
        <f t="array" ref="U1056">PERCENTILE(IF(Table1[Director Name] = $P1056,Table1[imdb_score]),0.75)</f>
        <v>3.9</v>
      </c>
      <c r="V1056" cm="1">
        <f t="array" ref="V1056">PERCENTILE(IF(Table1[Director Name] = $P1056,Table1[imdb_score]),1)</f>
        <v>3.9</v>
      </c>
    </row>
    <row r="1057" spans="1:22">
      <c r="A1057" t="s">
        <v>1002</v>
      </c>
      <c r="B1057">
        <v>94</v>
      </c>
      <c r="C1057">
        <v>91</v>
      </c>
      <c r="D1057" t="s">
        <v>2048</v>
      </c>
      <c r="E1057">
        <v>24788807</v>
      </c>
      <c r="F1057" t="s">
        <v>801</v>
      </c>
      <c r="G1057" t="s">
        <v>4200</v>
      </c>
      <c r="H1057">
        <v>21788807</v>
      </c>
      <c r="I1057" t="s">
        <v>1492</v>
      </c>
      <c r="J1057" t="s">
        <v>19</v>
      </c>
      <c r="K1057" t="s">
        <v>379</v>
      </c>
      <c r="L1057">
        <v>3000000</v>
      </c>
      <c r="M1057">
        <v>7.4</v>
      </c>
      <c r="N1057" t="s">
        <v>57</v>
      </c>
      <c r="P1057" t="s">
        <v>4201</v>
      </c>
      <c r="Q1057">
        <v>6.7</v>
      </c>
      <c r="R1057">
        <v>1</v>
      </c>
      <c r="S1057" cm="1">
        <f t="array" ref="S1057">PERCENTILE(IF(Table1[Director Name] = $P1057,Table1[imdb_score]),0.25)</f>
        <v>6.7</v>
      </c>
      <c r="T1057" cm="1">
        <f t="array" ref="T1057">PERCENTILE(IF(Table1[Director Name] = $P1057,Table1[imdb_score]),0.5)</f>
        <v>6.7</v>
      </c>
      <c r="U1057" cm="1">
        <f t="array" ref="U1057">PERCENTILE(IF(Table1[Director Name] = $P1057,Table1[imdb_score]),0.75)</f>
        <v>6.7</v>
      </c>
      <c r="V1057" cm="1">
        <f t="array" ref="V1057">PERCENTILE(IF(Table1[Director Name] = $P1057,Table1[imdb_score]),1)</f>
        <v>6.7</v>
      </c>
    </row>
    <row r="1058" spans="1:22">
      <c r="A1058" t="s">
        <v>2299</v>
      </c>
      <c r="B1058">
        <v>271</v>
      </c>
      <c r="C1058">
        <v>110</v>
      </c>
      <c r="D1058" t="s">
        <v>4202</v>
      </c>
      <c r="E1058">
        <v>28747570</v>
      </c>
      <c r="F1058" t="s">
        <v>306</v>
      </c>
      <c r="G1058" t="s">
        <v>4203</v>
      </c>
      <c r="H1058">
        <v>21747570</v>
      </c>
      <c r="I1058" t="s">
        <v>4204</v>
      </c>
      <c r="J1058" t="s">
        <v>19</v>
      </c>
      <c r="K1058" t="s">
        <v>1075</v>
      </c>
      <c r="L1058">
        <v>7000000</v>
      </c>
      <c r="M1058">
        <v>7.4</v>
      </c>
      <c r="N1058" t="s">
        <v>951</v>
      </c>
      <c r="P1058" t="s">
        <v>4205</v>
      </c>
      <c r="Q1058">
        <v>5.8</v>
      </c>
      <c r="R1058">
        <v>1</v>
      </c>
      <c r="S1058" cm="1">
        <f t="array" ref="S1058">PERCENTILE(IF(Table1[Director Name] = $P1058,Table1[imdb_score]),0.25)</f>
        <v>5.8</v>
      </c>
      <c r="T1058" cm="1">
        <f t="array" ref="T1058">PERCENTILE(IF(Table1[Director Name] = $P1058,Table1[imdb_score]),0.5)</f>
        <v>5.8</v>
      </c>
      <c r="U1058" cm="1">
        <f t="array" ref="U1058">PERCENTILE(IF(Table1[Director Name] = $P1058,Table1[imdb_score]),0.75)</f>
        <v>5.8</v>
      </c>
      <c r="V1058" cm="1">
        <f t="array" ref="V1058">PERCENTILE(IF(Table1[Director Name] = $P1058,Table1[imdb_score]),1)</f>
        <v>5.8</v>
      </c>
    </row>
    <row r="1059" spans="1:22">
      <c r="A1059" t="s">
        <v>1329</v>
      </c>
      <c r="B1059">
        <v>138</v>
      </c>
      <c r="C1059">
        <v>113</v>
      </c>
      <c r="D1059" t="s">
        <v>4206</v>
      </c>
      <c r="E1059">
        <v>87704396</v>
      </c>
      <c r="F1059" t="s">
        <v>1912</v>
      </c>
      <c r="G1059" t="s">
        <v>4207</v>
      </c>
      <c r="H1059">
        <v>21704396</v>
      </c>
      <c r="I1059" t="s">
        <v>490</v>
      </c>
      <c r="J1059" t="s">
        <v>19</v>
      </c>
      <c r="K1059" t="s">
        <v>20</v>
      </c>
      <c r="L1059">
        <v>66000000</v>
      </c>
      <c r="M1059">
        <v>6.2</v>
      </c>
      <c r="N1059" t="s">
        <v>4208</v>
      </c>
      <c r="P1059" t="s">
        <v>2328</v>
      </c>
      <c r="Q1059">
        <v>6</v>
      </c>
      <c r="R1059">
        <v>1</v>
      </c>
      <c r="S1059" cm="1">
        <f t="array" ref="S1059">PERCENTILE(IF(Table1[Director Name] = $P1059,Table1[imdb_score]),0.25)</f>
        <v>6</v>
      </c>
      <c r="T1059" cm="1">
        <f t="array" ref="T1059">PERCENTILE(IF(Table1[Director Name] = $P1059,Table1[imdb_score]),0.5)</f>
        <v>6</v>
      </c>
      <c r="U1059" cm="1">
        <f t="array" ref="U1059">PERCENTILE(IF(Table1[Director Name] = $P1059,Table1[imdb_score]),0.75)</f>
        <v>6</v>
      </c>
      <c r="V1059" cm="1">
        <f t="array" ref="V1059">PERCENTILE(IF(Table1[Director Name] = $P1059,Table1[imdb_score]),1)</f>
        <v>6</v>
      </c>
    </row>
    <row r="1060" spans="1:22">
      <c r="A1060" t="s">
        <v>4209</v>
      </c>
      <c r="B1060">
        <v>425</v>
      </c>
      <c r="C1060">
        <v>92</v>
      </c>
      <c r="D1060" t="s">
        <v>4210</v>
      </c>
      <c r="E1060">
        <v>25138292</v>
      </c>
      <c r="F1060" t="s">
        <v>3069</v>
      </c>
      <c r="G1060" t="s">
        <v>4211</v>
      </c>
      <c r="H1060">
        <v>21638292</v>
      </c>
      <c r="I1060" t="s">
        <v>4212</v>
      </c>
      <c r="J1060" t="s">
        <v>19</v>
      </c>
      <c r="K1060" t="s">
        <v>20</v>
      </c>
      <c r="L1060">
        <v>3500000</v>
      </c>
      <c r="M1060">
        <v>6.8</v>
      </c>
      <c r="N1060" t="s">
        <v>1318</v>
      </c>
      <c r="P1060" t="s">
        <v>4213</v>
      </c>
      <c r="Q1060">
        <v>6.7</v>
      </c>
      <c r="R1060">
        <v>1</v>
      </c>
      <c r="S1060" cm="1">
        <f t="array" ref="S1060">PERCENTILE(IF(Table1[Director Name] = $P1060,Table1[imdb_score]),0.25)</f>
        <v>6.7</v>
      </c>
      <c r="T1060" cm="1">
        <f t="array" ref="T1060">PERCENTILE(IF(Table1[Director Name] = $P1060,Table1[imdb_score]),0.5)</f>
        <v>6.7</v>
      </c>
      <c r="U1060" cm="1">
        <f t="array" ref="U1060">PERCENTILE(IF(Table1[Director Name] = $P1060,Table1[imdb_score]),0.75)</f>
        <v>6.7</v>
      </c>
      <c r="V1060" cm="1">
        <f t="array" ref="V1060">PERCENTILE(IF(Table1[Director Name] = $P1060,Table1[imdb_score]),1)</f>
        <v>6.7</v>
      </c>
    </row>
    <row r="1061" spans="1:22">
      <c r="A1061" t="s">
        <v>1665</v>
      </c>
      <c r="B1061">
        <v>35</v>
      </c>
      <c r="C1061">
        <v>98</v>
      </c>
      <c r="D1061" t="s">
        <v>1204</v>
      </c>
      <c r="E1061">
        <v>24629916</v>
      </c>
      <c r="F1061" t="s">
        <v>3267</v>
      </c>
      <c r="G1061" t="s">
        <v>4214</v>
      </c>
      <c r="H1061">
        <v>21629916</v>
      </c>
      <c r="I1061" t="s">
        <v>1310</v>
      </c>
      <c r="J1061" t="s">
        <v>19</v>
      </c>
      <c r="K1061" t="s">
        <v>20</v>
      </c>
      <c r="L1061">
        <v>3000000</v>
      </c>
      <c r="M1061">
        <v>5.0999999999999996</v>
      </c>
      <c r="N1061" t="s">
        <v>2811</v>
      </c>
      <c r="P1061" t="s">
        <v>4215</v>
      </c>
      <c r="Q1061">
        <v>6.7</v>
      </c>
      <c r="R1061">
        <v>1</v>
      </c>
      <c r="S1061" cm="1">
        <f t="array" ref="S1061">PERCENTILE(IF(Table1[Director Name] = $P1061,Table1[imdb_score]),0.25)</f>
        <v>6.7</v>
      </c>
      <c r="T1061" cm="1">
        <f t="array" ref="T1061">PERCENTILE(IF(Table1[Director Name] = $P1061,Table1[imdb_score]),0.5)</f>
        <v>6.7</v>
      </c>
      <c r="U1061" cm="1">
        <f t="array" ref="U1061">PERCENTILE(IF(Table1[Director Name] = $P1061,Table1[imdb_score]),0.75)</f>
        <v>6.7</v>
      </c>
      <c r="V1061" cm="1">
        <f t="array" ref="V1061">PERCENTILE(IF(Table1[Director Name] = $P1061,Table1[imdb_score]),1)</f>
        <v>6.7</v>
      </c>
    </row>
    <row r="1062" spans="1:22">
      <c r="A1062" t="s">
        <v>536</v>
      </c>
      <c r="B1062">
        <v>136</v>
      </c>
      <c r="C1062">
        <v>110</v>
      </c>
      <c r="D1062" t="s">
        <v>4216</v>
      </c>
      <c r="E1062">
        <v>75604320</v>
      </c>
      <c r="F1062" t="s">
        <v>4217</v>
      </c>
      <c r="G1062" t="s">
        <v>4218</v>
      </c>
      <c r="H1062">
        <v>21604320</v>
      </c>
      <c r="I1062" t="s">
        <v>4219</v>
      </c>
      <c r="J1062" t="s">
        <v>19</v>
      </c>
      <c r="K1062" t="s">
        <v>20</v>
      </c>
      <c r="L1062">
        <v>54000000</v>
      </c>
      <c r="M1062">
        <v>5.6</v>
      </c>
      <c r="N1062" t="s">
        <v>331</v>
      </c>
      <c r="P1062" t="s">
        <v>2871</v>
      </c>
      <c r="Q1062">
        <v>7.6</v>
      </c>
      <c r="R1062">
        <v>1</v>
      </c>
      <c r="S1062" cm="1">
        <f t="array" ref="S1062">PERCENTILE(IF(Table1[Director Name] = $P1062,Table1[imdb_score]),0.25)</f>
        <v>7.6</v>
      </c>
      <c r="T1062" cm="1">
        <f t="array" ref="T1062">PERCENTILE(IF(Table1[Director Name] = $P1062,Table1[imdb_score]),0.5)</f>
        <v>7.6</v>
      </c>
      <c r="U1062" cm="1">
        <f t="array" ref="U1062">PERCENTILE(IF(Table1[Director Name] = $P1062,Table1[imdb_score]),0.75)</f>
        <v>7.6</v>
      </c>
      <c r="V1062" cm="1">
        <f t="array" ref="V1062">PERCENTILE(IF(Table1[Director Name] = $P1062,Table1[imdb_score]),1)</f>
        <v>7.6</v>
      </c>
    </row>
    <row r="1063" spans="1:22">
      <c r="A1063" t="s">
        <v>1534</v>
      </c>
      <c r="B1063">
        <v>98</v>
      </c>
      <c r="C1063">
        <v>90</v>
      </c>
      <c r="D1063" t="s">
        <v>2167</v>
      </c>
      <c r="E1063">
        <v>72601713</v>
      </c>
      <c r="F1063" t="s">
        <v>2293</v>
      </c>
      <c r="G1063" t="s">
        <v>4220</v>
      </c>
      <c r="H1063">
        <v>21601713</v>
      </c>
      <c r="I1063" t="s">
        <v>214</v>
      </c>
      <c r="J1063" t="s">
        <v>19</v>
      </c>
      <c r="K1063" t="s">
        <v>2416</v>
      </c>
      <c r="L1063">
        <v>51000000</v>
      </c>
      <c r="M1063">
        <v>5.6</v>
      </c>
      <c r="N1063" t="s">
        <v>228</v>
      </c>
      <c r="P1063" t="s">
        <v>4221</v>
      </c>
      <c r="Q1063">
        <v>7.3</v>
      </c>
      <c r="R1063">
        <v>1</v>
      </c>
      <c r="S1063" cm="1">
        <f t="array" ref="S1063">PERCENTILE(IF(Table1[Director Name] = $P1063,Table1[imdb_score]),0.25)</f>
        <v>7.3</v>
      </c>
      <c r="T1063" cm="1">
        <f t="array" ref="T1063">PERCENTILE(IF(Table1[Director Name] = $P1063,Table1[imdb_score]),0.5)</f>
        <v>7.3</v>
      </c>
      <c r="U1063" cm="1">
        <f t="array" ref="U1063">PERCENTILE(IF(Table1[Director Name] = $P1063,Table1[imdb_score]),0.75)</f>
        <v>7.3</v>
      </c>
      <c r="V1063" cm="1">
        <f t="array" ref="V1063">PERCENTILE(IF(Table1[Director Name] = $P1063,Table1[imdb_score]),1)</f>
        <v>7.3</v>
      </c>
    </row>
    <row r="1064" spans="1:22">
      <c r="A1064" t="s">
        <v>4222</v>
      </c>
      <c r="B1064">
        <v>97</v>
      </c>
      <c r="C1064">
        <v>172</v>
      </c>
      <c r="D1064" t="s">
        <v>4223</v>
      </c>
      <c r="E1064">
        <v>23650000</v>
      </c>
      <c r="F1064" t="s">
        <v>4224</v>
      </c>
      <c r="G1064" t="s">
        <v>4225</v>
      </c>
      <c r="H1064">
        <v>21550000</v>
      </c>
      <c r="I1064" t="s">
        <v>4226</v>
      </c>
      <c r="J1064" t="s">
        <v>19</v>
      </c>
      <c r="K1064" t="s">
        <v>20</v>
      </c>
      <c r="L1064">
        <v>2100000</v>
      </c>
      <c r="M1064">
        <v>8.1</v>
      </c>
      <c r="N1064" t="s">
        <v>1138</v>
      </c>
      <c r="P1064" t="s">
        <v>4227</v>
      </c>
      <c r="Q1064">
        <v>7.9</v>
      </c>
      <c r="R1064">
        <v>1</v>
      </c>
      <c r="S1064" cm="1">
        <f t="array" ref="S1064">PERCENTILE(IF(Table1[Director Name] = $P1064,Table1[imdb_score]),0.25)</f>
        <v>7.9</v>
      </c>
      <c r="T1064" cm="1">
        <f t="array" ref="T1064">PERCENTILE(IF(Table1[Director Name] = $P1064,Table1[imdb_score]),0.5)</f>
        <v>7.9</v>
      </c>
      <c r="U1064" cm="1">
        <f t="array" ref="U1064">PERCENTILE(IF(Table1[Director Name] = $P1064,Table1[imdb_score]),0.75)</f>
        <v>7.9</v>
      </c>
      <c r="V1064" cm="1">
        <f t="array" ref="V1064">PERCENTILE(IF(Table1[Director Name] = $P1064,Table1[imdb_score]),1)</f>
        <v>7.9</v>
      </c>
    </row>
    <row r="1065" spans="1:22">
      <c r="A1065" t="s">
        <v>362</v>
      </c>
      <c r="B1065">
        <v>81</v>
      </c>
      <c r="C1065">
        <v>140</v>
      </c>
      <c r="D1065" t="s">
        <v>4228</v>
      </c>
      <c r="E1065">
        <v>111544445</v>
      </c>
      <c r="F1065" t="s">
        <v>263</v>
      </c>
      <c r="G1065" t="s">
        <v>4229</v>
      </c>
      <c r="H1065">
        <v>21544445</v>
      </c>
      <c r="I1065" t="s">
        <v>4230</v>
      </c>
      <c r="J1065" t="s">
        <v>19</v>
      </c>
      <c r="K1065" t="s">
        <v>20</v>
      </c>
      <c r="L1065">
        <v>90000000</v>
      </c>
      <c r="M1065">
        <v>7.3</v>
      </c>
      <c r="N1065" t="s">
        <v>3582</v>
      </c>
      <c r="P1065" t="s">
        <v>4231</v>
      </c>
      <c r="Q1065">
        <v>7.3</v>
      </c>
      <c r="R1065">
        <v>1</v>
      </c>
      <c r="S1065" cm="1">
        <f t="array" ref="S1065">PERCENTILE(IF(Table1[Director Name] = $P1065,Table1[imdb_score]),0.25)</f>
        <v>7.3</v>
      </c>
      <c r="T1065" cm="1">
        <f t="array" ref="T1065">PERCENTILE(IF(Table1[Director Name] = $P1065,Table1[imdb_score]),0.5)</f>
        <v>7.3</v>
      </c>
      <c r="U1065" cm="1">
        <f t="array" ref="U1065">PERCENTILE(IF(Table1[Director Name] = $P1065,Table1[imdb_score]),0.75)</f>
        <v>7.3</v>
      </c>
      <c r="V1065" cm="1">
        <f t="array" ref="V1065">PERCENTILE(IF(Table1[Director Name] = $P1065,Table1[imdb_score]),1)</f>
        <v>7.3</v>
      </c>
    </row>
    <row r="1066" spans="1:22">
      <c r="A1066" t="s">
        <v>2084</v>
      </c>
      <c r="B1066">
        <v>187</v>
      </c>
      <c r="C1066">
        <v>131</v>
      </c>
      <c r="D1066" t="s">
        <v>998</v>
      </c>
      <c r="E1066">
        <v>41300105</v>
      </c>
      <c r="F1066" t="s">
        <v>1129</v>
      </c>
      <c r="G1066" t="s">
        <v>4232</v>
      </c>
      <c r="H1066">
        <v>21500105</v>
      </c>
      <c r="I1066" t="s">
        <v>4233</v>
      </c>
      <c r="J1066" t="s">
        <v>19</v>
      </c>
      <c r="K1066" t="s">
        <v>379</v>
      </c>
      <c r="L1066">
        <v>19800000</v>
      </c>
      <c r="M1066">
        <v>7.3</v>
      </c>
      <c r="N1066" t="s">
        <v>4234</v>
      </c>
      <c r="P1066" t="s">
        <v>3002</v>
      </c>
      <c r="Q1066">
        <v>6.5</v>
      </c>
      <c r="R1066">
        <v>1</v>
      </c>
      <c r="S1066" cm="1">
        <f t="array" ref="S1066">PERCENTILE(IF(Table1[Director Name] = $P1066,Table1[imdb_score]),0.25)</f>
        <v>6.5</v>
      </c>
      <c r="T1066" cm="1">
        <f t="array" ref="T1066">PERCENTILE(IF(Table1[Director Name] = $P1066,Table1[imdb_score]),0.5)</f>
        <v>6.5</v>
      </c>
      <c r="U1066" cm="1">
        <f t="array" ref="U1066">PERCENTILE(IF(Table1[Director Name] = $P1066,Table1[imdb_score]),0.75)</f>
        <v>6.5</v>
      </c>
      <c r="V1066" cm="1">
        <f t="array" ref="V1066">PERCENTILE(IF(Table1[Director Name] = $P1066,Table1[imdb_score]),1)</f>
        <v>6.5</v>
      </c>
    </row>
    <row r="1067" spans="1:22">
      <c r="A1067" t="s">
        <v>525</v>
      </c>
      <c r="B1067">
        <v>136</v>
      </c>
      <c r="C1067">
        <v>91</v>
      </c>
      <c r="D1067" t="s">
        <v>4235</v>
      </c>
      <c r="E1067">
        <v>51475962</v>
      </c>
      <c r="F1067" t="s">
        <v>1145</v>
      </c>
      <c r="G1067" t="s">
        <v>4236</v>
      </c>
      <c r="H1067">
        <v>21475962</v>
      </c>
      <c r="I1067" t="s">
        <v>4228</v>
      </c>
      <c r="J1067" t="s">
        <v>19</v>
      </c>
      <c r="K1067" t="s">
        <v>20</v>
      </c>
      <c r="L1067">
        <v>30000000</v>
      </c>
      <c r="M1067">
        <v>7.3</v>
      </c>
      <c r="N1067" t="s">
        <v>1254</v>
      </c>
      <c r="P1067" t="s">
        <v>4237</v>
      </c>
      <c r="Q1067">
        <v>7.7</v>
      </c>
      <c r="R1067">
        <v>1</v>
      </c>
      <c r="S1067" cm="1">
        <f t="array" ref="S1067">PERCENTILE(IF(Table1[Director Name] = $P1067,Table1[imdb_score]),0.25)</f>
        <v>7.7</v>
      </c>
      <c r="T1067" cm="1">
        <f t="array" ref="T1067">PERCENTILE(IF(Table1[Director Name] = $P1067,Table1[imdb_score]),0.5)</f>
        <v>7.7</v>
      </c>
      <c r="U1067" cm="1">
        <f t="array" ref="U1067">PERCENTILE(IF(Table1[Director Name] = $P1067,Table1[imdb_score]),0.75)</f>
        <v>7.7</v>
      </c>
      <c r="V1067" cm="1">
        <f t="array" ref="V1067">PERCENTILE(IF(Table1[Director Name] = $P1067,Table1[imdb_score]),1)</f>
        <v>7.7</v>
      </c>
    </row>
    <row r="1068" spans="1:22">
      <c r="A1068" t="s">
        <v>334</v>
      </c>
      <c r="B1068">
        <v>364</v>
      </c>
      <c r="C1068">
        <v>90</v>
      </c>
      <c r="D1068" t="s">
        <v>62</v>
      </c>
      <c r="E1068">
        <v>24475193</v>
      </c>
      <c r="F1068" t="s">
        <v>334</v>
      </c>
      <c r="G1068" t="s">
        <v>4238</v>
      </c>
      <c r="H1068">
        <v>21475193</v>
      </c>
      <c r="I1068" t="s">
        <v>4239</v>
      </c>
      <c r="J1068" t="s">
        <v>19</v>
      </c>
      <c r="K1068" t="s">
        <v>20</v>
      </c>
      <c r="L1068">
        <v>3000000</v>
      </c>
      <c r="M1068">
        <v>6.6</v>
      </c>
      <c r="N1068" t="s">
        <v>564</v>
      </c>
      <c r="P1068" t="s">
        <v>4240</v>
      </c>
      <c r="Q1068">
        <v>5.3</v>
      </c>
      <c r="R1068">
        <v>1</v>
      </c>
      <c r="S1068" cm="1">
        <f t="array" ref="S1068">PERCENTILE(IF(Table1[Director Name] = $P1068,Table1[imdb_score]),0.25)</f>
        <v>5.3</v>
      </c>
      <c r="T1068" cm="1">
        <f t="array" ref="T1068">PERCENTILE(IF(Table1[Director Name] = $P1068,Table1[imdb_score]),0.5)</f>
        <v>5.3</v>
      </c>
      <c r="U1068" cm="1">
        <f t="array" ref="U1068">PERCENTILE(IF(Table1[Director Name] = $P1068,Table1[imdb_score]),0.75)</f>
        <v>5.3</v>
      </c>
      <c r="V1068" cm="1">
        <f t="array" ref="V1068">PERCENTILE(IF(Table1[Director Name] = $P1068,Table1[imdb_score]),1)</f>
        <v>5.3</v>
      </c>
    </row>
    <row r="1069" spans="1:22">
      <c r="A1069" t="s">
        <v>4241</v>
      </c>
      <c r="B1069">
        <v>52</v>
      </c>
      <c r="C1069">
        <v>106</v>
      </c>
      <c r="D1069" t="s">
        <v>3225</v>
      </c>
      <c r="E1069">
        <v>27457409</v>
      </c>
      <c r="F1069" t="s">
        <v>2550</v>
      </c>
      <c r="G1069" t="s">
        <v>4242</v>
      </c>
      <c r="H1069">
        <v>21457409</v>
      </c>
      <c r="I1069" t="s">
        <v>4243</v>
      </c>
      <c r="J1069" t="s">
        <v>19</v>
      </c>
      <c r="K1069" t="s">
        <v>20</v>
      </c>
      <c r="L1069">
        <v>6000000</v>
      </c>
      <c r="M1069">
        <v>6.3</v>
      </c>
      <c r="N1069" t="s">
        <v>167</v>
      </c>
      <c r="P1069" t="s">
        <v>4244</v>
      </c>
      <c r="Q1069">
        <v>7</v>
      </c>
      <c r="R1069">
        <v>1</v>
      </c>
      <c r="S1069" cm="1">
        <f t="array" ref="S1069">PERCENTILE(IF(Table1[Director Name] = $P1069,Table1[imdb_score]),0.25)</f>
        <v>7</v>
      </c>
      <c r="T1069" cm="1">
        <f t="array" ref="T1069">PERCENTILE(IF(Table1[Director Name] = $P1069,Table1[imdb_score]),0.5)</f>
        <v>7</v>
      </c>
      <c r="U1069" cm="1">
        <f t="array" ref="U1069">PERCENTILE(IF(Table1[Director Name] = $P1069,Table1[imdb_score]),0.75)</f>
        <v>7</v>
      </c>
      <c r="V1069" cm="1">
        <f t="array" ref="V1069">PERCENTILE(IF(Table1[Director Name] = $P1069,Table1[imdb_score]),1)</f>
        <v>7</v>
      </c>
    </row>
    <row r="1070" spans="1:22">
      <c r="A1070" t="s">
        <v>1874</v>
      </c>
      <c r="B1070">
        <v>39</v>
      </c>
      <c r="C1070">
        <v>99</v>
      </c>
      <c r="D1070" t="s">
        <v>2862</v>
      </c>
      <c r="E1070">
        <v>51432423</v>
      </c>
      <c r="F1070" t="s">
        <v>4245</v>
      </c>
      <c r="G1070" t="s">
        <v>4246</v>
      </c>
      <c r="H1070">
        <v>21432423</v>
      </c>
      <c r="I1070" t="s">
        <v>4247</v>
      </c>
      <c r="J1070" t="s">
        <v>19</v>
      </c>
      <c r="K1070" t="s">
        <v>20</v>
      </c>
      <c r="L1070">
        <v>30000000</v>
      </c>
      <c r="M1070">
        <v>5.0999999999999996</v>
      </c>
      <c r="N1070" t="s">
        <v>4248</v>
      </c>
      <c r="P1070" t="s">
        <v>4249</v>
      </c>
      <c r="Q1070">
        <v>6.6</v>
      </c>
      <c r="R1070">
        <v>1</v>
      </c>
      <c r="S1070" cm="1">
        <f t="array" ref="S1070">PERCENTILE(IF(Table1[Director Name] = $P1070,Table1[imdb_score]),0.25)</f>
        <v>6.6</v>
      </c>
      <c r="T1070" cm="1">
        <f t="array" ref="T1070">PERCENTILE(IF(Table1[Director Name] = $P1070,Table1[imdb_score]),0.5)</f>
        <v>6.6</v>
      </c>
      <c r="U1070" cm="1">
        <f t="array" ref="U1070">PERCENTILE(IF(Table1[Director Name] = $P1070,Table1[imdb_score]),0.75)</f>
        <v>6.6</v>
      </c>
      <c r="V1070" cm="1">
        <f t="array" ref="V1070">PERCENTILE(IF(Table1[Director Name] = $P1070,Table1[imdb_score]),1)</f>
        <v>6.6</v>
      </c>
    </row>
    <row r="1071" spans="1:22">
      <c r="A1071" t="s">
        <v>381</v>
      </c>
      <c r="B1071">
        <v>548</v>
      </c>
      <c r="C1071">
        <v>165</v>
      </c>
      <c r="D1071" t="s">
        <v>4250</v>
      </c>
      <c r="E1071">
        <v>25359200</v>
      </c>
      <c r="F1071" t="s">
        <v>4251</v>
      </c>
      <c r="G1071" t="s">
        <v>4252</v>
      </c>
      <c r="H1071">
        <v>21359200</v>
      </c>
      <c r="I1071" t="s">
        <v>4253</v>
      </c>
      <c r="J1071" t="s">
        <v>19</v>
      </c>
      <c r="K1071" t="s">
        <v>20</v>
      </c>
      <c r="L1071">
        <v>4000000</v>
      </c>
      <c r="M1071">
        <v>8</v>
      </c>
      <c r="N1071" t="s">
        <v>48</v>
      </c>
      <c r="P1071" t="s">
        <v>4254</v>
      </c>
      <c r="Q1071">
        <v>6.6</v>
      </c>
      <c r="R1071">
        <v>1</v>
      </c>
      <c r="S1071" cm="1">
        <f t="array" ref="S1071">PERCENTILE(IF(Table1[Director Name] = $P1071,Table1[imdb_score]),0.25)</f>
        <v>6.6</v>
      </c>
      <c r="T1071" cm="1">
        <f t="array" ref="T1071">PERCENTILE(IF(Table1[Director Name] = $P1071,Table1[imdb_score]),0.5)</f>
        <v>6.6</v>
      </c>
      <c r="U1071" cm="1">
        <f t="array" ref="U1071">PERCENTILE(IF(Table1[Director Name] = $P1071,Table1[imdb_score]),0.75)</f>
        <v>6.6</v>
      </c>
      <c r="V1071" cm="1">
        <f t="array" ref="V1071">PERCENTILE(IF(Table1[Director Name] = $P1071,Table1[imdb_score]),1)</f>
        <v>6.6</v>
      </c>
    </row>
    <row r="1072" spans="1:22">
      <c r="A1072" t="s">
        <v>409</v>
      </c>
      <c r="B1072">
        <v>152</v>
      </c>
      <c r="C1072">
        <v>113</v>
      </c>
      <c r="D1072" t="s">
        <v>4255</v>
      </c>
      <c r="E1072">
        <v>69304264</v>
      </c>
      <c r="F1072" t="s">
        <v>1244</v>
      </c>
      <c r="G1072" t="s">
        <v>4256</v>
      </c>
      <c r="H1072">
        <v>21304264</v>
      </c>
      <c r="I1072" t="s">
        <v>855</v>
      </c>
      <c r="J1072" t="s">
        <v>19</v>
      </c>
      <c r="K1072" t="s">
        <v>20</v>
      </c>
      <c r="L1072">
        <v>48000000</v>
      </c>
      <c r="M1072">
        <v>6.8</v>
      </c>
      <c r="N1072" t="s">
        <v>4257</v>
      </c>
      <c r="P1072" t="s">
        <v>4258</v>
      </c>
      <c r="Q1072">
        <v>6.4</v>
      </c>
      <c r="R1072">
        <v>1</v>
      </c>
      <c r="S1072" cm="1">
        <f t="array" ref="S1072">PERCENTILE(IF(Table1[Director Name] = $P1072,Table1[imdb_score]),0.25)</f>
        <v>6.4</v>
      </c>
      <c r="T1072" cm="1">
        <f t="array" ref="T1072">PERCENTILE(IF(Table1[Director Name] = $P1072,Table1[imdb_score]),0.5)</f>
        <v>6.4</v>
      </c>
      <c r="U1072" cm="1">
        <f t="array" ref="U1072">PERCENTILE(IF(Table1[Director Name] = $P1072,Table1[imdb_score]),0.75)</f>
        <v>6.4</v>
      </c>
      <c r="V1072" cm="1">
        <f t="array" ref="V1072">PERCENTILE(IF(Table1[Director Name] = $P1072,Table1[imdb_score]),1)</f>
        <v>6.4</v>
      </c>
    </row>
    <row r="1073" spans="1:22">
      <c r="A1073" t="s">
        <v>3730</v>
      </c>
      <c r="B1073">
        <v>138</v>
      </c>
      <c r="C1073">
        <v>91</v>
      </c>
      <c r="D1073" t="s">
        <v>3812</v>
      </c>
      <c r="E1073">
        <v>37300107</v>
      </c>
      <c r="F1073" t="s">
        <v>4259</v>
      </c>
      <c r="G1073" t="s">
        <v>4260</v>
      </c>
      <c r="H1073">
        <v>21300107</v>
      </c>
      <c r="I1073" t="s">
        <v>1335</v>
      </c>
      <c r="J1073" t="s">
        <v>19</v>
      </c>
      <c r="K1073" t="s">
        <v>20</v>
      </c>
      <c r="L1073">
        <v>16000000</v>
      </c>
      <c r="M1073">
        <v>4.8</v>
      </c>
      <c r="N1073" t="s">
        <v>2101</v>
      </c>
      <c r="P1073" t="s">
        <v>3534</v>
      </c>
      <c r="Q1073">
        <v>5.9</v>
      </c>
      <c r="R1073">
        <v>1</v>
      </c>
      <c r="S1073" cm="1">
        <f t="array" ref="S1073">PERCENTILE(IF(Table1[Director Name] = $P1073,Table1[imdb_score]),0.25)</f>
        <v>5.9</v>
      </c>
      <c r="T1073" cm="1">
        <f t="array" ref="T1073">PERCENTILE(IF(Table1[Director Name] = $P1073,Table1[imdb_score]),0.5)</f>
        <v>5.9</v>
      </c>
      <c r="U1073" cm="1">
        <f t="array" ref="U1073">PERCENTILE(IF(Table1[Director Name] = $P1073,Table1[imdb_score]),0.75)</f>
        <v>5.9</v>
      </c>
      <c r="V1073" cm="1">
        <f t="array" ref="V1073">PERCENTILE(IF(Table1[Director Name] = $P1073,Table1[imdb_score]),1)</f>
        <v>5.9</v>
      </c>
    </row>
    <row r="1074" spans="1:22">
      <c r="A1074" t="s">
        <v>2544</v>
      </c>
      <c r="B1074">
        <v>79</v>
      </c>
      <c r="C1074">
        <v>102</v>
      </c>
      <c r="D1074" t="s">
        <v>3280</v>
      </c>
      <c r="E1074">
        <v>47285499</v>
      </c>
      <c r="F1074" t="s">
        <v>673</v>
      </c>
      <c r="G1074" t="s">
        <v>4261</v>
      </c>
      <c r="H1074">
        <v>21285499</v>
      </c>
      <c r="I1074" t="s">
        <v>4262</v>
      </c>
      <c r="J1074" t="s">
        <v>19</v>
      </c>
      <c r="K1074" t="s">
        <v>20</v>
      </c>
      <c r="L1074">
        <v>26000000</v>
      </c>
      <c r="M1074">
        <v>5</v>
      </c>
      <c r="N1074" t="s">
        <v>4263</v>
      </c>
      <c r="P1074" t="s">
        <v>4264</v>
      </c>
      <c r="Q1074">
        <v>7.7</v>
      </c>
      <c r="R1074">
        <v>1</v>
      </c>
      <c r="S1074" cm="1">
        <f t="array" ref="S1074">PERCENTILE(IF(Table1[Director Name] = $P1074,Table1[imdb_score]),0.25)</f>
        <v>7.7</v>
      </c>
      <c r="T1074" cm="1">
        <f t="array" ref="T1074">PERCENTILE(IF(Table1[Director Name] = $P1074,Table1[imdb_score]),0.5)</f>
        <v>7.7</v>
      </c>
      <c r="U1074" cm="1">
        <f t="array" ref="U1074">PERCENTILE(IF(Table1[Director Name] = $P1074,Table1[imdb_score]),0.75)</f>
        <v>7.7</v>
      </c>
      <c r="V1074" cm="1">
        <f t="array" ref="V1074">PERCENTILE(IF(Table1[Director Name] = $P1074,Table1[imdb_score]),1)</f>
        <v>7.7</v>
      </c>
    </row>
    <row r="1075" spans="1:22">
      <c r="A1075" t="s">
        <v>82</v>
      </c>
      <c r="B1075">
        <v>185</v>
      </c>
      <c r="C1075">
        <v>118</v>
      </c>
      <c r="D1075" t="s">
        <v>701</v>
      </c>
      <c r="E1075">
        <v>67263182</v>
      </c>
      <c r="F1075" t="s">
        <v>755</v>
      </c>
      <c r="G1075" t="s">
        <v>4265</v>
      </c>
      <c r="H1075">
        <v>21263182</v>
      </c>
      <c r="I1075" t="s">
        <v>3595</v>
      </c>
      <c r="J1075" t="s">
        <v>19</v>
      </c>
      <c r="K1075" t="s">
        <v>20</v>
      </c>
      <c r="L1075">
        <v>46000000</v>
      </c>
      <c r="M1075">
        <v>7.2</v>
      </c>
      <c r="N1075" t="s">
        <v>205</v>
      </c>
      <c r="P1075" t="s">
        <v>4266</v>
      </c>
      <c r="Q1075">
        <v>7.1</v>
      </c>
      <c r="R1075">
        <v>1</v>
      </c>
      <c r="S1075" cm="1">
        <f t="array" ref="S1075">PERCENTILE(IF(Table1[Director Name] = $P1075,Table1[imdb_score]),0.25)</f>
        <v>7.1</v>
      </c>
      <c r="T1075" cm="1">
        <f t="array" ref="T1075">PERCENTILE(IF(Table1[Director Name] = $P1075,Table1[imdb_score]),0.5)</f>
        <v>7.1</v>
      </c>
      <c r="U1075" cm="1">
        <f t="array" ref="U1075">PERCENTILE(IF(Table1[Director Name] = $P1075,Table1[imdb_score]),0.75)</f>
        <v>7.1</v>
      </c>
      <c r="V1075" cm="1">
        <f t="array" ref="V1075">PERCENTILE(IF(Table1[Director Name] = $P1075,Table1[imdb_score]),1)</f>
        <v>7.1</v>
      </c>
    </row>
    <row r="1076" spans="1:22">
      <c r="A1076" t="s">
        <v>971</v>
      </c>
      <c r="B1076">
        <v>105</v>
      </c>
      <c r="C1076">
        <v>130</v>
      </c>
      <c r="D1076" t="s">
        <v>2128</v>
      </c>
      <c r="E1076">
        <v>51185897</v>
      </c>
      <c r="F1076" t="s">
        <v>2387</v>
      </c>
      <c r="G1076" t="s">
        <v>4267</v>
      </c>
      <c r="H1076">
        <v>21185897</v>
      </c>
      <c r="I1076" t="s">
        <v>4268</v>
      </c>
      <c r="J1076" t="s">
        <v>19</v>
      </c>
      <c r="K1076" t="s">
        <v>379</v>
      </c>
      <c r="L1076">
        <v>30000000</v>
      </c>
      <c r="M1076">
        <v>6.7</v>
      </c>
      <c r="N1076" t="s">
        <v>1081</v>
      </c>
      <c r="P1076" t="s">
        <v>4269</v>
      </c>
      <c r="Q1076">
        <v>7.2</v>
      </c>
      <c r="R1076">
        <v>1</v>
      </c>
      <c r="S1076" cm="1">
        <f t="array" ref="S1076">PERCENTILE(IF(Table1[Director Name] = $P1076,Table1[imdb_score]),0.25)</f>
        <v>7.2</v>
      </c>
      <c r="T1076" cm="1">
        <f t="array" ref="T1076">PERCENTILE(IF(Table1[Director Name] = $P1076,Table1[imdb_score]),0.5)</f>
        <v>7.2</v>
      </c>
      <c r="U1076" cm="1">
        <f t="array" ref="U1076">PERCENTILE(IF(Table1[Director Name] = $P1076,Table1[imdb_score]),0.75)</f>
        <v>7.2</v>
      </c>
      <c r="V1076" cm="1">
        <f t="array" ref="V1076">PERCENTILE(IF(Table1[Director Name] = $P1076,Table1[imdb_score]),1)</f>
        <v>7.2</v>
      </c>
    </row>
    <row r="1077" spans="1:22">
      <c r="A1077" t="s">
        <v>4270</v>
      </c>
      <c r="B1077">
        <v>224</v>
      </c>
      <c r="C1077">
        <v>95</v>
      </c>
      <c r="D1077" t="s">
        <v>696</v>
      </c>
      <c r="E1077">
        <v>76137505</v>
      </c>
      <c r="F1077" t="s">
        <v>1263</v>
      </c>
      <c r="G1077" t="s">
        <v>4271</v>
      </c>
      <c r="H1077">
        <v>21137505</v>
      </c>
      <c r="I1077" t="s">
        <v>4272</v>
      </c>
      <c r="J1077" t="s">
        <v>19</v>
      </c>
      <c r="K1077" t="s">
        <v>379</v>
      </c>
      <c r="L1077">
        <v>55000000</v>
      </c>
      <c r="M1077">
        <v>7.2</v>
      </c>
      <c r="N1077" t="s">
        <v>1296</v>
      </c>
      <c r="P1077" t="s">
        <v>4273</v>
      </c>
      <c r="Q1077">
        <v>5.9</v>
      </c>
      <c r="R1077">
        <v>1</v>
      </c>
      <c r="S1077" cm="1">
        <f t="array" ref="S1077">PERCENTILE(IF(Table1[Director Name] = $P1077,Table1[imdb_score]),0.25)</f>
        <v>5.9</v>
      </c>
      <c r="T1077" cm="1">
        <f t="array" ref="T1077">PERCENTILE(IF(Table1[Director Name] = $P1077,Table1[imdb_score]),0.5)</f>
        <v>5.9</v>
      </c>
      <c r="U1077" cm="1">
        <f t="array" ref="U1077">PERCENTILE(IF(Table1[Director Name] = $P1077,Table1[imdb_score]),0.75)</f>
        <v>5.9</v>
      </c>
      <c r="V1077" cm="1">
        <f t="array" ref="V1077">PERCENTILE(IF(Table1[Director Name] = $P1077,Table1[imdb_score]),1)</f>
        <v>5.9</v>
      </c>
    </row>
    <row r="1078" spans="1:22">
      <c r="A1078" t="s">
        <v>759</v>
      </c>
      <c r="B1078">
        <v>140</v>
      </c>
      <c r="C1078">
        <v>96</v>
      </c>
      <c r="D1078" t="s">
        <v>4274</v>
      </c>
      <c r="E1078">
        <v>32131483</v>
      </c>
      <c r="F1078" t="s">
        <v>4275</v>
      </c>
      <c r="G1078" t="s">
        <v>4276</v>
      </c>
      <c r="H1078">
        <v>21131483</v>
      </c>
      <c r="I1078" t="s">
        <v>4277</v>
      </c>
      <c r="J1078" t="s">
        <v>19</v>
      </c>
      <c r="K1078" t="s">
        <v>20</v>
      </c>
      <c r="L1078">
        <v>11000000</v>
      </c>
      <c r="M1078">
        <v>4.9000000000000004</v>
      </c>
      <c r="N1078" t="s">
        <v>861</v>
      </c>
      <c r="P1078" t="s">
        <v>4278</v>
      </c>
      <c r="Q1078">
        <v>6.1</v>
      </c>
      <c r="R1078">
        <v>1</v>
      </c>
      <c r="S1078" cm="1">
        <f t="array" ref="S1078">PERCENTILE(IF(Table1[Director Name] = $P1078,Table1[imdb_score]),0.25)</f>
        <v>6.1</v>
      </c>
      <c r="T1078" cm="1">
        <f t="array" ref="T1078">PERCENTILE(IF(Table1[Director Name] = $P1078,Table1[imdb_score]),0.5)</f>
        <v>6.1</v>
      </c>
      <c r="U1078" cm="1">
        <f t="array" ref="U1078">PERCENTILE(IF(Table1[Director Name] = $P1078,Table1[imdb_score]),0.75)</f>
        <v>6.1</v>
      </c>
      <c r="V1078" cm="1">
        <f t="array" ref="V1078">PERCENTILE(IF(Table1[Director Name] = $P1078,Table1[imdb_score]),1)</f>
        <v>6.1</v>
      </c>
    </row>
    <row r="1079" spans="1:22">
      <c r="A1079" t="s">
        <v>911</v>
      </c>
      <c r="B1079">
        <v>215</v>
      </c>
      <c r="C1079">
        <v>118</v>
      </c>
      <c r="D1079" t="s">
        <v>1299</v>
      </c>
      <c r="E1079">
        <v>101111837</v>
      </c>
      <c r="F1079" t="s">
        <v>2320</v>
      </c>
      <c r="G1079" t="s">
        <v>4279</v>
      </c>
      <c r="H1079">
        <v>21111837</v>
      </c>
      <c r="I1079" t="s">
        <v>4280</v>
      </c>
      <c r="J1079" t="s">
        <v>19</v>
      </c>
      <c r="K1079" t="s">
        <v>20</v>
      </c>
      <c r="L1079">
        <v>80000000</v>
      </c>
      <c r="M1079">
        <v>6.6</v>
      </c>
      <c r="N1079" t="s">
        <v>870</v>
      </c>
      <c r="P1079" t="s">
        <v>4281</v>
      </c>
      <c r="Q1079">
        <v>6.9</v>
      </c>
      <c r="R1079">
        <v>1</v>
      </c>
      <c r="S1079" cm="1">
        <f t="array" ref="S1079">PERCENTILE(IF(Table1[Director Name] = $P1079,Table1[imdb_score]),0.25)</f>
        <v>6.9</v>
      </c>
      <c r="T1079" cm="1">
        <f t="array" ref="T1079">PERCENTILE(IF(Table1[Director Name] = $P1079,Table1[imdb_score]),0.5)</f>
        <v>6.9</v>
      </c>
      <c r="U1079" cm="1">
        <f t="array" ref="U1079">PERCENTILE(IF(Table1[Director Name] = $P1079,Table1[imdb_score]),0.75)</f>
        <v>6.9</v>
      </c>
      <c r="V1079" cm="1">
        <f t="array" ref="V1079">PERCENTILE(IF(Table1[Director Name] = $P1079,Table1[imdb_score]),1)</f>
        <v>6.9</v>
      </c>
    </row>
    <row r="1080" spans="1:22">
      <c r="A1080" t="s">
        <v>649</v>
      </c>
      <c r="B1080">
        <v>43</v>
      </c>
      <c r="C1080">
        <v>83</v>
      </c>
      <c r="D1080" t="s">
        <v>3637</v>
      </c>
      <c r="E1080">
        <v>51109400</v>
      </c>
      <c r="F1080" t="s">
        <v>1857</v>
      </c>
      <c r="G1080" t="s">
        <v>4282</v>
      </c>
      <c r="H1080">
        <v>21109400</v>
      </c>
      <c r="I1080" t="s">
        <v>1856</v>
      </c>
      <c r="J1080" t="s">
        <v>19</v>
      </c>
      <c r="K1080" t="s">
        <v>20</v>
      </c>
      <c r="L1080">
        <v>30000000</v>
      </c>
      <c r="M1080">
        <v>6.4</v>
      </c>
      <c r="N1080" t="s">
        <v>921</v>
      </c>
      <c r="P1080" t="s">
        <v>4283</v>
      </c>
      <c r="Q1080">
        <v>6.7</v>
      </c>
      <c r="R1080">
        <v>1</v>
      </c>
      <c r="S1080" cm="1">
        <f t="array" ref="S1080">PERCENTILE(IF(Table1[Director Name] = $P1080,Table1[imdb_score]),0.25)</f>
        <v>6.7</v>
      </c>
      <c r="T1080" cm="1">
        <f t="array" ref="T1080">PERCENTILE(IF(Table1[Director Name] = $P1080,Table1[imdb_score]),0.5)</f>
        <v>6.7</v>
      </c>
      <c r="U1080" cm="1">
        <f t="array" ref="U1080">PERCENTILE(IF(Table1[Director Name] = $P1080,Table1[imdb_score]),0.75)</f>
        <v>6.7</v>
      </c>
      <c r="V1080" cm="1">
        <f t="array" ref="V1080">PERCENTILE(IF(Table1[Director Name] = $P1080,Table1[imdb_score]),1)</f>
        <v>6.7</v>
      </c>
    </row>
    <row r="1081" spans="1:22">
      <c r="A1081" t="s">
        <v>2657</v>
      </c>
      <c r="B1081">
        <v>180</v>
      </c>
      <c r="C1081">
        <v>101</v>
      </c>
      <c r="D1081" t="s">
        <v>3655</v>
      </c>
      <c r="E1081">
        <v>51097664</v>
      </c>
      <c r="F1081" t="s">
        <v>328</v>
      </c>
      <c r="G1081" t="s">
        <v>4284</v>
      </c>
      <c r="H1081">
        <v>21097664</v>
      </c>
      <c r="I1081" t="s">
        <v>4285</v>
      </c>
      <c r="J1081" t="s">
        <v>19</v>
      </c>
      <c r="K1081" t="s">
        <v>20</v>
      </c>
      <c r="L1081">
        <v>30000000</v>
      </c>
      <c r="M1081">
        <v>5.9</v>
      </c>
      <c r="N1081" t="s">
        <v>2558</v>
      </c>
      <c r="P1081" t="s">
        <v>4286</v>
      </c>
      <c r="Q1081">
        <v>6.4</v>
      </c>
      <c r="R1081">
        <v>1</v>
      </c>
      <c r="S1081" cm="1">
        <f t="array" ref="S1081">PERCENTILE(IF(Table1[Director Name] = $P1081,Table1[imdb_score]),0.25)</f>
        <v>6.4</v>
      </c>
      <c r="T1081" cm="1">
        <f t="array" ref="T1081">PERCENTILE(IF(Table1[Director Name] = $P1081,Table1[imdb_score]),0.5)</f>
        <v>6.4</v>
      </c>
      <c r="U1081" cm="1">
        <f t="array" ref="U1081">PERCENTILE(IF(Table1[Director Name] = $P1081,Table1[imdb_score]),0.75)</f>
        <v>6.4</v>
      </c>
      <c r="V1081" cm="1">
        <f t="array" ref="V1081">PERCENTILE(IF(Table1[Director Name] = $P1081,Table1[imdb_score]),1)</f>
        <v>6.4</v>
      </c>
    </row>
    <row r="1082" spans="1:22">
      <c r="A1082" t="s">
        <v>304</v>
      </c>
      <c r="B1082">
        <v>103</v>
      </c>
      <c r="C1082">
        <v>120</v>
      </c>
      <c r="D1082" t="s">
        <v>4287</v>
      </c>
      <c r="E1082">
        <v>27545445</v>
      </c>
      <c r="F1082" t="s">
        <v>3527</v>
      </c>
      <c r="G1082" t="s">
        <v>4288</v>
      </c>
      <c r="H1082">
        <v>21045445</v>
      </c>
      <c r="I1082" t="s">
        <v>4289</v>
      </c>
      <c r="J1082" t="s">
        <v>19</v>
      </c>
      <c r="K1082" t="s">
        <v>20</v>
      </c>
      <c r="L1082">
        <v>6500000</v>
      </c>
      <c r="M1082">
        <v>7.9</v>
      </c>
      <c r="N1082" t="s">
        <v>48</v>
      </c>
      <c r="P1082" t="s">
        <v>4290</v>
      </c>
      <c r="Q1082">
        <v>6</v>
      </c>
      <c r="R1082">
        <v>1</v>
      </c>
      <c r="S1082" cm="1">
        <f t="array" ref="S1082">PERCENTILE(IF(Table1[Director Name] = $P1082,Table1[imdb_score]),0.25)</f>
        <v>6</v>
      </c>
      <c r="T1082" cm="1">
        <f t="array" ref="T1082">PERCENTILE(IF(Table1[Director Name] = $P1082,Table1[imdb_score]),0.5)</f>
        <v>6</v>
      </c>
      <c r="U1082" cm="1">
        <f t="array" ref="U1082">PERCENTILE(IF(Table1[Director Name] = $P1082,Table1[imdb_score]),0.75)</f>
        <v>6</v>
      </c>
      <c r="V1082" cm="1">
        <f t="array" ref="V1082">PERCENTILE(IF(Table1[Director Name] = $P1082,Table1[imdb_score]),1)</f>
        <v>6</v>
      </c>
    </row>
    <row r="1083" spans="1:22">
      <c r="A1083" t="s">
        <v>4291</v>
      </c>
      <c r="B1083">
        <v>131</v>
      </c>
      <c r="C1083">
        <v>103</v>
      </c>
      <c r="D1083" t="s">
        <v>3798</v>
      </c>
      <c r="E1083">
        <v>50041732</v>
      </c>
      <c r="F1083" t="s">
        <v>1326</v>
      </c>
      <c r="G1083" t="s">
        <v>4292</v>
      </c>
      <c r="H1083">
        <v>21041732</v>
      </c>
      <c r="I1083" t="s">
        <v>4293</v>
      </c>
      <c r="J1083" t="s">
        <v>19</v>
      </c>
      <c r="K1083" t="s">
        <v>20</v>
      </c>
      <c r="L1083">
        <v>29000000</v>
      </c>
      <c r="M1083">
        <v>6.2</v>
      </c>
      <c r="N1083" t="s">
        <v>116</v>
      </c>
      <c r="P1083" t="s">
        <v>4294</v>
      </c>
      <c r="Q1083">
        <v>5.4</v>
      </c>
      <c r="R1083">
        <v>1</v>
      </c>
      <c r="S1083" cm="1">
        <f t="array" ref="S1083">PERCENTILE(IF(Table1[Director Name] = $P1083,Table1[imdb_score]),0.25)</f>
        <v>5.4</v>
      </c>
      <c r="T1083" cm="1">
        <f t="array" ref="T1083">PERCENTILE(IF(Table1[Director Name] = $P1083,Table1[imdb_score]),0.5)</f>
        <v>5.4</v>
      </c>
      <c r="U1083" cm="1">
        <f t="array" ref="U1083">PERCENTILE(IF(Table1[Director Name] = $P1083,Table1[imdb_score]),0.75)</f>
        <v>5.4</v>
      </c>
      <c r="V1083" cm="1">
        <f t="array" ref="V1083">PERCENTILE(IF(Table1[Director Name] = $P1083,Table1[imdb_score]),1)</f>
        <v>5.4</v>
      </c>
    </row>
    <row r="1084" spans="1:22">
      <c r="A1084" t="s">
        <v>2075</v>
      </c>
      <c r="B1084">
        <v>95</v>
      </c>
      <c r="C1084">
        <v>125</v>
      </c>
      <c r="D1084" t="s">
        <v>4295</v>
      </c>
      <c r="E1084">
        <v>60000000</v>
      </c>
      <c r="F1084" t="s">
        <v>1514</v>
      </c>
      <c r="G1084" t="s">
        <v>4296</v>
      </c>
      <c r="H1084">
        <v>21000000</v>
      </c>
      <c r="I1084" t="s">
        <v>2136</v>
      </c>
      <c r="J1084" t="s">
        <v>19</v>
      </c>
      <c r="K1084" t="s">
        <v>379</v>
      </c>
      <c r="L1084">
        <v>39000000</v>
      </c>
      <c r="M1084">
        <v>4.9000000000000004</v>
      </c>
      <c r="N1084" t="s">
        <v>4297</v>
      </c>
      <c r="P1084" t="s">
        <v>4298</v>
      </c>
      <c r="Q1084">
        <v>5.2</v>
      </c>
      <c r="R1084">
        <v>1</v>
      </c>
      <c r="S1084" cm="1">
        <f t="array" ref="S1084">PERCENTILE(IF(Table1[Director Name] = $P1084,Table1[imdb_score]),0.25)</f>
        <v>5.2</v>
      </c>
      <c r="T1084" cm="1">
        <f t="array" ref="T1084">PERCENTILE(IF(Table1[Director Name] = $P1084,Table1[imdb_score]),0.5)</f>
        <v>5.2</v>
      </c>
      <c r="U1084" cm="1">
        <f t="array" ref="U1084">PERCENTILE(IF(Table1[Director Name] = $P1084,Table1[imdb_score]),0.75)</f>
        <v>5.2</v>
      </c>
      <c r="V1084" cm="1">
        <f t="array" ref="V1084">PERCENTILE(IF(Table1[Director Name] = $P1084,Table1[imdb_score]),1)</f>
        <v>5.2</v>
      </c>
    </row>
    <row r="1085" spans="1:22">
      <c r="A1085" t="s">
        <v>3477</v>
      </c>
      <c r="B1085">
        <v>75</v>
      </c>
      <c r="C1085">
        <v>219</v>
      </c>
      <c r="D1085" t="s">
        <v>4299</v>
      </c>
      <c r="E1085">
        <v>43984230</v>
      </c>
      <c r="F1085" t="s">
        <v>1470</v>
      </c>
      <c r="G1085" t="s">
        <v>4300</v>
      </c>
      <c r="H1085">
        <v>20984230</v>
      </c>
      <c r="I1085" t="s">
        <v>2121</v>
      </c>
      <c r="J1085" t="s">
        <v>19</v>
      </c>
      <c r="K1085" t="s">
        <v>2615</v>
      </c>
      <c r="L1085">
        <v>23000000</v>
      </c>
      <c r="M1085">
        <v>7.8</v>
      </c>
      <c r="N1085" t="s">
        <v>1664</v>
      </c>
      <c r="P1085" t="s">
        <v>4301</v>
      </c>
      <c r="Q1085">
        <v>3.9</v>
      </c>
      <c r="R1085">
        <v>1</v>
      </c>
      <c r="S1085" cm="1">
        <f t="array" ref="S1085">PERCENTILE(IF(Table1[Director Name] = $P1085,Table1[imdb_score]),0.25)</f>
        <v>3.9</v>
      </c>
      <c r="T1085" cm="1">
        <f t="array" ref="T1085">PERCENTILE(IF(Table1[Director Name] = $P1085,Table1[imdb_score]),0.5)</f>
        <v>3.9</v>
      </c>
      <c r="U1085" cm="1">
        <f t="array" ref="U1085">PERCENTILE(IF(Table1[Director Name] = $P1085,Table1[imdb_score]),0.75)</f>
        <v>3.9</v>
      </c>
      <c r="V1085" cm="1">
        <f t="array" ref="V1085">PERCENTILE(IF(Table1[Director Name] = $P1085,Table1[imdb_score]),1)</f>
        <v>3.9</v>
      </c>
    </row>
    <row r="1086" spans="1:22">
      <c r="A1086" t="s">
        <v>2807</v>
      </c>
      <c r="B1086">
        <v>140</v>
      </c>
      <c r="C1086">
        <v>96</v>
      </c>
      <c r="D1086" t="s">
        <v>3763</v>
      </c>
      <c r="E1086">
        <v>37939782</v>
      </c>
      <c r="F1086" t="s">
        <v>1418</v>
      </c>
      <c r="G1086" t="s">
        <v>4302</v>
      </c>
      <c r="H1086">
        <v>20939782</v>
      </c>
      <c r="I1086" t="s">
        <v>2202</v>
      </c>
      <c r="J1086" t="s">
        <v>19</v>
      </c>
      <c r="K1086" t="s">
        <v>20</v>
      </c>
      <c r="L1086">
        <v>17000000</v>
      </c>
      <c r="M1086">
        <v>5.6</v>
      </c>
      <c r="N1086" t="s">
        <v>331</v>
      </c>
      <c r="P1086" t="s">
        <v>4303</v>
      </c>
      <c r="Q1086">
        <v>5.0999999999999996</v>
      </c>
      <c r="R1086">
        <v>1</v>
      </c>
      <c r="S1086" cm="1">
        <f t="array" ref="S1086">PERCENTILE(IF(Table1[Director Name] = $P1086,Table1[imdb_score]),0.25)</f>
        <v>5.0999999999999996</v>
      </c>
      <c r="T1086" cm="1">
        <f t="array" ref="T1086">PERCENTILE(IF(Table1[Director Name] = $P1086,Table1[imdb_score]),0.5)</f>
        <v>5.0999999999999996</v>
      </c>
      <c r="U1086" cm="1">
        <f t="array" ref="U1086">PERCENTILE(IF(Table1[Director Name] = $P1086,Table1[imdb_score]),0.75)</f>
        <v>5.0999999999999996</v>
      </c>
      <c r="V1086" cm="1">
        <f t="array" ref="V1086">PERCENTILE(IF(Table1[Director Name] = $P1086,Table1[imdb_score]),1)</f>
        <v>5.0999999999999996</v>
      </c>
    </row>
    <row r="1087" spans="1:22">
      <c r="A1087" t="s">
        <v>607</v>
      </c>
      <c r="B1087">
        <v>316</v>
      </c>
      <c r="C1087">
        <v>123</v>
      </c>
      <c r="D1087" t="s">
        <v>4304</v>
      </c>
      <c r="E1087">
        <v>50921738</v>
      </c>
      <c r="F1087" t="s">
        <v>1566</v>
      </c>
      <c r="G1087" t="s">
        <v>4305</v>
      </c>
      <c r="H1087">
        <v>20921738</v>
      </c>
      <c r="I1087" t="s">
        <v>4306</v>
      </c>
      <c r="J1087" t="s">
        <v>19</v>
      </c>
      <c r="K1087" t="s">
        <v>379</v>
      </c>
      <c r="L1087">
        <v>30000000</v>
      </c>
      <c r="M1087">
        <v>7.8</v>
      </c>
      <c r="N1087" t="s">
        <v>4307</v>
      </c>
      <c r="P1087" t="s">
        <v>4308</v>
      </c>
      <c r="Q1087">
        <v>2.9</v>
      </c>
      <c r="R1087">
        <v>1</v>
      </c>
      <c r="S1087" cm="1">
        <f t="array" ref="S1087">PERCENTILE(IF(Table1[Director Name] = $P1087,Table1[imdb_score]),0.25)</f>
        <v>2.9</v>
      </c>
      <c r="T1087" cm="1">
        <f t="array" ref="T1087">PERCENTILE(IF(Table1[Director Name] = $P1087,Table1[imdb_score]),0.5)</f>
        <v>2.9</v>
      </c>
      <c r="U1087" cm="1">
        <f t="array" ref="U1087">PERCENTILE(IF(Table1[Director Name] = $P1087,Table1[imdb_score]),0.75)</f>
        <v>2.9</v>
      </c>
      <c r="V1087" cm="1">
        <f t="array" ref="V1087">PERCENTILE(IF(Table1[Director Name] = $P1087,Table1[imdb_score]),1)</f>
        <v>2.9</v>
      </c>
    </row>
    <row r="1088" spans="1:22">
      <c r="A1088" t="s">
        <v>2225</v>
      </c>
      <c r="B1088">
        <v>176</v>
      </c>
      <c r="C1088">
        <v>118</v>
      </c>
      <c r="D1088" t="s">
        <v>3238</v>
      </c>
      <c r="E1088">
        <v>85911262</v>
      </c>
      <c r="F1088" t="s">
        <v>3025</v>
      </c>
      <c r="G1088" t="s">
        <v>4309</v>
      </c>
      <c r="H1088">
        <v>20911262</v>
      </c>
      <c r="I1088" t="s">
        <v>4310</v>
      </c>
      <c r="J1088" t="s">
        <v>19</v>
      </c>
      <c r="K1088" t="s">
        <v>20</v>
      </c>
      <c r="L1088">
        <v>65000000</v>
      </c>
      <c r="M1088">
        <v>5.2</v>
      </c>
      <c r="N1088" t="s">
        <v>4311</v>
      </c>
      <c r="P1088" t="s">
        <v>4312</v>
      </c>
      <c r="Q1088">
        <v>7</v>
      </c>
      <c r="R1088">
        <v>1</v>
      </c>
      <c r="S1088" cm="1">
        <f t="array" ref="S1088">PERCENTILE(IF(Table1[Director Name] = $P1088,Table1[imdb_score]),0.25)</f>
        <v>7</v>
      </c>
      <c r="T1088" cm="1">
        <f t="array" ref="T1088">PERCENTILE(IF(Table1[Director Name] = $P1088,Table1[imdb_score]),0.5)</f>
        <v>7</v>
      </c>
      <c r="U1088" cm="1">
        <f t="array" ref="U1088">PERCENTILE(IF(Table1[Director Name] = $P1088,Table1[imdb_score]),0.75)</f>
        <v>7</v>
      </c>
      <c r="V1088" cm="1">
        <f t="array" ref="V1088">PERCENTILE(IF(Table1[Director Name] = $P1088,Table1[imdb_score]),1)</f>
        <v>7</v>
      </c>
    </row>
    <row r="1089" spans="1:22">
      <c r="A1089" t="s">
        <v>2588</v>
      </c>
      <c r="B1089">
        <v>419</v>
      </c>
      <c r="C1089">
        <v>123</v>
      </c>
      <c r="D1089" t="s">
        <v>4313</v>
      </c>
      <c r="E1089">
        <v>35887263</v>
      </c>
      <c r="F1089" t="s">
        <v>1320</v>
      </c>
      <c r="G1089" t="s">
        <v>4314</v>
      </c>
      <c r="H1089">
        <v>20887263</v>
      </c>
      <c r="I1089" t="s">
        <v>4315</v>
      </c>
      <c r="J1089" t="s">
        <v>19</v>
      </c>
      <c r="K1089" t="s">
        <v>379</v>
      </c>
      <c r="L1089">
        <v>15000000</v>
      </c>
      <c r="M1089">
        <v>7.7</v>
      </c>
      <c r="N1089" t="s">
        <v>2060</v>
      </c>
      <c r="P1089" t="s">
        <v>4316</v>
      </c>
      <c r="Q1089">
        <v>6.2</v>
      </c>
      <c r="R1089">
        <v>1</v>
      </c>
      <c r="S1089" cm="1">
        <f t="array" ref="S1089">PERCENTILE(IF(Table1[Director Name] = $P1089,Table1[imdb_score]),0.25)</f>
        <v>6.2</v>
      </c>
      <c r="T1089" cm="1">
        <f t="array" ref="T1089">PERCENTILE(IF(Table1[Director Name] = $P1089,Table1[imdb_score]),0.5)</f>
        <v>6.2</v>
      </c>
      <c r="U1089" cm="1">
        <f t="array" ref="U1089">PERCENTILE(IF(Table1[Director Name] = $P1089,Table1[imdb_score]),0.75)</f>
        <v>6.2</v>
      </c>
      <c r="V1089" cm="1">
        <f t="array" ref="V1089">PERCENTILE(IF(Table1[Director Name] = $P1089,Table1[imdb_score]),1)</f>
        <v>6.2</v>
      </c>
    </row>
    <row r="1090" spans="1:22">
      <c r="A1090" t="s">
        <v>2225</v>
      </c>
      <c r="B1090">
        <v>238</v>
      </c>
      <c r="C1090">
        <v>109</v>
      </c>
      <c r="D1090" t="s">
        <v>511</v>
      </c>
      <c r="E1090">
        <v>55802754</v>
      </c>
      <c r="F1090" t="s">
        <v>463</v>
      </c>
      <c r="G1090" t="s">
        <v>4317</v>
      </c>
      <c r="H1090">
        <v>20802754</v>
      </c>
      <c r="I1090" t="s">
        <v>2559</v>
      </c>
      <c r="J1090" t="s">
        <v>19</v>
      </c>
      <c r="K1090" t="s">
        <v>20</v>
      </c>
      <c r="L1090">
        <v>35000000</v>
      </c>
      <c r="M1090">
        <v>6.6</v>
      </c>
      <c r="N1090" t="s">
        <v>331</v>
      </c>
      <c r="P1090" t="s">
        <v>4318</v>
      </c>
      <c r="Q1090">
        <v>6.2</v>
      </c>
      <c r="R1090">
        <v>1</v>
      </c>
      <c r="S1090" cm="1">
        <f t="array" ref="S1090">PERCENTILE(IF(Table1[Director Name] = $P1090,Table1[imdb_score]),0.25)</f>
        <v>6.2</v>
      </c>
      <c r="T1090" cm="1">
        <f t="array" ref="T1090">PERCENTILE(IF(Table1[Director Name] = $P1090,Table1[imdb_score]),0.5)</f>
        <v>6.2</v>
      </c>
      <c r="U1090" cm="1">
        <f t="array" ref="U1090">PERCENTILE(IF(Table1[Director Name] = $P1090,Table1[imdb_score]),0.75)</f>
        <v>6.2</v>
      </c>
      <c r="V1090" cm="1">
        <f t="array" ref="V1090">PERCENTILE(IF(Table1[Director Name] = $P1090,Table1[imdb_score]),1)</f>
        <v>6.2</v>
      </c>
    </row>
    <row r="1091" spans="1:22">
      <c r="A1091" t="s">
        <v>420</v>
      </c>
      <c r="B1091">
        <v>10</v>
      </c>
      <c r="C1091">
        <v>107</v>
      </c>
      <c r="D1091" t="s">
        <v>4319</v>
      </c>
      <c r="E1091">
        <v>34793160</v>
      </c>
      <c r="F1091" t="s">
        <v>3401</v>
      </c>
      <c r="G1091" t="s">
        <v>4320</v>
      </c>
      <c r="H1091">
        <v>20793160</v>
      </c>
      <c r="I1091" t="s">
        <v>4321</v>
      </c>
      <c r="J1091" t="s">
        <v>19</v>
      </c>
      <c r="K1091" t="s">
        <v>20</v>
      </c>
      <c r="L1091">
        <v>14000000</v>
      </c>
      <c r="M1091">
        <v>6.7</v>
      </c>
      <c r="N1091" t="s">
        <v>2649</v>
      </c>
      <c r="P1091" t="s">
        <v>4322</v>
      </c>
      <c r="Q1091">
        <v>8.3000000000000007</v>
      </c>
      <c r="R1091">
        <v>1</v>
      </c>
      <c r="S1091" cm="1">
        <f t="array" ref="S1091">PERCENTILE(IF(Table1[Director Name] = $P1091,Table1[imdb_score]),0.25)</f>
        <v>8.3000000000000007</v>
      </c>
      <c r="T1091" cm="1">
        <f t="array" ref="T1091">PERCENTILE(IF(Table1[Director Name] = $P1091,Table1[imdb_score]),0.5)</f>
        <v>8.3000000000000007</v>
      </c>
      <c r="U1091" cm="1">
        <f t="array" ref="U1091">PERCENTILE(IF(Table1[Director Name] = $P1091,Table1[imdb_score]),0.75)</f>
        <v>8.3000000000000007</v>
      </c>
      <c r="V1091" cm="1">
        <f t="array" ref="V1091">PERCENTILE(IF(Table1[Director Name] = $P1091,Table1[imdb_score]),1)</f>
        <v>8.3000000000000007</v>
      </c>
    </row>
    <row r="1092" spans="1:22">
      <c r="A1092" t="s">
        <v>106</v>
      </c>
      <c r="B1092">
        <v>279</v>
      </c>
      <c r="C1092">
        <v>120</v>
      </c>
      <c r="D1092" t="s">
        <v>1865</v>
      </c>
      <c r="E1092">
        <v>58700247</v>
      </c>
      <c r="F1092" t="s">
        <v>232</v>
      </c>
      <c r="G1092" t="s">
        <v>4323</v>
      </c>
      <c r="H1092">
        <v>20700247</v>
      </c>
      <c r="I1092" t="s">
        <v>4324</v>
      </c>
      <c r="J1092" t="s">
        <v>19</v>
      </c>
      <c r="K1092" t="s">
        <v>20</v>
      </c>
      <c r="L1092">
        <v>38000000</v>
      </c>
      <c r="M1092">
        <v>6.9</v>
      </c>
      <c r="N1092" t="s">
        <v>32</v>
      </c>
      <c r="P1092" t="s">
        <v>4325</v>
      </c>
      <c r="Q1092">
        <v>6.6</v>
      </c>
      <c r="R1092">
        <v>1</v>
      </c>
      <c r="S1092" cm="1">
        <f t="array" ref="S1092">PERCENTILE(IF(Table1[Director Name] = $P1092,Table1[imdb_score]),0.25)</f>
        <v>6.6</v>
      </c>
      <c r="T1092" cm="1">
        <f t="array" ref="T1092">PERCENTILE(IF(Table1[Director Name] = $P1092,Table1[imdb_score]),0.5)</f>
        <v>6.6</v>
      </c>
      <c r="U1092" cm="1">
        <f t="array" ref="U1092">PERCENTILE(IF(Table1[Director Name] = $P1092,Table1[imdb_score]),0.75)</f>
        <v>6.6</v>
      </c>
      <c r="V1092" cm="1">
        <f t="array" ref="V1092">PERCENTILE(IF(Table1[Director Name] = $P1092,Table1[imdb_score]),1)</f>
        <v>6.6</v>
      </c>
    </row>
    <row r="1093" spans="1:22">
      <c r="A1093" t="s">
        <v>4326</v>
      </c>
      <c r="B1093">
        <v>32</v>
      </c>
      <c r="C1093">
        <v>125</v>
      </c>
      <c r="D1093" t="s">
        <v>4327</v>
      </c>
      <c r="E1093">
        <v>29200000</v>
      </c>
      <c r="F1093" t="s">
        <v>4328</v>
      </c>
      <c r="G1093" t="s">
        <v>4329</v>
      </c>
      <c r="H1093">
        <v>20700000</v>
      </c>
      <c r="I1093" t="s">
        <v>4330</v>
      </c>
      <c r="J1093" t="s">
        <v>19</v>
      </c>
      <c r="K1093" t="s">
        <v>20</v>
      </c>
      <c r="L1093">
        <v>8500000</v>
      </c>
      <c r="M1093">
        <v>6.9</v>
      </c>
      <c r="N1093" t="s">
        <v>1280</v>
      </c>
      <c r="P1093" t="s">
        <v>1840</v>
      </c>
      <c r="Q1093">
        <v>7.2</v>
      </c>
      <c r="R1093">
        <v>1</v>
      </c>
      <c r="S1093" cm="1">
        <f t="array" ref="S1093">PERCENTILE(IF(Table1[Director Name] = $P1093,Table1[imdb_score]),0.25)</f>
        <v>7.2</v>
      </c>
      <c r="T1093" cm="1">
        <f t="array" ref="T1093">PERCENTILE(IF(Table1[Director Name] = $P1093,Table1[imdb_score]),0.5)</f>
        <v>7.2</v>
      </c>
      <c r="U1093" cm="1">
        <f t="array" ref="U1093">PERCENTILE(IF(Table1[Director Name] = $P1093,Table1[imdb_score]),0.75)</f>
        <v>7.2</v>
      </c>
      <c r="V1093" cm="1">
        <f t="array" ref="V1093">PERCENTILE(IF(Table1[Director Name] = $P1093,Table1[imdb_score]),1)</f>
        <v>7.2</v>
      </c>
    </row>
    <row r="1094" spans="1:22">
      <c r="A1094" t="s">
        <v>457</v>
      </c>
      <c r="B1094">
        <v>51</v>
      </c>
      <c r="C1094">
        <v>119</v>
      </c>
      <c r="D1094" t="s">
        <v>4331</v>
      </c>
      <c r="E1094">
        <v>34700000</v>
      </c>
      <c r="F1094" t="s">
        <v>1004</v>
      </c>
      <c r="G1094" t="s">
        <v>4332</v>
      </c>
      <c r="H1094">
        <v>20700000</v>
      </c>
      <c r="I1094" t="s">
        <v>700</v>
      </c>
      <c r="J1094" t="s">
        <v>19</v>
      </c>
      <c r="K1094" t="s">
        <v>20</v>
      </c>
      <c r="L1094">
        <v>14000000</v>
      </c>
      <c r="M1094">
        <v>7.7</v>
      </c>
      <c r="N1094" t="s">
        <v>32</v>
      </c>
      <c r="P1094" t="s">
        <v>4333</v>
      </c>
      <c r="Q1094">
        <v>6.4</v>
      </c>
      <c r="R1094">
        <v>1</v>
      </c>
      <c r="S1094" cm="1">
        <f t="array" ref="S1094">PERCENTILE(IF(Table1[Director Name] = $P1094,Table1[imdb_score]),0.25)</f>
        <v>6.4</v>
      </c>
      <c r="T1094" cm="1">
        <f t="array" ref="T1094">PERCENTILE(IF(Table1[Director Name] = $P1094,Table1[imdb_score]),0.5)</f>
        <v>6.4</v>
      </c>
      <c r="U1094" cm="1">
        <f t="array" ref="U1094">PERCENTILE(IF(Table1[Director Name] = $P1094,Table1[imdb_score]),0.75)</f>
        <v>6.4</v>
      </c>
      <c r="V1094" cm="1">
        <f t="array" ref="V1094">PERCENTILE(IF(Table1[Director Name] = $P1094,Table1[imdb_score]),1)</f>
        <v>6.4</v>
      </c>
    </row>
    <row r="1095" spans="1:22">
      <c r="A1095" t="s">
        <v>457</v>
      </c>
      <c r="B1095">
        <v>51</v>
      </c>
      <c r="C1095">
        <v>119</v>
      </c>
      <c r="D1095" t="s">
        <v>4331</v>
      </c>
      <c r="E1095">
        <v>34700000</v>
      </c>
      <c r="F1095" t="s">
        <v>1004</v>
      </c>
      <c r="G1095" t="s">
        <v>4332</v>
      </c>
      <c r="H1095">
        <v>20700000</v>
      </c>
      <c r="I1095" t="s">
        <v>700</v>
      </c>
      <c r="J1095" t="s">
        <v>19</v>
      </c>
      <c r="K1095" t="s">
        <v>20</v>
      </c>
      <c r="L1095">
        <v>14000000</v>
      </c>
      <c r="M1095">
        <v>7.7</v>
      </c>
      <c r="N1095" t="s">
        <v>32</v>
      </c>
      <c r="P1095" t="s">
        <v>4334</v>
      </c>
      <c r="Q1095">
        <v>7.6</v>
      </c>
      <c r="R1095">
        <v>1</v>
      </c>
      <c r="S1095" cm="1">
        <f t="array" ref="S1095">PERCENTILE(IF(Table1[Director Name] = $P1095,Table1[imdb_score]),0.25)</f>
        <v>7.6</v>
      </c>
      <c r="T1095" cm="1">
        <f t="array" ref="T1095">PERCENTILE(IF(Table1[Director Name] = $P1095,Table1[imdb_score]),0.5)</f>
        <v>7.6</v>
      </c>
      <c r="U1095" cm="1">
        <f t="array" ref="U1095">PERCENTILE(IF(Table1[Director Name] = $P1095,Table1[imdb_score]),0.75)</f>
        <v>7.6</v>
      </c>
      <c r="V1095" cm="1">
        <f t="array" ref="V1095">PERCENTILE(IF(Table1[Director Name] = $P1095,Table1[imdb_score]),1)</f>
        <v>7.6</v>
      </c>
    </row>
    <row r="1096" spans="1:22">
      <c r="A1096" t="s">
        <v>1754</v>
      </c>
      <c r="B1096">
        <v>249</v>
      </c>
      <c r="C1096">
        <v>132</v>
      </c>
      <c r="D1096" t="s">
        <v>857</v>
      </c>
      <c r="E1096">
        <v>81687587</v>
      </c>
      <c r="F1096" t="s">
        <v>1756</v>
      </c>
      <c r="G1096" t="s">
        <v>4335</v>
      </c>
      <c r="H1096">
        <v>20687587</v>
      </c>
      <c r="I1096" t="s">
        <v>4336</v>
      </c>
      <c r="J1096" t="s">
        <v>19</v>
      </c>
      <c r="K1096" t="s">
        <v>20</v>
      </c>
      <c r="L1096">
        <v>61000000</v>
      </c>
      <c r="M1096">
        <v>6.4</v>
      </c>
      <c r="N1096" t="s">
        <v>1350</v>
      </c>
      <c r="P1096" t="s">
        <v>4337</v>
      </c>
      <c r="Q1096">
        <v>6.8</v>
      </c>
      <c r="R1096">
        <v>1</v>
      </c>
      <c r="S1096" cm="1">
        <f t="array" ref="S1096">PERCENTILE(IF(Table1[Director Name] = $P1096,Table1[imdb_score]),0.25)</f>
        <v>6.8</v>
      </c>
      <c r="T1096" cm="1">
        <f t="array" ref="T1096">PERCENTILE(IF(Table1[Director Name] = $P1096,Table1[imdb_score]),0.5)</f>
        <v>6.8</v>
      </c>
      <c r="U1096" cm="1">
        <f t="array" ref="U1096">PERCENTILE(IF(Table1[Director Name] = $P1096,Table1[imdb_score]),0.75)</f>
        <v>6.8</v>
      </c>
      <c r="V1096" cm="1">
        <f t="array" ref="V1096">PERCENTILE(IF(Table1[Director Name] = $P1096,Table1[imdb_score]),1)</f>
        <v>6.8</v>
      </c>
    </row>
    <row r="1097" spans="1:22">
      <c r="A1097" t="s">
        <v>416</v>
      </c>
      <c r="B1097">
        <v>206</v>
      </c>
      <c r="C1097">
        <v>130</v>
      </c>
      <c r="D1097" t="s">
        <v>2052</v>
      </c>
      <c r="E1097">
        <v>30651422</v>
      </c>
      <c r="F1097" t="s">
        <v>613</v>
      </c>
      <c r="G1097" t="s">
        <v>4338</v>
      </c>
      <c r="H1097">
        <v>20651422</v>
      </c>
      <c r="I1097" t="s">
        <v>785</v>
      </c>
      <c r="J1097" t="s">
        <v>19</v>
      </c>
      <c r="K1097" t="s">
        <v>20</v>
      </c>
      <c r="L1097">
        <v>10000000</v>
      </c>
      <c r="M1097">
        <v>7.4</v>
      </c>
      <c r="N1097" t="s">
        <v>4339</v>
      </c>
      <c r="P1097" t="s">
        <v>4340</v>
      </c>
      <c r="Q1097">
        <v>5.6</v>
      </c>
      <c r="R1097">
        <v>1</v>
      </c>
      <c r="S1097" cm="1">
        <f t="array" ref="S1097">PERCENTILE(IF(Table1[Director Name] = $P1097,Table1[imdb_score]),0.25)</f>
        <v>5.6</v>
      </c>
      <c r="T1097" cm="1">
        <f t="array" ref="T1097">PERCENTILE(IF(Table1[Director Name] = $P1097,Table1[imdb_score]),0.5)</f>
        <v>5.6</v>
      </c>
      <c r="U1097" cm="1">
        <f t="array" ref="U1097">PERCENTILE(IF(Table1[Director Name] = $P1097,Table1[imdb_score]),0.75)</f>
        <v>5.6</v>
      </c>
      <c r="V1097" cm="1">
        <f t="array" ref="V1097">PERCENTILE(IF(Table1[Director Name] = $P1097,Table1[imdb_score]),1)</f>
        <v>5.6</v>
      </c>
    </row>
    <row r="1098" spans="1:22">
      <c r="A1098" t="s">
        <v>2983</v>
      </c>
      <c r="B1098">
        <v>213</v>
      </c>
      <c r="C1098">
        <v>140</v>
      </c>
      <c r="D1098" t="s">
        <v>479</v>
      </c>
      <c r="E1098">
        <v>80574010</v>
      </c>
      <c r="F1098" t="s">
        <v>189</v>
      </c>
      <c r="G1098" t="s">
        <v>4341</v>
      </c>
      <c r="H1098">
        <v>20574010</v>
      </c>
      <c r="I1098" t="s">
        <v>3901</v>
      </c>
      <c r="J1098" t="s">
        <v>19</v>
      </c>
      <c r="K1098" t="s">
        <v>20</v>
      </c>
      <c r="L1098">
        <v>60000000</v>
      </c>
      <c r="M1098">
        <v>5.7</v>
      </c>
      <c r="N1098" t="s">
        <v>32</v>
      </c>
      <c r="P1098" t="s">
        <v>4342</v>
      </c>
      <c r="Q1098">
        <v>5.9</v>
      </c>
      <c r="R1098">
        <v>1</v>
      </c>
      <c r="S1098" cm="1">
        <f t="array" ref="S1098">PERCENTILE(IF(Table1[Director Name] = $P1098,Table1[imdb_score]),0.25)</f>
        <v>5.9</v>
      </c>
      <c r="T1098" cm="1">
        <f t="array" ref="T1098">PERCENTILE(IF(Table1[Director Name] = $P1098,Table1[imdb_score]),0.5)</f>
        <v>5.9</v>
      </c>
      <c r="U1098" cm="1">
        <f t="array" ref="U1098">PERCENTILE(IF(Table1[Director Name] = $P1098,Table1[imdb_score]),0.75)</f>
        <v>5.9</v>
      </c>
      <c r="V1098" cm="1">
        <f t="array" ref="V1098">PERCENTILE(IF(Table1[Director Name] = $P1098,Table1[imdb_score]),1)</f>
        <v>5.9</v>
      </c>
    </row>
    <row r="1099" spans="1:22">
      <c r="A1099" t="s">
        <v>4343</v>
      </c>
      <c r="B1099">
        <v>52</v>
      </c>
      <c r="C1099">
        <v>87</v>
      </c>
      <c r="D1099" t="s">
        <v>691</v>
      </c>
      <c r="E1099">
        <v>37566230</v>
      </c>
      <c r="F1099" t="s">
        <v>2798</v>
      </c>
      <c r="G1099" t="s">
        <v>4344</v>
      </c>
      <c r="H1099">
        <v>20566230</v>
      </c>
      <c r="I1099" t="s">
        <v>3787</v>
      </c>
      <c r="J1099" t="s">
        <v>19</v>
      </c>
      <c r="K1099" t="s">
        <v>20</v>
      </c>
      <c r="L1099">
        <v>17000000</v>
      </c>
      <c r="M1099">
        <v>5.0999999999999996</v>
      </c>
      <c r="N1099" t="s">
        <v>4345</v>
      </c>
      <c r="P1099" t="s">
        <v>4346</v>
      </c>
      <c r="Q1099">
        <v>5.8</v>
      </c>
      <c r="R1099">
        <v>1</v>
      </c>
      <c r="S1099" cm="1">
        <f t="array" ref="S1099">PERCENTILE(IF(Table1[Director Name] = $P1099,Table1[imdb_score]),0.25)</f>
        <v>5.8</v>
      </c>
      <c r="T1099" cm="1">
        <f t="array" ref="T1099">PERCENTILE(IF(Table1[Director Name] = $P1099,Table1[imdb_score]),0.5)</f>
        <v>5.8</v>
      </c>
      <c r="U1099" cm="1">
        <f t="array" ref="U1099">PERCENTILE(IF(Table1[Director Name] = $P1099,Table1[imdb_score]),0.75)</f>
        <v>5.8</v>
      </c>
      <c r="V1099" cm="1">
        <f t="array" ref="V1099">PERCENTILE(IF(Table1[Director Name] = $P1099,Table1[imdb_score]),1)</f>
        <v>5.8</v>
      </c>
    </row>
    <row r="1100" spans="1:22">
      <c r="A1100" t="s">
        <v>2752</v>
      </c>
      <c r="B1100">
        <v>119</v>
      </c>
      <c r="C1100">
        <v>89</v>
      </c>
      <c r="D1100" t="s">
        <v>1150</v>
      </c>
      <c r="E1100">
        <v>65557989</v>
      </c>
      <c r="F1100" t="s">
        <v>389</v>
      </c>
      <c r="G1100" t="s">
        <v>4347</v>
      </c>
      <c r="H1100">
        <v>20557989</v>
      </c>
      <c r="I1100" t="s">
        <v>4348</v>
      </c>
      <c r="J1100" t="s">
        <v>19</v>
      </c>
      <c r="K1100" t="s">
        <v>20</v>
      </c>
      <c r="L1100">
        <v>45000000</v>
      </c>
      <c r="M1100">
        <v>4.5999999999999996</v>
      </c>
      <c r="N1100" t="s">
        <v>4349</v>
      </c>
      <c r="P1100" t="s">
        <v>4241</v>
      </c>
      <c r="Q1100">
        <v>6.3</v>
      </c>
      <c r="R1100">
        <v>1</v>
      </c>
      <c r="S1100" cm="1">
        <f t="array" ref="S1100">PERCENTILE(IF(Table1[Director Name] = $P1100,Table1[imdb_score]),0.25)</f>
        <v>6.3</v>
      </c>
      <c r="T1100" cm="1">
        <f t="array" ref="T1100">PERCENTILE(IF(Table1[Director Name] = $P1100,Table1[imdb_score]),0.5)</f>
        <v>6.3</v>
      </c>
      <c r="U1100" cm="1">
        <f t="array" ref="U1100">PERCENTILE(IF(Table1[Director Name] = $P1100,Table1[imdb_score]),0.75)</f>
        <v>6.3</v>
      </c>
      <c r="V1100" cm="1">
        <f t="array" ref="V1100">PERCENTILE(IF(Table1[Director Name] = $P1100,Table1[imdb_score]),1)</f>
        <v>6.3</v>
      </c>
    </row>
    <row r="1101" spans="1:22">
      <c r="A1101" t="s">
        <v>320</v>
      </c>
      <c r="B1101">
        <v>171</v>
      </c>
      <c r="C1101">
        <v>156</v>
      </c>
      <c r="D1101" t="s">
        <v>1908</v>
      </c>
      <c r="E1101">
        <v>75530832</v>
      </c>
      <c r="F1101" t="s">
        <v>755</v>
      </c>
      <c r="G1101" t="s">
        <v>4350</v>
      </c>
      <c r="H1101">
        <v>20530832</v>
      </c>
      <c r="I1101" t="s">
        <v>3028</v>
      </c>
      <c r="J1101" t="s">
        <v>19</v>
      </c>
      <c r="K1101" t="s">
        <v>20</v>
      </c>
      <c r="L1101">
        <v>55000000</v>
      </c>
      <c r="M1101">
        <v>6.8</v>
      </c>
      <c r="N1101" t="s">
        <v>891</v>
      </c>
      <c r="P1101" t="s">
        <v>4351</v>
      </c>
      <c r="Q1101">
        <v>6.5</v>
      </c>
      <c r="R1101">
        <v>1</v>
      </c>
      <c r="S1101" cm="1">
        <f t="array" ref="S1101">PERCENTILE(IF(Table1[Director Name] = $P1101,Table1[imdb_score]),0.25)</f>
        <v>6.5</v>
      </c>
      <c r="T1101" cm="1">
        <f t="array" ref="T1101">PERCENTILE(IF(Table1[Director Name] = $P1101,Table1[imdb_score]),0.5)</f>
        <v>6.5</v>
      </c>
      <c r="U1101" cm="1">
        <f t="array" ref="U1101">PERCENTILE(IF(Table1[Director Name] = $P1101,Table1[imdb_score]),0.75)</f>
        <v>6.5</v>
      </c>
      <c r="V1101" cm="1">
        <f t="array" ref="V1101">PERCENTILE(IF(Table1[Director Name] = $P1101,Table1[imdb_score]),1)</f>
        <v>6.5</v>
      </c>
    </row>
    <row r="1102" spans="1:22">
      <c r="A1102" t="s">
        <v>729</v>
      </c>
      <c r="B1102">
        <v>175</v>
      </c>
      <c r="C1102">
        <v>90</v>
      </c>
      <c r="D1102" t="s">
        <v>4352</v>
      </c>
      <c r="E1102">
        <v>46455802</v>
      </c>
      <c r="F1102" t="s">
        <v>4353</v>
      </c>
      <c r="G1102" t="s">
        <v>4354</v>
      </c>
      <c r="H1102">
        <v>20455802</v>
      </c>
      <c r="I1102" t="s">
        <v>2554</v>
      </c>
      <c r="J1102" t="s">
        <v>19</v>
      </c>
      <c r="K1102" t="s">
        <v>20</v>
      </c>
      <c r="L1102">
        <v>26000000</v>
      </c>
      <c r="M1102">
        <v>6.2</v>
      </c>
      <c r="N1102" t="s">
        <v>1943</v>
      </c>
      <c r="P1102" t="s">
        <v>4355</v>
      </c>
      <c r="Q1102">
        <v>3.3</v>
      </c>
      <c r="R1102">
        <v>1</v>
      </c>
      <c r="S1102" cm="1">
        <f t="array" ref="S1102">PERCENTILE(IF(Table1[Director Name] = $P1102,Table1[imdb_score]),0.25)</f>
        <v>3.3</v>
      </c>
      <c r="T1102" cm="1">
        <f t="array" ref="T1102">PERCENTILE(IF(Table1[Director Name] = $P1102,Table1[imdb_score]),0.5)</f>
        <v>3.3</v>
      </c>
      <c r="U1102" cm="1">
        <f t="array" ref="U1102">PERCENTILE(IF(Table1[Director Name] = $P1102,Table1[imdb_score]),0.75)</f>
        <v>3.3</v>
      </c>
      <c r="V1102" cm="1">
        <f t="array" ref="V1102">PERCENTILE(IF(Table1[Director Name] = $P1102,Table1[imdb_score]),1)</f>
        <v>3.3</v>
      </c>
    </row>
    <row r="1103" spans="1:22">
      <c r="A1103" t="s">
        <v>753</v>
      </c>
      <c r="B1103">
        <v>72</v>
      </c>
      <c r="C1103">
        <v>108</v>
      </c>
      <c r="D1103" t="s">
        <v>4356</v>
      </c>
      <c r="E1103">
        <v>70450000</v>
      </c>
      <c r="F1103" t="s">
        <v>843</v>
      </c>
      <c r="G1103" t="s">
        <v>4357</v>
      </c>
      <c r="H1103">
        <v>20450000</v>
      </c>
      <c r="I1103" t="s">
        <v>1535</v>
      </c>
      <c r="J1103" t="s">
        <v>19</v>
      </c>
      <c r="K1103" t="s">
        <v>20</v>
      </c>
      <c r="L1103">
        <v>50000000</v>
      </c>
      <c r="M1103">
        <v>6</v>
      </c>
      <c r="N1103" t="s">
        <v>524</v>
      </c>
      <c r="P1103" t="s">
        <v>4358</v>
      </c>
      <c r="Q1103">
        <v>4.5</v>
      </c>
      <c r="R1103">
        <v>1</v>
      </c>
      <c r="S1103" cm="1">
        <f t="array" ref="S1103">PERCENTILE(IF(Table1[Director Name] = $P1103,Table1[imdb_score]),0.25)</f>
        <v>4.5</v>
      </c>
      <c r="T1103" cm="1">
        <f t="array" ref="T1103">PERCENTILE(IF(Table1[Director Name] = $P1103,Table1[imdb_score]),0.5)</f>
        <v>4.5</v>
      </c>
      <c r="U1103" cm="1">
        <f t="array" ref="U1103">PERCENTILE(IF(Table1[Director Name] = $P1103,Table1[imdb_score]),0.75)</f>
        <v>4.5</v>
      </c>
      <c r="V1103" cm="1">
        <f t="array" ref="V1103">PERCENTILE(IF(Table1[Director Name] = $P1103,Table1[imdb_score]),1)</f>
        <v>4.5</v>
      </c>
    </row>
    <row r="1104" spans="1:22">
      <c r="A1104" t="s">
        <v>313</v>
      </c>
      <c r="B1104">
        <v>212</v>
      </c>
      <c r="C1104">
        <v>89</v>
      </c>
      <c r="D1104" t="s">
        <v>863</v>
      </c>
      <c r="E1104">
        <v>21378000</v>
      </c>
      <c r="F1104" t="s">
        <v>1393</v>
      </c>
      <c r="G1104" t="s">
        <v>4359</v>
      </c>
      <c r="H1104">
        <v>20378000</v>
      </c>
      <c r="I1104" t="s">
        <v>3419</v>
      </c>
      <c r="J1104" t="s">
        <v>19</v>
      </c>
      <c r="K1104" t="s">
        <v>20</v>
      </c>
      <c r="L1104">
        <v>1000000</v>
      </c>
      <c r="M1104">
        <v>6.8</v>
      </c>
      <c r="N1104" t="s">
        <v>1805</v>
      </c>
      <c r="P1104" t="s">
        <v>4360</v>
      </c>
      <c r="Q1104">
        <v>6.3</v>
      </c>
      <c r="R1104">
        <v>1</v>
      </c>
      <c r="S1104" cm="1">
        <f t="array" ref="S1104">PERCENTILE(IF(Table1[Director Name] = $P1104,Table1[imdb_score]),0.25)</f>
        <v>6.3</v>
      </c>
      <c r="T1104" cm="1">
        <f t="array" ref="T1104">PERCENTILE(IF(Table1[Director Name] = $P1104,Table1[imdb_score]),0.5)</f>
        <v>6.3</v>
      </c>
      <c r="U1104" cm="1">
        <f t="array" ref="U1104">PERCENTILE(IF(Table1[Director Name] = $P1104,Table1[imdb_score]),0.75)</f>
        <v>6.3</v>
      </c>
      <c r="V1104" cm="1">
        <f t="array" ref="V1104">PERCENTILE(IF(Table1[Director Name] = $P1104,Table1[imdb_score]),1)</f>
        <v>6.3</v>
      </c>
    </row>
    <row r="1105" spans="1:22">
      <c r="A1105" t="s">
        <v>313</v>
      </c>
      <c r="B1105">
        <v>212</v>
      </c>
      <c r="C1105">
        <v>89</v>
      </c>
      <c r="D1105" t="s">
        <v>863</v>
      </c>
      <c r="E1105">
        <v>21378000</v>
      </c>
      <c r="F1105" t="s">
        <v>1393</v>
      </c>
      <c r="G1105" t="s">
        <v>4359</v>
      </c>
      <c r="H1105">
        <v>20378000</v>
      </c>
      <c r="I1105" t="s">
        <v>3419</v>
      </c>
      <c r="J1105" t="s">
        <v>19</v>
      </c>
      <c r="K1105" t="s">
        <v>20</v>
      </c>
      <c r="L1105">
        <v>1000000</v>
      </c>
      <c r="M1105">
        <v>6.8</v>
      </c>
      <c r="N1105" t="s">
        <v>1805</v>
      </c>
      <c r="P1105" t="s">
        <v>4361</v>
      </c>
      <c r="Q1105">
        <v>7.3</v>
      </c>
      <c r="R1105">
        <v>1</v>
      </c>
      <c r="S1105" cm="1">
        <f t="array" ref="S1105">PERCENTILE(IF(Table1[Director Name] = $P1105,Table1[imdb_score]),0.25)</f>
        <v>7.3</v>
      </c>
      <c r="T1105" cm="1">
        <f t="array" ref="T1105">PERCENTILE(IF(Table1[Director Name] = $P1105,Table1[imdb_score]),0.5)</f>
        <v>7.3</v>
      </c>
      <c r="U1105" cm="1">
        <f t="array" ref="U1105">PERCENTILE(IF(Table1[Director Name] = $P1105,Table1[imdb_score]),0.75)</f>
        <v>7.3</v>
      </c>
      <c r="V1105" cm="1">
        <f t="array" ref="V1105">PERCENTILE(IF(Table1[Director Name] = $P1105,Table1[imdb_score]),1)</f>
        <v>7.3</v>
      </c>
    </row>
    <row r="1106" spans="1:22">
      <c r="A1106" t="s">
        <v>3519</v>
      </c>
      <c r="B1106">
        <v>92</v>
      </c>
      <c r="C1106">
        <v>98</v>
      </c>
      <c r="D1106" t="s">
        <v>4362</v>
      </c>
      <c r="E1106">
        <v>30306281</v>
      </c>
      <c r="F1106" t="s">
        <v>3152</v>
      </c>
      <c r="G1106" t="s">
        <v>4363</v>
      </c>
      <c r="H1106">
        <v>20306281</v>
      </c>
      <c r="I1106" t="s">
        <v>4364</v>
      </c>
      <c r="J1106" t="s">
        <v>19</v>
      </c>
      <c r="K1106" t="s">
        <v>20</v>
      </c>
      <c r="L1106">
        <v>10000000</v>
      </c>
      <c r="M1106">
        <v>5.6</v>
      </c>
      <c r="N1106" t="s">
        <v>167</v>
      </c>
      <c r="P1106" t="s">
        <v>4365</v>
      </c>
      <c r="Q1106">
        <v>6.1</v>
      </c>
      <c r="R1106">
        <v>1</v>
      </c>
      <c r="S1106" cm="1">
        <f t="array" ref="S1106">PERCENTILE(IF(Table1[Director Name] = $P1106,Table1[imdb_score]),0.25)</f>
        <v>6.1</v>
      </c>
      <c r="T1106" cm="1">
        <f t="array" ref="T1106">PERCENTILE(IF(Table1[Director Name] = $P1106,Table1[imdb_score]),0.5)</f>
        <v>6.1</v>
      </c>
      <c r="U1106" cm="1">
        <f t="array" ref="U1106">PERCENTILE(IF(Table1[Director Name] = $P1106,Table1[imdb_score]),0.75)</f>
        <v>6.1</v>
      </c>
      <c r="V1106" cm="1">
        <f t="array" ref="V1106">PERCENTILE(IF(Table1[Director Name] = $P1106,Table1[imdb_score]),1)</f>
        <v>6.1</v>
      </c>
    </row>
    <row r="1107" spans="1:22">
      <c r="A1107" t="s">
        <v>971</v>
      </c>
      <c r="B1107">
        <v>108</v>
      </c>
      <c r="C1107">
        <v>131</v>
      </c>
      <c r="D1107" t="s">
        <v>606</v>
      </c>
      <c r="E1107">
        <v>50300000</v>
      </c>
      <c r="F1107" t="s">
        <v>4366</v>
      </c>
      <c r="G1107" t="s">
        <v>4367</v>
      </c>
      <c r="H1107">
        <v>20300000</v>
      </c>
      <c r="I1107" t="s">
        <v>4368</v>
      </c>
      <c r="J1107" t="s">
        <v>19</v>
      </c>
      <c r="K1107" t="s">
        <v>379</v>
      </c>
      <c r="L1107">
        <v>30000000</v>
      </c>
      <c r="M1107">
        <v>6.3</v>
      </c>
      <c r="N1107" t="s">
        <v>1081</v>
      </c>
      <c r="P1107" t="s">
        <v>4369</v>
      </c>
      <c r="Q1107">
        <v>5.4</v>
      </c>
      <c r="R1107">
        <v>1</v>
      </c>
      <c r="S1107" cm="1">
        <f t="array" ref="S1107">PERCENTILE(IF(Table1[Director Name] = $P1107,Table1[imdb_score]),0.25)</f>
        <v>5.4</v>
      </c>
      <c r="T1107" cm="1">
        <f t="array" ref="T1107">PERCENTILE(IF(Table1[Director Name] = $P1107,Table1[imdb_score]),0.5)</f>
        <v>5.4</v>
      </c>
      <c r="U1107" cm="1">
        <f t="array" ref="U1107">PERCENTILE(IF(Table1[Director Name] = $P1107,Table1[imdb_score]),0.75)</f>
        <v>5.4</v>
      </c>
      <c r="V1107" cm="1">
        <f t="array" ref="V1107">PERCENTILE(IF(Table1[Director Name] = $P1107,Table1[imdb_score]),1)</f>
        <v>5.4</v>
      </c>
    </row>
    <row r="1108" spans="1:22">
      <c r="A1108" t="s">
        <v>732</v>
      </c>
      <c r="B1108">
        <v>177</v>
      </c>
      <c r="C1108">
        <v>92</v>
      </c>
      <c r="D1108" t="s">
        <v>735</v>
      </c>
      <c r="E1108">
        <v>55291815</v>
      </c>
      <c r="F1108" t="s">
        <v>2371</v>
      </c>
      <c r="G1108" t="s">
        <v>4370</v>
      </c>
      <c r="H1108">
        <v>20291815</v>
      </c>
      <c r="I1108" t="s">
        <v>4371</v>
      </c>
      <c r="J1108" t="s">
        <v>19</v>
      </c>
      <c r="K1108" t="s">
        <v>20</v>
      </c>
      <c r="L1108">
        <v>35000000</v>
      </c>
      <c r="M1108">
        <v>6</v>
      </c>
      <c r="N1108" t="s">
        <v>57</v>
      </c>
      <c r="P1108" t="s">
        <v>2113</v>
      </c>
      <c r="Q1108">
        <v>7.9</v>
      </c>
      <c r="R1108">
        <v>1</v>
      </c>
      <c r="S1108" cm="1">
        <f t="array" ref="S1108">PERCENTILE(IF(Table1[Director Name] = $P1108,Table1[imdb_score]),0.25)</f>
        <v>7.9</v>
      </c>
      <c r="T1108" cm="1">
        <f t="array" ref="T1108">PERCENTILE(IF(Table1[Director Name] = $P1108,Table1[imdb_score]),0.5)</f>
        <v>7.9</v>
      </c>
      <c r="U1108" cm="1">
        <f t="array" ref="U1108">PERCENTILE(IF(Table1[Director Name] = $P1108,Table1[imdb_score]),0.75)</f>
        <v>7.9</v>
      </c>
      <c r="V1108" cm="1">
        <f t="array" ref="V1108">PERCENTILE(IF(Table1[Director Name] = $P1108,Table1[imdb_score]),1)</f>
        <v>7.9</v>
      </c>
    </row>
    <row r="1109" spans="1:22">
      <c r="A1109" t="s">
        <v>419</v>
      </c>
      <c r="B1109">
        <v>247</v>
      </c>
      <c r="C1109">
        <v>109</v>
      </c>
      <c r="D1109" t="s">
        <v>4372</v>
      </c>
      <c r="E1109">
        <v>80281096</v>
      </c>
      <c r="F1109" t="s">
        <v>2175</v>
      </c>
      <c r="G1109" t="s">
        <v>4373</v>
      </c>
      <c r="H1109">
        <v>20281096</v>
      </c>
      <c r="I1109" t="s">
        <v>3865</v>
      </c>
      <c r="J1109" t="s">
        <v>19</v>
      </c>
      <c r="K1109" t="s">
        <v>20</v>
      </c>
      <c r="L1109">
        <v>60000000</v>
      </c>
      <c r="M1109">
        <v>5.6</v>
      </c>
      <c r="N1109" t="s">
        <v>1740</v>
      </c>
      <c r="P1109" t="s">
        <v>4374</v>
      </c>
      <c r="Q1109">
        <v>5.0999999999999996</v>
      </c>
      <c r="R1109">
        <v>1</v>
      </c>
      <c r="S1109" cm="1">
        <f t="array" ref="S1109">PERCENTILE(IF(Table1[Director Name] = $P1109,Table1[imdb_score]),0.25)</f>
        <v>5.0999999999999996</v>
      </c>
      <c r="T1109" cm="1">
        <f t="array" ref="T1109">PERCENTILE(IF(Table1[Director Name] = $P1109,Table1[imdb_score]),0.5)</f>
        <v>5.0999999999999996</v>
      </c>
      <c r="U1109" cm="1">
        <f t="array" ref="U1109">PERCENTILE(IF(Table1[Director Name] = $P1109,Table1[imdb_score]),0.75)</f>
        <v>5.0999999999999996</v>
      </c>
      <c r="V1109" cm="1">
        <f t="array" ref="V1109">PERCENTILE(IF(Table1[Director Name] = $P1109,Table1[imdb_score]),1)</f>
        <v>5.0999999999999996</v>
      </c>
    </row>
    <row r="1110" spans="1:22">
      <c r="A1110" t="s">
        <v>720</v>
      </c>
      <c r="B1110">
        <v>391</v>
      </c>
      <c r="C1110">
        <v>109</v>
      </c>
      <c r="D1110" t="s">
        <v>4375</v>
      </c>
      <c r="E1110">
        <v>26236603</v>
      </c>
      <c r="F1110" t="s">
        <v>1244</v>
      </c>
      <c r="G1110" t="s">
        <v>4376</v>
      </c>
      <c r="H1110">
        <v>20236603</v>
      </c>
      <c r="I1110" t="s">
        <v>4377</v>
      </c>
      <c r="J1110" t="s">
        <v>19</v>
      </c>
      <c r="K1110" t="s">
        <v>20</v>
      </c>
      <c r="L1110">
        <v>6000000</v>
      </c>
      <c r="M1110">
        <v>7.9</v>
      </c>
      <c r="N1110" t="s">
        <v>891</v>
      </c>
      <c r="P1110" t="s">
        <v>4378</v>
      </c>
      <c r="Q1110">
        <v>7.1</v>
      </c>
      <c r="R1110">
        <v>1</v>
      </c>
      <c r="S1110" cm="1">
        <f t="array" ref="S1110">PERCENTILE(IF(Table1[Director Name] = $P1110,Table1[imdb_score]),0.25)</f>
        <v>7.1</v>
      </c>
      <c r="T1110" cm="1">
        <f t="array" ref="T1110">PERCENTILE(IF(Table1[Director Name] = $P1110,Table1[imdb_score]),0.5)</f>
        <v>7.1</v>
      </c>
      <c r="U1110" cm="1">
        <f t="array" ref="U1110">PERCENTILE(IF(Table1[Director Name] = $P1110,Table1[imdb_score]),0.75)</f>
        <v>7.1</v>
      </c>
      <c r="V1110" cm="1">
        <f t="array" ref="V1110">PERCENTILE(IF(Table1[Director Name] = $P1110,Table1[imdb_score]),1)</f>
        <v>7.1</v>
      </c>
    </row>
    <row r="1111" spans="1:22">
      <c r="A1111" t="s">
        <v>2042</v>
      </c>
      <c r="B1111">
        <v>143</v>
      </c>
      <c r="C1111">
        <v>80</v>
      </c>
      <c r="D1111" t="s">
        <v>4379</v>
      </c>
      <c r="E1111">
        <v>100169068</v>
      </c>
      <c r="F1111" t="s">
        <v>511</v>
      </c>
      <c r="G1111" t="s">
        <v>4380</v>
      </c>
      <c r="H1111">
        <v>20169068</v>
      </c>
      <c r="I1111" t="s">
        <v>4381</v>
      </c>
      <c r="J1111" t="s">
        <v>19</v>
      </c>
      <c r="K1111" t="s">
        <v>20</v>
      </c>
      <c r="L1111">
        <v>80000000</v>
      </c>
      <c r="M1111">
        <v>4.5999999999999996</v>
      </c>
      <c r="N1111" t="s">
        <v>139</v>
      </c>
      <c r="P1111" t="s">
        <v>4382</v>
      </c>
      <c r="Q1111">
        <v>5.3</v>
      </c>
      <c r="R1111">
        <v>1</v>
      </c>
      <c r="S1111" cm="1">
        <f t="array" ref="S1111">PERCENTILE(IF(Table1[Director Name] = $P1111,Table1[imdb_score]),0.25)</f>
        <v>5.3</v>
      </c>
      <c r="T1111" cm="1">
        <f t="array" ref="T1111">PERCENTILE(IF(Table1[Director Name] = $P1111,Table1[imdb_score]),0.5)</f>
        <v>5.3</v>
      </c>
      <c r="U1111" cm="1">
        <f t="array" ref="U1111">PERCENTILE(IF(Table1[Director Name] = $P1111,Table1[imdb_score]),0.75)</f>
        <v>5.3</v>
      </c>
      <c r="V1111" cm="1">
        <f t="array" ref="V1111">PERCENTILE(IF(Table1[Director Name] = $P1111,Table1[imdb_score]),1)</f>
        <v>5.3</v>
      </c>
    </row>
    <row r="1112" spans="1:22">
      <c r="A1112" t="s">
        <v>2729</v>
      </c>
      <c r="B1112">
        <v>191</v>
      </c>
      <c r="C1112">
        <v>87</v>
      </c>
      <c r="D1112" t="s">
        <v>1146</v>
      </c>
      <c r="E1112">
        <v>54132596</v>
      </c>
      <c r="F1112" t="s">
        <v>538</v>
      </c>
      <c r="G1112" t="s">
        <v>4383</v>
      </c>
      <c r="H1112">
        <v>20132596</v>
      </c>
      <c r="I1112" t="s">
        <v>1987</v>
      </c>
      <c r="J1112" t="s">
        <v>19</v>
      </c>
      <c r="K1112" t="s">
        <v>3914</v>
      </c>
      <c r="L1112">
        <v>34000000</v>
      </c>
      <c r="M1112">
        <v>6.3</v>
      </c>
      <c r="N1112" t="s">
        <v>4384</v>
      </c>
      <c r="P1112" t="s">
        <v>4385</v>
      </c>
      <c r="Q1112">
        <v>7</v>
      </c>
      <c r="R1112">
        <v>1</v>
      </c>
      <c r="S1112" cm="1">
        <f t="array" ref="S1112">PERCENTILE(IF(Table1[Director Name] = $P1112,Table1[imdb_score]),0.25)</f>
        <v>7</v>
      </c>
      <c r="T1112" cm="1">
        <f t="array" ref="T1112">PERCENTILE(IF(Table1[Director Name] = $P1112,Table1[imdb_score]),0.5)</f>
        <v>7</v>
      </c>
      <c r="U1112" cm="1">
        <f t="array" ref="U1112">PERCENTILE(IF(Table1[Director Name] = $P1112,Table1[imdb_score]),0.75)</f>
        <v>7</v>
      </c>
      <c r="V1112" cm="1">
        <f t="array" ref="V1112">PERCENTILE(IF(Table1[Director Name] = $P1112,Table1[imdb_score]),1)</f>
        <v>7</v>
      </c>
    </row>
    <row r="1113" spans="1:22">
      <c r="A1113" t="s">
        <v>449</v>
      </c>
      <c r="B1113">
        <v>198</v>
      </c>
      <c r="C1113">
        <v>97</v>
      </c>
      <c r="D1113" t="s">
        <v>1261</v>
      </c>
      <c r="E1113">
        <v>45089048</v>
      </c>
      <c r="F1113" t="s">
        <v>417</v>
      </c>
      <c r="G1113" t="s">
        <v>4386</v>
      </c>
      <c r="H1113">
        <v>20089048</v>
      </c>
      <c r="I1113" t="s">
        <v>4387</v>
      </c>
      <c r="J1113" t="s">
        <v>19</v>
      </c>
      <c r="K1113" t="s">
        <v>1365</v>
      </c>
      <c r="L1113">
        <v>25000000</v>
      </c>
      <c r="M1113">
        <v>6.5</v>
      </c>
      <c r="N1113" t="s">
        <v>4388</v>
      </c>
      <c r="P1113" t="s">
        <v>4389</v>
      </c>
      <c r="Q1113">
        <v>6.6</v>
      </c>
      <c r="R1113">
        <v>1</v>
      </c>
      <c r="S1113" cm="1">
        <f t="array" ref="S1113">PERCENTILE(IF(Table1[Director Name] = $P1113,Table1[imdb_score]),0.25)</f>
        <v>6.6</v>
      </c>
      <c r="T1113" cm="1">
        <f t="array" ref="T1113">PERCENTILE(IF(Table1[Director Name] = $P1113,Table1[imdb_score]),0.5)</f>
        <v>6.6</v>
      </c>
      <c r="U1113" cm="1">
        <f t="array" ref="U1113">PERCENTILE(IF(Table1[Director Name] = $P1113,Table1[imdb_score]),0.75)</f>
        <v>6.6</v>
      </c>
      <c r="V1113" cm="1">
        <f t="array" ref="V1113">PERCENTILE(IF(Table1[Director Name] = $P1113,Table1[imdb_score]),1)</f>
        <v>6.6</v>
      </c>
    </row>
    <row r="1114" spans="1:22">
      <c r="A1114" t="s">
        <v>2657</v>
      </c>
      <c r="B1114">
        <v>86</v>
      </c>
      <c r="C1114">
        <v>85</v>
      </c>
      <c r="D1114" t="s">
        <v>4390</v>
      </c>
      <c r="E1114">
        <v>28563926</v>
      </c>
      <c r="F1114" t="s">
        <v>3152</v>
      </c>
      <c r="G1114" t="s">
        <v>4391</v>
      </c>
      <c r="H1114">
        <v>20063926</v>
      </c>
      <c r="I1114" t="s">
        <v>2238</v>
      </c>
      <c r="J1114" t="s">
        <v>19</v>
      </c>
      <c r="K1114" t="s">
        <v>20</v>
      </c>
      <c r="L1114">
        <v>8500000</v>
      </c>
      <c r="M1114">
        <v>5</v>
      </c>
      <c r="N1114" t="s">
        <v>1124</v>
      </c>
      <c r="P1114" t="s">
        <v>4392</v>
      </c>
      <c r="Q1114">
        <v>7.5</v>
      </c>
      <c r="R1114">
        <v>1</v>
      </c>
      <c r="S1114" cm="1">
        <f t="array" ref="S1114">PERCENTILE(IF(Table1[Director Name] = $P1114,Table1[imdb_score]),0.25)</f>
        <v>7.5</v>
      </c>
      <c r="T1114" cm="1">
        <f t="array" ref="T1114">PERCENTILE(IF(Table1[Director Name] = $P1114,Table1[imdb_score]),0.5)</f>
        <v>7.5</v>
      </c>
      <c r="U1114" cm="1">
        <f t="array" ref="U1114">PERCENTILE(IF(Table1[Director Name] = $P1114,Table1[imdb_score]),0.75)</f>
        <v>7.5</v>
      </c>
      <c r="V1114" cm="1">
        <f t="array" ref="V1114">PERCENTILE(IF(Table1[Director Name] = $P1114,Table1[imdb_score]),1)</f>
        <v>7.5</v>
      </c>
    </row>
    <row r="1115" spans="1:22">
      <c r="A1115" t="s">
        <v>2019</v>
      </c>
      <c r="B1115">
        <v>676</v>
      </c>
      <c r="C1115">
        <v>100</v>
      </c>
      <c r="D1115" t="s">
        <v>226</v>
      </c>
      <c r="E1115">
        <v>35054909</v>
      </c>
      <c r="F1115" t="s">
        <v>1356</v>
      </c>
      <c r="G1115" t="s">
        <v>4393</v>
      </c>
      <c r="H1115">
        <v>20054909</v>
      </c>
      <c r="I1115" t="s">
        <v>4394</v>
      </c>
      <c r="J1115" t="s">
        <v>19</v>
      </c>
      <c r="K1115" t="s">
        <v>20</v>
      </c>
      <c r="L1115">
        <v>15000000</v>
      </c>
      <c r="M1115">
        <v>7.8</v>
      </c>
      <c r="N1115" t="s">
        <v>758</v>
      </c>
      <c r="P1115" t="s">
        <v>4395</v>
      </c>
      <c r="Q1115">
        <v>7.8</v>
      </c>
      <c r="R1115">
        <v>1</v>
      </c>
      <c r="S1115" cm="1">
        <f t="array" ref="S1115">PERCENTILE(IF(Table1[Director Name] = $P1115,Table1[imdb_score]),0.25)</f>
        <v>7.8</v>
      </c>
      <c r="T1115" cm="1">
        <f t="array" ref="T1115">PERCENTILE(IF(Table1[Director Name] = $P1115,Table1[imdb_score]),0.5)</f>
        <v>7.8</v>
      </c>
      <c r="U1115" cm="1">
        <f t="array" ref="U1115">PERCENTILE(IF(Table1[Director Name] = $P1115,Table1[imdb_score]),0.75)</f>
        <v>7.8</v>
      </c>
      <c r="V1115" cm="1">
        <f t="array" ref="V1115">PERCENTILE(IF(Table1[Director Name] = $P1115,Table1[imdb_score]),1)</f>
        <v>7.8</v>
      </c>
    </row>
    <row r="1116" spans="1:22">
      <c r="A1116" t="s">
        <v>1171</v>
      </c>
      <c r="B1116">
        <v>387</v>
      </c>
      <c r="C1116">
        <v>130</v>
      </c>
      <c r="D1116" t="s">
        <v>757</v>
      </c>
      <c r="E1116">
        <v>80033643</v>
      </c>
      <c r="F1116" t="s">
        <v>502</v>
      </c>
      <c r="G1116" t="s">
        <v>4396</v>
      </c>
      <c r="H1116">
        <v>20033643</v>
      </c>
      <c r="I1116" t="s">
        <v>1339</v>
      </c>
      <c r="J1116" t="s">
        <v>19</v>
      </c>
      <c r="K1116" t="s">
        <v>20</v>
      </c>
      <c r="L1116">
        <v>60000000</v>
      </c>
      <c r="M1116">
        <v>7</v>
      </c>
      <c r="N1116" t="s">
        <v>2792</v>
      </c>
      <c r="P1116" t="s">
        <v>4397</v>
      </c>
      <c r="Q1116">
        <v>5.2</v>
      </c>
      <c r="R1116">
        <v>1</v>
      </c>
      <c r="S1116" cm="1">
        <f t="array" ref="S1116">PERCENTILE(IF(Table1[Director Name] = $P1116,Table1[imdb_score]),0.25)</f>
        <v>5.2</v>
      </c>
      <c r="T1116" cm="1">
        <f t="array" ref="T1116">PERCENTILE(IF(Table1[Director Name] = $P1116,Table1[imdb_score]),0.5)</f>
        <v>5.2</v>
      </c>
      <c r="U1116" cm="1">
        <f t="array" ref="U1116">PERCENTILE(IF(Table1[Director Name] = $P1116,Table1[imdb_score]),0.75)</f>
        <v>5.2</v>
      </c>
      <c r="V1116" cm="1">
        <f t="array" ref="V1116">PERCENTILE(IF(Table1[Director Name] = $P1116,Table1[imdb_score]),1)</f>
        <v>5.2</v>
      </c>
    </row>
    <row r="1117" spans="1:22">
      <c r="A1117" t="s">
        <v>1171</v>
      </c>
      <c r="B1117">
        <v>387</v>
      </c>
      <c r="C1117">
        <v>130</v>
      </c>
      <c r="D1117" t="s">
        <v>757</v>
      </c>
      <c r="E1117">
        <v>80033643</v>
      </c>
      <c r="F1117" t="s">
        <v>502</v>
      </c>
      <c r="G1117" t="s">
        <v>4396</v>
      </c>
      <c r="H1117">
        <v>20033643</v>
      </c>
      <c r="I1117" t="s">
        <v>1339</v>
      </c>
      <c r="J1117" t="s">
        <v>19</v>
      </c>
      <c r="K1117" t="s">
        <v>20</v>
      </c>
      <c r="L1117">
        <v>60000000</v>
      </c>
      <c r="M1117">
        <v>7</v>
      </c>
      <c r="N1117" t="s">
        <v>2792</v>
      </c>
      <c r="P1117" t="s">
        <v>4398</v>
      </c>
      <c r="Q1117">
        <v>7.4</v>
      </c>
      <c r="R1117">
        <v>1</v>
      </c>
      <c r="S1117" cm="1">
        <f t="array" ref="S1117">PERCENTILE(IF(Table1[Director Name] = $P1117,Table1[imdb_score]),0.25)</f>
        <v>7.4</v>
      </c>
      <c r="T1117" cm="1">
        <f t="array" ref="T1117">PERCENTILE(IF(Table1[Director Name] = $P1117,Table1[imdb_score]),0.5)</f>
        <v>7.4</v>
      </c>
      <c r="U1117" cm="1">
        <f t="array" ref="U1117">PERCENTILE(IF(Table1[Director Name] = $P1117,Table1[imdb_score]),0.75)</f>
        <v>7.4</v>
      </c>
      <c r="V1117" cm="1">
        <f t="array" ref="V1117">PERCENTILE(IF(Table1[Director Name] = $P1117,Table1[imdb_score]),1)</f>
        <v>7.4</v>
      </c>
    </row>
    <row r="1118" spans="1:22">
      <c r="A1118" t="s">
        <v>387</v>
      </c>
      <c r="B1118">
        <v>102</v>
      </c>
      <c r="C1118">
        <v>106</v>
      </c>
      <c r="D1118" t="s">
        <v>1636</v>
      </c>
      <c r="E1118">
        <v>35007180</v>
      </c>
      <c r="F1118" t="s">
        <v>521</v>
      </c>
      <c r="G1118" t="s">
        <v>4399</v>
      </c>
      <c r="H1118">
        <v>20007180</v>
      </c>
      <c r="I1118" t="s">
        <v>4400</v>
      </c>
      <c r="J1118" t="s">
        <v>19</v>
      </c>
      <c r="K1118" t="s">
        <v>20</v>
      </c>
      <c r="L1118">
        <v>15000000</v>
      </c>
      <c r="M1118">
        <v>5.6</v>
      </c>
      <c r="N1118" t="s">
        <v>87</v>
      </c>
      <c r="P1118" t="s">
        <v>4401</v>
      </c>
      <c r="Q1118">
        <v>5.2</v>
      </c>
      <c r="R1118">
        <v>1</v>
      </c>
      <c r="S1118" cm="1">
        <f t="array" ref="S1118">PERCENTILE(IF(Table1[Director Name] = $P1118,Table1[imdb_score]),0.25)</f>
        <v>5.2</v>
      </c>
      <c r="T1118" cm="1">
        <f t="array" ref="T1118">PERCENTILE(IF(Table1[Director Name] = $P1118,Table1[imdb_score]),0.5)</f>
        <v>5.2</v>
      </c>
      <c r="U1118" cm="1">
        <f t="array" ref="U1118">PERCENTILE(IF(Table1[Director Name] = $P1118,Table1[imdb_score]),0.75)</f>
        <v>5.2</v>
      </c>
      <c r="V1118" cm="1">
        <f t="array" ref="V1118">PERCENTILE(IF(Table1[Director Name] = $P1118,Table1[imdb_score]),1)</f>
        <v>5.2</v>
      </c>
    </row>
    <row r="1119" spans="1:22">
      <c r="A1119" t="s">
        <v>200</v>
      </c>
      <c r="B1119">
        <v>294</v>
      </c>
      <c r="C1119">
        <v>106</v>
      </c>
      <c r="D1119" t="s">
        <v>202</v>
      </c>
      <c r="E1119">
        <v>94999143</v>
      </c>
      <c r="F1119" t="s">
        <v>3861</v>
      </c>
      <c r="G1119" t="s">
        <v>4402</v>
      </c>
      <c r="H1119">
        <v>19999143</v>
      </c>
      <c r="I1119" t="s">
        <v>2205</v>
      </c>
      <c r="J1119" t="s">
        <v>19</v>
      </c>
      <c r="K1119" t="s">
        <v>20</v>
      </c>
      <c r="L1119">
        <v>75000000</v>
      </c>
      <c r="M1119">
        <v>7.2</v>
      </c>
      <c r="N1119" t="s">
        <v>3559</v>
      </c>
      <c r="P1119" t="s">
        <v>4403</v>
      </c>
      <c r="Q1119">
        <v>6.8</v>
      </c>
      <c r="R1119">
        <v>1</v>
      </c>
      <c r="S1119" cm="1">
        <f t="array" ref="S1119">PERCENTILE(IF(Table1[Director Name] = $P1119,Table1[imdb_score]),0.25)</f>
        <v>6.8</v>
      </c>
      <c r="T1119" cm="1">
        <f t="array" ref="T1119">PERCENTILE(IF(Table1[Director Name] = $P1119,Table1[imdb_score]),0.5)</f>
        <v>6.8</v>
      </c>
      <c r="U1119" cm="1">
        <f t="array" ref="U1119">PERCENTILE(IF(Table1[Director Name] = $P1119,Table1[imdb_score]),0.75)</f>
        <v>6.8</v>
      </c>
      <c r="V1119" cm="1">
        <f t="array" ref="V1119">PERCENTILE(IF(Table1[Director Name] = $P1119,Table1[imdb_score]),1)</f>
        <v>6.8</v>
      </c>
    </row>
    <row r="1120" spans="1:22">
      <c r="A1120" t="s">
        <v>817</v>
      </c>
      <c r="B1120">
        <v>263</v>
      </c>
      <c r="C1120">
        <v>119</v>
      </c>
      <c r="D1120" t="s">
        <v>1815</v>
      </c>
      <c r="E1120">
        <v>129995817</v>
      </c>
      <c r="F1120" t="s">
        <v>28</v>
      </c>
      <c r="G1120" t="s">
        <v>4404</v>
      </c>
      <c r="H1120">
        <v>19995817</v>
      </c>
      <c r="I1120" t="s">
        <v>1621</v>
      </c>
      <c r="J1120" t="s">
        <v>19</v>
      </c>
      <c r="K1120" t="s">
        <v>20</v>
      </c>
      <c r="L1120">
        <v>110000000</v>
      </c>
      <c r="M1120">
        <v>6.3</v>
      </c>
      <c r="N1120" t="s">
        <v>109</v>
      </c>
      <c r="P1120" t="s">
        <v>3439</v>
      </c>
      <c r="Q1120">
        <v>6.2</v>
      </c>
      <c r="R1120">
        <v>1</v>
      </c>
      <c r="S1120" cm="1">
        <f t="array" ref="S1120">PERCENTILE(IF(Table1[Director Name] = $P1120,Table1[imdb_score]),0.25)</f>
        <v>6.2</v>
      </c>
      <c r="T1120" cm="1">
        <f t="array" ref="T1120">PERCENTILE(IF(Table1[Director Name] = $P1120,Table1[imdb_score]),0.5)</f>
        <v>6.2</v>
      </c>
      <c r="U1120" cm="1">
        <f t="array" ref="U1120">PERCENTILE(IF(Table1[Director Name] = $P1120,Table1[imdb_score]),0.75)</f>
        <v>6.2</v>
      </c>
      <c r="V1120" cm="1">
        <f t="array" ref="V1120">PERCENTILE(IF(Table1[Director Name] = $P1120,Table1[imdb_score]),1)</f>
        <v>6.2</v>
      </c>
    </row>
    <row r="1121" spans="1:22">
      <c r="A1121" t="s">
        <v>2584</v>
      </c>
      <c r="B1121">
        <v>191</v>
      </c>
      <c r="C1121">
        <v>109</v>
      </c>
      <c r="D1121" t="s">
        <v>4405</v>
      </c>
      <c r="E1121">
        <v>31990064</v>
      </c>
      <c r="F1121" t="s">
        <v>939</v>
      </c>
      <c r="G1121" t="s">
        <v>4406</v>
      </c>
      <c r="H1121">
        <v>19990064</v>
      </c>
      <c r="I1121" t="s">
        <v>4407</v>
      </c>
      <c r="J1121" t="s">
        <v>19</v>
      </c>
      <c r="K1121" t="s">
        <v>20</v>
      </c>
      <c r="L1121">
        <v>12000000</v>
      </c>
      <c r="M1121">
        <v>6.4</v>
      </c>
      <c r="N1121" t="s">
        <v>4408</v>
      </c>
      <c r="P1121" t="s">
        <v>4409</v>
      </c>
      <c r="Q1121">
        <v>7</v>
      </c>
      <c r="R1121">
        <v>1</v>
      </c>
      <c r="S1121" cm="1">
        <f t="array" ref="S1121">PERCENTILE(IF(Table1[Director Name] = $P1121,Table1[imdb_score]),0.25)</f>
        <v>7</v>
      </c>
      <c r="T1121" cm="1">
        <f t="array" ref="T1121">PERCENTILE(IF(Table1[Director Name] = $P1121,Table1[imdb_score]),0.5)</f>
        <v>7</v>
      </c>
      <c r="U1121" cm="1">
        <f t="array" ref="U1121">PERCENTILE(IF(Table1[Director Name] = $P1121,Table1[imdb_score]),0.75)</f>
        <v>7</v>
      </c>
      <c r="V1121" cm="1">
        <f t="array" ref="V1121">PERCENTILE(IF(Table1[Director Name] = $P1121,Table1[imdb_score]),1)</f>
        <v>7</v>
      </c>
    </row>
    <row r="1122" spans="1:22">
      <c r="A1122" t="s">
        <v>188</v>
      </c>
      <c r="B1122">
        <v>525</v>
      </c>
      <c r="C1122">
        <v>130</v>
      </c>
      <c r="D1122" t="s">
        <v>463</v>
      </c>
      <c r="E1122">
        <v>234903076</v>
      </c>
      <c r="F1122" t="s">
        <v>4410</v>
      </c>
      <c r="G1122" t="s">
        <v>4411</v>
      </c>
      <c r="H1122">
        <v>19903076</v>
      </c>
      <c r="I1122" t="s">
        <v>189</v>
      </c>
      <c r="J1122" t="s">
        <v>19</v>
      </c>
      <c r="K1122" t="s">
        <v>20</v>
      </c>
      <c r="L1122">
        <v>215000000</v>
      </c>
      <c r="M1122">
        <v>6.4</v>
      </c>
      <c r="N1122" t="s">
        <v>380</v>
      </c>
      <c r="P1122" t="s">
        <v>4412</v>
      </c>
      <c r="Q1122">
        <v>5.5</v>
      </c>
      <c r="R1122">
        <v>1</v>
      </c>
      <c r="S1122" cm="1">
        <f t="array" ref="S1122">PERCENTILE(IF(Table1[Director Name] = $P1122,Table1[imdb_score]),0.25)</f>
        <v>5.5</v>
      </c>
      <c r="T1122" cm="1">
        <f t="array" ref="T1122">PERCENTILE(IF(Table1[Director Name] = $P1122,Table1[imdb_score]),0.5)</f>
        <v>5.5</v>
      </c>
      <c r="U1122" cm="1">
        <f t="array" ref="U1122">PERCENTILE(IF(Table1[Director Name] = $P1122,Table1[imdb_score]),0.75)</f>
        <v>5.5</v>
      </c>
      <c r="V1122" cm="1">
        <f t="array" ref="V1122">PERCENTILE(IF(Table1[Director Name] = $P1122,Table1[imdb_score]),1)</f>
        <v>5.5</v>
      </c>
    </row>
    <row r="1123" spans="1:22">
      <c r="A1123" t="s">
        <v>188</v>
      </c>
      <c r="B1123">
        <v>525</v>
      </c>
      <c r="C1123">
        <v>130</v>
      </c>
      <c r="D1123" t="s">
        <v>463</v>
      </c>
      <c r="E1123">
        <v>234903076</v>
      </c>
      <c r="F1123" t="s">
        <v>4410</v>
      </c>
      <c r="G1123" t="s">
        <v>4411</v>
      </c>
      <c r="H1123">
        <v>19903076</v>
      </c>
      <c r="I1123" t="s">
        <v>189</v>
      </c>
      <c r="J1123" t="s">
        <v>19</v>
      </c>
      <c r="K1123" t="s">
        <v>20</v>
      </c>
      <c r="L1123">
        <v>215000000</v>
      </c>
      <c r="M1123">
        <v>6.4</v>
      </c>
      <c r="N1123" t="s">
        <v>380</v>
      </c>
      <c r="P1123" t="s">
        <v>4413</v>
      </c>
      <c r="Q1123">
        <v>6.9</v>
      </c>
      <c r="R1123">
        <v>1</v>
      </c>
      <c r="S1123" cm="1">
        <f t="array" ref="S1123">PERCENTILE(IF(Table1[Director Name] = $P1123,Table1[imdb_score]),0.25)</f>
        <v>6.9</v>
      </c>
      <c r="T1123" cm="1">
        <f t="array" ref="T1123">PERCENTILE(IF(Table1[Director Name] = $P1123,Table1[imdb_score]),0.5)</f>
        <v>6.9</v>
      </c>
      <c r="U1123" cm="1">
        <f t="array" ref="U1123">PERCENTILE(IF(Table1[Director Name] = $P1123,Table1[imdb_score]),0.75)</f>
        <v>6.9</v>
      </c>
      <c r="V1123" cm="1">
        <f t="array" ref="V1123">PERCENTILE(IF(Table1[Director Name] = $P1123,Table1[imdb_score]),1)</f>
        <v>6.9</v>
      </c>
    </row>
    <row r="1124" spans="1:22">
      <c r="A1124" t="s">
        <v>2623</v>
      </c>
      <c r="B1124">
        <v>179</v>
      </c>
      <c r="C1124">
        <v>90</v>
      </c>
      <c r="D1124" t="s">
        <v>3096</v>
      </c>
      <c r="E1124">
        <v>24809547</v>
      </c>
      <c r="F1124" t="s">
        <v>666</v>
      </c>
      <c r="G1124" t="s">
        <v>4414</v>
      </c>
      <c r="H1124">
        <v>19809547</v>
      </c>
      <c r="I1124" t="s">
        <v>122</v>
      </c>
      <c r="J1124" t="s">
        <v>19</v>
      </c>
      <c r="K1124" t="s">
        <v>20</v>
      </c>
      <c r="L1124">
        <v>5000000</v>
      </c>
      <c r="M1124">
        <v>6.4</v>
      </c>
      <c r="N1124" t="s">
        <v>167</v>
      </c>
      <c r="P1124" t="s">
        <v>2280</v>
      </c>
      <c r="Q1124">
        <v>5.7</v>
      </c>
      <c r="R1124">
        <v>1</v>
      </c>
      <c r="S1124" cm="1">
        <f t="array" ref="S1124">PERCENTILE(IF(Table1[Director Name] = $P1124,Table1[imdb_score]),0.25)</f>
        <v>5.7</v>
      </c>
      <c r="T1124" cm="1">
        <f t="array" ref="T1124">PERCENTILE(IF(Table1[Director Name] = $P1124,Table1[imdb_score]),0.5)</f>
        <v>5.7</v>
      </c>
      <c r="U1124" cm="1">
        <f t="array" ref="U1124">PERCENTILE(IF(Table1[Director Name] = $P1124,Table1[imdb_score]),0.75)</f>
        <v>5.7</v>
      </c>
      <c r="V1124" cm="1">
        <f t="array" ref="V1124">PERCENTILE(IF(Table1[Director Name] = $P1124,Table1[imdb_score]),1)</f>
        <v>5.7</v>
      </c>
    </row>
    <row r="1125" spans="1:22">
      <c r="A1125" t="s">
        <v>4365</v>
      </c>
      <c r="B1125">
        <v>19</v>
      </c>
      <c r="C1125">
        <v>84</v>
      </c>
      <c r="D1125" t="s">
        <v>589</v>
      </c>
      <c r="E1125">
        <v>27979400</v>
      </c>
      <c r="F1125" t="s">
        <v>1198</v>
      </c>
      <c r="G1125" t="s">
        <v>4415</v>
      </c>
      <c r="H1125">
        <v>19779400</v>
      </c>
      <c r="I1125" t="s">
        <v>4416</v>
      </c>
      <c r="J1125" t="s">
        <v>19</v>
      </c>
      <c r="K1125" t="s">
        <v>20</v>
      </c>
      <c r="L1125">
        <v>8200000</v>
      </c>
      <c r="M1125">
        <v>6.1</v>
      </c>
      <c r="N1125" t="s">
        <v>291</v>
      </c>
      <c r="P1125" t="s">
        <v>4417</v>
      </c>
      <c r="Q1125">
        <v>6.7</v>
      </c>
      <c r="R1125">
        <v>1</v>
      </c>
      <c r="S1125" cm="1">
        <f t="array" ref="S1125">PERCENTILE(IF(Table1[Director Name] = $P1125,Table1[imdb_score]),0.25)</f>
        <v>6.7</v>
      </c>
      <c r="T1125" cm="1">
        <f t="array" ref="T1125">PERCENTILE(IF(Table1[Director Name] = $P1125,Table1[imdb_score]),0.5)</f>
        <v>6.7</v>
      </c>
      <c r="U1125" cm="1">
        <f t="array" ref="U1125">PERCENTILE(IF(Table1[Director Name] = $P1125,Table1[imdb_score]),0.75)</f>
        <v>6.7</v>
      </c>
      <c r="V1125" cm="1">
        <f t="array" ref="V1125">PERCENTILE(IF(Table1[Director Name] = $P1125,Table1[imdb_score]),1)</f>
        <v>6.7</v>
      </c>
    </row>
    <row r="1126" spans="1:22">
      <c r="A1126" t="s">
        <v>1287</v>
      </c>
      <c r="B1126">
        <v>112</v>
      </c>
      <c r="C1126">
        <v>93</v>
      </c>
      <c r="D1126" t="s">
        <v>2569</v>
      </c>
      <c r="E1126">
        <v>39737645</v>
      </c>
      <c r="F1126" t="s">
        <v>2842</v>
      </c>
      <c r="G1126" t="s">
        <v>4418</v>
      </c>
      <c r="H1126">
        <v>19737645</v>
      </c>
      <c r="I1126" t="s">
        <v>2357</v>
      </c>
      <c r="J1126" t="s">
        <v>19</v>
      </c>
      <c r="K1126" t="s">
        <v>20</v>
      </c>
      <c r="L1126">
        <v>20000000</v>
      </c>
      <c r="M1126">
        <v>2.2999999999999998</v>
      </c>
      <c r="N1126" t="s">
        <v>473</v>
      </c>
      <c r="P1126" t="s">
        <v>4419</v>
      </c>
      <c r="Q1126">
        <v>5.3</v>
      </c>
      <c r="R1126">
        <v>1</v>
      </c>
      <c r="S1126" cm="1">
        <f t="array" ref="S1126">PERCENTILE(IF(Table1[Director Name] = $P1126,Table1[imdb_score]),0.25)</f>
        <v>5.3</v>
      </c>
      <c r="T1126" cm="1">
        <f t="array" ref="T1126">PERCENTILE(IF(Table1[Director Name] = $P1126,Table1[imdb_score]),0.5)</f>
        <v>5.3</v>
      </c>
      <c r="U1126" cm="1">
        <f t="array" ref="U1126">PERCENTILE(IF(Table1[Director Name] = $P1126,Table1[imdb_score]),0.75)</f>
        <v>5.3</v>
      </c>
      <c r="V1126" cm="1">
        <f t="array" ref="V1126">PERCENTILE(IF(Table1[Director Name] = $P1126,Table1[imdb_score]),1)</f>
        <v>5.3</v>
      </c>
    </row>
    <row r="1127" spans="1:22">
      <c r="A1127" t="s">
        <v>399</v>
      </c>
      <c r="B1127">
        <v>147</v>
      </c>
      <c r="C1127">
        <v>142</v>
      </c>
      <c r="D1127" t="s">
        <v>3183</v>
      </c>
      <c r="E1127">
        <v>44700000</v>
      </c>
      <c r="F1127" t="s">
        <v>755</v>
      </c>
      <c r="G1127" t="s">
        <v>4420</v>
      </c>
      <c r="H1127">
        <v>19700000</v>
      </c>
      <c r="I1127" t="s">
        <v>2716</v>
      </c>
      <c r="J1127" t="s">
        <v>19</v>
      </c>
      <c r="K1127" t="s">
        <v>20</v>
      </c>
      <c r="L1127">
        <v>25000000</v>
      </c>
      <c r="M1127">
        <v>8.3000000000000007</v>
      </c>
      <c r="N1127" t="s">
        <v>758</v>
      </c>
      <c r="P1127" t="s">
        <v>4421</v>
      </c>
      <c r="Q1127">
        <v>6.6</v>
      </c>
      <c r="R1127">
        <v>1</v>
      </c>
      <c r="S1127" cm="1">
        <f t="array" ref="S1127">PERCENTILE(IF(Table1[Director Name] = $P1127,Table1[imdb_score]),0.25)</f>
        <v>6.6</v>
      </c>
      <c r="T1127" cm="1">
        <f t="array" ref="T1127">PERCENTILE(IF(Table1[Director Name] = $P1127,Table1[imdb_score]),0.5)</f>
        <v>6.6</v>
      </c>
      <c r="U1127" cm="1">
        <f t="array" ref="U1127">PERCENTILE(IF(Table1[Director Name] = $P1127,Table1[imdb_score]),0.75)</f>
        <v>6.6</v>
      </c>
      <c r="V1127" cm="1">
        <f t="array" ref="V1127">PERCENTILE(IF(Table1[Director Name] = $P1127,Table1[imdb_score]),1)</f>
        <v>6.6</v>
      </c>
    </row>
    <row r="1128" spans="1:22">
      <c r="A1128" t="s">
        <v>1313</v>
      </c>
      <c r="B1128">
        <v>198</v>
      </c>
      <c r="C1128">
        <v>89</v>
      </c>
      <c r="D1128" t="s">
        <v>2076</v>
      </c>
      <c r="E1128">
        <v>31691811</v>
      </c>
      <c r="F1128" t="s">
        <v>3794</v>
      </c>
      <c r="G1128" t="s">
        <v>4422</v>
      </c>
      <c r="H1128">
        <v>19691811</v>
      </c>
      <c r="I1128" t="s">
        <v>4161</v>
      </c>
      <c r="J1128" t="s">
        <v>19</v>
      </c>
      <c r="K1128" t="s">
        <v>20</v>
      </c>
      <c r="L1128">
        <v>12000000</v>
      </c>
      <c r="M1128">
        <v>6</v>
      </c>
      <c r="N1128" t="s">
        <v>1922</v>
      </c>
      <c r="P1128" t="s">
        <v>2688</v>
      </c>
      <c r="Q1128">
        <v>6.1</v>
      </c>
      <c r="R1128">
        <v>1</v>
      </c>
      <c r="S1128" cm="1">
        <f t="array" ref="S1128">PERCENTILE(IF(Table1[Director Name] = $P1128,Table1[imdb_score]),0.25)</f>
        <v>6.1</v>
      </c>
      <c r="T1128" cm="1">
        <f t="array" ref="T1128">PERCENTILE(IF(Table1[Director Name] = $P1128,Table1[imdb_score]),0.5)</f>
        <v>6.1</v>
      </c>
      <c r="U1128" cm="1">
        <f t="array" ref="U1128">PERCENTILE(IF(Table1[Director Name] = $P1128,Table1[imdb_score]),0.75)</f>
        <v>6.1</v>
      </c>
      <c r="V1128" cm="1">
        <f t="array" ref="V1128">PERCENTILE(IF(Table1[Director Name] = $P1128,Table1[imdb_score]),1)</f>
        <v>6.1</v>
      </c>
    </row>
    <row r="1129" spans="1:22">
      <c r="A1129" t="s">
        <v>2782</v>
      </c>
      <c r="B1129">
        <v>207</v>
      </c>
      <c r="C1129">
        <v>96</v>
      </c>
      <c r="D1129" t="s">
        <v>1239</v>
      </c>
      <c r="E1129">
        <v>31597131</v>
      </c>
      <c r="F1129" t="s">
        <v>371</v>
      </c>
      <c r="G1129" t="s">
        <v>4423</v>
      </c>
      <c r="H1129">
        <v>19597131</v>
      </c>
      <c r="I1129" t="s">
        <v>1389</v>
      </c>
      <c r="J1129" t="s">
        <v>19</v>
      </c>
      <c r="K1129" t="s">
        <v>20</v>
      </c>
      <c r="L1129">
        <v>12000000</v>
      </c>
      <c r="M1129">
        <v>6.8</v>
      </c>
      <c r="N1129" t="s">
        <v>1124</v>
      </c>
      <c r="P1129" t="s">
        <v>4424</v>
      </c>
      <c r="Q1129">
        <v>7</v>
      </c>
      <c r="R1129">
        <v>1</v>
      </c>
      <c r="S1129" cm="1">
        <f t="array" ref="S1129">PERCENTILE(IF(Table1[Director Name] = $P1129,Table1[imdb_score]),0.25)</f>
        <v>7</v>
      </c>
      <c r="T1129" cm="1">
        <f t="array" ref="T1129">PERCENTILE(IF(Table1[Director Name] = $P1129,Table1[imdb_score]),0.5)</f>
        <v>7</v>
      </c>
      <c r="U1129" cm="1">
        <f t="array" ref="U1129">PERCENTILE(IF(Table1[Director Name] = $P1129,Table1[imdb_score]),0.75)</f>
        <v>7</v>
      </c>
      <c r="V1129" cm="1">
        <f t="array" ref="V1129">PERCENTILE(IF(Table1[Director Name] = $P1129,Table1[imdb_score]),1)</f>
        <v>7</v>
      </c>
    </row>
    <row r="1130" spans="1:22">
      <c r="A1130" t="s">
        <v>2797</v>
      </c>
      <c r="B1130">
        <v>207</v>
      </c>
      <c r="C1130">
        <v>98</v>
      </c>
      <c r="D1130" t="s">
        <v>3670</v>
      </c>
      <c r="E1130">
        <v>59588068</v>
      </c>
      <c r="F1130" t="s">
        <v>59</v>
      </c>
      <c r="G1130" t="s">
        <v>4425</v>
      </c>
      <c r="H1130">
        <v>19588068</v>
      </c>
      <c r="I1130" t="s">
        <v>154</v>
      </c>
      <c r="J1130" t="s">
        <v>19</v>
      </c>
      <c r="K1130" t="s">
        <v>20</v>
      </c>
      <c r="L1130">
        <v>40000000</v>
      </c>
      <c r="M1130">
        <v>5.8</v>
      </c>
      <c r="N1130" t="s">
        <v>861</v>
      </c>
      <c r="P1130" t="s">
        <v>4426</v>
      </c>
      <c r="Q1130">
        <v>6.9</v>
      </c>
      <c r="R1130">
        <v>1</v>
      </c>
      <c r="S1130" cm="1">
        <f t="array" ref="S1130">PERCENTILE(IF(Table1[Director Name] = $P1130,Table1[imdb_score]),0.25)</f>
        <v>6.9</v>
      </c>
      <c r="T1130" cm="1">
        <f t="array" ref="T1130">PERCENTILE(IF(Table1[Director Name] = $P1130,Table1[imdb_score]),0.5)</f>
        <v>6.9</v>
      </c>
      <c r="U1130" cm="1">
        <f t="array" ref="U1130">PERCENTILE(IF(Table1[Director Name] = $P1130,Table1[imdb_score]),0.75)</f>
        <v>6.9</v>
      </c>
      <c r="V1130" cm="1">
        <f t="array" ref="V1130">PERCENTILE(IF(Table1[Director Name] = $P1130,Table1[imdb_score]),1)</f>
        <v>6.9</v>
      </c>
    </row>
    <row r="1131" spans="1:22">
      <c r="A1131" t="s">
        <v>1801</v>
      </c>
      <c r="B1131">
        <v>125</v>
      </c>
      <c r="C1131">
        <v>115</v>
      </c>
      <c r="D1131" t="s">
        <v>2076</v>
      </c>
      <c r="E1131">
        <v>74540762</v>
      </c>
      <c r="F1131" t="s">
        <v>2261</v>
      </c>
      <c r="G1131" t="s">
        <v>4427</v>
      </c>
      <c r="H1131">
        <v>19540762</v>
      </c>
      <c r="I1131" t="s">
        <v>4428</v>
      </c>
      <c r="J1131" t="s">
        <v>19</v>
      </c>
      <c r="K1131" t="s">
        <v>20</v>
      </c>
      <c r="L1131">
        <v>55000000</v>
      </c>
      <c r="M1131">
        <v>6.5</v>
      </c>
      <c r="N1131" t="s">
        <v>2318</v>
      </c>
      <c r="P1131" t="s">
        <v>4429</v>
      </c>
      <c r="Q1131">
        <v>3.5</v>
      </c>
      <c r="R1131">
        <v>1</v>
      </c>
      <c r="S1131" cm="1">
        <f t="array" ref="S1131">PERCENTILE(IF(Table1[Director Name] = $P1131,Table1[imdb_score]),0.25)</f>
        <v>3.5</v>
      </c>
      <c r="T1131" cm="1">
        <f t="array" ref="T1131">PERCENTILE(IF(Table1[Director Name] = $P1131,Table1[imdb_score]),0.5)</f>
        <v>3.5</v>
      </c>
      <c r="U1131" cm="1">
        <f t="array" ref="U1131">PERCENTILE(IF(Table1[Director Name] = $P1131,Table1[imdb_score]),0.75)</f>
        <v>3.5</v>
      </c>
      <c r="V1131" cm="1">
        <f t="array" ref="V1131">PERCENTILE(IF(Table1[Director Name] = $P1131,Table1[imdb_score]),1)</f>
        <v>3.5</v>
      </c>
    </row>
    <row r="1132" spans="1:22">
      <c r="A1132" t="s">
        <v>1302</v>
      </c>
      <c r="B1132">
        <v>197</v>
      </c>
      <c r="C1132">
        <v>107</v>
      </c>
      <c r="D1132" t="s">
        <v>2459</v>
      </c>
      <c r="E1132">
        <v>45506619</v>
      </c>
      <c r="F1132" t="s">
        <v>453</v>
      </c>
      <c r="G1132" t="s">
        <v>4430</v>
      </c>
      <c r="H1132">
        <v>19506619</v>
      </c>
      <c r="I1132" t="s">
        <v>3969</v>
      </c>
      <c r="J1132" t="s">
        <v>19</v>
      </c>
      <c r="K1132" t="s">
        <v>379</v>
      </c>
      <c r="L1132">
        <v>26000000</v>
      </c>
      <c r="M1132">
        <v>7.8</v>
      </c>
      <c r="N1132" t="s">
        <v>4431</v>
      </c>
      <c r="P1132" t="s">
        <v>4432</v>
      </c>
      <c r="Q1132">
        <v>7.4</v>
      </c>
      <c r="R1132">
        <v>1</v>
      </c>
      <c r="S1132" cm="1">
        <f t="array" ref="S1132">PERCENTILE(IF(Table1[Director Name] = $P1132,Table1[imdb_score]),0.25)</f>
        <v>7.4</v>
      </c>
      <c r="T1132" cm="1">
        <f t="array" ref="T1132">PERCENTILE(IF(Table1[Director Name] = $P1132,Table1[imdb_score]),0.5)</f>
        <v>7.4</v>
      </c>
      <c r="U1132" cm="1">
        <f t="array" ref="U1132">PERCENTILE(IF(Table1[Director Name] = $P1132,Table1[imdb_score]),0.75)</f>
        <v>7.4</v>
      </c>
      <c r="V1132" cm="1">
        <f t="array" ref="V1132">PERCENTILE(IF(Table1[Director Name] = $P1132,Table1[imdb_score]),1)</f>
        <v>7.4</v>
      </c>
    </row>
    <row r="1133" spans="1:22">
      <c r="A1133" t="s">
        <v>170</v>
      </c>
      <c r="B1133">
        <v>89</v>
      </c>
      <c r="C1133">
        <v>121</v>
      </c>
      <c r="D1133" t="s">
        <v>4319</v>
      </c>
      <c r="E1133">
        <v>55500000</v>
      </c>
      <c r="F1133" t="s">
        <v>4433</v>
      </c>
      <c r="G1133" t="s">
        <v>4434</v>
      </c>
      <c r="H1133">
        <v>19500000</v>
      </c>
      <c r="I1133" t="s">
        <v>4435</v>
      </c>
      <c r="J1133" t="s">
        <v>19</v>
      </c>
      <c r="K1133" t="s">
        <v>379</v>
      </c>
      <c r="L1133">
        <v>36000000</v>
      </c>
      <c r="M1133">
        <v>6.2</v>
      </c>
      <c r="N1133" t="s">
        <v>1081</v>
      </c>
      <c r="P1133" t="s">
        <v>4436</v>
      </c>
      <c r="Q1133">
        <v>7.1</v>
      </c>
      <c r="R1133">
        <v>1</v>
      </c>
      <c r="S1133" cm="1">
        <f t="array" ref="S1133">PERCENTILE(IF(Table1[Director Name] = $P1133,Table1[imdb_score]),0.25)</f>
        <v>7.1</v>
      </c>
      <c r="T1133" cm="1">
        <f t="array" ref="T1133">PERCENTILE(IF(Table1[Director Name] = $P1133,Table1[imdb_score]),0.5)</f>
        <v>7.1</v>
      </c>
      <c r="U1133" cm="1">
        <f t="array" ref="U1133">PERCENTILE(IF(Table1[Director Name] = $P1133,Table1[imdb_score]),0.75)</f>
        <v>7.1</v>
      </c>
      <c r="V1133" cm="1">
        <f t="array" ref="V1133">PERCENTILE(IF(Table1[Director Name] = $P1133,Table1[imdb_score]),1)</f>
        <v>7.1</v>
      </c>
    </row>
    <row r="1134" spans="1:22">
      <c r="A1134" t="s">
        <v>682</v>
      </c>
      <c r="B1134">
        <v>78</v>
      </c>
      <c r="C1134">
        <v>101</v>
      </c>
      <c r="D1134" t="s">
        <v>3493</v>
      </c>
      <c r="E1134">
        <v>29500000</v>
      </c>
      <c r="F1134" t="s">
        <v>226</v>
      </c>
      <c r="G1134" t="s">
        <v>4437</v>
      </c>
      <c r="H1134">
        <v>19500000</v>
      </c>
      <c r="I1134" t="s">
        <v>4438</v>
      </c>
      <c r="J1134" t="s">
        <v>19</v>
      </c>
      <c r="K1134" t="s">
        <v>20</v>
      </c>
      <c r="L1134">
        <v>10000000</v>
      </c>
      <c r="M1134">
        <v>6.5</v>
      </c>
      <c r="N1134" t="s">
        <v>4439</v>
      </c>
      <c r="P1134" t="s">
        <v>4440</v>
      </c>
      <c r="Q1134">
        <v>7.3</v>
      </c>
      <c r="R1134">
        <v>1</v>
      </c>
      <c r="S1134" cm="1">
        <f t="array" ref="S1134">PERCENTILE(IF(Table1[Director Name] = $P1134,Table1[imdb_score]),0.25)</f>
        <v>7.3</v>
      </c>
      <c r="T1134" cm="1">
        <f t="array" ref="T1134">PERCENTILE(IF(Table1[Director Name] = $P1134,Table1[imdb_score]),0.5)</f>
        <v>7.3</v>
      </c>
      <c r="U1134" cm="1">
        <f t="array" ref="U1134">PERCENTILE(IF(Table1[Director Name] = $P1134,Table1[imdb_score]),0.75)</f>
        <v>7.3</v>
      </c>
      <c r="V1134" cm="1">
        <f t="array" ref="V1134">PERCENTILE(IF(Table1[Director Name] = $P1134,Table1[imdb_score]),1)</f>
        <v>7.3</v>
      </c>
    </row>
    <row r="1135" spans="1:22">
      <c r="A1135" t="s">
        <v>797</v>
      </c>
      <c r="B1135">
        <v>157</v>
      </c>
      <c r="C1135">
        <v>109</v>
      </c>
      <c r="D1135" t="s">
        <v>3268</v>
      </c>
      <c r="E1135">
        <v>45489752</v>
      </c>
      <c r="F1135" t="s">
        <v>62</v>
      </c>
      <c r="G1135" t="s">
        <v>4441</v>
      </c>
      <c r="H1135">
        <v>19489752</v>
      </c>
      <c r="I1135" t="s">
        <v>1908</v>
      </c>
      <c r="J1135" t="s">
        <v>19</v>
      </c>
      <c r="K1135" t="s">
        <v>20</v>
      </c>
      <c r="L1135">
        <v>26000000</v>
      </c>
      <c r="M1135">
        <v>6.5</v>
      </c>
      <c r="N1135" t="s">
        <v>564</v>
      </c>
      <c r="P1135" t="s">
        <v>4442</v>
      </c>
      <c r="Q1135">
        <v>4.8</v>
      </c>
      <c r="R1135">
        <v>1</v>
      </c>
      <c r="S1135" cm="1">
        <f t="array" ref="S1135">PERCENTILE(IF(Table1[Director Name] = $P1135,Table1[imdb_score]),0.25)</f>
        <v>4.8</v>
      </c>
      <c r="T1135" cm="1">
        <f t="array" ref="T1135">PERCENTILE(IF(Table1[Director Name] = $P1135,Table1[imdb_score]),0.5)</f>
        <v>4.8</v>
      </c>
      <c r="U1135" cm="1">
        <f t="array" ref="U1135">PERCENTILE(IF(Table1[Director Name] = $P1135,Table1[imdb_score]),0.75)</f>
        <v>4.8</v>
      </c>
      <c r="V1135" cm="1">
        <f t="array" ref="V1135">PERCENTILE(IF(Table1[Director Name] = $P1135,Table1[imdb_score]),1)</f>
        <v>4.8</v>
      </c>
    </row>
    <row r="1136" spans="1:22">
      <c r="A1136" t="s">
        <v>1534</v>
      </c>
      <c r="B1136">
        <v>49</v>
      </c>
      <c r="C1136">
        <v>98</v>
      </c>
      <c r="D1136" t="s">
        <v>4443</v>
      </c>
      <c r="E1136">
        <v>44455658</v>
      </c>
      <c r="F1136" t="s">
        <v>1090</v>
      </c>
      <c r="G1136" t="s">
        <v>4444</v>
      </c>
      <c r="H1136">
        <v>19455658</v>
      </c>
      <c r="I1136" t="s">
        <v>4445</v>
      </c>
      <c r="J1136" t="s">
        <v>19</v>
      </c>
      <c r="K1136" t="s">
        <v>20</v>
      </c>
      <c r="L1136">
        <v>25000000</v>
      </c>
      <c r="M1136">
        <v>6.7</v>
      </c>
      <c r="N1136" t="s">
        <v>445</v>
      </c>
      <c r="P1136" t="s">
        <v>4446</v>
      </c>
      <c r="Q1136">
        <v>5.6</v>
      </c>
      <c r="R1136">
        <v>1</v>
      </c>
      <c r="S1136" cm="1">
        <f t="array" ref="S1136">PERCENTILE(IF(Table1[Director Name] = $P1136,Table1[imdb_score]),0.25)</f>
        <v>5.6</v>
      </c>
      <c r="T1136" cm="1">
        <f t="array" ref="T1136">PERCENTILE(IF(Table1[Director Name] = $P1136,Table1[imdb_score]),0.5)</f>
        <v>5.6</v>
      </c>
      <c r="U1136" cm="1">
        <f t="array" ref="U1136">PERCENTILE(IF(Table1[Director Name] = $P1136,Table1[imdb_score]),0.75)</f>
        <v>5.6</v>
      </c>
      <c r="V1136" cm="1">
        <f t="array" ref="V1136">PERCENTILE(IF(Table1[Director Name] = $P1136,Table1[imdb_score]),1)</f>
        <v>5.6</v>
      </c>
    </row>
    <row r="1137" spans="1:22">
      <c r="A1137" t="s">
        <v>363</v>
      </c>
      <c r="B1137">
        <v>213</v>
      </c>
      <c r="C1137">
        <v>102</v>
      </c>
      <c r="D1137" t="s">
        <v>4447</v>
      </c>
      <c r="E1137">
        <v>22202612</v>
      </c>
      <c r="F1137" t="s">
        <v>4448</v>
      </c>
      <c r="G1137" t="s">
        <v>4449</v>
      </c>
      <c r="H1137">
        <v>19402612</v>
      </c>
      <c r="I1137" t="s">
        <v>4450</v>
      </c>
      <c r="J1137" t="s">
        <v>19</v>
      </c>
      <c r="K1137" t="s">
        <v>20</v>
      </c>
      <c r="L1137">
        <v>2800000</v>
      </c>
      <c r="M1137">
        <v>8.1</v>
      </c>
      <c r="N1137" t="s">
        <v>4451</v>
      </c>
      <c r="P1137" t="s">
        <v>4452</v>
      </c>
      <c r="Q1137">
        <v>5.3</v>
      </c>
      <c r="R1137">
        <v>1</v>
      </c>
      <c r="S1137" cm="1">
        <f t="array" ref="S1137">PERCENTILE(IF(Table1[Director Name] = $P1137,Table1[imdb_score]),0.25)</f>
        <v>5.3</v>
      </c>
      <c r="T1137" cm="1">
        <f t="array" ref="T1137">PERCENTILE(IF(Table1[Director Name] = $P1137,Table1[imdb_score]),0.5)</f>
        <v>5.3</v>
      </c>
      <c r="U1137" cm="1">
        <f t="array" ref="U1137">PERCENTILE(IF(Table1[Director Name] = $P1137,Table1[imdb_score]),0.75)</f>
        <v>5.3</v>
      </c>
      <c r="V1137" cm="1">
        <f t="array" ref="V1137">PERCENTILE(IF(Table1[Director Name] = $P1137,Table1[imdb_score]),1)</f>
        <v>5.3</v>
      </c>
    </row>
    <row r="1138" spans="1:22">
      <c r="A1138" t="s">
        <v>3991</v>
      </c>
      <c r="B1138">
        <v>172</v>
      </c>
      <c r="C1138">
        <v>92</v>
      </c>
      <c r="D1138" t="s">
        <v>1312</v>
      </c>
      <c r="E1138">
        <v>31397498</v>
      </c>
      <c r="F1138" t="s">
        <v>2371</v>
      </c>
      <c r="G1138" t="s">
        <v>4453</v>
      </c>
      <c r="H1138">
        <v>19397498</v>
      </c>
      <c r="I1138" t="s">
        <v>4454</v>
      </c>
      <c r="J1138" t="s">
        <v>19</v>
      </c>
      <c r="K1138" t="s">
        <v>20</v>
      </c>
      <c r="L1138">
        <v>12000000</v>
      </c>
      <c r="M1138">
        <v>5.4</v>
      </c>
      <c r="N1138" t="s">
        <v>1318</v>
      </c>
      <c r="P1138" t="s">
        <v>4455</v>
      </c>
      <c r="Q1138">
        <v>3.4</v>
      </c>
      <c r="R1138">
        <v>1</v>
      </c>
      <c r="S1138" cm="1">
        <f t="array" ref="S1138">PERCENTILE(IF(Table1[Director Name] = $P1138,Table1[imdb_score]),0.25)</f>
        <v>3.4</v>
      </c>
      <c r="T1138" cm="1">
        <f t="array" ref="T1138">PERCENTILE(IF(Table1[Director Name] = $P1138,Table1[imdb_score]),0.5)</f>
        <v>3.4</v>
      </c>
      <c r="U1138" cm="1">
        <f t="array" ref="U1138">PERCENTILE(IF(Table1[Director Name] = $P1138,Table1[imdb_score]),0.75)</f>
        <v>3.4</v>
      </c>
      <c r="V1138" cm="1">
        <f t="array" ref="V1138">PERCENTILE(IF(Table1[Director Name] = $P1138,Table1[imdb_score]),1)</f>
        <v>3.4</v>
      </c>
    </row>
    <row r="1139" spans="1:22">
      <c r="A1139" t="s">
        <v>1359</v>
      </c>
      <c r="B1139">
        <v>8</v>
      </c>
      <c r="C1139">
        <v>100</v>
      </c>
      <c r="D1139" t="s">
        <v>4456</v>
      </c>
      <c r="E1139">
        <v>29392418</v>
      </c>
      <c r="F1139" t="s">
        <v>839</v>
      </c>
      <c r="G1139" t="s">
        <v>4457</v>
      </c>
      <c r="H1139">
        <v>19392418</v>
      </c>
      <c r="I1139" t="s">
        <v>3670</v>
      </c>
      <c r="J1139" t="s">
        <v>19</v>
      </c>
      <c r="K1139" t="s">
        <v>20</v>
      </c>
      <c r="L1139">
        <v>10000000</v>
      </c>
      <c r="M1139">
        <v>5.8</v>
      </c>
      <c r="N1139" t="s">
        <v>291</v>
      </c>
      <c r="P1139" t="s">
        <v>4458</v>
      </c>
      <c r="Q1139">
        <v>6.3</v>
      </c>
      <c r="R1139">
        <v>1</v>
      </c>
      <c r="S1139" cm="1">
        <f t="array" ref="S1139">PERCENTILE(IF(Table1[Director Name] = $P1139,Table1[imdb_score]),0.25)</f>
        <v>6.3</v>
      </c>
      <c r="T1139" cm="1">
        <f t="array" ref="T1139">PERCENTILE(IF(Table1[Director Name] = $P1139,Table1[imdb_score]),0.5)</f>
        <v>6.3</v>
      </c>
      <c r="U1139" cm="1">
        <f t="array" ref="U1139">PERCENTILE(IF(Table1[Director Name] = $P1139,Table1[imdb_score]),0.75)</f>
        <v>6.3</v>
      </c>
      <c r="V1139" cm="1">
        <f t="array" ref="V1139">PERCENTILE(IF(Table1[Director Name] = $P1139,Table1[imdb_score]),1)</f>
        <v>6.3</v>
      </c>
    </row>
    <row r="1140" spans="1:22">
      <c r="A1140" t="s">
        <v>1489</v>
      </c>
      <c r="B1140">
        <v>37</v>
      </c>
      <c r="C1140">
        <v>109</v>
      </c>
      <c r="D1140" t="s">
        <v>2175</v>
      </c>
      <c r="E1140">
        <v>27362712</v>
      </c>
      <c r="F1140" t="s">
        <v>2021</v>
      </c>
      <c r="G1140" t="s">
        <v>4459</v>
      </c>
      <c r="H1140">
        <v>19362712</v>
      </c>
      <c r="I1140" t="s">
        <v>2919</v>
      </c>
      <c r="J1140" t="s">
        <v>19</v>
      </c>
      <c r="K1140" t="s">
        <v>20</v>
      </c>
      <c r="L1140">
        <v>8000000</v>
      </c>
      <c r="M1140">
        <v>6.5</v>
      </c>
      <c r="N1140" t="s">
        <v>3052</v>
      </c>
      <c r="P1140" t="s">
        <v>4460</v>
      </c>
      <c r="Q1140">
        <v>6.5</v>
      </c>
      <c r="R1140">
        <v>1</v>
      </c>
      <c r="S1140" cm="1">
        <f t="array" ref="S1140">PERCENTILE(IF(Table1[Director Name] = $P1140,Table1[imdb_score]),0.25)</f>
        <v>6.5</v>
      </c>
      <c r="T1140" cm="1">
        <f t="array" ref="T1140">PERCENTILE(IF(Table1[Director Name] = $P1140,Table1[imdb_score]),0.5)</f>
        <v>6.5</v>
      </c>
      <c r="U1140" cm="1">
        <f t="array" ref="U1140">PERCENTILE(IF(Table1[Director Name] = $P1140,Table1[imdb_score]),0.75)</f>
        <v>6.5</v>
      </c>
      <c r="V1140" cm="1">
        <f t="array" ref="V1140">PERCENTILE(IF(Table1[Director Name] = $P1140,Table1[imdb_score]),1)</f>
        <v>6.5</v>
      </c>
    </row>
    <row r="1141" spans="1:22">
      <c r="A1141" t="s">
        <v>313</v>
      </c>
      <c r="B1141">
        <v>201</v>
      </c>
      <c r="C1141">
        <v>106</v>
      </c>
      <c r="D1141" t="s">
        <v>4461</v>
      </c>
      <c r="E1141">
        <v>25244700</v>
      </c>
      <c r="F1141" t="s">
        <v>2502</v>
      </c>
      <c r="G1141" t="s">
        <v>4462</v>
      </c>
      <c r="H1141">
        <v>19244700</v>
      </c>
      <c r="I1141" t="s">
        <v>4463</v>
      </c>
      <c r="J1141" t="s">
        <v>19</v>
      </c>
      <c r="K1141" t="s">
        <v>379</v>
      </c>
      <c r="L1141">
        <v>6000000</v>
      </c>
      <c r="M1141">
        <v>7.2</v>
      </c>
      <c r="N1141" t="s">
        <v>750</v>
      </c>
      <c r="P1141" t="s">
        <v>4464</v>
      </c>
      <c r="Q1141">
        <v>6.4</v>
      </c>
      <c r="R1141">
        <v>1</v>
      </c>
      <c r="S1141" cm="1">
        <f t="array" ref="S1141">PERCENTILE(IF(Table1[Director Name] = $P1141,Table1[imdb_score]),0.25)</f>
        <v>6.4</v>
      </c>
      <c r="T1141" cm="1">
        <f t="array" ref="T1141">PERCENTILE(IF(Table1[Director Name] = $P1141,Table1[imdb_score]),0.5)</f>
        <v>6.4</v>
      </c>
      <c r="U1141" cm="1">
        <f t="array" ref="U1141">PERCENTILE(IF(Table1[Director Name] = $P1141,Table1[imdb_score]),0.75)</f>
        <v>6.4</v>
      </c>
      <c r="V1141" cm="1">
        <f t="array" ref="V1141">PERCENTILE(IF(Table1[Director Name] = $P1141,Table1[imdb_score]),1)</f>
        <v>6.4</v>
      </c>
    </row>
    <row r="1142" spans="1:22">
      <c r="A1142" t="s">
        <v>316</v>
      </c>
      <c r="B1142">
        <v>246</v>
      </c>
      <c r="C1142">
        <v>90</v>
      </c>
      <c r="D1142" t="s">
        <v>4465</v>
      </c>
      <c r="E1142">
        <v>149234747</v>
      </c>
      <c r="F1142" t="s">
        <v>1446</v>
      </c>
      <c r="G1142" t="s">
        <v>4466</v>
      </c>
      <c r="H1142">
        <v>19234747</v>
      </c>
      <c r="I1142" t="s">
        <v>4467</v>
      </c>
      <c r="J1142" t="s">
        <v>19</v>
      </c>
      <c r="K1142" t="s">
        <v>20</v>
      </c>
      <c r="L1142">
        <v>130000000</v>
      </c>
      <c r="M1142">
        <v>6.7</v>
      </c>
      <c r="N1142" t="s">
        <v>348</v>
      </c>
      <c r="P1142" t="s">
        <v>4468</v>
      </c>
      <c r="Q1142">
        <v>7.8</v>
      </c>
      <c r="R1142">
        <v>1</v>
      </c>
      <c r="S1142" cm="1">
        <f t="array" ref="S1142">PERCENTILE(IF(Table1[Director Name] = $P1142,Table1[imdb_score]),0.25)</f>
        <v>7.8</v>
      </c>
      <c r="T1142" cm="1">
        <f t="array" ref="T1142">PERCENTILE(IF(Table1[Director Name] = $P1142,Table1[imdb_score]),0.5)</f>
        <v>7.8</v>
      </c>
      <c r="U1142" cm="1">
        <f t="array" ref="U1142">PERCENTILE(IF(Table1[Director Name] = $P1142,Table1[imdb_score]),0.75)</f>
        <v>7.8</v>
      </c>
      <c r="V1142" cm="1">
        <f t="array" ref="V1142">PERCENTILE(IF(Table1[Director Name] = $P1142,Table1[imdb_score]),1)</f>
        <v>7.8</v>
      </c>
    </row>
    <row r="1143" spans="1:22">
      <c r="A1143" t="s">
        <v>847</v>
      </c>
      <c r="B1143">
        <v>138</v>
      </c>
      <c r="C1143">
        <v>131</v>
      </c>
      <c r="D1143" t="s">
        <v>4324</v>
      </c>
      <c r="E1143">
        <v>54228104</v>
      </c>
      <c r="F1143" t="s">
        <v>1466</v>
      </c>
      <c r="G1143" t="s">
        <v>4469</v>
      </c>
      <c r="H1143">
        <v>19228104</v>
      </c>
      <c r="I1143" t="s">
        <v>849</v>
      </c>
      <c r="J1143" t="s">
        <v>19</v>
      </c>
      <c r="K1143" t="s">
        <v>379</v>
      </c>
      <c r="L1143">
        <v>35000000</v>
      </c>
      <c r="M1143">
        <v>7.7</v>
      </c>
      <c r="N1143" t="s">
        <v>4470</v>
      </c>
      <c r="P1143" t="s">
        <v>4471</v>
      </c>
      <c r="Q1143">
        <v>7.2</v>
      </c>
      <c r="R1143">
        <v>1</v>
      </c>
      <c r="S1143" cm="1">
        <f t="array" ref="S1143">PERCENTILE(IF(Table1[Director Name] = $P1143,Table1[imdb_score]),0.25)</f>
        <v>7.2</v>
      </c>
      <c r="T1143" cm="1">
        <f t="array" ref="T1143">PERCENTILE(IF(Table1[Director Name] = $P1143,Table1[imdb_score]),0.5)</f>
        <v>7.2</v>
      </c>
      <c r="U1143" cm="1">
        <f t="array" ref="U1143">PERCENTILE(IF(Table1[Director Name] = $P1143,Table1[imdb_score]),0.75)</f>
        <v>7.2</v>
      </c>
      <c r="V1143" cm="1">
        <f t="array" ref="V1143">PERCENTILE(IF(Table1[Director Name] = $P1143,Table1[imdb_score]),1)</f>
        <v>7.2</v>
      </c>
    </row>
    <row r="1144" spans="1:22">
      <c r="A1144" t="s">
        <v>688</v>
      </c>
      <c r="B1144">
        <v>265</v>
      </c>
      <c r="C1144">
        <v>116</v>
      </c>
      <c r="D1144" t="s">
        <v>344</v>
      </c>
      <c r="E1144">
        <v>119219978</v>
      </c>
      <c r="F1144" t="s">
        <v>1086</v>
      </c>
      <c r="G1144" t="s">
        <v>4472</v>
      </c>
      <c r="H1144">
        <v>19219978</v>
      </c>
      <c r="I1144" t="s">
        <v>4473</v>
      </c>
      <c r="J1144" t="s">
        <v>19</v>
      </c>
      <c r="K1144" t="s">
        <v>20</v>
      </c>
      <c r="L1144">
        <v>100000000</v>
      </c>
      <c r="M1144">
        <v>6.7</v>
      </c>
      <c r="N1144" t="s">
        <v>291</v>
      </c>
      <c r="P1144" t="s">
        <v>4474</v>
      </c>
      <c r="Q1144">
        <v>5.6</v>
      </c>
      <c r="R1144">
        <v>1</v>
      </c>
      <c r="S1144" cm="1">
        <f t="array" ref="S1144">PERCENTILE(IF(Table1[Director Name] = $P1144,Table1[imdb_score]),0.25)</f>
        <v>5.6</v>
      </c>
      <c r="T1144" cm="1">
        <f t="array" ref="T1144">PERCENTILE(IF(Table1[Director Name] = $P1144,Table1[imdb_score]),0.5)</f>
        <v>5.6</v>
      </c>
      <c r="U1144" cm="1">
        <f t="array" ref="U1144">PERCENTILE(IF(Table1[Director Name] = $P1144,Table1[imdb_score]),0.75)</f>
        <v>5.6</v>
      </c>
      <c r="V1144" cm="1">
        <f t="array" ref="V1144">PERCENTILE(IF(Table1[Director Name] = $P1144,Table1[imdb_score]),1)</f>
        <v>5.6</v>
      </c>
    </row>
    <row r="1145" spans="1:22">
      <c r="A1145" t="s">
        <v>715</v>
      </c>
      <c r="B1145">
        <v>85</v>
      </c>
      <c r="C1145">
        <v>106</v>
      </c>
      <c r="D1145" t="s">
        <v>1237</v>
      </c>
      <c r="E1145">
        <v>40219708</v>
      </c>
      <c r="F1145" t="s">
        <v>1004</v>
      </c>
      <c r="G1145" t="s">
        <v>4475</v>
      </c>
      <c r="H1145">
        <v>19219708</v>
      </c>
      <c r="I1145" t="s">
        <v>4476</v>
      </c>
      <c r="J1145" t="s">
        <v>19</v>
      </c>
      <c r="K1145" t="s">
        <v>20</v>
      </c>
      <c r="L1145">
        <v>21000000</v>
      </c>
      <c r="M1145">
        <v>6.3</v>
      </c>
      <c r="N1145" t="s">
        <v>891</v>
      </c>
      <c r="P1145" t="s">
        <v>3447</v>
      </c>
      <c r="Q1145">
        <v>6.8</v>
      </c>
      <c r="R1145">
        <v>1</v>
      </c>
      <c r="S1145" cm="1">
        <f t="array" ref="S1145">PERCENTILE(IF(Table1[Director Name] = $P1145,Table1[imdb_score]),0.25)</f>
        <v>6.8</v>
      </c>
      <c r="T1145" cm="1">
        <f t="array" ref="T1145">PERCENTILE(IF(Table1[Director Name] = $P1145,Table1[imdb_score]),0.5)</f>
        <v>6.8</v>
      </c>
      <c r="U1145" cm="1">
        <f t="array" ref="U1145">PERCENTILE(IF(Table1[Director Name] = $P1145,Table1[imdb_score]),0.75)</f>
        <v>6.8</v>
      </c>
      <c r="V1145" cm="1">
        <f t="array" ref="V1145">PERCENTILE(IF(Table1[Director Name] = $P1145,Table1[imdb_score]),1)</f>
        <v>6.8</v>
      </c>
    </row>
    <row r="1146" spans="1:22">
      <c r="A1146" t="s">
        <v>1435</v>
      </c>
      <c r="B1146">
        <v>148</v>
      </c>
      <c r="C1146">
        <v>109</v>
      </c>
      <c r="D1146" t="s">
        <v>4477</v>
      </c>
      <c r="E1146">
        <v>49185998</v>
      </c>
      <c r="F1146" t="s">
        <v>4478</v>
      </c>
      <c r="G1146" t="s">
        <v>4479</v>
      </c>
      <c r="H1146">
        <v>19185998</v>
      </c>
      <c r="I1146" t="s">
        <v>4480</v>
      </c>
      <c r="J1146" t="s">
        <v>19</v>
      </c>
      <c r="K1146" t="s">
        <v>20</v>
      </c>
      <c r="L1146">
        <v>30000000</v>
      </c>
      <c r="M1146">
        <v>7.4</v>
      </c>
      <c r="N1146" t="s">
        <v>48</v>
      </c>
      <c r="P1146" t="s">
        <v>4481</v>
      </c>
      <c r="Q1146">
        <v>6.3</v>
      </c>
      <c r="R1146">
        <v>1</v>
      </c>
      <c r="S1146" cm="1">
        <f t="array" ref="S1146">PERCENTILE(IF(Table1[Director Name] = $P1146,Table1[imdb_score]),0.25)</f>
        <v>6.3</v>
      </c>
      <c r="T1146" cm="1">
        <f t="array" ref="T1146">PERCENTILE(IF(Table1[Director Name] = $P1146,Table1[imdb_score]),0.5)</f>
        <v>6.3</v>
      </c>
      <c r="U1146" cm="1">
        <f t="array" ref="U1146">PERCENTILE(IF(Table1[Director Name] = $P1146,Table1[imdb_score]),0.75)</f>
        <v>6.3</v>
      </c>
      <c r="V1146" cm="1">
        <f t="array" ref="V1146">PERCENTILE(IF(Table1[Director Name] = $P1146,Table1[imdb_score]),1)</f>
        <v>6.3</v>
      </c>
    </row>
    <row r="1147" spans="1:22">
      <c r="A1147" t="s">
        <v>3750</v>
      </c>
      <c r="B1147">
        <v>45</v>
      </c>
      <c r="C1147">
        <v>97</v>
      </c>
      <c r="D1147" t="s">
        <v>898</v>
      </c>
      <c r="E1147">
        <v>31179516</v>
      </c>
      <c r="F1147" t="s">
        <v>2349</v>
      </c>
      <c r="G1147" t="s">
        <v>4482</v>
      </c>
      <c r="H1147">
        <v>19179516</v>
      </c>
      <c r="I1147" t="s">
        <v>4483</v>
      </c>
      <c r="J1147" t="s">
        <v>19</v>
      </c>
      <c r="K1147" t="s">
        <v>20</v>
      </c>
      <c r="L1147">
        <v>12000000</v>
      </c>
      <c r="M1147">
        <v>4.3</v>
      </c>
      <c r="N1147" t="s">
        <v>57</v>
      </c>
      <c r="P1147" t="s">
        <v>4484</v>
      </c>
      <c r="Q1147">
        <v>6.4</v>
      </c>
      <c r="R1147">
        <v>1</v>
      </c>
      <c r="S1147" cm="1">
        <f t="array" ref="S1147">PERCENTILE(IF(Table1[Director Name] = $P1147,Table1[imdb_score]),0.25)</f>
        <v>6.4</v>
      </c>
      <c r="T1147" cm="1">
        <f t="array" ref="T1147">PERCENTILE(IF(Table1[Director Name] = $P1147,Table1[imdb_score]),0.5)</f>
        <v>6.4</v>
      </c>
      <c r="U1147" cm="1">
        <f t="array" ref="U1147">PERCENTILE(IF(Table1[Director Name] = $P1147,Table1[imdb_score]),0.75)</f>
        <v>6.4</v>
      </c>
      <c r="V1147" cm="1">
        <f t="array" ref="V1147">PERCENTILE(IF(Table1[Director Name] = $P1147,Table1[imdb_score]),1)</f>
        <v>6.4</v>
      </c>
    </row>
    <row r="1148" spans="1:22">
      <c r="A1148" t="s">
        <v>1831</v>
      </c>
      <c r="B1148">
        <v>34</v>
      </c>
      <c r="C1148">
        <v>93</v>
      </c>
      <c r="D1148" t="s">
        <v>2357</v>
      </c>
      <c r="E1148">
        <v>31155435</v>
      </c>
      <c r="F1148" t="s">
        <v>478</v>
      </c>
      <c r="G1148" t="s">
        <v>4485</v>
      </c>
      <c r="H1148">
        <v>19155435</v>
      </c>
      <c r="I1148" t="s">
        <v>689</v>
      </c>
      <c r="J1148" t="s">
        <v>19</v>
      </c>
      <c r="K1148" t="s">
        <v>20</v>
      </c>
      <c r="L1148">
        <v>12000000</v>
      </c>
      <c r="M1148">
        <v>6.2</v>
      </c>
      <c r="N1148" t="s">
        <v>466</v>
      </c>
      <c r="P1148" t="s">
        <v>4486</v>
      </c>
      <c r="Q1148">
        <v>6.1</v>
      </c>
      <c r="R1148">
        <v>1</v>
      </c>
      <c r="S1148" cm="1">
        <f t="array" ref="S1148">PERCENTILE(IF(Table1[Director Name] = $P1148,Table1[imdb_score]),0.25)</f>
        <v>6.1</v>
      </c>
      <c r="T1148" cm="1">
        <f t="array" ref="T1148">PERCENTILE(IF(Table1[Director Name] = $P1148,Table1[imdb_score]),0.5)</f>
        <v>6.1</v>
      </c>
      <c r="U1148" cm="1">
        <f t="array" ref="U1148">PERCENTILE(IF(Table1[Director Name] = $P1148,Table1[imdb_score]),0.75)</f>
        <v>6.1</v>
      </c>
      <c r="V1148" cm="1">
        <f t="array" ref="V1148">PERCENTILE(IF(Table1[Director Name] = $P1148,Table1[imdb_score]),1)</f>
        <v>6.1</v>
      </c>
    </row>
    <row r="1149" spans="1:22">
      <c r="A1149" t="s">
        <v>1144</v>
      </c>
      <c r="B1149">
        <v>131</v>
      </c>
      <c r="C1149">
        <v>137</v>
      </c>
      <c r="D1149" t="s">
        <v>1945</v>
      </c>
      <c r="E1149">
        <v>39143839</v>
      </c>
      <c r="F1149" t="s">
        <v>1146</v>
      </c>
      <c r="G1149" t="s">
        <v>4487</v>
      </c>
      <c r="H1149">
        <v>19143839</v>
      </c>
      <c r="I1149" t="s">
        <v>4488</v>
      </c>
      <c r="J1149" t="s">
        <v>19</v>
      </c>
      <c r="K1149" t="s">
        <v>20</v>
      </c>
      <c r="L1149">
        <v>20000000</v>
      </c>
      <c r="M1149">
        <v>5</v>
      </c>
      <c r="N1149" t="s">
        <v>1943</v>
      </c>
      <c r="P1149" t="s">
        <v>4489</v>
      </c>
      <c r="Q1149">
        <v>5.0999999999999996</v>
      </c>
      <c r="R1149">
        <v>1</v>
      </c>
      <c r="S1149" cm="1">
        <f t="array" ref="S1149">PERCENTILE(IF(Table1[Director Name] = $P1149,Table1[imdb_score]),0.25)</f>
        <v>5.0999999999999996</v>
      </c>
      <c r="T1149" cm="1">
        <f t="array" ref="T1149">PERCENTILE(IF(Table1[Director Name] = $P1149,Table1[imdb_score]),0.5)</f>
        <v>5.0999999999999996</v>
      </c>
      <c r="U1149" cm="1">
        <f t="array" ref="U1149">PERCENTILE(IF(Table1[Director Name] = $P1149,Table1[imdb_score]),0.75)</f>
        <v>5.0999999999999996</v>
      </c>
      <c r="V1149" cm="1">
        <f t="array" ref="V1149">PERCENTILE(IF(Table1[Director Name] = $P1149,Table1[imdb_score]),1)</f>
        <v>5.0999999999999996</v>
      </c>
    </row>
    <row r="1150" spans="1:22">
      <c r="A1150" t="s">
        <v>416</v>
      </c>
      <c r="B1150">
        <v>174</v>
      </c>
      <c r="C1150">
        <v>97</v>
      </c>
      <c r="D1150" t="s">
        <v>4490</v>
      </c>
      <c r="E1150">
        <v>24138847</v>
      </c>
      <c r="F1150" t="s">
        <v>1358</v>
      </c>
      <c r="G1150" t="s">
        <v>4491</v>
      </c>
      <c r="H1150">
        <v>19138847</v>
      </c>
      <c r="I1150" t="s">
        <v>4492</v>
      </c>
      <c r="J1150" t="s">
        <v>19</v>
      </c>
      <c r="K1150" t="s">
        <v>20</v>
      </c>
      <c r="L1150">
        <v>5000000</v>
      </c>
      <c r="M1150">
        <v>7.4</v>
      </c>
      <c r="N1150" t="s">
        <v>57</v>
      </c>
      <c r="P1150" t="s">
        <v>4493</v>
      </c>
      <c r="Q1150">
        <v>6.4</v>
      </c>
      <c r="R1150">
        <v>1</v>
      </c>
      <c r="S1150" cm="1">
        <f t="array" ref="S1150">PERCENTILE(IF(Table1[Director Name] = $P1150,Table1[imdb_score]),0.25)</f>
        <v>6.4</v>
      </c>
      <c r="T1150" cm="1">
        <f t="array" ref="T1150">PERCENTILE(IF(Table1[Director Name] = $P1150,Table1[imdb_score]),0.5)</f>
        <v>6.4</v>
      </c>
      <c r="U1150" cm="1">
        <f t="array" ref="U1150">PERCENTILE(IF(Table1[Director Name] = $P1150,Table1[imdb_score]),0.75)</f>
        <v>6.4</v>
      </c>
      <c r="V1150" cm="1">
        <f t="array" ref="V1150">PERCENTILE(IF(Table1[Director Name] = $P1150,Table1[imdb_score]),1)</f>
        <v>6.4</v>
      </c>
    </row>
    <row r="1151" spans="1:22">
      <c r="A1151" t="s">
        <v>1641</v>
      </c>
      <c r="B1151">
        <v>308</v>
      </c>
      <c r="C1151">
        <v>101</v>
      </c>
      <c r="D1151" t="s">
        <v>322</v>
      </c>
      <c r="E1151">
        <v>39103378</v>
      </c>
      <c r="F1151" t="s">
        <v>3213</v>
      </c>
      <c r="G1151" t="s">
        <v>4494</v>
      </c>
      <c r="H1151">
        <v>19103378</v>
      </c>
      <c r="I1151" t="s">
        <v>3856</v>
      </c>
      <c r="J1151" t="s">
        <v>19</v>
      </c>
      <c r="K1151" t="s">
        <v>20</v>
      </c>
      <c r="L1151">
        <v>20000000</v>
      </c>
      <c r="M1151">
        <v>6.5</v>
      </c>
      <c r="N1151" t="s">
        <v>1943</v>
      </c>
      <c r="P1151" t="s">
        <v>4495</v>
      </c>
      <c r="Q1151">
        <v>4.5999999999999996</v>
      </c>
      <c r="R1151">
        <v>1</v>
      </c>
      <c r="S1151" cm="1">
        <f t="array" ref="S1151">PERCENTILE(IF(Table1[Director Name] = $P1151,Table1[imdb_score]),0.25)</f>
        <v>4.5999999999999996</v>
      </c>
      <c r="T1151" cm="1">
        <f t="array" ref="T1151">PERCENTILE(IF(Table1[Director Name] = $P1151,Table1[imdb_score]),0.5)</f>
        <v>4.5999999999999996</v>
      </c>
      <c r="U1151" cm="1">
        <f t="array" ref="U1151">PERCENTILE(IF(Table1[Director Name] = $P1151,Table1[imdb_score]),0.75)</f>
        <v>4.5999999999999996</v>
      </c>
      <c r="V1151" cm="1">
        <f t="array" ref="V1151">PERCENTILE(IF(Table1[Director Name] = $P1151,Table1[imdb_score]),1)</f>
        <v>4.5999999999999996</v>
      </c>
    </row>
    <row r="1152" spans="1:22">
      <c r="A1152" t="s">
        <v>3917</v>
      </c>
      <c r="B1152">
        <v>160</v>
      </c>
      <c r="C1152">
        <v>92</v>
      </c>
      <c r="D1152" t="s">
        <v>4496</v>
      </c>
      <c r="E1152">
        <v>21300000</v>
      </c>
      <c r="F1152" t="s">
        <v>4497</v>
      </c>
      <c r="G1152" t="s">
        <v>4498</v>
      </c>
      <c r="H1152">
        <v>19100000</v>
      </c>
      <c r="I1152" t="s">
        <v>4499</v>
      </c>
      <c r="J1152" t="s">
        <v>19</v>
      </c>
      <c r="K1152" t="s">
        <v>20</v>
      </c>
      <c r="L1152">
        <v>2200000</v>
      </c>
      <c r="M1152">
        <v>4.7</v>
      </c>
      <c r="N1152" t="s">
        <v>861</v>
      </c>
      <c r="P1152" t="s">
        <v>4500</v>
      </c>
      <c r="Q1152">
        <v>5.8</v>
      </c>
      <c r="R1152">
        <v>1</v>
      </c>
      <c r="S1152" cm="1">
        <f t="array" ref="S1152">PERCENTILE(IF(Table1[Director Name] = $P1152,Table1[imdb_score]),0.25)</f>
        <v>5.8</v>
      </c>
      <c r="T1152" cm="1">
        <f t="array" ref="T1152">PERCENTILE(IF(Table1[Director Name] = $P1152,Table1[imdb_score]),0.5)</f>
        <v>5.8</v>
      </c>
      <c r="U1152" cm="1">
        <f t="array" ref="U1152">PERCENTILE(IF(Table1[Director Name] = $P1152,Table1[imdb_score]),0.75)</f>
        <v>5.8</v>
      </c>
      <c r="V1152" cm="1">
        <f t="array" ref="V1152">PERCENTILE(IF(Table1[Director Name] = $P1152,Table1[imdb_score]),1)</f>
        <v>5.8</v>
      </c>
    </row>
    <row r="1153" spans="1:22">
      <c r="A1153" t="s">
        <v>1319</v>
      </c>
      <c r="B1153">
        <v>131</v>
      </c>
      <c r="C1153">
        <v>106</v>
      </c>
      <c r="D1153" t="s">
        <v>4328</v>
      </c>
      <c r="E1153">
        <v>59068786</v>
      </c>
      <c r="F1153" t="s">
        <v>4501</v>
      </c>
      <c r="G1153" t="s">
        <v>4502</v>
      </c>
      <c r="H1153">
        <v>19068786</v>
      </c>
      <c r="I1153" t="s">
        <v>4503</v>
      </c>
      <c r="J1153" t="s">
        <v>19</v>
      </c>
      <c r="K1153" t="s">
        <v>20</v>
      </c>
      <c r="L1153">
        <v>40000000</v>
      </c>
      <c r="M1153">
        <v>6.4</v>
      </c>
      <c r="N1153" t="s">
        <v>2939</v>
      </c>
      <c r="P1153" t="s">
        <v>4504</v>
      </c>
      <c r="Q1153">
        <v>5.2</v>
      </c>
      <c r="R1153">
        <v>1</v>
      </c>
      <c r="S1153" cm="1">
        <f t="array" ref="S1153">PERCENTILE(IF(Table1[Director Name] = $P1153,Table1[imdb_score]),0.25)</f>
        <v>5.2</v>
      </c>
      <c r="T1153" cm="1">
        <f t="array" ref="T1153">PERCENTILE(IF(Table1[Director Name] = $P1153,Table1[imdb_score]),0.5)</f>
        <v>5.2</v>
      </c>
      <c r="U1153" cm="1">
        <f t="array" ref="U1153">PERCENTILE(IF(Table1[Director Name] = $P1153,Table1[imdb_score]),0.75)</f>
        <v>5.2</v>
      </c>
      <c r="V1153" cm="1">
        <f t="array" ref="V1153">PERCENTILE(IF(Table1[Director Name] = $P1153,Table1[imdb_score]),1)</f>
        <v>5.2</v>
      </c>
    </row>
    <row r="1154" spans="1:22">
      <c r="A1154" t="s">
        <v>1489</v>
      </c>
      <c r="B1154">
        <v>18</v>
      </c>
      <c r="C1154">
        <v>106</v>
      </c>
      <c r="D1154" t="s">
        <v>4505</v>
      </c>
      <c r="E1154">
        <v>25047631</v>
      </c>
      <c r="F1154" t="s">
        <v>1562</v>
      </c>
      <c r="G1154" t="s">
        <v>4506</v>
      </c>
      <c r="H1154">
        <v>19047631</v>
      </c>
      <c r="I1154" t="s">
        <v>3215</v>
      </c>
      <c r="J1154" t="s">
        <v>19</v>
      </c>
      <c r="K1154" t="s">
        <v>20</v>
      </c>
      <c r="L1154">
        <v>6000000</v>
      </c>
      <c r="M1154">
        <v>6.9</v>
      </c>
      <c r="N1154" t="s">
        <v>564</v>
      </c>
      <c r="P1154" t="s">
        <v>4507</v>
      </c>
      <c r="Q1154">
        <v>6.6</v>
      </c>
      <c r="R1154">
        <v>1</v>
      </c>
      <c r="S1154" cm="1">
        <f t="array" ref="S1154">PERCENTILE(IF(Table1[Director Name] = $P1154,Table1[imdb_score]),0.25)</f>
        <v>6.6</v>
      </c>
      <c r="T1154" cm="1">
        <f t="array" ref="T1154">PERCENTILE(IF(Table1[Director Name] = $P1154,Table1[imdb_score]),0.5)</f>
        <v>6.6</v>
      </c>
      <c r="U1154" cm="1">
        <f t="array" ref="U1154">PERCENTILE(IF(Table1[Director Name] = $P1154,Table1[imdb_score]),0.75)</f>
        <v>6.6</v>
      </c>
      <c r="V1154" cm="1">
        <f t="array" ref="V1154">PERCENTILE(IF(Table1[Director Name] = $P1154,Table1[imdb_score]),1)</f>
        <v>6.6</v>
      </c>
    </row>
    <row r="1155" spans="1:22">
      <c r="A1155" t="s">
        <v>1234</v>
      </c>
      <c r="B1155">
        <v>119</v>
      </c>
      <c r="C1155">
        <v>98</v>
      </c>
      <c r="D1155" t="s">
        <v>23</v>
      </c>
      <c r="E1155">
        <v>56044241</v>
      </c>
      <c r="F1155" t="s">
        <v>712</v>
      </c>
      <c r="G1155" t="s">
        <v>4508</v>
      </c>
      <c r="H1155">
        <v>19044241</v>
      </c>
      <c r="I1155" t="s">
        <v>4509</v>
      </c>
      <c r="J1155" t="s">
        <v>19</v>
      </c>
      <c r="K1155" t="s">
        <v>20</v>
      </c>
      <c r="L1155">
        <v>37000000</v>
      </c>
      <c r="M1155">
        <v>6.1</v>
      </c>
      <c r="N1155" t="s">
        <v>704</v>
      </c>
      <c r="P1155" t="s">
        <v>4510</v>
      </c>
      <c r="Q1155">
        <v>5.6</v>
      </c>
      <c r="R1155">
        <v>1</v>
      </c>
      <c r="S1155" cm="1">
        <f t="array" ref="S1155">PERCENTILE(IF(Table1[Director Name] = $P1155,Table1[imdb_score]),0.25)</f>
        <v>5.6</v>
      </c>
      <c r="T1155" cm="1">
        <f t="array" ref="T1155">PERCENTILE(IF(Table1[Director Name] = $P1155,Table1[imdb_score]),0.5)</f>
        <v>5.6</v>
      </c>
      <c r="U1155" cm="1">
        <f t="array" ref="U1155">PERCENTILE(IF(Table1[Director Name] = $P1155,Table1[imdb_score]),0.75)</f>
        <v>5.6</v>
      </c>
      <c r="V1155" cm="1">
        <f t="array" ref="V1155">PERCENTILE(IF(Table1[Director Name] = $P1155,Table1[imdb_score]),1)</f>
        <v>5.6</v>
      </c>
    </row>
    <row r="1156" spans="1:22">
      <c r="A1156" t="s">
        <v>2000</v>
      </c>
      <c r="B1156">
        <v>83</v>
      </c>
      <c r="C1156">
        <v>106</v>
      </c>
      <c r="D1156" t="s">
        <v>4511</v>
      </c>
      <c r="E1156">
        <v>28873374</v>
      </c>
      <c r="F1156" t="s">
        <v>4512</v>
      </c>
      <c r="G1156" t="s">
        <v>4513</v>
      </c>
      <c r="H1156">
        <v>18873374</v>
      </c>
      <c r="I1156" t="s">
        <v>4514</v>
      </c>
      <c r="J1156" t="s">
        <v>19</v>
      </c>
      <c r="K1156" t="s">
        <v>20</v>
      </c>
      <c r="L1156">
        <v>10000000</v>
      </c>
      <c r="M1156">
        <v>4.0999999999999996</v>
      </c>
      <c r="N1156" t="s">
        <v>1957</v>
      </c>
      <c r="P1156" t="s">
        <v>1594</v>
      </c>
      <c r="Q1156">
        <v>5.9</v>
      </c>
      <c r="R1156">
        <v>1</v>
      </c>
      <c r="S1156" cm="1">
        <f t="array" ref="S1156">PERCENTILE(IF(Table1[Director Name] = $P1156,Table1[imdb_score]),0.25)</f>
        <v>5.9</v>
      </c>
      <c r="T1156" cm="1">
        <f t="array" ref="T1156">PERCENTILE(IF(Table1[Director Name] = $P1156,Table1[imdb_score]),0.5)</f>
        <v>5.9</v>
      </c>
      <c r="U1156" cm="1">
        <f t="array" ref="U1156">PERCENTILE(IF(Table1[Director Name] = $P1156,Table1[imdb_score]),0.75)</f>
        <v>5.9</v>
      </c>
      <c r="V1156" cm="1">
        <f t="array" ref="V1156">PERCENTILE(IF(Table1[Director Name] = $P1156,Table1[imdb_score]),1)</f>
        <v>5.9</v>
      </c>
    </row>
    <row r="1157" spans="1:22">
      <c r="A1157" t="s">
        <v>4515</v>
      </c>
      <c r="B1157">
        <v>128</v>
      </c>
      <c r="C1157">
        <v>99</v>
      </c>
      <c r="D1157" t="s">
        <v>2839</v>
      </c>
      <c r="E1157">
        <v>33860010</v>
      </c>
      <c r="F1157" t="s">
        <v>128</v>
      </c>
      <c r="G1157" t="s">
        <v>4516</v>
      </c>
      <c r="H1157">
        <v>18860010</v>
      </c>
      <c r="I1157" t="s">
        <v>610</v>
      </c>
      <c r="J1157" t="s">
        <v>19</v>
      </c>
      <c r="K1157" t="s">
        <v>20</v>
      </c>
      <c r="L1157">
        <v>15000000</v>
      </c>
      <c r="M1157">
        <v>4.8</v>
      </c>
      <c r="N1157" t="s">
        <v>331</v>
      </c>
      <c r="P1157" t="s">
        <v>4517</v>
      </c>
      <c r="Q1157">
        <v>6.3</v>
      </c>
      <c r="R1157">
        <v>1</v>
      </c>
      <c r="S1157" cm="1">
        <f t="array" ref="S1157">PERCENTILE(IF(Table1[Director Name] = $P1157,Table1[imdb_score]),0.25)</f>
        <v>6.3</v>
      </c>
      <c r="T1157" cm="1">
        <f t="array" ref="T1157">PERCENTILE(IF(Table1[Director Name] = $P1157,Table1[imdb_score]),0.5)</f>
        <v>6.3</v>
      </c>
      <c r="U1157" cm="1">
        <f t="array" ref="U1157">PERCENTILE(IF(Table1[Director Name] = $P1157,Table1[imdb_score]),0.75)</f>
        <v>6.3</v>
      </c>
      <c r="V1157" cm="1">
        <f t="array" ref="V1157">PERCENTILE(IF(Table1[Director Name] = $P1157,Table1[imdb_score]),1)</f>
        <v>6.3</v>
      </c>
    </row>
    <row r="1158" spans="1:22">
      <c r="A1158" t="s">
        <v>4518</v>
      </c>
      <c r="B1158">
        <v>78</v>
      </c>
      <c r="C1158">
        <v>120</v>
      </c>
      <c r="D1158" t="s">
        <v>4324</v>
      </c>
      <c r="E1158">
        <v>33771174</v>
      </c>
      <c r="F1158" t="s">
        <v>77</v>
      </c>
      <c r="G1158" t="s">
        <v>4519</v>
      </c>
      <c r="H1158">
        <v>18771174</v>
      </c>
      <c r="I1158" t="s">
        <v>421</v>
      </c>
      <c r="J1158" t="s">
        <v>19</v>
      </c>
      <c r="K1158" t="s">
        <v>20</v>
      </c>
      <c r="L1158">
        <v>15000000</v>
      </c>
      <c r="M1158">
        <v>6.8</v>
      </c>
      <c r="N1158" t="s">
        <v>564</v>
      </c>
      <c r="P1158" t="s">
        <v>4520</v>
      </c>
      <c r="Q1158">
        <v>7.6</v>
      </c>
      <c r="R1158">
        <v>1</v>
      </c>
      <c r="S1158" cm="1">
        <f t="array" ref="S1158">PERCENTILE(IF(Table1[Director Name] = $P1158,Table1[imdb_score]),0.25)</f>
        <v>7.6</v>
      </c>
      <c r="T1158" cm="1">
        <f t="array" ref="T1158">PERCENTILE(IF(Table1[Director Name] = $P1158,Table1[imdb_score]),0.5)</f>
        <v>7.6</v>
      </c>
      <c r="U1158" cm="1">
        <f t="array" ref="U1158">PERCENTILE(IF(Table1[Director Name] = $P1158,Table1[imdb_score]),0.75)</f>
        <v>7.6</v>
      </c>
      <c r="V1158" cm="1">
        <f t="array" ref="V1158">PERCENTILE(IF(Table1[Director Name] = $P1158,Table1[imdb_score]),1)</f>
        <v>7.6</v>
      </c>
    </row>
    <row r="1159" spans="1:22">
      <c r="A1159" t="s">
        <v>862</v>
      </c>
      <c r="B1159">
        <v>107</v>
      </c>
      <c r="C1159">
        <v>101</v>
      </c>
      <c r="D1159" t="s">
        <v>2629</v>
      </c>
      <c r="E1159">
        <v>51758599</v>
      </c>
      <c r="F1159" t="s">
        <v>2834</v>
      </c>
      <c r="G1159" t="s">
        <v>4521</v>
      </c>
      <c r="H1159">
        <v>18758599</v>
      </c>
      <c r="I1159" t="s">
        <v>865</v>
      </c>
      <c r="J1159" t="s">
        <v>19</v>
      </c>
      <c r="K1159" t="s">
        <v>20</v>
      </c>
      <c r="L1159">
        <v>33000000</v>
      </c>
      <c r="M1159">
        <v>5.5</v>
      </c>
      <c r="N1159" t="s">
        <v>2492</v>
      </c>
      <c r="P1159" t="s">
        <v>4522</v>
      </c>
      <c r="Q1159">
        <v>7.1</v>
      </c>
      <c r="R1159">
        <v>1</v>
      </c>
      <c r="S1159" cm="1">
        <f t="array" ref="S1159">PERCENTILE(IF(Table1[Director Name] = $P1159,Table1[imdb_score]),0.25)</f>
        <v>7.1</v>
      </c>
      <c r="T1159" cm="1">
        <f t="array" ref="T1159">PERCENTILE(IF(Table1[Director Name] = $P1159,Table1[imdb_score]),0.5)</f>
        <v>7.1</v>
      </c>
      <c r="U1159" cm="1">
        <f t="array" ref="U1159">PERCENTILE(IF(Table1[Director Name] = $P1159,Table1[imdb_score]),0.75)</f>
        <v>7.1</v>
      </c>
      <c r="V1159" cm="1">
        <f t="array" ref="V1159">PERCENTILE(IF(Table1[Director Name] = $P1159,Table1[imdb_score]),1)</f>
        <v>7.1</v>
      </c>
    </row>
    <row r="1160" spans="1:22">
      <c r="A1160" t="s">
        <v>1094</v>
      </c>
      <c r="B1160">
        <v>96</v>
      </c>
      <c r="C1160">
        <v>106</v>
      </c>
      <c r="D1160" t="s">
        <v>4523</v>
      </c>
      <c r="E1160">
        <v>32645546</v>
      </c>
      <c r="F1160" t="s">
        <v>2020</v>
      </c>
      <c r="G1160" t="s">
        <v>4524</v>
      </c>
      <c r="H1160">
        <v>18645546</v>
      </c>
      <c r="I1160" t="s">
        <v>4525</v>
      </c>
      <c r="J1160" t="s">
        <v>19</v>
      </c>
      <c r="K1160" t="s">
        <v>20</v>
      </c>
      <c r="L1160">
        <v>14000000</v>
      </c>
      <c r="M1160">
        <v>6.4</v>
      </c>
      <c r="N1160" t="s">
        <v>545</v>
      </c>
      <c r="P1160" t="s">
        <v>4526</v>
      </c>
      <c r="Q1160">
        <v>5.2</v>
      </c>
      <c r="R1160">
        <v>1</v>
      </c>
      <c r="S1160" cm="1">
        <f t="array" ref="S1160">PERCENTILE(IF(Table1[Director Name] = $P1160,Table1[imdb_score]),0.25)</f>
        <v>5.2</v>
      </c>
      <c r="T1160" cm="1">
        <f t="array" ref="T1160">PERCENTILE(IF(Table1[Director Name] = $P1160,Table1[imdb_score]),0.5)</f>
        <v>5.2</v>
      </c>
      <c r="U1160" cm="1">
        <f t="array" ref="U1160">PERCENTILE(IF(Table1[Director Name] = $P1160,Table1[imdb_score]),0.75)</f>
        <v>5.2</v>
      </c>
      <c r="V1160" cm="1">
        <f t="array" ref="V1160">PERCENTILE(IF(Table1[Director Name] = $P1160,Table1[imdb_score]),1)</f>
        <v>5.2</v>
      </c>
    </row>
    <row r="1161" spans="1:22">
      <c r="A1161" t="s">
        <v>1839</v>
      </c>
      <c r="B1161">
        <v>186</v>
      </c>
      <c r="C1161">
        <v>109</v>
      </c>
      <c r="D1161" t="s">
        <v>1966</v>
      </c>
      <c r="E1161">
        <v>35635046</v>
      </c>
      <c r="F1161" t="s">
        <v>100</v>
      </c>
      <c r="G1161" t="s">
        <v>4527</v>
      </c>
      <c r="H1161">
        <v>18635046</v>
      </c>
      <c r="I1161" t="s">
        <v>3875</v>
      </c>
      <c r="J1161" t="s">
        <v>19</v>
      </c>
      <c r="K1161" t="s">
        <v>379</v>
      </c>
      <c r="L1161">
        <v>17000000</v>
      </c>
      <c r="M1161">
        <v>6.7</v>
      </c>
      <c r="N1161" t="s">
        <v>87</v>
      </c>
      <c r="P1161" t="s">
        <v>4528</v>
      </c>
      <c r="Q1161">
        <v>5.3</v>
      </c>
      <c r="R1161">
        <v>1</v>
      </c>
      <c r="S1161" cm="1">
        <f t="array" ref="S1161">PERCENTILE(IF(Table1[Director Name] = $P1161,Table1[imdb_score]),0.25)</f>
        <v>5.3</v>
      </c>
      <c r="T1161" cm="1">
        <f t="array" ref="T1161">PERCENTILE(IF(Table1[Director Name] = $P1161,Table1[imdb_score]),0.5)</f>
        <v>5.3</v>
      </c>
      <c r="U1161" cm="1">
        <f t="array" ref="U1161">PERCENTILE(IF(Table1[Director Name] = $P1161,Table1[imdb_score]),0.75)</f>
        <v>5.3</v>
      </c>
      <c r="V1161" cm="1">
        <f t="array" ref="V1161">PERCENTILE(IF(Table1[Director Name] = $P1161,Table1[imdb_score]),1)</f>
        <v>5.3</v>
      </c>
    </row>
    <row r="1162" spans="1:22">
      <c r="A1162" t="s">
        <v>325</v>
      </c>
      <c r="B1162">
        <v>93</v>
      </c>
      <c r="C1162">
        <v>104</v>
      </c>
      <c r="D1162" t="s">
        <v>427</v>
      </c>
      <c r="E1162">
        <v>25625110</v>
      </c>
      <c r="F1162" t="s">
        <v>546</v>
      </c>
      <c r="G1162" t="s">
        <v>4529</v>
      </c>
      <c r="H1162">
        <v>18625110</v>
      </c>
      <c r="I1162" t="s">
        <v>1446</v>
      </c>
      <c r="J1162" t="s">
        <v>19</v>
      </c>
      <c r="K1162" t="s">
        <v>20</v>
      </c>
      <c r="L1162">
        <v>7000000</v>
      </c>
      <c r="M1162">
        <v>7.2</v>
      </c>
      <c r="N1162" t="s">
        <v>524</v>
      </c>
      <c r="P1162" t="s">
        <v>3685</v>
      </c>
      <c r="Q1162">
        <v>5.4</v>
      </c>
      <c r="R1162">
        <v>1</v>
      </c>
      <c r="S1162" cm="1">
        <f t="array" ref="S1162">PERCENTILE(IF(Table1[Director Name] = $P1162,Table1[imdb_score]),0.25)</f>
        <v>5.4</v>
      </c>
      <c r="T1162" cm="1">
        <f t="array" ref="T1162">PERCENTILE(IF(Table1[Director Name] = $P1162,Table1[imdb_score]),0.5)</f>
        <v>5.4</v>
      </c>
      <c r="U1162" cm="1">
        <f t="array" ref="U1162">PERCENTILE(IF(Table1[Director Name] = $P1162,Table1[imdb_score]),0.75)</f>
        <v>5.4</v>
      </c>
      <c r="V1162" cm="1">
        <f t="array" ref="V1162">PERCENTILE(IF(Table1[Director Name] = $P1162,Table1[imdb_score]),1)</f>
        <v>5.4</v>
      </c>
    </row>
    <row r="1163" spans="1:22">
      <c r="A1163" t="s">
        <v>1727</v>
      </c>
      <c r="B1163">
        <v>226</v>
      </c>
      <c r="C1163">
        <v>129</v>
      </c>
      <c r="D1163" t="s">
        <v>4530</v>
      </c>
      <c r="E1163">
        <v>33565375</v>
      </c>
      <c r="F1163" t="s">
        <v>2604</v>
      </c>
      <c r="G1163" t="s">
        <v>4531</v>
      </c>
      <c r="H1163">
        <v>18565375</v>
      </c>
      <c r="I1163" t="s">
        <v>4532</v>
      </c>
      <c r="J1163" t="s">
        <v>19</v>
      </c>
      <c r="K1163" t="s">
        <v>379</v>
      </c>
      <c r="L1163">
        <v>15000000</v>
      </c>
      <c r="M1163">
        <v>7.5</v>
      </c>
      <c r="N1163" t="s">
        <v>2141</v>
      </c>
      <c r="P1163" t="s">
        <v>4533</v>
      </c>
      <c r="Q1163">
        <v>7.3</v>
      </c>
      <c r="R1163">
        <v>1</v>
      </c>
      <c r="S1163" cm="1">
        <f t="array" ref="S1163">PERCENTILE(IF(Table1[Director Name] = $P1163,Table1[imdb_score]),0.25)</f>
        <v>7.3</v>
      </c>
      <c r="T1163" cm="1">
        <f t="array" ref="T1163">PERCENTILE(IF(Table1[Director Name] = $P1163,Table1[imdb_score]),0.5)</f>
        <v>7.3</v>
      </c>
      <c r="U1163" cm="1">
        <f t="array" ref="U1163">PERCENTILE(IF(Table1[Director Name] = $P1163,Table1[imdb_score]),0.75)</f>
        <v>7.3</v>
      </c>
      <c r="V1163" cm="1">
        <f t="array" ref="V1163">PERCENTILE(IF(Table1[Director Name] = $P1163,Table1[imdb_score]),1)</f>
        <v>7.3</v>
      </c>
    </row>
    <row r="1164" spans="1:22">
      <c r="A1164" t="s">
        <v>4510</v>
      </c>
      <c r="B1164">
        <v>22</v>
      </c>
      <c r="C1164">
        <v>104</v>
      </c>
      <c r="D1164" t="s">
        <v>4534</v>
      </c>
      <c r="E1164">
        <v>23031390</v>
      </c>
      <c r="F1164" t="s">
        <v>1176</v>
      </c>
      <c r="G1164" t="s">
        <v>4535</v>
      </c>
      <c r="H1164">
        <v>18531390</v>
      </c>
      <c r="I1164" t="s">
        <v>4536</v>
      </c>
      <c r="J1164" t="s">
        <v>19</v>
      </c>
      <c r="K1164" t="s">
        <v>20</v>
      </c>
      <c r="L1164">
        <v>4500000</v>
      </c>
      <c r="M1164">
        <v>5.6</v>
      </c>
      <c r="N1164" t="s">
        <v>167</v>
      </c>
      <c r="P1164" t="s">
        <v>4537</v>
      </c>
      <c r="Q1164">
        <v>7.8</v>
      </c>
      <c r="R1164">
        <v>1</v>
      </c>
      <c r="S1164" cm="1">
        <f t="array" ref="S1164">PERCENTILE(IF(Table1[Director Name] = $P1164,Table1[imdb_score]),0.25)</f>
        <v>7.8</v>
      </c>
      <c r="T1164" cm="1">
        <f t="array" ref="T1164">PERCENTILE(IF(Table1[Director Name] = $P1164,Table1[imdb_score]),0.5)</f>
        <v>7.8</v>
      </c>
      <c r="U1164" cm="1">
        <f t="array" ref="U1164">PERCENTILE(IF(Table1[Director Name] = $P1164,Table1[imdb_score]),0.75)</f>
        <v>7.8</v>
      </c>
      <c r="V1164" cm="1">
        <f t="array" ref="V1164">PERCENTILE(IF(Table1[Director Name] = $P1164,Table1[imdb_score]),1)</f>
        <v>7.8</v>
      </c>
    </row>
    <row r="1165" spans="1:22">
      <c r="A1165" t="s">
        <v>449</v>
      </c>
      <c r="B1165">
        <v>75</v>
      </c>
      <c r="C1165">
        <v>118</v>
      </c>
      <c r="D1165" t="s">
        <v>1139</v>
      </c>
      <c r="E1165">
        <v>66488090</v>
      </c>
      <c r="F1165" t="s">
        <v>1355</v>
      </c>
      <c r="G1165" t="s">
        <v>4538</v>
      </c>
      <c r="H1165">
        <v>18488090</v>
      </c>
      <c r="I1165" t="s">
        <v>4539</v>
      </c>
      <c r="J1165" t="s">
        <v>19</v>
      </c>
      <c r="K1165" t="s">
        <v>20</v>
      </c>
      <c r="L1165">
        <v>48000000</v>
      </c>
      <c r="M1165">
        <v>6.7</v>
      </c>
      <c r="N1165" t="s">
        <v>1040</v>
      </c>
      <c r="P1165" t="s">
        <v>4540</v>
      </c>
      <c r="Q1165">
        <v>7.5</v>
      </c>
      <c r="R1165">
        <v>1</v>
      </c>
      <c r="S1165" cm="1">
        <f t="array" ref="S1165">PERCENTILE(IF(Table1[Director Name] = $P1165,Table1[imdb_score]),0.25)</f>
        <v>7.5</v>
      </c>
      <c r="T1165" cm="1">
        <f t="array" ref="T1165">PERCENTILE(IF(Table1[Director Name] = $P1165,Table1[imdb_score]),0.5)</f>
        <v>7.5</v>
      </c>
      <c r="U1165" cm="1">
        <f t="array" ref="U1165">PERCENTILE(IF(Table1[Director Name] = $P1165,Table1[imdb_score]),0.75)</f>
        <v>7.5</v>
      </c>
      <c r="V1165" cm="1">
        <f t="array" ref="V1165">PERCENTILE(IF(Table1[Director Name] = $P1165,Table1[imdb_score]),1)</f>
        <v>7.5</v>
      </c>
    </row>
    <row r="1166" spans="1:22">
      <c r="A1166" t="s">
        <v>878</v>
      </c>
      <c r="B1166">
        <v>308</v>
      </c>
      <c r="C1166">
        <v>121</v>
      </c>
      <c r="D1166" t="s">
        <v>122</v>
      </c>
      <c r="E1166">
        <v>110416702</v>
      </c>
      <c r="F1166" t="s">
        <v>59</v>
      </c>
      <c r="G1166" t="s">
        <v>4541</v>
      </c>
      <c r="H1166">
        <v>18416702</v>
      </c>
      <c r="I1166" t="s">
        <v>4542</v>
      </c>
      <c r="J1166" t="s">
        <v>19</v>
      </c>
      <c r="K1166" t="s">
        <v>20</v>
      </c>
      <c r="L1166">
        <v>92000000</v>
      </c>
      <c r="M1166">
        <v>7</v>
      </c>
      <c r="N1166" t="s">
        <v>2302</v>
      </c>
      <c r="P1166" t="s">
        <v>4543</v>
      </c>
      <c r="Q1166">
        <v>5.9</v>
      </c>
      <c r="R1166">
        <v>1</v>
      </c>
      <c r="S1166" cm="1">
        <f t="array" ref="S1166">PERCENTILE(IF(Table1[Director Name] = $P1166,Table1[imdb_score]),0.25)</f>
        <v>5.9</v>
      </c>
      <c r="T1166" cm="1">
        <f t="array" ref="T1166">PERCENTILE(IF(Table1[Director Name] = $P1166,Table1[imdb_score]),0.5)</f>
        <v>5.9</v>
      </c>
      <c r="U1166" cm="1">
        <f t="array" ref="U1166">PERCENTILE(IF(Table1[Director Name] = $P1166,Table1[imdb_score]),0.75)</f>
        <v>5.9</v>
      </c>
      <c r="V1166" cm="1">
        <f t="array" ref="V1166">PERCENTILE(IF(Table1[Director Name] = $P1166,Table1[imdb_score]),1)</f>
        <v>5.9</v>
      </c>
    </row>
    <row r="1167" spans="1:22">
      <c r="A1167" t="s">
        <v>1619</v>
      </c>
      <c r="B1167">
        <v>16</v>
      </c>
      <c r="C1167">
        <v>132</v>
      </c>
      <c r="D1167" t="s">
        <v>4544</v>
      </c>
      <c r="E1167">
        <v>30400000</v>
      </c>
      <c r="F1167" t="s">
        <v>3033</v>
      </c>
      <c r="G1167" t="s">
        <v>4545</v>
      </c>
      <c r="H1167">
        <v>18400000</v>
      </c>
      <c r="I1167" t="s">
        <v>4546</v>
      </c>
      <c r="J1167" t="s">
        <v>19</v>
      </c>
      <c r="K1167" t="s">
        <v>379</v>
      </c>
      <c r="L1167">
        <v>12000000</v>
      </c>
      <c r="M1167">
        <v>6.6</v>
      </c>
      <c r="N1167" t="s">
        <v>1322</v>
      </c>
      <c r="P1167" t="s">
        <v>4547</v>
      </c>
      <c r="Q1167">
        <v>7.2</v>
      </c>
      <c r="R1167">
        <v>1</v>
      </c>
      <c r="S1167" cm="1">
        <f t="array" ref="S1167">PERCENTILE(IF(Table1[Director Name] = $P1167,Table1[imdb_score]),0.25)</f>
        <v>7.2</v>
      </c>
      <c r="T1167" cm="1">
        <f t="array" ref="T1167">PERCENTILE(IF(Table1[Director Name] = $P1167,Table1[imdb_score]),0.5)</f>
        <v>7.2</v>
      </c>
      <c r="U1167" cm="1">
        <f t="array" ref="U1167">PERCENTILE(IF(Table1[Director Name] = $P1167,Table1[imdb_score]),0.75)</f>
        <v>7.2</v>
      </c>
      <c r="V1167" cm="1">
        <f t="array" ref="V1167">PERCENTILE(IF(Table1[Director Name] = $P1167,Table1[imdb_score]),1)</f>
        <v>7.2</v>
      </c>
    </row>
    <row r="1168" spans="1:22">
      <c r="A1168" t="s">
        <v>1059</v>
      </c>
      <c r="B1168">
        <v>220</v>
      </c>
      <c r="C1168">
        <v>119</v>
      </c>
      <c r="D1168" t="s">
        <v>1440</v>
      </c>
      <c r="E1168">
        <v>33386128</v>
      </c>
      <c r="F1168" t="s">
        <v>4548</v>
      </c>
      <c r="G1168" t="s">
        <v>4549</v>
      </c>
      <c r="H1168">
        <v>18386128</v>
      </c>
      <c r="I1168" t="s">
        <v>1514</v>
      </c>
      <c r="J1168" t="s">
        <v>19</v>
      </c>
      <c r="K1168" t="s">
        <v>20</v>
      </c>
      <c r="L1168">
        <v>15000000</v>
      </c>
      <c r="M1168">
        <v>4.9000000000000004</v>
      </c>
      <c r="N1168" t="s">
        <v>116</v>
      </c>
      <c r="P1168" t="s">
        <v>4550</v>
      </c>
      <c r="Q1168">
        <v>7.3</v>
      </c>
      <c r="R1168">
        <v>1</v>
      </c>
      <c r="S1168" cm="1">
        <f t="array" ref="S1168">PERCENTILE(IF(Table1[Director Name] = $P1168,Table1[imdb_score]),0.25)</f>
        <v>7.3</v>
      </c>
      <c r="T1168" cm="1">
        <f t="array" ref="T1168">PERCENTILE(IF(Table1[Director Name] = $P1168,Table1[imdb_score]),0.5)</f>
        <v>7.3</v>
      </c>
      <c r="U1168" cm="1">
        <f t="array" ref="U1168">PERCENTILE(IF(Table1[Director Name] = $P1168,Table1[imdb_score]),0.75)</f>
        <v>7.3</v>
      </c>
      <c r="V1168" cm="1">
        <f t="array" ref="V1168">PERCENTILE(IF(Table1[Director Name] = $P1168,Table1[imdb_score]),1)</f>
        <v>7.3</v>
      </c>
    </row>
    <row r="1169" spans="1:22">
      <c r="A1169" t="s">
        <v>1059</v>
      </c>
      <c r="B1169">
        <v>220</v>
      </c>
      <c r="C1169">
        <v>119</v>
      </c>
      <c r="D1169" t="s">
        <v>1440</v>
      </c>
      <c r="E1169">
        <v>33386128</v>
      </c>
      <c r="F1169" t="s">
        <v>4548</v>
      </c>
      <c r="G1169" t="s">
        <v>4549</v>
      </c>
      <c r="H1169">
        <v>18386128</v>
      </c>
      <c r="I1169" t="s">
        <v>1514</v>
      </c>
      <c r="J1169" t="s">
        <v>19</v>
      </c>
      <c r="K1169" t="s">
        <v>20</v>
      </c>
      <c r="L1169">
        <v>15000000</v>
      </c>
      <c r="M1169">
        <v>4.9000000000000004</v>
      </c>
      <c r="N1169" t="s">
        <v>116</v>
      </c>
      <c r="P1169" t="s">
        <v>4551</v>
      </c>
      <c r="Q1169">
        <v>5.6</v>
      </c>
      <c r="R1169">
        <v>1</v>
      </c>
      <c r="S1169" cm="1">
        <f t="array" ref="S1169">PERCENTILE(IF(Table1[Director Name] = $P1169,Table1[imdb_score]),0.25)</f>
        <v>5.6</v>
      </c>
      <c r="T1169" cm="1">
        <f t="array" ref="T1169">PERCENTILE(IF(Table1[Director Name] = $P1169,Table1[imdb_score]),0.5)</f>
        <v>5.6</v>
      </c>
      <c r="U1169" cm="1">
        <f t="array" ref="U1169">PERCENTILE(IF(Table1[Director Name] = $P1169,Table1[imdb_score]),0.75)</f>
        <v>5.6</v>
      </c>
      <c r="V1169" cm="1">
        <f t="array" ref="V1169">PERCENTILE(IF(Table1[Director Name] = $P1169,Table1[imdb_score]),1)</f>
        <v>5.6</v>
      </c>
    </row>
    <row r="1170" spans="1:22">
      <c r="A1170" t="s">
        <v>4552</v>
      </c>
      <c r="B1170">
        <v>233</v>
      </c>
      <c r="C1170">
        <v>95</v>
      </c>
      <c r="D1170" t="s">
        <v>1177</v>
      </c>
      <c r="E1170">
        <v>148337537</v>
      </c>
      <c r="F1170" t="s">
        <v>190</v>
      </c>
      <c r="G1170" t="s">
        <v>4553</v>
      </c>
      <c r="H1170">
        <v>18337537</v>
      </c>
      <c r="I1170" t="s">
        <v>344</v>
      </c>
      <c r="J1170" t="s">
        <v>19</v>
      </c>
      <c r="K1170" t="s">
        <v>20</v>
      </c>
      <c r="L1170">
        <v>130000000</v>
      </c>
      <c r="M1170">
        <v>7.3</v>
      </c>
      <c r="N1170" t="s">
        <v>198</v>
      </c>
      <c r="P1170" t="s">
        <v>4554</v>
      </c>
      <c r="Q1170">
        <v>6.6</v>
      </c>
      <c r="R1170">
        <v>1</v>
      </c>
      <c r="S1170" cm="1">
        <f t="array" ref="S1170">PERCENTILE(IF(Table1[Director Name] = $P1170,Table1[imdb_score]),0.25)</f>
        <v>6.6</v>
      </c>
      <c r="T1170" cm="1">
        <f t="array" ref="T1170">PERCENTILE(IF(Table1[Director Name] = $P1170,Table1[imdb_score]),0.5)</f>
        <v>6.6</v>
      </c>
      <c r="U1170" cm="1">
        <f t="array" ref="U1170">PERCENTILE(IF(Table1[Director Name] = $P1170,Table1[imdb_score]),0.75)</f>
        <v>6.6</v>
      </c>
      <c r="V1170" cm="1">
        <f t="array" ref="V1170">PERCENTILE(IF(Table1[Director Name] = $P1170,Table1[imdb_score]),1)</f>
        <v>6.6</v>
      </c>
    </row>
    <row r="1171" spans="1:22">
      <c r="A1171" t="s">
        <v>1325</v>
      </c>
      <c r="B1171">
        <v>37</v>
      </c>
      <c r="C1171">
        <v>86</v>
      </c>
      <c r="D1171" t="s">
        <v>1488</v>
      </c>
      <c r="E1171">
        <v>34308901</v>
      </c>
      <c r="F1171" t="s">
        <v>4555</v>
      </c>
      <c r="G1171" t="s">
        <v>4556</v>
      </c>
      <c r="H1171">
        <v>18308901</v>
      </c>
      <c r="I1171" t="s">
        <v>2023</v>
      </c>
      <c r="J1171" t="s">
        <v>19</v>
      </c>
      <c r="K1171" t="s">
        <v>20</v>
      </c>
      <c r="L1171">
        <v>16000000</v>
      </c>
      <c r="M1171">
        <v>5.0999999999999996</v>
      </c>
      <c r="N1171" t="s">
        <v>921</v>
      </c>
      <c r="P1171" t="s">
        <v>4557</v>
      </c>
      <c r="Q1171">
        <v>6.2</v>
      </c>
      <c r="R1171">
        <v>1</v>
      </c>
      <c r="S1171" cm="1">
        <f t="array" ref="S1171">PERCENTILE(IF(Table1[Director Name] = $P1171,Table1[imdb_score]),0.25)</f>
        <v>6.2</v>
      </c>
      <c r="T1171" cm="1">
        <f t="array" ref="T1171">PERCENTILE(IF(Table1[Director Name] = $P1171,Table1[imdb_score]),0.5)</f>
        <v>6.2</v>
      </c>
      <c r="U1171" cm="1">
        <f t="array" ref="U1171">PERCENTILE(IF(Table1[Director Name] = $P1171,Table1[imdb_score]),0.75)</f>
        <v>6.2</v>
      </c>
      <c r="V1171" cm="1">
        <f t="array" ref="V1171">PERCENTILE(IF(Table1[Director Name] = $P1171,Table1[imdb_score]),1)</f>
        <v>6.2</v>
      </c>
    </row>
    <row r="1172" spans="1:22">
      <c r="A1172" t="s">
        <v>711</v>
      </c>
      <c r="B1172">
        <v>239</v>
      </c>
      <c r="C1172">
        <v>92</v>
      </c>
      <c r="D1172" t="s">
        <v>4558</v>
      </c>
      <c r="E1172">
        <v>24792061</v>
      </c>
      <c r="F1172" t="s">
        <v>190</v>
      </c>
      <c r="G1172" t="s">
        <v>4559</v>
      </c>
      <c r="H1172">
        <v>18292061</v>
      </c>
      <c r="I1172" t="s">
        <v>4560</v>
      </c>
      <c r="J1172" t="s">
        <v>19</v>
      </c>
      <c r="K1172" t="s">
        <v>20</v>
      </c>
      <c r="L1172">
        <v>6500000</v>
      </c>
      <c r="M1172">
        <v>7.6</v>
      </c>
      <c r="N1172" t="s">
        <v>167</v>
      </c>
      <c r="P1172" t="s">
        <v>4561</v>
      </c>
      <c r="Q1172">
        <v>6.2</v>
      </c>
      <c r="R1172">
        <v>1</v>
      </c>
      <c r="S1172" cm="1">
        <f t="array" ref="S1172">PERCENTILE(IF(Table1[Director Name] = $P1172,Table1[imdb_score]),0.25)</f>
        <v>6.2</v>
      </c>
      <c r="T1172" cm="1">
        <f t="array" ref="T1172">PERCENTILE(IF(Table1[Director Name] = $P1172,Table1[imdb_score]),0.5)</f>
        <v>6.2</v>
      </c>
      <c r="U1172" cm="1">
        <f t="array" ref="U1172">PERCENTILE(IF(Table1[Director Name] = $P1172,Table1[imdb_score]),0.75)</f>
        <v>6.2</v>
      </c>
      <c r="V1172" cm="1">
        <f t="array" ref="V1172">PERCENTILE(IF(Table1[Director Name] = $P1172,Table1[imdb_score]),1)</f>
        <v>6.2</v>
      </c>
    </row>
    <row r="1173" spans="1:22">
      <c r="A1173" t="s">
        <v>2626</v>
      </c>
      <c r="B1173">
        <v>129</v>
      </c>
      <c r="C1173">
        <v>132</v>
      </c>
      <c r="D1173" t="s">
        <v>943</v>
      </c>
      <c r="E1173">
        <v>40270895</v>
      </c>
      <c r="F1173" t="s">
        <v>1695</v>
      </c>
      <c r="G1173" t="s">
        <v>4562</v>
      </c>
      <c r="H1173">
        <v>18270895</v>
      </c>
      <c r="I1173" t="s">
        <v>547</v>
      </c>
      <c r="J1173" t="s">
        <v>19</v>
      </c>
      <c r="K1173" t="s">
        <v>20</v>
      </c>
      <c r="L1173">
        <v>22000000</v>
      </c>
      <c r="M1173">
        <v>7.6</v>
      </c>
      <c r="N1173" t="s">
        <v>48</v>
      </c>
      <c r="P1173" t="s">
        <v>4563</v>
      </c>
      <c r="Q1173">
        <v>6.5</v>
      </c>
      <c r="R1173">
        <v>1</v>
      </c>
      <c r="S1173" cm="1">
        <f t="array" ref="S1173">PERCENTILE(IF(Table1[Director Name] = $P1173,Table1[imdb_score]),0.25)</f>
        <v>6.5</v>
      </c>
      <c r="T1173" cm="1">
        <f t="array" ref="T1173">PERCENTILE(IF(Table1[Director Name] = $P1173,Table1[imdb_score]),0.5)</f>
        <v>6.5</v>
      </c>
      <c r="U1173" cm="1">
        <f t="array" ref="U1173">PERCENTILE(IF(Table1[Director Name] = $P1173,Table1[imdb_score]),0.75)</f>
        <v>6.5</v>
      </c>
      <c r="V1173" cm="1">
        <f t="array" ref="V1173">PERCENTILE(IF(Table1[Director Name] = $P1173,Table1[imdb_score]),1)</f>
        <v>6.5</v>
      </c>
    </row>
    <row r="1174" spans="1:22">
      <c r="A1174" t="s">
        <v>1383</v>
      </c>
      <c r="B1174">
        <v>264</v>
      </c>
      <c r="C1174">
        <v>133</v>
      </c>
      <c r="D1174" t="s">
        <v>4372</v>
      </c>
      <c r="E1174">
        <v>160201106</v>
      </c>
      <c r="F1174" t="s">
        <v>4564</v>
      </c>
      <c r="G1174" t="s">
        <v>4565</v>
      </c>
      <c r="H1174">
        <v>18201106</v>
      </c>
      <c r="I1174" t="s">
        <v>4566</v>
      </c>
      <c r="J1174" t="s">
        <v>19</v>
      </c>
      <c r="K1174" t="s">
        <v>379</v>
      </c>
      <c r="L1174">
        <v>142000000</v>
      </c>
      <c r="M1174">
        <v>6.1</v>
      </c>
      <c r="N1174" t="s">
        <v>1081</v>
      </c>
      <c r="P1174" t="s">
        <v>4567</v>
      </c>
      <c r="Q1174">
        <v>4.4000000000000004</v>
      </c>
      <c r="R1174">
        <v>1</v>
      </c>
      <c r="S1174" cm="1">
        <f t="array" ref="S1174">PERCENTILE(IF(Table1[Director Name] = $P1174,Table1[imdb_score]),0.25)</f>
        <v>4.4000000000000004</v>
      </c>
      <c r="T1174" cm="1">
        <f t="array" ref="T1174">PERCENTILE(IF(Table1[Director Name] = $P1174,Table1[imdb_score]),0.5)</f>
        <v>4.4000000000000004</v>
      </c>
      <c r="U1174" cm="1">
        <f t="array" ref="U1174">PERCENTILE(IF(Table1[Director Name] = $P1174,Table1[imdb_score]),0.75)</f>
        <v>4.4000000000000004</v>
      </c>
      <c r="V1174" cm="1">
        <f t="array" ref="V1174">PERCENTILE(IF(Table1[Director Name] = $P1174,Table1[imdb_score]),1)</f>
        <v>4.4000000000000004</v>
      </c>
    </row>
    <row r="1175" spans="1:22">
      <c r="A1175" t="s">
        <v>4568</v>
      </c>
      <c r="B1175">
        <v>262</v>
      </c>
      <c r="C1175">
        <v>129</v>
      </c>
      <c r="D1175" t="s">
        <v>4569</v>
      </c>
      <c r="E1175">
        <v>20167424</v>
      </c>
      <c r="F1175" t="s">
        <v>4570</v>
      </c>
      <c r="G1175" t="s">
        <v>4571</v>
      </c>
      <c r="H1175">
        <v>18167424</v>
      </c>
      <c r="I1175" t="s">
        <v>4572</v>
      </c>
      <c r="J1175" t="s">
        <v>67</v>
      </c>
      <c r="K1175" t="s">
        <v>4573</v>
      </c>
      <c r="L1175">
        <v>2000000</v>
      </c>
      <c r="M1175">
        <v>8.1999999999999993</v>
      </c>
      <c r="N1175" t="s">
        <v>205</v>
      </c>
      <c r="P1175" t="s">
        <v>4574</v>
      </c>
      <c r="Q1175">
        <v>4.4000000000000004</v>
      </c>
      <c r="R1175">
        <v>1</v>
      </c>
      <c r="S1175" cm="1">
        <f t="array" ref="S1175">PERCENTILE(IF(Table1[Director Name] = $P1175,Table1[imdb_score]),0.25)</f>
        <v>4.4000000000000004</v>
      </c>
      <c r="T1175" cm="1">
        <f t="array" ref="T1175">PERCENTILE(IF(Table1[Director Name] = $P1175,Table1[imdb_score]),0.5)</f>
        <v>4.4000000000000004</v>
      </c>
      <c r="U1175" cm="1">
        <f t="array" ref="U1175">PERCENTILE(IF(Table1[Director Name] = $P1175,Table1[imdb_score]),0.75)</f>
        <v>4.4000000000000004</v>
      </c>
      <c r="V1175" cm="1">
        <f t="array" ref="V1175">PERCENTILE(IF(Table1[Director Name] = $P1175,Table1[imdb_score]),1)</f>
        <v>4.4000000000000004</v>
      </c>
    </row>
    <row r="1176" spans="1:22">
      <c r="A1176" t="s">
        <v>2208</v>
      </c>
      <c r="B1176">
        <v>167</v>
      </c>
      <c r="C1176">
        <v>104</v>
      </c>
      <c r="D1176" t="s">
        <v>3717</v>
      </c>
      <c r="E1176">
        <v>35143332</v>
      </c>
      <c r="F1176" t="s">
        <v>4575</v>
      </c>
      <c r="G1176" t="s">
        <v>4576</v>
      </c>
      <c r="H1176">
        <v>18143332</v>
      </c>
      <c r="I1176" t="s">
        <v>4577</v>
      </c>
      <c r="J1176" t="s">
        <v>19</v>
      </c>
      <c r="K1176" t="s">
        <v>20</v>
      </c>
      <c r="L1176">
        <v>17000000</v>
      </c>
      <c r="M1176">
        <v>5.6</v>
      </c>
      <c r="N1176" t="s">
        <v>116</v>
      </c>
      <c r="P1176" t="s">
        <v>4578</v>
      </c>
      <c r="Q1176">
        <v>6.1</v>
      </c>
      <c r="R1176">
        <v>1</v>
      </c>
      <c r="S1176" cm="1">
        <f t="array" ref="S1176">PERCENTILE(IF(Table1[Director Name] = $P1176,Table1[imdb_score]),0.25)</f>
        <v>6.1</v>
      </c>
      <c r="T1176" cm="1">
        <f t="array" ref="T1176">PERCENTILE(IF(Table1[Director Name] = $P1176,Table1[imdb_score]),0.5)</f>
        <v>6.1</v>
      </c>
      <c r="U1176" cm="1">
        <f t="array" ref="U1176">PERCENTILE(IF(Table1[Director Name] = $P1176,Table1[imdb_score]),0.75)</f>
        <v>6.1</v>
      </c>
      <c r="V1176" cm="1">
        <f t="array" ref="V1176">PERCENTILE(IF(Table1[Director Name] = $P1176,Table1[imdb_score]),1)</f>
        <v>6.1</v>
      </c>
    </row>
    <row r="1177" spans="1:22">
      <c r="A1177" t="s">
        <v>4579</v>
      </c>
      <c r="B1177">
        <v>164</v>
      </c>
      <c r="C1177">
        <v>94</v>
      </c>
      <c r="D1177" t="s">
        <v>4580</v>
      </c>
      <c r="E1177">
        <v>26049082</v>
      </c>
      <c r="F1177" t="s">
        <v>4581</v>
      </c>
      <c r="G1177" t="s">
        <v>4582</v>
      </c>
      <c r="H1177">
        <v>18049082</v>
      </c>
      <c r="I1177" t="s">
        <v>4583</v>
      </c>
      <c r="J1177" t="s">
        <v>19</v>
      </c>
      <c r="K1177" t="s">
        <v>20</v>
      </c>
      <c r="L1177">
        <v>8000000</v>
      </c>
      <c r="M1177">
        <v>6.1</v>
      </c>
      <c r="N1177" t="s">
        <v>331</v>
      </c>
      <c r="P1177" t="s">
        <v>4584</v>
      </c>
      <c r="Q1177">
        <v>6.7</v>
      </c>
      <c r="R1177">
        <v>1</v>
      </c>
      <c r="S1177" cm="1">
        <f t="array" ref="S1177">PERCENTILE(IF(Table1[Director Name] = $P1177,Table1[imdb_score]),0.25)</f>
        <v>6.7</v>
      </c>
      <c r="T1177" cm="1">
        <f t="array" ref="T1177">PERCENTILE(IF(Table1[Director Name] = $P1177,Table1[imdb_score]),0.5)</f>
        <v>6.7</v>
      </c>
      <c r="U1177" cm="1">
        <f t="array" ref="U1177">PERCENTILE(IF(Table1[Director Name] = $P1177,Table1[imdb_score]),0.75)</f>
        <v>6.7</v>
      </c>
      <c r="V1177" cm="1">
        <f t="array" ref="V1177">PERCENTILE(IF(Table1[Director Name] = $P1177,Table1[imdb_score]),1)</f>
        <v>6.7</v>
      </c>
    </row>
    <row r="1178" spans="1:22">
      <c r="A1178" t="s">
        <v>1397</v>
      </c>
      <c r="B1178">
        <v>447</v>
      </c>
      <c r="C1178">
        <v>117</v>
      </c>
      <c r="D1178" t="s">
        <v>4585</v>
      </c>
      <c r="E1178">
        <v>48043505</v>
      </c>
      <c r="F1178" t="s">
        <v>2379</v>
      </c>
      <c r="G1178" t="s">
        <v>4586</v>
      </c>
      <c r="H1178">
        <v>18043505</v>
      </c>
      <c r="I1178" t="s">
        <v>4010</v>
      </c>
      <c r="J1178" t="s">
        <v>19</v>
      </c>
      <c r="K1178" t="s">
        <v>379</v>
      </c>
      <c r="L1178">
        <v>30000000</v>
      </c>
      <c r="M1178">
        <v>7.7</v>
      </c>
      <c r="N1178" t="s">
        <v>2302</v>
      </c>
      <c r="P1178" t="s">
        <v>4587</v>
      </c>
      <c r="Q1178">
        <v>7.1</v>
      </c>
      <c r="R1178">
        <v>1</v>
      </c>
      <c r="S1178" cm="1">
        <f t="array" ref="S1178">PERCENTILE(IF(Table1[Director Name] = $P1178,Table1[imdb_score]),0.25)</f>
        <v>7.1</v>
      </c>
      <c r="T1178" cm="1">
        <f t="array" ref="T1178">PERCENTILE(IF(Table1[Director Name] = $P1178,Table1[imdb_score]),0.5)</f>
        <v>7.1</v>
      </c>
      <c r="U1178" cm="1">
        <f t="array" ref="U1178">PERCENTILE(IF(Table1[Director Name] = $P1178,Table1[imdb_score]),0.75)</f>
        <v>7.1</v>
      </c>
      <c r="V1178" cm="1">
        <f t="array" ref="V1178">PERCENTILE(IF(Table1[Director Name] = $P1178,Table1[imdb_score]),1)</f>
        <v>7.1</v>
      </c>
    </row>
    <row r="1179" spans="1:22">
      <c r="A1179" t="s">
        <v>1451</v>
      </c>
      <c r="B1179">
        <v>43</v>
      </c>
      <c r="C1179">
        <v>93</v>
      </c>
      <c r="D1179" t="s">
        <v>785</v>
      </c>
      <c r="E1179">
        <v>38037513</v>
      </c>
      <c r="F1179" t="s">
        <v>1004</v>
      </c>
      <c r="G1179" t="s">
        <v>4588</v>
      </c>
      <c r="H1179">
        <v>18037513</v>
      </c>
      <c r="I1179" t="s">
        <v>4589</v>
      </c>
      <c r="J1179" t="s">
        <v>19</v>
      </c>
      <c r="K1179" t="s">
        <v>20</v>
      </c>
      <c r="L1179">
        <v>20000000</v>
      </c>
      <c r="M1179">
        <v>6.2</v>
      </c>
      <c r="N1179" t="s">
        <v>4590</v>
      </c>
      <c r="P1179" t="s">
        <v>2989</v>
      </c>
      <c r="Q1179">
        <v>6.4</v>
      </c>
      <c r="R1179">
        <v>1</v>
      </c>
      <c r="S1179" cm="1">
        <f t="array" ref="S1179">PERCENTILE(IF(Table1[Director Name] = $P1179,Table1[imdb_score]),0.25)</f>
        <v>6.4</v>
      </c>
      <c r="T1179" cm="1">
        <f t="array" ref="T1179">PERCENTILE(IF(Table1[Director Name] = $P1179,Table1[imdb_score]),0.5)</f>
        <v>6.4</v>
      </c>
      <c r="U1179" cm="1">
        <f t="array" ref="U1179">PERCENTILE(IF(Table1[Director Name] = $P1179,Table1[imdb_score]),0.75)</f>
        <v>6.4</v>
      </c>
      <c r="V1179" cm="1">
        <f t="array" ref="V1179">PERCENTILE(IF(Table1[Director Name] = $P1179,Table1[imdb_score]),1)</f>
        <v>6.4</v>
      </c>
    </row>
    <row r="1180" spans="1:22">
      <c r="A1180" t="s">
        <v>977</v>
      </c>
      <c r="B1180">
        <v>288</v>
      </c>
      <c r="C1180">
        <v>81</v>
      </c>
      <c r="D1180" t="s">
        <v>4591</v>
      </c>
      <c r="E1180">
        <v>59992760</v>
      </c>
      <c r="F1180" t="s">
        <v>4592</v>
      </c>
      <c r="G1180" t="s">
        <v>4593</v>
      </c>
      <c r="H1180">
        <v>17992760</v>
      </c>
      <c r="I1180" t="s">
        <v>4594</v>
      </c>
      <c r="J1180" t="s">
        <v>19</v>
      </c>
      <c r="K1180" t="s">
        <v>20</v>
      </c>
      <c r="L1180">
        <v>42000000</v>
      </c>
      <c r="M1180">
        <v>5.8</v>
      </c>
      <c r="N1180" t="s">
        <v>57</v>
      </c>
      <c r="P1180" t="s">
        <v>4595</v>
      </c>
      <c r="Q1180">
        <v>6</v>
      </c>
      <c r="R1180">
        <v>1</v>
      </c>
      <c r="S1180" cm="1">
        <f t="array" ref="S1180">PERCENTILE(IF(Table1[Director Name] = $P1180,Table1[imdb_score]),0.25)</f>
        <v>6</v>
      </c>
      <c r="T1180" cm="1">
        <f t="array" ref="T1180">PERCENTILE(IF(Table1[Director Name] = $P1180,Table1[imdb_score]),0.5)</f>
        <v>6</v>
      </c>
      <c r="U1180" cm="1">
        <f t="array" ref="U1180">PERCENTILE(IF(Table1[Director Name] = $P1180,Table1[imdb_score]),0.75)</f>
        <v>6</v>
      </c>
      <c r="V1180" cm="1">
        <f t="array" ref="V1180">PERCENTILE(IF(Table1[Director Name] = $P1180,Table1[imdb_score]),1)</f>
        <v>6</v>
      </c>
    </row>
    <row r="1181" spans="1:22">
      <c r="A1181" t="s">
        <v>1635</v>
      </c>
      <c r="B1181">
        <v>274</v>
      </c>
      <c r="C1181">
        <v>118</v>
      </c>
      <c r="D1181" t="s">
        <v>4596</v>
      </c>
      <c r="E1181">
        <v>57981889</v>
      </c>
      <c r="F1181" t="s">
        <v>1044</v>
      </c>
      <c r="G1181" t="s">
        <v>4597</v>
      </c>
      <c r="H1181">
        <v>17981889</v>
      </c>
      <c r="I1181" t="s">
        <v>1335</v>
      </c>
      <c r="J1181" t="s">
        <v>19</v>
      </c>
      <c r="K1181" t="s">
        <v>20</v>
      </c>
      <c r="L1181">
        <v>40000000</v>
      </c>
      <c r="M1181">
        <v>7.3</v>
      </c>
      <c r="N1181" t="s">
        <v>1608</v>
      </c>
      <c r="P1181" t="s">
        <v>4598</v>
      </c>
      <c r="Q1181">
        <v>4.8</v>
      </c>
      <c r="R1181">
        <v>1</v>
      </c>
      <c r="S1181" cm="1">
        <f t="array" ref="S1181">PERCENTILE(IF(Table1[Director Name] = $P1181,Table1[imdb_score]),0.25)</f>
        <v>4.8</v>
      </c>
      <c r="T1181" cm="1">
        <f t="array" ref="T1181">PERCENTILE(IF(Table1[Director Name] = $P1181,Table1[imdb_score]),0.5)</f>
        <v>4.8</v>
      </c>
      <c r="U1181" cm="1">
        <f t="array" ref="U1181">PERCENTILE(IF(Table1[Director Name] = $P1181,Table1[imdb_score]),0.75)</f>
        <v>4.8</v>
      </c>
      <c r="V1181" cm="1">
        <f t="array" ref="V1181">PERCENTILE(IF(Table1[Director Name] = $P1181,Table1[imdb_score]),1)</f>
        <v>4.8</v>
      </c>
    </row>
    <row r="1182" spans="1:22">
      <c r="A1182" t="s">
        <v>961</v>
      </c>
      <c r="B1182">
        <v>55</v>
      </c>
      <c r="C1182">
        <v>117</v>
      </c>
      <c r="D1182" t="s">
        <v>4599</v>
      </c>
      <c r="E1182">
        <v>20966644</v>
      </c>
      <c r="F1182" t="s">
        <v>3649</v>
      </c>
      <c r="G1182" t="s">
        <v>4600</v>
      </c>
      <c r="H1182">
        <v>17966644</v>
      </c>
      <c r="I1182" t="s">
        <v>4601</v>
      </c>
      <c r="J1182" t="s">
        <v>19</v>
      </c>
      <c r="K1182" t="s">
        <v>379</v>
      </c>
      <c r="L1182">
        <v>3000000</v>
      </c>
      <c r="M1182">
        <v>7.4</v>
      </c>
      <c r="N1182" t="s">
        <v>32</v>
      </c>
      <c r="P1182" t="s">
        <v>481</v>
      </c>
      <c r="Q1182">
        <v>6.7</v>
      </c>
      <c r="R1182">
        <v>1</v>
      </c>
      <c r="S1182" cm="1">
        <f t="array" ref="S1182">PERCENTILE(IF(Table1[Director Name] = $P1182,Table1[imdb_score]),0.25)</f>
        <v>6.7</v>
      </c>
      <c r="T1182" cm="1">
        <f t="array" ref="T1182">PERCENTILE(IF(Table1[Director Name] = $P1182,Table1[imdb_score]),0.5)</f>
        <v>6.7</v>
      </c>
      <c r="U1182" cm="1">
        <f t="array" ref="U1182">PERCENTILE(IF(Table1[Director Name] = $P1182,Table1[imdb_score]),0.75)</f>
        <v>6.7</v>
      </c>
      <c r="V1182" cm="1">
        <f t="array" ref="V1182">PERCENTILE(IF(Table1[Director Name] = $P1182,Table1[imdb_score]),1)</f>
        <v>6.7</v>
      </c>
    </row>
    <row r="1183" spans="1:22">
      <c r="A1183" t="s">
        <v>4602</v>
      </c>
      <c r="B1183">
        <v>135</v>
      </c>
      <c r="C1183">
        <v>90</v>
      </c>
      <c r="D1183" t="s">
        <v>4603</v>
      </c>
      <c r="E1183">
        <v>25926543</v>
      </c>
      <c r="F1183" t="s">
        <v>4604</v>
      </c>
      <c r="G1183" t="s">
        <v>4605</v>
      </c>
      <c r="H1183">
        <v>17926543</v>
      </c>
      <c r="I1183" t="s">
        <v>4606</v>
      </c>
      <c r="J1183" t="s">
        <v>19</v>
      </c>
      <c r="K1183" t="s">
        <v>20</v>
      </c>
      <c r="L1183">
        <v>8000000</v>
      </c>
      <c r="M1183">
        <v>5.2</v>
      </c>
      <c r="N1183" t="s">
        <v>861</v>
      </c>
      <c r="P1183" t="s">
        <v>4607</v>
      </c>
      <c r="Q1183">
        <v>6.7</v>
      </c>
      <c r="R1183">
        <v>1</v>
      </c>
      <c r="S1183" cm="1">
        <f t="array" ref="S1183">PERCENTILE(IF(Table1[Director Name] = $P1183,Table1[imdb_score]),0.25)</f>
        <v>6.7</v>
      </c>
      <c r="T1183" cm="1">
        <f t="array" ref="T1183">PERCENTILE(IF(Table1[Director Name] = $P1183,Table1[imdb_score]),0.5)</f>
        <v>6.7</v>
      </c>
      <c r="U1183" cm="1">
        <f t="array" ref="U1183">PERCENTILE(IF(Table1[Director Name] = $P1183,Table1[imdb_score]),0.75)</f>
        <v>6.7</v>
      </c>
      <c r="V1183" cm="1">
        <f t="array" ref="V1183">PERCENTILE(IF(Table1[Director Name] = $P1183,Table1[imdb_score]),1)</f>
        <v>6.7</v>
      </c>
    </row>
    <row r="1184" spans="1:22">
      <c r="A1184" t="s">
        <v>670</v>
      </c>
      <c r="B1184">
        <v>84</v>
      </c>
      <c r="C1184">
        <v>137</v>
      </c>
      <c r="D1184" t="s">
        <v>4608</v>
      </c>
      <c r="E1184">
        <v>41895491</v>
      </c>
      <c r="F1184" t="s">
        <v>417</v>
      </c>
      <c r="G1184" t="s">
        <v>4609</v>
      </c>
      <c r="H1184">
        <v>17895491</v>
      </c>
      <c r="I1184" t="s">
        <v>4610</v>
      </c>
      <c r="J1184" t="s">
        <v>19</v>
      </c>
      <c r="K1184" t="s">
        <v>20</v>
      </c>
      <c r="L1184">
        <v>24000000</v>
      </c>
      <c r="M1184">
        <v>7.6</v>
      </c>
      <c r="N1184" t="s">
        <v>3652</v>
      </c>
      <c r="P1184" t="s">
        <v>4611</v>
      </c>
      <c r="Q1184">
        <v>6.1</v>
      </c>
      <c r="R1184">
        <v>1</v>
      </c>
      <c r="S1184" cm="1">
        <f t="array" ref="S1184">PERCENTILE(IF(Table1[Director Name] = $P1184,Table1[imdb_score]),0.25)</f>
        <v>6.1</v>
      </c>
      <c r="T1184" cm="1">
        <f t="array" ref="T1184">PERCENTILE(IF(Table1[Director Name] = $P1184,Table1[imdb_score]),0.5)</f>
        <v>6.1</v>
      </c>
      <c r="U1184" cm="1">
        <f t="array" ref="U1184">PERCENTILE(IF(Table1[Director Name] = $P1184,Table1[imdb_score]),0.75)</f>
        <v>6.1</v>
      </c>
      <c r="V1184" cm="1">
        <f t="array" ref="V1184">PERCENTILE(IF(Table1[Director Name] = $P1184,Table1[imdb_score]),1)</f>
        <v>6.1</v>
      </c>
    </row>
    <row r="1185" spans="1:22">
      <c r="A1185" t="s">
        <v>1496</v>
      </c>
      <c r="B1185">
        <v>142</v>
      </c>
      <c r="C1185">
        <v>121</v>
      </c>
      <c r="D1185" t="s">
        <v>4612</v>
      </c>
      <c r="E1185">
        <v>83892374</v>
      </c>
      <c r="F1185" t="s">
        <v>3783</v>
      </c>
      <c r="G1185" t="s">
        <v>4613</v>
      </c>
      <c r="H1185">
        <v>17892374</v>
      </c>
      <c r="I1185" t="s">
        <v>1584</v>
      </c>
      <c r="J1185" t="s">
        <v>19</v>
      </c>
      <c r="K1185" t="s">
        <v>20</v>
      </c>
      <c r="L1185">
        <v>66000000</v>
      </c>
      <c r="M1185">
        <v>7</v>
      </c>
      <c r="N1185" t="s">
        <v>3559</v>
      </c>
      <c r="P1185" t="s">
        <v>2426</v>
      </c>
      <c r="Q1185">
        <v>7.2</v>
      </c>
      <c r="R1185">
        <v>1</v>
      </c>
      <c r="S1185" cm="1">
        <f t="array" ref="S1185">PERCENTILE(IF(Table1[Director Name] = $P1185,Table1[imdb_score]),0.25)</f>
        <v>7.2</v>
      </c>
      <c r="T1185" cm="1">
        <f t="array" ref="T1185">PERCENTILE(IF(Table1[Director Name] = $P1185,Table1[imdb_score]),0.5)</f>
        <v>7.2</v>
      </c>
      <c r="U1185" cm="1">
        <f t="array" ref="U1185">PERCENTILE(IF(Table1[Director Name] = $P1185,Table1[imdb_score]),0.75)</f>
        <v>7.2</v>
      </c>
      <c r="V1185" cm="1">
        <f t="array" ref="V1185">PERCENTILE(IF(Table1[Director Name] = $P1185,Table1[imdb_score]),1)</f>
        <v>7.2</v>
      </c>
    </row>
    <row r="1186" spans="1:22">
      <c r="A1186" t="s">
        <v>1083</v>
      </c>
      <c r="B1186">
        <v>242</v>
      </c>
      <c r="C1186">
        <v>87</v>
      </c>
      <c r="D1186" t="s">
        <v>4614</v>
      </c>
      <c r="E1186">
        <v>19100000</v>
      </c>
      <c r="F1186" t="s">
        <v>4615</v>
      </c>
      <c r="G1186" t="s">
        <v>4616</v>
      </c>
      <c r="H1186">
        <v>17850000</v>
      </c>
      <c r="I1186" t="s">
        <v>4617</v>
      </c>
      <c r="J1186" t="s">
        <v>19</v>
      </c>
      <c r="K1186" t="s">
        <v>20</v>
      </c>
      <c r="L1186">
        <v>1250000</v>
      </c>
      <c r="M1186">
        <v>6.1</v>
      </c>
      <c r="N1186" t="s">
        <v>861</v>
      </c>
      <c r="P1186" t="s">
        <v>4618</v>
      </c>
      <c r="Q1186">
        <v>4.8</v>
      </c>
      <c r="R1186">
        <v>1</v>
      </c>
      <c r="S1186" cm="1">
        <f t="array" ref="S1186">PERCENTILE(IF(Table1[Director Name] = $P1186,Table1[imdb_score]),0.25)</f>
        <v>4.8</v>
      </c>
      <c r="T1186" cm="1">
        <f t="array" ref="T1186">PERCENTILE(IF(Table1[Director Name] = $P1186,Table1[imdb_score]),0.5)</f>
        <v>4.8</v>
      </c>
      <c r="U1186" cm="1">
        <f t="array" ref="U1186">PERCENTILE(IF(Table1[Director Name] = $P1186,Table1[imdb_score]),0.75)</f>
        <v>4.8</v>
      </c>
      <c r="V1186" cm="1">
        <f t="array" ref="V1186">PERCENTILE(IF(Table1[Director Name] = $P1186,Table1[imdb_score]),1)</f>
        <v>4.8</v>
      </c>
    </row>
    <row r="1187" spans="1:22">
      <c r="A1187" t="s">
        <v>842</v>
      </c>
      <c r="B1187">
        <v>64</v>
      </c>
      <c r="C1187">
        <v>127</v>
      </c>
      <c r="D1187" t="s">
        <v>86</v>
      </c>
      <c r="E1187">
        <v>67823573</v>
      </c>
      <c r="F1187" t="s">
        <v>908</v>
      </c>
      <c r="G1187" t="s">
        <v>4619</v>
      </c>
      <c r="H1187">
        <v>17823573</v>
      </c>
      <c r="I1187" t="s">
        <v>990</v>
      </c>
      <c r="J1187" t="s">
        <v>19</v>
      </c>
      <c r="K1187" t="s">
        <v>20</v>
      </c>
      <c r="L1187">
        <v>50000000</v>
      </c>
      <c r="M1187">
        <v>6.6</v>
      </c>
      <c r="N1187" t="s">
        <v>2318</v>
      </c>
      <c r="P1187" t="s">
        <v>4620</v>
      </c>
      <c r="Q1187">
        <v>7</v>
      </c>
      <c r="R1187">
        <v>1</v>
      </c>
      <c r="S1187" cm="1">
        <f t="array" ref="S1187">PERCENTILE(IF(Table1[Director Name] = $P1187,Table1[imdb_score]),0.25)</f>
        <v>7</v>
      </c>
      <c r="T1187" cm="1">
        <f t="array" ref="T1187">PERCENTILE(IF(Table1[Director Name] = $P1187,Table1[imdb_score]),0.5)</f>
        <v>7</v>
      </c>
      <c r="U1187" cm="1">
        <f t="array" ref="U1187">PERCENTILE(IF(Table1[Director Name] = $P1187,Table1[imdb_score]),0.75)</f>
        <v>7</v>
      </c>
      <c r="V1187" cm="1">
        <f t="array" ref="V1187">PERCENTILE(IF(Table1[Director Name] = $P1187,Table1[imdb_score]),1)</f>
        <v>7</v>
      </c>
    </row>
    <row r="1188" spans="1:22">
      <c r="A1188" t="s">
        <v>3776</v>
      </c>
      <c r="B1188">
        <v>189</v>
      </c>
      <c r="C1188">
        <v>97</v>
      </c>
      <c r="D1188" t="s">
        <v>2608</v>
      </c>
      <c r="E1188">
        <v>27736779</v>
      </c>
      <c r="F1188" t="s">
        <v>4621</v>
      </c>
      <c r="G1188" t="s">
        <v>4622</v>
      </c>
      <c r="H1188">
        <v>17736779</v>
      </c>
      <c r="I1188" t="s">
        <v>4623</v>
      </c>
      <c r="J1188" t="s">
        <v>19</v>
      </c>
      <c r="K1188" t="s">
        <v>20</v>
      </c>
      <c r="L1188">
        <v>10000000</v>
      </c>
      <c r="M1188">
        <v>5.2</v>
      </c>
      <c r="N1188" t="s">
        <v>861</v>
      </c>
      <c r="P1188" t="s">
        <v>4624</v>
      </c>
      <c r="Q1188">
        <v>6.3</v>
      </c>
      <c r="R1188">
        <v>1</v>
      </c>
      <c r="S1188" cm="1">
        <f t="array" ref="S1188">PERCENTILE(IF(Table1[Director Name] = $P1188,Table1[imdb_score]),0.25)</f>
        <v>6.3</v>
      </c>
      <c r="T1188" cm="1">
        <f t="array" ref="T1188">PERCENTILE(IF(Table1[Director Name] = $P1188,Table1[imdb_score]),0.5)</f>
        <v>6.3</v>
      </c>
      <c r="U1188" cm="1">
        <f t="array" ref="U1188">PERCENTILE(IF(Table1[Director Name] = $P1188,Table1[imdb_score]),0.75)</f>
        <v>6.3</v>
      </c>
      <c r="V1188" cm="1">
        <f t="array" ref="V1188">PERCENTILE(IF(Table1[Director Name] = $P1188,Table1[imdb_score]),1)</f>
        <v>6.3</v>
      </c>
    </row>
    <row r="1189" spans="1:22">
      <c r="A1189" t="s">
        <v>2441</v>
      </c>
      <c r="B1189">
        <v>241</v>
      </c>
      <c r="C1189">
        <v>114</v>
      </c>
      <c r="D1189" t="s">
        <v>1381</v>
      </c>
      <c r="E1189">
        <v>32721635</v>
      </c>
      <c r="F1189" t="s">
        <v>357</v>
      </c>
      <c r="G1189" t="s">
        <v>4625</v>
      </c>
      <c r="H1189">
        <v>17721635</v>
      </c>
      <c r="I1189" t="s">
        <v>4626</v>
      </c>
      <c r="J1189" t="s">
        <v>19</v>
      </c>
      <c r="K1189" t="s">
        <v>20</v>
      </c>
      <c r="L1189">
        <v>15000000</v>
      </c>
      <c r="M1189">
        <v>6.6</v>
      </c>
      <c r="N1189" t="s">
        <v>4627</v>
      </c>
      <c r="P1189" t="s">
        <v>1422</v>
      </c>
      <c r="Q1189">
        <v>5.7</v>
      </c>
      <c r="R1189">
        <v>1</v>
      </c>
      <c r="S1189" cm="1">
        <f t="array" ref="S1189">PERCENTILE(IF(Table1[Director Name] = $P1189,Table1[imdb_score]),0.25)</f>
        <v>5.7</v>
      </c>
      <c r="T1189" cm="1">
        <f t="array" ref="T1189">PERCENTILE(IF(Table1[Director Name] = $P1189,Table1[imdb_score]),0.5)</f>
        <v>5.7</v>
      </c>
      <c r="U1189" cm="1">
        <f t="array" ref="U1189">PERCENTILE(IF(Table1[Director Name] = $P1189,Table1[imdb_score]),0.75)</f>
        <v>5.7</v>
      </c>
      <c r="V1189" cm="1">
        <f t="array" ref="V1189">PERCENTILE(IF(Table1[Director Name] = $P1189,Table1[imdb_score]),1)</f>
        <v>5.7</v>
      </c>
    </row>
    <row r="1190" spans="1:22">
      <c r="A1190" t="s">
        <v>2441</v>
      </c>
      <c r="B1190">
        <v>241</v>
      </c>
      <c r="C1190">
        <v>114</v>
      </c>
      <c r="D1190" t="s">
        <v>1381</v>
      </c>
      <c r="E1190">
        <v>32721635</v>
      </c>
      <c r="F1190" t="s">
        <v>357</v>
      </c>
      <c r="G1190" t="s">
        <v>4625</v>
      </c>
      <c r="H1190">
        <v>17721635</v>
      </c>
      <c r="I1190" t="s">
        <v>4626</v>
      </c>
      <c r="J1190" t="s">
        <v>19</v>
      </c>
      <c r="K1190" t="s">
        <v>20</v>
      </c>
      <c r="L1190">
        <v>15000000</v>
      </c>
      <c r="M1190">
        <v>6.6</v>
      </c>
      <c r="N1190" t="s">
        <v>4627</v>
      </c>
      <c r="P1190" t="s">
        <v>4628</v>
      </c>
      <c r="Q1190">
        <v>6.9</v>
      </c>
      <c r="R1190">
        <v>1</v>
      </c>
      <c r="S1190" cm="1">
        <f t="array" ref="S1190">PERCENTILE(IF(Table1[Director Name] = $P1190,Table1[imdb_score]),0.25)</f>
        <v>6.9</v>
      </c>
      <c r="T1190" cm="1">
        <f t="array" ref="T1190">PERCENTILE(IF(Table1[Director Name] = $P1190,Table1[imdb_score]),0.5)</f>
        <v>6.9</v>
      </c>
      <c r="U1190" cm="1">
        <f t="array" ref="U1190">PERCENTILE(IF(Table1[Director Name] = $P1190,Table1[imdb_score]),0.75)</f>
        <v>6.9</v>
      </c>
      <c r="V1190" cm="1">
        <f t="array" ref="V1190">PERCENTILE(IF(Table1[Director Name] = $P1190,Table1[imdb_score]),1)</f>
        <v>6.9</v>
      </c>
    </row>
    <row r="1191" spans="1:22">
      <c r="A1191" t="s">
        <v>565</v>
      </c>
      <c r="B1191">
        <v>406</v>
      </c>
      <c r="C1191">
        <v>134</v>
      </c>
      <c r="D1191" t="s">
        <v>4629</v>
      </c>
      <c r="E1191">
        <v>85707116</v>
      </c>
      <c r="F1191" t="s">
        <v>1177</v>
      </c>
      <c r="G1191" t="s">
        <v>4630</v>
      </c>
      <c r="H1191">
        <v>17707116</v>
      </c>
      <c r="I1191" t="s">
        <v>4631</v>
      </c>
      <c r="J1191" t="s">
        <v>19</v>
      </c>
      <c r="K1191" t="s">
        <v>20</v>
      </c>
      <c r="L1191">
        <v>68000000</v>
      </c>
      <c r="M1191">
        <v>7.6</v>
      </c>
      <c r="N1191" t="s">
        <v>614</v>
      </c>
      <c r="P1191" t="s">
        <v>4632</v>
      </c>
      <c r="Q1191">
        <v>6.4</v>
      </c>
      <c r="R1191">
        <v>1</v>
      </c>
      <c r="S1191" cm="1">
        <f t="array" ref="S1191">PERCENTILE(IF(Table1[Director Name] = $P1191,Table1[imdb_score]),0.25)</f>
        <v>6.4</v>
      </c>
      <c r="T1191" cm="1">
        <f t="array" ref="T1191">PERCENTILE(IF(Table1[Director Name] = $P1191,Table1[imdb_score]),0.5)</f>
        <v>6.4</v>
      </c>
      <c r="U1191" cm="1">
        <f t="array" ref="U1191">PERCENTILE(IF(Table1[Director Name] = $P1191,Table1[imdb_score]),0.75)</f>
        <v>6.4</v>
      </c>
      <c r="V1191" cm="1">
        <f t="array" ref="V1191">PERCENTILE(IF(Table1[Director Name] = $P1191,Table1[imdb_score]),1)</f>
        <v>6.4</v>
      </c>
    </row>
    <row r="1192" spans="1:22">
      <c r="A1192" t="s">
        <v>1933</v>
      </c>
      <c r="B1192">
        <v>29</v>
      </c>
      <c r="C1192">
        <v>124</v>
      </c>
      <c r="D1192" t="s">
        <v>4633</v>
      </c>
      <c r="E1192">
        <v>37672350</v>
      </c>
      <c r="F1192" t="s">
        <v>4634</v>
      </c>
      <c r="G1192" t="s">
        <v>4635</v>
      </c>
      <c r="H1192">
        <v>17672350</v>
      </c>
      <c r="I1192" t="s">
        <v>4636</v>
      </c>
      <c r="J1192" t="s">
        <v>19</v>
      </c>
      <c r="K1192" t="s">
        <v>20</v>
      </c>
      <c r="L1192">
        <v>20000000</v>
      </c>
      <c r="M1192">
        <v>5.5</v>
      </c>
      <c r="N1192" t="s">
        <v>564</v>
      </c>
      <c r="P1192" t="s">
        <v>4637</v>
      </c>
      <c r="Q1192">
        <v>5.9</v>
      </c>
      <c r="R1192">
        <v>1</v>
      </c>
      <c r="S1192" cm="1">
        <f t="array" ref="S1192">PERCENTILE(IF(Table1[Director Name] = $P1192,Table1[imdb_score]),0.25)</f>
        <v>5.9</v>
      </c>
      <c r="T1192" cm="1">
        <f t="array" ref="T1192">PERCENTILE(IF(Table1[Director Name] = $P1192,Table1[imdb_score]),0.5)</f>
        <v>5.9</v>
      </c>
      <c r="U1192" cm="1">
        <f t="array" ref="U1192">PERCENTILE(IF(Table1[Director Name] = $P1192,Table1[imdb_score]),0.75)</f>
        <v>5.9</v>
      </c>
      <c r="V1192" cm="1">
        <f t="array" ref="V1192">PERCENTILE(IF(Table1[Director Name] = $P1192,Table1[imdb_score]),1)</f>
        <v>5.9</v>
      </c>
    </row>
    <row r="1193" spans="1:22">
      <c r="A1193" t="s">
        <v>1084</v>
      </c>
      <c r="B1193">
        <v>14</v>
      </c>
      <c r="C1193">
        <v>108</v>
      </c>
      <c r="D1193" t="s">
        <v>2908</v>
      </c>
      <c r="E1193">
        <v>24103594</v>
      </c>
      <c r="F1193" t="s">
        <v>3115</v>
      </c>
      <c r="G1193" t="s">
        <v>4638</v>
      </c>
      <c r="H1193">
        <v>17603594</v>
      </c>
      <c r="I1193" t="s">
        <v>2094</v>
      </c>
      <c r="J1193" t="s">
        <v>19</v>
      </c>
      <c r="K1193" t="s">
        <v>20</v>
      </c>
      <c r="L1193">
        <v>6500000</v>
      </c>
      <c r="M1193">
        <v>6.2</v>
      </c>
      <c r="N1193" t="s">
        <v>4639</v>
      </c>
      <c r="P1193" t="s">
        <v>4640</v>
      </c>
      <c r="Q1193">
        <v>5.8</v>
      </c>
      <c r="R1193">
        <v>1</v>
      </c>
      <c r="S1193" cm="1">
        <f t="array" ref="S1193">PERCENTILE(IF(Table1[Director Name] = $P1193,Table1[imdb_score]),0.25)</f>
        <v>5.8</v>
      </c>
      <c r="T1193" cm="1">
        <f t="array" ref="T1193">PERCENTILE(IF(Table1[Director Name] = $P1193,Table1[imdb_score]),0.5)</f>
        <v>5.8</v>
      </c>
      <c r="U1193" cm="1">
        <f t="array" ref="U1193">PERCENTILE(IF(Table1[Director Name] = $P1193,Table1[imdb_score]),0.75)</f>
        <v>5.8</v>
      </c>
      <c r="V1193" cm="1">
        <f t="array" ref="V1193">PERCENTILE(IF(Table1[Director Name] = $P1193,Table1[imdb_score]),1)</f>
        <v>5.8</v>
      </c>
    </row>
    <row r="1194" spans="1:22">
      <c r="A1194" t="s">
        <v>1868</v>
      </c>
      <c r="B1194">
        <v>166</v>
      </c>
      <c r="C1194">
        <v>129</v>
      </c>
      <c r="D1194" t="s">
        <v>1987</v>
      </c>
      <c r="E1194">
        <v>37567440</v>
      </c>
      <c r="F1194" t="s">
        <v>4641</v>
      </c>
      <c r="G1194" t="s">
        <v>4642</v>
      </c>
      <c r="H1194">
        <v>17567440</v>
      </c>
      <c r="I1194" t="s">
        <v>4643</v>
      </c>
      <c r="J1194" t="s">
        <v>19</v>
      </c>
      <c r="K1194" t="s">
        <v>20</v>
      </c>
      <c r="L1194">
        <v>20000000</v>
      </c>
      <c r="M1194">
        <v>6.9</v>
      </c>
      <c r="N1194" t="s">
        <v>802</v>
      </c>
      <c r="P1194" t="s">
        <v>2656</v>
      </c>
      <c r="Q1194">
        <v>6.2</v>
      </c>
      <c r="R1194">
        <v>1</v>
      </c>
      <c r="S1194" cm="1">
        <f t="array" ref="S1194">PERCENTILE(IF(Table1[Director Name] = $P1194,Table1[imdb_score]),0.25)</f>
        <v>6.2</v>
      </c>
      <c r="T1194" cm="1">
        <f t="array" ref="T1194">PERCENTILE(IF(Table1[Director Name] = $P1194,Table1[imdb_score]),0.5)</f>
        <v>6.2</v>
      </c>
      <c r="U1194" cm="1">
        <f t="array" ref="U1194">PERCENTILE(IF(Table1[Director Name] = $P1194,Table1[imdb_score]),0.75)</f>
        <v>6.2</v>
      </c>
      <c r="V1194" cm="1">
        <f t="array" ref="V1194">PERCENTILE(IF(Table1[Director Name] = $P1194,Table1[imdb_score]),1)</f>
        <v>6.2</v>
      </c>
    </row>
    <row r="1195" spans="1:22">
      <c r="A1195" t="s">
        <v>1868</v>
      </c>
      <c r="B1195">
        <v>166</v>
      </c>
      <c r="C1195">
        <v>129</v>
      </c>
      <c r="D1195" t="s">
        <v>1987</v>
      </c>
      <c r="E1195">
        <v>37567440</v>
      </c>
      <c r="F1195" t="s">
        <v>4641</v>
      </c>
      <c r="G1195" t="s">
        <v>4642</v>
      </c>
      <c r="H1195">
        <v>17567440</v>
      </c>
      <c r="I1195" t="s">
        <v>4643</v>
      </c>
      <c r="J1195" t="s">
        <v>19</v>
      </c>
      <c r="K1195" t="s">
        <v>20</v>
      </c>
      <c r="L1195">
        <v>20000000</v>
      </c>
      <c r="M1195">
        <v>6.9</v>
      </c>
      <c r="N1195" t="s">
        <v>802</v>
      </c>
      <c r="P1195" t="s">
        <v>4644</v>
      </c>
      <c r="Q1195">
        <v>5.5</v>
      </c>
      <c r="R1195">
        <v>1</v>
      </c>
      <c r="S1195" cm="1">
        <f t="array" ref="S1195">PERCENTILE(IF(Table1[Director Name] = $P1195,Table1[imdb_score]),0.25)</f>
        <v>5.5</v>
      </c>
      <c r="T1195" cm="1">
        <f t="array" ref="T1195">PERCENTILE(IF(Table1[Director Name] = $P1195,Table1[imdb_score]),0.5)</f>
        <v>5.5</v>
      </c>
      <c r="U1195" cm="1">
        <f t="array" ref="U1195">PERCENTILE(IF(Table1[Director Name] = $P1195,Table1[imdb_score]),0.75)</f>
        <v>5.5</v>
      </c>
      <c r="V1195" cm="1">
        <f t="array" ref="V1195">PERCENTILE(IF(Table1[Director Name] = $P1195,Table1[imdb_score]),1)</f>
        <v>5.5</v>
      </c>
    </row>
    <row r="1196" spans="1:22">
      <c r="A1196" t="s">
        <v>4645</v>
      </c>
      <c r="B1196">
        <v>214</v>
      </c>
      <c r="C1196">
        <v>112</v>
      </c>
      <c r="D1196" t="s">
        <v>4084</v>
      </c>
      <c r="E1196">
        <v>42478175</v>
      </c>
      <c r="F1196" t="s">
        <v>45</v>
      </c>
      <c r="G1196" t="s">
        <v>4646</v>
      </c>
      <c r="H1196">
        <v>17478175</v>
      </c>
      <c r="I1196" t="s">
        <v>351</v>
      </c>
      <c r="J1196" t="s">
        <v>19</v>
      </c>
      <c r="K1196" t="s">
        <v>20</v>
      </c>
      <c r="L1196">
        <v>25000000</v>
      </c>
      <c r="M1196">
        <v>7.2</v>
      </c>
      <c r="N1196" t="s">
        <v>575</v>
      </c>
      <c r="P1196" t="s">
        <v>4647</v>
      </c>
      <c r="Q1196">
        <v>5.2</v>
      </c>
      <c r="R1196">
        <v>1</v>
      </c>
      <c r="S1196" cm="1">
        <f t="array" ref="S1196">PERCENTILE(IF(Table1[Director Name] = $P1196,Table1[imdb_score]),0.25)</f>
        <v>5.2</v>
      </c>
      <c r="T1196" cm="1">
        <f t="array" ref="T1196">PERCENTILE(IF(Table1[Director Name] = $P1196,Table1[imdb_score]),0.5)</f>
        <v>5.2</v>
      </c>
      <c r="U1196" cm="1">
        <f t="array" ref="U1196">PERCENTILE(IF(Table1[Director Name] = $P1196,Table1[imdb_score]),0.75)</f>
        <v>5.2</v>
      </c>
      <c r="V1196" cm="1">
        <f t="array" ref="V1196">PERCENTILE(IF(Table1[Director Name] = $P1196,Table1[imdb_score]),1)</f>
        <v>5.2</v>
      </c>
    </row>
    <row r="1197" spans="1:22">
      <c r="A1197" t="s">
        <v>1052</v>
      </c>
      <c r="B1197">
        <v>62</v>
      </c>
      <c r="C1197">
        <v>99</v>
      </c>
      <c r="D1197" t="s">
        <v>865</v>
      </c>
      <c r="E1197">
        <v>44450000</v>
      </c>
      <c r="F1197" t="s">
        <v>4648</v>
      </c>
      <c r="G1197" t="s">
        <v>4649</v>
      </c>
      <c r="H1197">
        <v>17450000</v>
      </c>
      <c r="I1197" t="s">
        <v>4650</v>
      </c>
      <c r="J1197" t="s">
        <v>19</v>
      </c>
      <c r="K1197" t="s">
        <v>1075</v>
      </c>
      <c r="L1197">
        <v>27000000</v>
      </c>
      <c r="M1197">
        <v>5.8</v>
      </c>
      <c r="N1197" t="s">
        <v>3330</v>
      </c>
      <c r="P1197" t="s">
        <v>4651</v>
      </c>
      <c r="Q1197">
        <v>6.6</v>
      </c>
      <c r="R1197">
        <v>1</v>
      </c>
      <c r="S1197" cm="1">
        <f t="array" ref="S1197">PERCENTILE(IF(Table1[Director Name] = $P1197,Table1[imdb_score]),0.25)</f>
        <v>6.6</v>
      </c>
      <c r="T1197" cm="1">
        <f t="array" ref="T1197">PERCENTILE(IF(Table1[Director Name] = $P1197,Table1[imdb_score]),0.5)</f>
        <v>6.6</v>
      </c>
      <c r="U1197" cm="1">
        <f t="array" ref="U1197">PERCENTILE(IF(Table1[Director Name] = $P1197,Table1[imdb_score]),0.75)</f>
        <v>6.6</v>
      </c>
      <c r="V1197" cm="1">
        <f t="array" ref="V1197">PERCENTILE(IF(Table1[Director Name] = $P1197,Table1[imdb_score]),1)</f>
        <v>6.6</v>
      </c>
    </row>
    <row r="1198" spans="1:22">
      <c r="A1198" t="s">
        <v>308</v>
      </c>
      <c r="B1198">
        <v>111</v>
      </c>
      <c r="C1198">
        <v>115</v>
      </c>
      <c r="D1198" t="s">
        <v>1728</v>
      </c>
      <c r="E1198">
        <v>37442180</v>
      </c>
      <c r="F1198" t="s">
        <v>371</v>
      </c>
      <c r="G1198" t="s">
        <v>4652</v>
      </c>
      <c r="H1198">
        <v>17442180</v>
      </c>
      <c r="I1198" t="s">
        <v>412</v>
      </c>
      <c r="J1198" t="s">
        <v>19</v>
      </c>
      <c r="K1198" t="s">
        <v>20</v>
      </c>
      <c r="L1198">
        <v>20000000</v>
      </c>
      <c r="M1198">
        <v>6.2</v>
      </c>
      <c r="N1198" t="s">
        <v>4653</v>
      </c>
      <c r="P1198" t="s">
        <v>4654</v>
      </c>
      <c r="Q1198">
        <v>4.0999999999999996</v>
      </c>
      <c r="R1198">
        <v>1</v>
      </c>
      <c r="S1198" cm="1">
        <f t="array" ref="S1198">PERCENTILE(IF(Table1[Director Name] = $P1198,Table1[imdb_score]),0.25)</f>
        <v>4.0999999999999996</v>
      </c>
      <c r="T1198" cm="1">
        <f t="array" ref="T1198">PERCENTILE(IF(Table1[Director Name] = $P1198,Table1[imdb_score]),0.5)</f>
        <v>4.0999999999999996</v>
      </c>
      <c r="U1198" cm="1">
        <f t="array" ref="U1198">PERCENTILE(IF(Table1[Director Name] = $P1198,Table1[imdb_score]),0.75)</f>
        <v>4.0999999999999996</v>
      </c>
      <c r="V1198" cm="1">
        <f t="array" ref="V1198">PERCENTILE(IF(Table1[Director Name] = $P1198,Table1[imdb_score]),1)</f>
        <v>4.0999999999999996</v>
      </c>
    </row>
    <row r="1199" spans="1:22">
      <c r="A1199" t="s">
        <v>4655</v>
      </c>
      <c r="B1199">
        <v>323</v>
      </c>
      <c r="C1199">
        <v>106</v>
      </c>
      <c r="D1199" t="s">
        <v>4656</v>
      </c>
      <c r="E1199">
        <v>20803237</v>
      </c>
      <c r="F1199" t="s">
        <v>91</v>
      </c>
      <c r="G1199" t="s">
        <v>4657</v>
      </c>
      <c r="H1199">
        <v>17303237</v>
      </c>
      <c r="I1199" t="s">
        <v>4658</v>
      </c>
      <c r="J1199" t="s">
        <v>19</v>
      </c>
      <c r="K1199" t="s">
        <v>20</v>
      </c>
      <c r="L1199">
        <v>3500000</v>
      </c>
      <c r="M1199">
        <v>7.1</v>
      </c>
      <c r="N1199" t="s">
        <v>167</v>
      </c>
      <c r="P1199" t="s">
        <v>4659</v>
      </c>
      <c r="Q1199">
        <v>8.1</v>
      </c>
      <c r="R1199">
        <v>1</v>
      </c>
      <c r="S1199" cm="1">
        <f t="array" ref="S1199">PERCENTILE(IF(Table1[Director Name] = $P1199,Table1[imdb_score]),0.25)</f>
        <v>8.1</v>
      </c>
      <c r="T1199" cm="1">
        <f t="array" ref="T1199">PERCENTILE(IF(Table1[Director Name] = $P1199,Table1[imdb_score]),0.5)</f>
        <v>8.1</v>
      </c>
      <c r="U1199" cm="1">
        <f t="array" ref="U1199">PERCENTILE(IF(Table1[Director Name] = $P1199,Table1[imdb_score]),0.75)</f>
        <v>8.1</v>
      </c>
      <c r="V1199" cm="1">
        <f t="array" ref="V1199">PERCENTILE(IF(Table1[Director Name] = $P1199,Table1[imdb_score]),1)</f>
        <v>8.1</v>
      </c>
    </row>
    <row r="1200" spans="1:22">
      <c r="A1200" t="s">
        <v>1289</v>
      </c>
      <c r="B1200">
        <v>100</v>
      </c>
      <c r="C1200">
        <v>100</v>
      </c>
      <c r="D1200" t="s">
        <v>3969</v>
      </c>
      <c r="E1200">
        <v>18488314</v>
      </c>
      <c r="F1200" t="s">
        <v>4033</v>
      </c>
      <c r="G1200" t="s">
        <v>4660</v>
      </c>
      <c r="H1200">
        <v>17288314</v>
      </c>
      <c r="I1200" t="s">
        <v>1289</v>
      </c>
      <c r="J1200" t="s">
        <v>19</v>
      </c>
      <c r="K1200" t="s">
        <v>20</v>
      </c>
      <c r="L1200">
        <v>1200000</v>
      </c>
      <c r="M1200">
        <v>7.1</v>
      </c>
      <c r="N1200" t="s">
        <v>4661</v>
      </c>
      <c r="P1200" t="s">
        <v>4662</v>
      </c>
      <c r="Q1200">
        <v>6</v>
      </c>
      <c r="R1200">
        <v>1</v>
      </c>
      <c r="S1200" cm="1">
        <f t="array" ref="S1200">PERCENTILE(IF(Table1[Director Name] = $P1200,Table1[imdb_score]),0.25)</f>
        <v>6</v>
      </c>
      <c r="T1200" cm="1">
        <f t="array" ref="T1200">PERCENTILE(IF(Table1[Director Name] = $P1200,Table1[imdb_score]),0.5)</f>
        <v>6</v>
      </c>
      <c r="U1200" cm="1">
        <f t="array" ref="U1200">PERCENTILE(IF(Table1[Director Name] = $P1200,Table1[imdb_score]),0.75)</f>
        <v>6</v>
      </c>
      <c r="V1200" cm="1">
        <f t="array" ref="V1200">PERCENTILE(IF(Table1[Director Name] = $P1200,Table1[imdb_score]),1)</f>
        <v>6</v>
      </c>
    </row>
    <row r="1201" spans="1:22">
      <c r="A1201" t="s">
        <v>2826</v>
      </c>
      <c r="B1201">
        <v>74</v>
      </c>
      <c r="C1201">
        <v>109</v>
      </c>
      <c r="D1201" t="s">
        <v>4663</v>
      </c>
      <c r="E1201">
        <v>52277485</v>
      </c>
      <c r="F1201" t="s">
        <v>1553</v>
      </c>
      <c r="G1201" t="s">
        <v>4664</v>
      </c>
      <c r="H1201">
        <v>17277485</v>
      </c>
      <c r="I1201" t="s">
        <v>4665</v>
      </c>
      <c r="J1201" t="s">
        <v>19</v>
      </c>
      <c r="K1201" t="s">
        <v>20</v>
      </c>
      <c r="L1201">
        <v>35000000</v>
      </c>
      <c r="M1201">
        <v>6.9</v>
      </c>
      <c r="N1201" t="s">
        <v>273</v>
      </c>
      <c r="P1201" t="s">
        <v>4666</v>
      </c>
      <c r="Q1201">
        <v>6.5</v>
      </c>
      <c r="R1201">
        <v>1</v>
      </c>
      <c r="S1201" cm="1">
        <f t="array" ref="S1201">PERCENTILE(IF(Table1[Director Name] = $P1201,Table1[imdb_score]),0.25)</f>
        <v>6.5</v>
      </c>
      <c r="T1201" cm="1">
        <f t="array" ref="T1201">PERCENTILE(IF(Table1[Director Name] = $P1201,Table1[imdb_score]),0.5)</f>
        <v>6.5</v>
      </c>
      <c r="U1201" cm="1">
        <f t="array" ref="U1201">PERCENTILE(IF(Table1[Director Name] = $P1201,Table1[imdb_score]),0.75)</f>
        <v>6.5</v>
      </c>
      <c r="V1201" cm="1">
        <f t="array" ref="V1201">PERCENTILE(IF(Table1[Director Name] = $P1201,Table1[imdb_score]),1)</f>
        <v>6.5</v>
      </c>
    </row>
    <row r="1202" spans="1:22">
      <c r="A1202" t="s">
        <v>476</v>
      </c>
      <c r="B1202">
        <v>162</v>
      </c>
      <c r="C1202">
        <v>106</v>
      </c>
      <c r="D1202" t="s">
        <v>1591</v>
      </c>
      <c r="E1202">
        <v>23272306</v>
      </c>
      <c r="F1202" t="s">
        <v>908</v>
      </c>
      <c r="G1202" t="s">
        <v>4667</v>
      </c>
      <c r="H1202">
        <v>17272306</v>
      </c>
      <c r="I1202" t="s">
        <v>1123</v>
      </c>
      <c r="J1202" t="s">
        <v>19</v>
      </c>
      <c r="K1202" t="s">
        <v>20</v>
      </c>
      <c r="L1202">
        <v>6000000</v>
      </c>
      <c r="M1202">
        <v>8.6</v>
      </c>
      <c r="N1202" t="s">
        <v>1040</v>
      </c>
      <c r="P1202" t="s">
        <v>4668</v>
      </c>
      <c r="Q1202">
        <v>7.3</v>
      </c>
      <c r="R1202">
        <v>1</v>
      </c>
      <c r="S1202" cm="1">
        <f t="array" ref="S1202">PERCENTILE(IF(Table1[Director Name] = $P1202,Table1[imdb_score]),0.25)</f>
        <v>7.3</v>
      </c>
      <c r="T1202" cm="1">
        <f t="array" ref="T1202">PERCENTILE(IF(Table1[Director Name] = $P1202,Table1[imdb_score]),0.5)</f>
        <v>7.3</v>
      </c>
      <c r="U1202" cm="1">
        <f t="array" ref="U1202">PERCENTILE(IF(Table1[Director Name] = $P1202,Table1[imdb_score]),0.75)</f>
        <v>7.3</v>
      </c>
      <c r="V1202" cm="1">
        <f t="array" ref="V1202">PERCENTILE(IF(Table1[Director Name] = $P1202,Table1[imdb_score]),1)</f>
        <v>7.3</v>
      </c>
    </row>
    <row r="1203" spans="1:22">
      <c r="A1203" t="s">
        <v>2003</v>
      </c>
      <c r="B1203">
        <v>165</v>
      </c>
      <c r="C1203">
        <v>110</v>
      </c>
      <c r="D1203" t="s">
        <v>4669</v>
      </c>
      <c r="E1203">
        <v>39263506</v>
      </c>
      <c r="F1203" t="s">
        <v>2076</v>
      </c>
      <c r="G1203" t="s">
        <v>4670</v>
      </c>
      <c r="H1203">
        <v>17263506</v>
      </c>
      <c r="I1203" t="s">
        <v>3365</v>
      </c>
      <c r="J1203" t="s">
        <v>19</v>
      </c>
      <c r="K1203" t="s">
        <v>20</v>
      </c>
      <c r="L1203">
        <v>22000000</v>
      </c>
      <c r="M1203">
        <v>6.1</v>
      </c>
      <c r="N1203" t="s">
        <v>1608</v>
      </c>
      <c r="P1203" t="s">
        <v>4671</v>
      </c>
      <c r="Q1203">
        <v>6.3</v>
      </c>
      <c r="R1203">
        <v>1</v>
      </c>
      <c r="S1203" cm="1">
        <f t="array" ref="S1203">PERCENTILE(IF(Table1[Director Name] = $P1203,Table1[imdb_score]),0.25)</f>
        <v>6.3</v>
      </c>
      <c r="T1203" cm="1">
        <f t="array" ref="T1203">PERCENTILE(IF(Table1[Director Name] = $P1203,Table1[imdb_score]),0.5)</f>
        <v>6.3</v>
      </c>
      <c r="U1203" cm="1">
        <f t="array" ref="U1203">PERCENTILE(IF(Table1[Director Name] = $P1203,Table1[imdb_score]),0.75)</f>
        <v>6.3</v>
      </c>
      <c r="V1203" cm="1">
        <f t="array" ref="V1203">PERCENTILE(IF(Table1[Director Name] = $P1203,Table1[imdb_score]),1)</f>
        <v>6.3</v>
      </c>
    </row>
    <row r="1204" spans="1:22">
      <c r="A1204" t="s">
        <v>923</v>
      </c>
      <c r="B1204">
        <v>215</v>
      </c>
      <c r="C1204">
        <v>120</v>
      </c>
      <c r="D1204" t="s">
        <v>4672</v>
      </c>
      <c r="E1204">
        <v>21244913</v>
      </c>
      <c r="F1204" t="s">
        <v>923</v>
      </c>
      <c r="G1204" t="s">
        <v>4673</v>
      </c>
      <c r="H1204">
        <v>17244913</v>
      </c>
      <c r="I1204" t="s">
        <v>4674</v>
      </c>
      <c r="J1204" t="s">
        <v>19</v>
      </c>
      <c r="K1204" t="s">
        <v>2416</v>
      </c>
      <c r="L1204">
        <v>4000000</v>
      </c>
      <c r="M1204">
        <v>8</v>
      </c>
      <c r="N1204" t="s">
        <v>4675</v>
      </c>
      <c r="P1204" t="s">
        <v>4676</v>
      </c>
      <c r="Q1204">
        <v>6.8</v>
      </c>
      <c r="R1204">
        <v>1</v>
      </c>
      <c r="S1204" cm="1">
        <f t="array" ref="S1204">PERCENTILE(IF(Table1[Director Name] = $P1204,Table1[imdb_score]),0.25)</f>
        <v>6.8</v>
      </c>
      <c r="T1204" cm="1">
        <f t="array" ref="T1204">PERCENTILE(IF(Table1[Director Name] = $P1204,Table1[imdb_score]),0.5)</f>
        <v>6.8</v>
      </c>
      <c r="U1204" cm="1">
        <f t="array" ref="U1204">PERCENTILE(IF(Table1[Director Name] = $P1204,Table1[imdb_score]),0.75)</f>
        <v>6.8</v>
      </c>
      <c r="V1204" cm="1">
        <f t="array" ref="V1204">PERCENTILE(IF(Table1[Director Name] = $P1204,Table1[imdb_score]),1)</f>
        <v>6.8</v>
      </c>
    </row>
    <row r="1205" spans="1:22">
      <c r="A1205" t="s">
        <v>355</v>
      </c>
      <c r="B1205">
        <v>147</v>
      </c>
      <c r="C1205">
        <v>93</v>
      </c>
      <c r="D1205" t="s">
        <v>4677</v>
      </c>
      <c r="E1205">
        <v>82226474</v>
      </c>
      <c r="F1205" t="s">
        <v>3501</v>
      </c>
      <c r="G1205" t="s">
        <v>4678</v>
      </c>
      <c r="H1205">
        <v>17226474</v>
      </c>
      <c r="I1205" t="s">
        <v>4679</v>
      </c>
      <c r="J1205" t="s">
        <v>19</v>
      </c>
      <c r="K1205" t="s">
        <v>20</v>
      </c>
      <c r="L1205">
        <v>65000000</v>
      </c>
      <c r="M1205">
        <v>5.6</v>
      </c>
      <c r="N1205" t="s">
        <v>4680</v>
      </c>
      <c r="P1205" t="s">
        <v>2969</v>
      </c>
      <c r="Q1205">
        <v>7.6</v>
      </c>
      <c r="R1205">
        <v>1</v>
      </c>
      <c r="S1205" cm="1">
        <f t="array" ref="S1205">PERCENTILE(IF(Table1[Director Name] = $P1205,Table1[imdb_score]),0.25)</f>
        <v>7.6</v>
      </c>
      <c r="T1205" cm="1">
        <f t="array" ref="T1205">PERCENTILE(IF(Table1[Director Name] = $P1205,Table1[imdb_score]),0.5)</f>
        <v>7.6</v>
      </c>
      <c r="U1205" cm="1">
        <f t="array" ref="U1205">PERCENTILE(IF(Table1[Director Name] = $P1205,Table1[imdb_score]),0.75)</f>
        <v>7.6</v>
      </c>
      <c r="V1205" cm="1">
        <f t="array" ref="V1205">PERCENTILE(IF(Table1[Director Name] = $P1205,Table1[imdb_score]),1)</f>
        <v>7.6</v>
      </c>
    </row>
    <row r="1206" spans="1:22">
      <c r="A1206" t="s">
        <v>878</v>
      </c>
      <c r="B1206">
        <v>135</v>
      </c>
      <c r="C1206">
        <v>90</v>
      </c>
      <c r="D1206" t="s">
        <v>4387</v>
      </c>
      <c r="E1206">
        <v>45162741</v>
      </c>
      <c r="F1206" t="s">
        <v>4681</v>
      </c>
      <c r="G1206" t="s">
        <v>4682</v>
      </c>
      <c r="H1206">
        <v>17162741</v>
      </c>
      <c r="I1206" t="s">
        <v>344</v>
      </c>
      <c r="J1206" t="s">
        <v>19</v>
      </c>
      <c r="K1206" t="s">
        <v>2416</v>
      </c>
      <c r="L1206">
        <v>28000000</v>
      </c>
      <c r="M1206">
        <v>6.6</v>
      </c>
      <c r="N1206" t="s">
        <v>57</v>
      </c>
      <c r="P1206" t="s">
        <v>4683</v>
      </c>
      <c r="Q1206">
        <v>6.7</v>
      </c>
      <c r="R1206">
        <v>1</v>
      </c>
      <c r="S1206" cm="1">
        <f t="array" ref="S1206">PERCENTILE(IF(Table1[Director Name] = $P1206,Table1[imdb_score]),0.25)</f>
        <v>6.7</v>
      </c>
      <c r="T1206" cm="1">
        <f t="array" ref="T1206">PERCENTILE(IF(Table1[Director Name] = $P1206,Table1[imdb_score]),0.5)</f>
        <v>6.7</v>
      </c>
      <c r="U1206" cm="1">
        <f t="array" ref="U1206">PERCENTILE(IF(Table1[Director Name] = $P1206,Table1[imdb_score]),0.75)</f>
        <v>6.7</v>
      </c>
      <c r="V1206" cm="1">
        <f t="array" ref="V1206">PERCENTILE(IF(Table1[Director Name] = $P1206,Table1[imdb_score]),1)</f>
        <v>6.7</v>
      </c>
    </row>
    <row r="1207" spans="1:22">
      <c r="A1207" t="s">
        <v>3545</v>
      </c>
      <c r="B1207">
        <v>270</v>
      </c>
      <c r="C1207">
        <v>86</v>
      </c>
      <c r="D1207" t="s">
        <v>4684</v>
      </c>
      <c r="E1207">
        <v>18112929</v>
      </c>
      <c r="F1207" t="s">
        <v>531</v>
      </c>
      <c r="G1207" t="s">
        <v>4685</v>
      </c>
      <c r="H1207">
        <v>17112929</v>
      </c>
      <c r="I1207" t="s">
        <v>3943</v>
      </c>
      <c r="J1207" t="s">
        <v>19</v>
      </c>
      <c r="K1207" t="s">
        <v>20</v>
      </c>
      <c r="L1207">
        <v>1000000</v>
      </c>
      <c r="M1207">
        <v>5</v>
      </c>
      <c r="N1207" t="s">
        <v>4686</v>
      </c>
      <c r="P1207" t="s">
        <v>4687</v>
      </c>
      <c r="Q1207">
        <v>4.5</v>
      </c>
      <c r="R1207">
        <v>1</v>
      </c>
      <c r="S1207" cm="1">
        <f t="array" ref="S1207">PERCENTILE(IF(Table1[Director Name] = $P1207,Table1[imdb_score]),0.25)</f>
        <v>4.5</v>
      </c>
      <c r="T1207" cm="1">
        <f t="array" ref="T1207">PERCENTILE(IF(Table1[Director Name] = $P1207,Table1[imdb_score]),0.5)</f>
        <v>4.5</v>
      </c>
      <c r="U1207" cm="1">
        <f t="array" ref="U1207">PERCENTILE(IF(Table1[Director Name] = $P1207,Table1[imdb_score]),0.75)</f>
        <v>4.5</v>
      </c>
      <c r="V1207" cm="1">
        <f t="array" ref="V1207">PERCENTILE(IF(Table1[Director Name] = $P1207,Table1[imdb_score]),1)</f>
        <v>4.5</v>
      </c>
    </row>
    <row r="1208" spans="1:22">
      <c r="A1208" t="s">
        <v>3223</v>
      </c>
      <c r="B1208">
        <v>173</v>
      </c>
      <c r="C1208">
        <v>108</v>
      </c>
      <c r="D1208" t="s">
        <v>4688</v>
      </c>
      <c r="E1208">
        <v>19067631</v>
      </c>
      <c r="F1208" t="s">
        <v>4039</v>
      </c>
      <c r="G1208" t="s">
        <v>4689</v>
      </c>
      <c r="H1208">
        <v>17067631</v>
      </c>
      <c r="I1208" t="s">
        <v>4690</v>
      </c>
      <c r="J1208" t="s">
        <v>19</v>
      </c>
      <c r="K1208" t="s">
        <v>20</v>
      </c>
      <c r="L1208">
        <v>2000000</v>
      </c>
      <c r="M1208">
        <v>7.1</v>
      </c>
      <c r="N1208" t="s">
        <v>564</v>
      </c>
      <c r="P1208" t="s">
        <v>4691</v>
      </c>
      <c r="Q1208">
        <v>4.4000000000000004</v>
      </c>
      <c r="R1208">
        <v>1</v>
      </c>
      <c r="S1208" cm="1">
        <f t="array" ref="S1208">PERCENTILE(IF(Table1[Director Name] = $P1208,Table1[imdb_score]),0.25)</f>
        <v>4.4000000000000004</v>
      </c>
      <c r="T1208" cm="1">
        <f t="array" ref="T1208">PERCENTILE(IF(Table1[Director Name] = $P1208,Table1[imdb_score]),0.5)</f>
        <v>4.4000000000000004</v>
      </c>
      <c r="U1208" cm="1">
        <f t="array" ref="U1208">PERCENTILE(IF(Table1[Director Name] = $P1208,Table1[imdb_score]),0.75)</f>
        <v>4.4000000000000004</v>
      </c>
      <c r="V1208" cm="1">
        <f t="array" ref="V1208">PERCENTILE(IF(Table1[Director Name] = $P1208,Table1[imdb_score]),1)</f>
        <v>4.4000000000000004</v>
      </c>
    </row>
    <row r="1209" spans="1:22">
      <c r="A1209" t="s">
        <v>51</v>
      </c>
      <c r="B1209">
        <v>151</v>
      </c>
      <c r="C1209">
        <v>128</v>
      </c>
      <c r="D1209" t="s">
        <v>3925</v>
      </c>
      <c r="E1209">
        <v>77032279</v>
      </c>
      <c r="F1209" t="s">
        <v>164</v>
      </c>
      <c r="G1209" t="s">
        <v>4692</v>
      </c>
      <c r="H1209">
        <v>17032279</v>
      </c>
      <c r="I1209" t="s">
        <v>4636</v>
      </c>
      <c r="J1209" t="s">
        <v>19</v>
      </c>
      <c r="K1209" t="s">
        <v>20</v>
      </c>
      <c r="L1209">
        <v>60000000</v>
      </c>
      <c r="M1209">
        <v>7.3</v>
      </c>
      <c r="N1209" t="s">
        <v>167</v>
      </c>
      <c r="P1209" t="s">
        <v>4693</v>
      </c>
      <c r="Q1209">
        <v>6.1</v>
      </c>
      <c r="R1209">
        <v>1</v>
      </c>
      <c r="S1209" cm="1">
        <f t="array" ref="S1209">PERCENTILE(IF(Table1[Director Name] = $P1209,Table1[imdb_score]),0.25)</f>
        <v>6.1</v>
      </c>
      <c r="T1209" cm="1">
        <f t="array" ref="T1209">PERCENTILE(IF(Table1[Director Name] = $P1209,Table1[imdb_score]),0.5)</f>
        <v>6.1</v>
      </c>
      <c r="U1209" cm="1">
        <f t="array" ref="U1209">PERCENTILE(IF(Table1[Director Name] = $P1209,Table1[imdb_score]),0.75)</f>
        <v>6.1</v>
      </c>
      <c r="V1209" cm="1">
        <f t="array" ref="V1209">PERCENTILE(IF(Table1[Director Name] = $P1209,Table1[imdb_score]),1)</f>
        <v>6.1</v>
      </c>
    </row>
    <row r="1210" spans="1:22">
      <c r="A1210" t="s">
        <v>3623</v>
      </c>
      <c r="B1210">
        <v>83</v>
      </c>
      <c r="C1210">
        <v>89</v>
      </c>
      <c r="D1210" t="s">
        <v>4694</v>
      </c>
      <c r="E1210">
        <v>57011847</v>
      </c>
      <c r="F1210" t="s">
        <v>1085</v>
      </c>
      <c r="G1210" t="s">
        <v>4695</v>
      </c>
      <c r="H1210">
        <v>17011847</v>
      </c>
      <c r="I1210" t="s">
        <v>4696</v>
      </c>
      <c r="J1210" t="s">
        <v>19</v>
      </c>
      <c r="K1210" t="s">
        <v>20</v>
      </c>
      <c r="L1210">
        <v>40000000</v>
      </c>
      <c r="M1210">
        <v>5.9</v>
      </c>
      <c r="N1210" t="s">
        <v>2198</v>
      </c>
      <c r="P1210" t="s">
        <v>4697</v>
      </c>
      <c r="Q1210">
        <v>7.1</v>
      </c>
      <c r="R1210">
        <v>1</v>
      </c>
      <c r="S1210" cm="1">
        <f t="array" ref="S1210">PERCENTILE(IF(Table1[Director Name] = $P1210,Table1[imdb_score]),0.25)</f>
        <v>7.1</v>
      </c>
      <c r="T1210" cm="1">
        <f t="array" ref="T1210">PERCENTILE(IF(Table1[Director Name] = $P1210,Table1[imdb_score]),0.5)</f>
        <v>7.1</v>
      </c>
      <c r="U1210" cm="1">
        <f t="array" ref="U1210">PERCENTILE(IF(Table1[Director Name] = $P1210,Table1[imdb_score]),0.75)</f>
        <v>7.1</v>
      </c>
      <c r="V1210" cm="1">
        <f t="array" ref="V1210">PERCENTILE(IF(Table1[Director Name] = $P1210,Table1[imdb_score]),1)</f>
        <v>7.1</v>
      </c>
    </row>
    <row r="1211" spans="1:22">
      <c r="A1211" t="s">
        <v>446</v>
      </c>
      <c r="B1211">
        <v>400</v>
      </c>
      <c r="C1211">
        <v>144</v>
      </c>
      <c r="D1211" t="s">
        <v>4698</v>
      </c>
      <c r="E1211">
        <v>167007184</v>
      </c>
      <c r="F1211" t="s">
        <v>4699</v>
      </c>
      <c r="G1211" t="s">
        <v>4700</v>
      </c>
      <c r="H1211">
        <v>17007184</v>
      </c>
      <c r="I1211" t="s">
        <v>3292</v>
      </c>
      <c r="J1211" t="s">
        <v>19</v>
      </c>
      <c r="K1211" t="s">
        <v>379</v>
      </c>
      <c r="L1211">
        <v>150000000</v>
      </c>
      <c r="M1211">
        <v>8</v>
      </c>
      <c r="N1211" t="s">
        <v>1081</v>
      </c>
      <c r="P1211" t="s">
        <v>1474</v>
      </c>
      <c r="Q1211">
        <v>7.8</v>
      </c>
      <c r="R1211">
        <v>1</v>
      </c>
      <c r="S1211" cm="1">
        <f t="array" ref="S1211">PERCENTILE(IF(Table1[Director Name] = $P1211,Table1[imdb_score]),0.25)</f>
        <v>7.8</v>
      </c>
      <c r="T1211" cm="1">
        <f t="array" ref="T1211">PERCENTILE(IF(Table1[Director Name] = $P1211,Table1[imdb_score]),0.5)</f>
        <v>7.8</v>
      </c>
      <c r="U1211" cm="1">
        <f t="array" ref="U1211">PERCENTILE(IF(Table1[Director Name] = $P1211,Table1[imdb_score]),0.75)</f>
        <v>7.8</v>
      </c>
      <c r="V1211" cm="1">
        <f t="array" ref="V1211">PERCENTILE(IF(Table1[Director Name] = $P1211,Table1[imdb_score]),1)</f>
        <v>7.8</v>
      </c>
    </row>
    <row r="1212" spans="1:22">
      <c r="A1212" t="s">
        <v>446</v>
      </c>
      <c r="B1212">
        <v>400</v>
      </c>
      <c r="C1212">
        <v>144</v>
      </c>
      <c r="D1212" t="s">
        <v>4698</v>
      </c>
      <c r="E1212">
        <v>167007184</v>
      </c>
      <c r="F1212" t="s">
        <v>4699</v>
      </c>
      <c r="G1212" t="s">
        <v>4700</v>
      </c>
      <c r="H1212">
        <v>17007184</v>
      </c>
      <c r="I1212" t="s">
        <v>3292</v>
      </c>
      <c r="J1212" t="s">
        <v>19</v>
      </c>
      <c r="K1212" t="s">
        <v>379</v>
      </c>
      <c r="L1212">
        <v>150000000</v>
      </c>
      <c r="M1212">
        <v>8</v>
      </c>
      <c r="N1212" t="s">
        <v>1081</v>
      </c>
      <c r="P1212" t="s">
        <v>3846</v>
      </c>
      <c r="Q1212">
        <v>5.3</v>
      </c>
      <c r="R1212">
        <v>1</v>
      </c>
      <c r="S1212" cm="1">
        <f t="array" ref="S1212">PERCENTILE(IF(Table1[Director Name] = $P1212,Table1[imdb_score]),0.25)</f>
        <v>5.3</v>
      </c>
      <c r="T1212" cm="1">
        <f t="array" ref="T1212">PERCENTILE(IF(Table1[Director Name] = $P1212,Table1[imdb_score]),0.5)</f>
        <v>5.3</v>
      </c>
      <c r="U1212" cm="1">
        <f t="array" ref="U1212">PERCENTILE(IF(Table1[Director Name] = $P1212,Table1[imdb_score]),0.75)</f>
        <v>5.3</v>
      </c>
      <c r="V1212" cm="1">
        <f t="array" ref="V1212">PERCENTILE(IF(Table1[Director Name] = $P1212,Table1[imdb_score]),1)</f>
        <v>5.3</v>
      </c>
    </row>
    <row r="1213" spans="1:22">
      <c r="A1213" t="s">
        <v>1539</v>
      </c>
      <c r="B1213">
        <v>151</v>
      </c>
      <c r="C1213">
        <v>110</v>
      </c>
      <c r="D1213" t="s">
        <v>4701</v>
      </c>
      <c r="E1213">
        <v>21994911</v>
      </c>
      <c r="F1213" t="s">
        <v>1263</v>
      </c>
      <c r="G1213" t="s">
        <v>4702</v>
      </c>
      <c r="H1213">
        <v>16994911</v>
      </c>
      <c r="I1213" t="s">
        <v>4703</v>
      </c>
      <c r="J1213" t="s">
        <v>19</v>
      </c>
      <c r="K1213" t="s">
        <v>379</v>
      </c>
      <c r="L1213">
        <v>5000000</v>
      </c>
      <c r="M1213">
        <v>7.7</v>
      </c>
      <c r="N1213" t="s">
        <v>1618</v>
      </c>
      <c r="P1213" t="s">
        <v>4704</v>
      </c>
      <c r="Q1213">
        <v>6.4</v>
      </c>
      <c r="R1213">
        <v>1</v>
      </c>
      <c r="S1213" cm="1">
        <f t="array" ref="S1213">PERCENTILE(IF(Table1[Director Name] = $P1213,Table1[imdb_score]),0.25)</f>
        <v>6.4</v>
      </c>
      <c r="T1213" cm="1">
        <f t="array" ref="T1213">PERCENTILE(IF(Table1[Director Name] = $P1213,Table1[imdb_score]),0.5)</f>
        <v>6.4</v>
      </c>
      <c r="U1213" cm="1">
        <f t="array" ref="U1213">PERCENTILE(IF(Table1[Director Name] = $P1213,Table1[imdb_score]),0.75)</f>
        <v>6.4</v>
      </c>
      <c r="V1213" cm="1">
        <f t="array" ref="V1213">PERCENTILE(IF(Table1[Director Name] = $P1213,Table1[imdb_score]),1)</f>
        <v>6.4</v>
      </c>
    </row>
    <row r="1214" spans="1:22">
      <c r="A1214" t="s">
        <v>682</v>
      </c>
      <c r="B1214">
        <v>161</v>
      </c>
      <c r="C1214">
        <v>91</v>
      </c>
      <c r="D1214" t="s">
        <v>4705</v>
      </c>
      <c r="E1214">
        <v>17986000</v>
      </c>
      <c r="F1214" t="s">
        <v>4366</v>
      </c>
      <c r="G1214" t="s">
        <v>4706</v>
      </c>
      <c r="H1214">
        <v>16986000</v>
      </c>
      <c r="I1214" t="s">
        <v>52</v>
      </c>
      <c r="J1214" t="s">
        <v>19</v>
      </c>
      <c r="K1214" t="s">
        <v>20</v>
      </c>
      <c r="L1214">
        <v>1000000</v>
      </c>
      <c r="M1214">
        <v>6.6</v>
      </c>
      <c r="N1214" t="s">
        <v>116</v>
      </c>
      <c r="P1214" t="s">
        <v>2092</v>
      </c>
      <c r="Q1214">
        <v>5.6</v>
      </c>
      <c r="R1214">
        <v>1</v>
      </c>
      <c r="S1214" cm="1">
        <f t="array" ref="S1214">PERCENTILE(IF(Table1[Director Name] = $P1214,Table1[imdb_score]),0.25)</f>
        <v>5.6</v>
      </c>
      <c r="T1214" cm="1">
        <f t="array" ref="T1214">PERCENTILE(IF(Table1[Director Name] = $P1214,Table1[imdb_score]),0.5)</f>
        <v>5.6</v>
      </c>
      <c r="U1214" cm="1">
        <f t="array" ref="U1214">PERCENTILE(IF(Table1[Director Name] = $P1214,Table1[imdb_score]),0.75)</f>
        <v>5.6</v>
      </c>
      <c r="V1214" cm="1">
        <f t="array" ref="V1214">PERCENTILE(IF(Table1[Director Name] = $P1214,Table1[imdb_score]),1)</f>
        <v>5.6</v>
      </c>
    </row>
    <row r="1215" spans="1:22">
      <c r="A1215" t="s">
        <v>1260</v>
      </c>
      <c r="B1215">
        <v>331</v>
      </c>
      <c r="C1215">
        <v>105</v>
      </c>
      <c r="D1215" t="s">
        <v>739</v>
      </c>
      <c r="E1215">
        <v>29959436</v>
      </c>
      <c r="F1215" t="s">
        <v>1261</v>
      </c>
      <c r="G1215" t="s">
        <v>4707</v>
      </c>
      <c r="H1215">
        <v>16959436</v>
      </c>
      <c r="I1215" t="s">
        <v>4708</v>
      </c>
      <c r="J1215" t="s">
        <v>19</v>
      </c>
      <c r="K1215" t="s">
        <v>379</v>
      </c>
      <c r="L1215">
        <v>13000000</v>
      </c>
      <c r="M1215">
        <v>6.4</v>
      </c>
      <c r="N1215" t="s">
        <v>1664</v>
      </c>
      <c r="P1215" t="s">
        <v>4709</v>
      </c>
      <c r="Q1215">
        <v>3</v>
      </c>
      <c r="R1215">
        <v>1</v>
      </c>
      <c r="S1215" cm="1">
        <f t="array" ref="S1215">PERCENTILE(IF(Table1[Director Name] = $P1215,Table1[imdb_score]),0.25)</f>
        <v>3</v>
      </c>
      <c r="T1215" cm="1">
        <f t="array" ref="T1215">PERCENTILE(IF(Table1[Director Name] = $P1215,Table1[imdb_score]),0.5)</f>
        <v>3</v>
      </c>
      <c r="U1215" cm="1">
        <f t="array" ref="U1215">PERCENTILE(IF(Table1[Director Name] = $P1215,Table1[imdb_score]),0.75)</f>
        <v>3</v>
      </c>
      <c r="V1215" cm="1">
        <f t="array" ref="V1215">PERCENTILE(IF(Table1[Director Name] = $P1215,Table1[imdb_score]),1)</f>
        <v>3</v>
      </c>
    </row>
    <row r="1216" spans="1:22">
      <c r="A1216" t="s">
        <v>1699</v>
      </c>
      <c r="B1216">
        <v>478</v>
      </c>
      <c r="C1216">
        <v>121</v>
      </c>
      <c r="D1216" t="s">
        <v>4710</v>
      </c>
      <c r="E1216">
        <v>46875468</v>
      </c>
      <c r="F1216" t="s">
        <v>4111</v>
      </c>
      <c r="G1216" t="s">
        <v>4711</v>
      </c>
      <c r="H1216">
        <v>16875468</v>
      </c>
      <c r="I1216" t="s">
        <v>4712</v>
      </c>
      <c r="J1216" t="s">
        <v>19</v>
      </c>
      <c r="K1216" t="s">
        <v>20</v>
      </c>
      <c r="L1216">
        <v>30000000</v>
      </c>
      <c r="M1216">
        <v>7.6</v>
      </c>
      <c r="N1216" t="s">
        <v>3582</v>
      </c>
      <c r="P1216" t="s">
        <v>4713</v>
      </c>
      <c r="Q1216">
        <v>7</v>
      </c>
      <c r="R1216">
        <v>1</v>
      </c>
      <c r="S1216" cm="1">
        <f t="array" ref="S1216">PERCENTILE(IF(Table1[Director Name] = $P1216,Table1[imdb_score]),0.25)</f>
        <v>7</v>
      </c>
      <c r="T1216" cm="1">
        <f t="array" ref="T1216">PERCENTILE(IF(Table1[Director Name] = $P1216,Table1[imdb_score]),0.5)</f>
        <v>7</v>
      </c>
      <c r="U1216" cm="1">
        <f t="array" ref="U1216">PERCENTILE(IF(Table1[Director Name] = $P1216,Table1[imdb_score]),0.75)</f>
        <v>7</v>
      </c>
      <c r="V1216" cm="1">
        <f t="array" ref="V1216">PERCENTILE(IF(Table1[Director Name] = $P1216,Table1[imdb_score]),1)</f>
        <v>7</v>
      </c>
    </row>
    <row r="1217" spans="1:22">
      <c r="A1217" t="s">
        <v>847</v>
      </c>
      <c r="B1217">
        <v>122</v>
      </c>
      <c r="C1217">
        <v>107</v>
      </c>
      <c r="D1217" t="s">
        <v>4714</v>
      </c>
      <c r="E1217">
        <v>36874745</v>
      </c>
      <c r="F1217" t="s">
        <v>4715</v>
      </c>
      <c r="G1217" t="s">
        <v>4716</v>
      </c>
      <c r="H1217">
        <v>16874745</v>
      </c>
      <c r="I1217" t="s">
        <v>4717</v>
      </c>
      <c r="J1217" t="s">
        <v>19</v>
      </c>
      <c r="K1217" t="s">
        <v>20</v>
      </c>
      <c r="L1217">
        <v>20000000</v>
      </c>
      <c r="M1217">
        <v>6.3</v>
      </c>
      <c r="N1217" t="s">
        <v>4718</v>
      </c>
      <c r="P1217" t="s">
        <v>4719</v>
      </c>
      <c r="Q1217">
        <v>6.5</v>
      </c>
      <c r="R1217">
        <v>1</v>
      </c>
      <c r="S1217" cm="1">
        <f t="array" ref="S1217">PERCENTILE(IF(Table1[Director Name] = $P1217,Table1[imdb_score]),0.25)</f>
        <v>6.5</v>
      </c>
      <c r="T1217" cm="1">
        <f t="array" ref="T1217">PERCENTILE(IF(Table1[Director Name] = $P1217,Table1[imdb_score]),0.5)</f>
        <v>6.5</v>
      </c>
      <c r="U1217" cm="1">
        <f t="array" ref="U1217">PERCENTILE(IF(Table1[Director Name] = $P1217,Table1[imdb_score]),0.75)</f>
        <v>6.5</v>
      </c>
      <c r="V1217" cm="1">
        <f t="array" ref="V1217">PERCENTILE(IF(Table1[Director Name] = $P1217,Table1[imdb_score]),1)</f>
        <v>6.5</v>
      </c>
    </row>
    <row r="1218" spans="1:22">
      <c r="A1218" t="s">
        <v>280</v>
      </c>
      <c r="B1218">
        <v>606</v>
      </c>
      <c r="C1218">
        <v>240</v>
      </c>
      <c r="D1218" t="s">
        <v>1044</v>
      </c>
      <c r="E1218">
        <v>116866727</v>
      </c>
      <c r="F1218" t="s">
        <v>29</v>
      </c>
      <c r="G1218" t="s">
        <v>4720</v>
      </c>
      <c r="H1218">
        <v>16866727</v>
      </c>
      <c r="I1218" t="s">
        <v>310</v>
      </c>
      <c r="J1218" t="s">
        <v>19</v>
      </c>
      <c r="K1218" t="s">
        <v>20</v>
      </c>
      <c r="L1218">
        <v>100000000</v>
      </c>
      <c r="M1218">
        <v>8.1999999999999993</v>
      </c>
      <c r="N1218" t="s">
        <v>4721</v>
      </c>
      <c r="P1218" t="s">
        <v>4722</v>
      </c>
      <c r="Q1218">
        <v>4.7</v>
      </c>
      <c r="R1218">
        <v>1</v>
      </c>
      <c r="S1218" cm="1">
        <f t="array" ref="S1218">PERCENTILE(IF(Table1[Director Name] = $P1218,Table1[imdb_score]),0.25)</f>
        <v>4.7</v>
      </c>
      <c r="T1218" cm="1">
        <f t="array" ref="T1218">PERCENTILE(IF(Table1[Director Name] = $P1218,Table1[imdb_score]),0.5)</f>
        <v>4.7</v>
      </c>
      <c r="U1218" cm="1">
        <f t="array" ref="U1218">PERCENTILE(IF(Table1[Director Name] = $P1218,Table1[imdb_score]),0.75)</f>
        <v>4.7</v>
      </c>
      <c r="V1218" cm="1">
        <f t="array" ref="V1218">PERCENTILE(IF(Table1[Director Name] = $P1218,Table1[imdb_score]),1)</f>
        <v>4.7</v>
      </c>
    </row>
    <row r="1219" spans="1:22">
      <c r="A1219" t="s">
        <v>1242</v>
      </c>
      <c r="B1219">
        <v>98</v>
      </c>
      <c r="C1219">
        <v>129</v>
      </c>
      <c r="D1219" t="s">
        <v>1548</v>
      </c>
      <c r="E1219">
        <v>48814909</v>
      </c>
      <c r="F1219" t="s">
        <v>328</v>
      </c>
      <c r="G1219" t="s">
        <v>4723</v>
      </c>
      <c r="H1219">
        <v>16814909</v>
      </c>
      <c r="I1219" t="s">
        <v>880</v>
      </c>
      <c r="J1219" t="s">
        <v>19</v>
      </c>
      <c r="K1219" t="s">
        <v>20</v>
      </c>
      <c r="L1219">
        <v>32000000</v>
      </c>
      <c r="M1219">
        <v>7.2</v>
      </c>
      <c r="N1219" t="s">
        <v>949</v>
      </c>
      <c r="P1219" t="s">
        <v>4724</v>
      </c>
      <c r="Q1219">
        <v>7.4</v>
      </c>
      <c r="R1219">
        <v>1</v>
      </c>
      <c r="S1219" cm="1">
        <f t="array" ref="S1219">PERCENTILE(IF(Table1[Director Name] = $P1219,Table1[imdb_score]),0.25)</f>
        <v>7.4</v>
      </c>
      <c r="T1219" cm="1">
        <f t="array" ref="T1219">PERCENTILE(IF(Table1[Director Name] = $P1219,Table1[imdb_score]),0.5)</f>
        <v>7.4</v>
      </c>
      <c r="U1219" cm="1">
        <f t="array" ref="U1219">PERCENTILE(IF(Table1[Director Name] = $P1219,Table1[imdb_score]),0.75)</f>
        <v>7.4</v>
      </c>
      <c r="V1219" cm="1">
        <f t="array" ref="V1219">PERCENTILE(IF(Table1[Director Name] = $P1219,Table1[imdb_score]),1)</f>
        <v>7.4</v>
      </c>
    </row>
    <row r="1220" spans="1:22">
      <c r="A1220" t="s">
        <v>2724</v>
      </c>
      <c r="B1220">
        <v>156</v>
      </c>
      <c r="C1220">
        <v>92</v>
      </c>
      <c r="D1220" t="s">
        <v>1420</v>
      </c>
      <c r="E1220">
        <v>27669413</v>
      </c>
      <c r="F1220" t="s">
        <v>1713</v>
      </c>
      <c r="G1220" t="s">
        <v>4725</v>
      </c>
      <c r="H1220">
        <v>16669413</v>
      </c>
      <c r="I1220" t="s">
        <v>4726</v>
      </c>
      <c r="J1220" t="s">
        <v>19</v>
      </c>
      <c r="K1220" t="s">
        <v>1075</v>
      </c>
      <c r="L1220">
        <v>11000000</v>
      </c>
      <c r="M1220">
        <v>6</v>
      </c>
      <c r="N1220" t="s">
        <v>1318</v>
      </c>
      <c r="P1220" t="s">
        <v>4299</v>
      </c>
      <c r="Q1220">
        <v>5.5</v>
      </c>
      <c r="R1220">
        <v>1</v>
      </c>
      <c r="S1220" cm="1">
        <f t="array" ref="S1220">PERCENTILE(IF(Table1[Director Name] = $P1220,Table1[imdb_score]),0.25)</f>
        <v>5.5</v>
      </c>
      <c r="T1220" cm="1">
        <f t="array" ref="T1220">PERCENTILE(IF(Table1[Director Name] = $P1220,Table1[imdb_score]),0.5)</f>
        <v>5.5</v>
      </c>
      <c r="U1220" cm="1">
        <f t="array" ref="U1220">PERCENTILE(IF(Table1[Director Name] = $P1220,Table1[imdb_score]),0.75)</f>
        <v>5.5</v>
      </c>
      <c r="V1220" cm="1">
        <f t="array" ref="V1220">PERCENTILE(IF(Table1[Director Name] = $P1220,Table1[imdb_score]),1)</f>
        <v>5.5</v>
      </c>
    </row>
    <row r="1221" spans="1:22">
      <c r="A1221" t="s">
        <v>1287</v>
      </c>
      <c r="B1221">
        <v>122</v>
      </c>
      <c r="C1221">
        <v>82</v>
      </c>
      <c r="D1221" t="s">
        <v>4727</v>
      </c>
      <c r="E1221">
        <v>36658108</v>
      </c>
      <c r="F1221" t="s">
        <v>2658</v>
      </c>
      <c r="G1221" t="s">
        <v>4728</v>
      </c>
      <c r="H1221">
        <v>16658108</v>
      </c>
      <c r="I1221" t="s">
        <v>4729</v>
      </c>
      <c r="J1221" t="s">
        <v>19</v>
      </c>
      <c r="K1221" t="s">
        <v>20</v>
      </c>
      <c r="L1221">
        <v>20000000</v>
      </c>
      <c r="M1221">
        <v>3.5</v>
      </c>
      <c r="N1221" t="s">
        <v>57</v>
      </c>
      <c r="P1221" t="s">
        <v>4730</v>
      </c>
      <c r="Q1221">
        <v>6.5</v>
      </c>
      <c r="R1221">
        <v>1</v>
      </c>
      <c r="S1221" cm="1">
        <f t="array" ref="S1221">PERCENTILE(IF(Table1[Director Name] = $P1221,Table1[imdb_score]),0.25)</f>
        <v>6.5</v>
      </c>
      <c r="T1221" cm="1">
        <f t="array" ref="T1221">PERCENTILE(IF(Table1[Director Name] = $P1221,Table1[imdb_score]),0.5)</f>
        <v>6.5</v>
      </c>
      <c r="U1221" cm="1">
        <f t="array" ref="U1221">PERCENTILE(IF(Table1[Director Name] = $P1221,Table1[imdb_score]),0.75)</f>
        <v>6.5</v>
      </c>
      <c r="V1221" cm="1">
        <f t="array" ref="V1221">PERCENTILE(IF(Table1[Director Name] = $P1221,Table1[imdb_score]),1)</f>
        <v>6.5</v>
      </c>
    </row>
    <row r="1222" spans="1:22">
      <c r="A1222" t="s">
        <v>274</v>
      </c>
      <c r="B1222">
        <v>200</v>
      </c>
      <c r="C1222">
        <v>152</v>
      </c>
      <c r="D1222" t="s">
        <v>2791</v>
      </c>
      <c r="E1222">
        <v>108638745</v>
      </c>
      <c r="F1222" t="s">
        <v>2602</v>
      </c>
      <c r="G1222" t="s">
        <v>4731</v>
      </c>
      <c r="H1222">
        <v>16638745</v>
      </c>
      <c r="I1222" t="s">
        <v>4732</v>
      </c>
      <c r="J1222" t="s">
        <v>19</v>
      </c>
      <c r="K1222" t="s">
        <v>20</v>
      </c>
      <c r="L1222">
        <v>92000000</v>
      </c>
      <c r="M1222">
        <v>7.7</v>
      </c>
      <c r="N1222" t="s">
        <v>3922</v>
      </c>
      <c r="P1222" t="s">
        <v>4733</v>
      </c>
      <c r="Q1222">
        <v>5.8</v>
      </c>
      <c r="R1222">
        <v>1</v>
      </c>
      <c r="S1222" cm="1">
        <f t="array" ref="S1222">PERCENTILE(IF(Table1[Director Name] = $P1222,Table1[imdb_score]),0.25)</f>
        <v>5.8</v>
      </c>
      <c r="T1222" cm="1">
        <f t="array" ref="T1222">PERCENTILE(IF(Table1[Director Name] = $P1222,Table1[imdb_score]),0.5)</f>
        <v>5.8</v>
      </c>
      <c r="U1222" cm="1">
        <f t="array" ref="U1222">PERCENTILE(IF(Table1[Director Name] = $P1222,Table1[imdb_score]),0.75)</f>
        <v>5.8</v>
      </c>
      <c r="V1222" cm="1">
        <f t="array" ref="V1222">PERCENTILE(IF(Table1[Director Name] = $P1222,Table1[imdb_score]),1)</f>
        <v>5.8</v>
      </c>
    </row>
    <row r="1223" spans="1:22">
      <c r="A1223" t="s">
        <v>1600</v>
      </c>
      <c r="B1223">
        <v>198</v>
      </c>
      <c r="C1223">
        <v>154</v>
      </c>
      <c r="D1223" t="s">
        <v>77</v>
      </c>
      <c r="E1223">
        <v>95632614</v>
      </c>
      <c r="F1223" t="s">
        <v>306</v>
      </c>
      <c r="G1223" t="s">
        <v>4734</v>
      </c>
      <c r="H1223">
        <v>16632614</v>
      </c>
      <c r="I1223" t="s">
        <v>4735</v>
      </c>
      <c r="J1223" t="s">
        <v>19</v>
      </c>
      <c r="K1223" t="s">
        <v>20</v>
      </c>
      <c r="L1223">
        <v>79000000</v>
      </c>
      <c r="M1223">
        <v>7.2</v>
      </c>
      <c r="N1223" t="s">
        <v>4736</v>
      </c>
      <c r="P1223" t="s">
        <v>4737</v>
      </c>
      <c r="Q1223">
        <v>4</v>
      </c>
      <c r="R1223">
        <v>1</v>
      </c>
      <c r="S1223" cm="1">
        <f t="array" ref="S1223">PERCENTILE(IF(Table1[Director Name] = $P1223,Table1[imdb_score]),0.25)</f>
        <v>4</v>
      </c>
      <c r="T1223" cm="1">
        <f t="array" ref="T1223">PERCENTILE(IF(Table1[Director Name] = $P1223,Table1[imdb_score]),0.5)</f>
        <v>4</v>
      </c>
      <c r="U1223" cm="1">
        <f t="array" ref="U1223">PERCENTILE(IF(Table1[Director Name] = $P1223,Table1[imdb_score]),0.75)</f>
        <v>4</v>
      </c>
      <c r="V1223" cm="1">
        <f t="array" ref="V1223">PERCENTILE(IF(Table1[Director Name] = $P1223,Table1[imdb_score]),1)</f>
        <v>4</v>
      </c>
    </row>
    <row r="1224" spans="1:22">
      <c r="A1224" t="s">
        <v>1646</v>
      </c>
      <c r="B1224">
        <v>43</v>
      </c>
      <c r="C1224">
        <v>81</v>
      </c>
      <c r="D1224" t="s">
        <v>4738</v>
      </c>
      <c r="E1224">
        <v>30628981</v>
      </c>
      <c r="F1224" t="s">
        <v>344</v>
      </c>
      <c r="G1224" t="s">
        <v>4739</v>
      </c>
      <c r="H1224">
        <v>16628981</v>
      </c>
      <c r="I1224" t="s">
        <v>691</v>
      </c>
      <c r="J1224" t="s">
        <v>19</v>
      </c>
      <c r="K1224" t="s">
        <v>20</v>
      </c>
      <c r="L1224">
        <v>14000000</v>
      </c>
      <c r="M1224">
        <v>5</v>
      </c>
      <c r="N1224" t="s">
        <v>331</v>
      </c>
      <c r="P1224" t="s">
        <v>2895</v>
      </c>
      <c r="Q1224">
        <v>6.1</v>
      </c>
      <c r="R1224">
        <v>1</v>
      </c>
      <c r="S1224" cm="1">
        <f t="array" ref="S1224">PERCENTILE(IF(Table1[Director Name] = $P1224,Table1[imdb_score]),0.25)</f>
        <v>6.1</v>
      </c>
      <c r="T1224" cm="1">
        <f t="array" ref="T1224">PERCENTILE(IF(Table1[Director Name] = $P1224,Table1[imdb_score]),0.5)</f>
        <v>6.1</v>
      </c>
      <c r="U1224" cm="1">
        <f t="array" ref="U1224">PERCENTILE(IF(Table1[Director Name] = $P1224,Table1[imdb_score]),0.75)</f>
        <v>6.1</v>
      </c>
      <c r="V1224" cm="1">
        <f t="array" ref="V1224">PERCENTILE(IF(Table1[Director Name] = $P1224,Table1[imdb_score]),1)</f>
        <v>6.1</v>
      </c>
    </row>
    <row r="1225" spans="1:22">
      <c r="A1225" t="s">
        <v>1539</v>
      </c>
      <c r="B1225">
        <v>174</v>
      </c>
      <c r="C1225">
        <v>114</v>
      </c>
      <c r="D1225" t="s">
        <v>4740</v>
      </c>
      <c r="E1225">
        <v>41597830</v>
      </c>
      <c r="F1225" t="s">
        <v>1261</v>
      </c>
      <c r="G1225" t="s">
        <v>4741</v>
      </c>
      <c r="H1225">
        <v>16597830</v>
      </c>
      <c r="I1225" t="s">
        <v>1902</v>
      </c>
      <c r="J1225" t="s">
        <v>19</v>
      </c>
      <c r="K1225" t="s">
        <v>20</v>
      </c>
      <c r="L1225">
        <v>25000000</v>
      </c>
      <c r="M1225">
        <v>7.6</v>
      </c>
      <c r="N1225" t="s">
        <v>32</v>
      </c>
      <c r="P1225" t="s">
        <v>4742</v>
      </c>
      <c r="Q1225">
        <v>4.9000000000000004</v>
      </c>
      <c r="R1225">
        <v>1</v>
      </c>
      <c r="S1225" cm="1">
        <f t="array" ref="S1225">PERCENTILE(IF(Table1[Director Name] = $P1225,Table1[imdb_score]),0.25)</f>
        <v>4.9000000000000004</v>
      </c>
      <c r="T1225" cm="1">
        <f t="array" ref="T1225">PERCENTILE(IF(Table1[Director Name] = $P1225,Table1[imdb_score]),0.5)</f>
        <v>4.9000000000000004</v>
      </c>
      <c r="U1225" cm="1">
        <f t="array" ref="U1225">PERCENTILE(IF(Table1[Director Name] = $P1225,Table1[imdb_score]),0.75)</f>
        <v>4.9000000000000004</v>
      </c>
      <c r="V1225" cm="1">
        <f t="array" ref="V1225">PERCENTILE(IF(Table1[Director Name] = $P1225,Table1[imdb_score]),1)</f>
        <v>4.9000000000000004</v>
      </c>
    </row>
    <row r="1226" spans="1:22">
      <c r="A1226" t="s">
        <v>2365</v>
      </c>
      <c r="B1226">
        <v>103</v>
      </c>
      <c r="C1226">
        <v>90</v>
      </c>
      <c r="D1226" t="s">
        <v>2561</v>
      </c>
      <c r="E1226">
        <v>31585300</v>
      </c>
      <c r="F1226" t="s">
        <v>340</v>
      </c>
      <c r="G1226" t="s">
        <v>4743</v>
      </c>
      <c r="H1226">
        <v>16585300</v>
      </c>
      <c r="I1226" t="s">
        <v>2342</v>
      </c>
      <c r="J1226" t="s">
        <v>19</v>
      </c>
      <c r="K1226" t="s">
        <v>20</v>
      </c>
      <c r="L1226">
        <v>15000000</v>
      </c>
      <c r="M1226">
        <v>6.1</v>
      </c>
      <c r="N1226" t="s">
        <v>331</v>
      </c>
      <c r="P1226" t="s">
        <v>4744</v>
      </c>
      <c r="Q1226">
        <v>5.3</v>
      </c>
      <c r="R1226">
        <v>1</v>
      </c>
      <c r="S1226" cm="1">
        <f t="array" ref="S1226">PERCENTILE(IF(Table1[Director Name] = $P1226,Table1[imdb_score]),0.25)</f>
        <v>5.3</v>
      </c>
      <c r="T1226" cm="1">
        <f t="array" ref="T1226">PERCENTILE(IF(Table1[Director Name] = $P1226,Table1[imdb_score]),0.5)</f>
        <v>5.3</v>
      </c>
      <c r="U1226" cm="1">
        <f t="array" ref="U1226">PERCENTILE(IF(Table1[Director Name] = $P1226,Table1[imdb_score]),0.75)</f>
        <v>5.3</v>
      </c>
      <c r="V1226" cm="1">
        <f t="array" ref="V1226">PERCENTILE(IF(Table1[Director Name] = $P1226,Table1[imdb_score]),1)</f>
        <v>5.3</v>
      </c>
    </row>
    <row r="1227" spans="1:22">
      <c r="A1227" t="s">
        <v>4618</v>
      </c>
      <c r="B1227">
        <v>185</v>
      </c>
      <c r="C1227">
        <v>93</v>
      </c>
      <c r="D1227" t="s">
        <v>4745</v>
      </c>
      <c r="E1227">
        <v>26583369</v>
      </c>
      <c r="F1227" t="s">
        <v>4746</v>
      </c>
      <c r="G1227" t="s">
        <v>4747</v>
      </c>
      <c r="H1227">
        <v>16583369</v>
      </c>
      <c r="I1227" t="s">
        <v>4748</v>
      </c>
      <c r="J1227" t="s">
        <v>19</v>
      </c>
      <c r="K1227" t="s">
        <v>20</v>
      </c>
      <c r="L1227">
        <v>10000000</v>
      </c>
      <c r="M1227">
        <v>4.8</v>
      </c>
      <c r="N1227" t="s">
        <v>861</v>
      </c>
      <c r="P1227" t="s">
        <v>4749</v>
      </c>
      <c r="Q1227">
        <v>6.6</v>
      </c>
      <c r="R1227">
        <v>1</v>
      </c>
      <c r="S1227" cm="1">
        <f t="array" ref="S1227">PERCENTILE(IF(Table1[Director Name] = $P1227,Table1[imdb_score]),0.25)</f>
        <v>6.6</v>
      </c>
      <c r="T1227" cm="1">
        <f t="array" ref="T1227">PERCENTILE(IF(Table1[Director Name] = $P1227,Table1[imdb_score]),0.5)</f>
        <v>6.6</v>
      </c>
      <c r="U1227" cm="1">
        <f t="array" ref="U1227">PERCENTILE(IF(Table1[Director Name] = $P1227,Table1[imdb_score]),0.75)</f>
        <v>6.6</v>
      </c>
      <c r="V1227" cm="1">
        <f t="array" ref="V1227">PERCENTILE(IF(Table1[Director Name] = $P1227,Table1[imdb_score]),1)</f>
        <v>6.6</v>
      </c>
    </row>
    <row r="1228" spans="1:22">
      <c r="A1228" t="s">
        <v>82</v>
      </c>
      <c r="B1228">
        <v>274</v>
      </c>
      <c r="C1228">
        <v>113</v>
      </c>
      <c r="D1228" t="s">
        <v>920</v>
      </c>
      <c r="E1228">
        <v>25530884</v>
      </c>
      <c r="F1228" t="s">
        <v>771</v>
      </c>
      <c r="G1228" t="s">
        <v>4750</v>
      </c>
      <c r="H1228">
        <v>16530884</v>
      </c>
      <c r="I1228" t="s">
        <v>4751</v>
      </c>
      <c r="J1228" t="s">
        <v>19</v>
      </c>
      <c r="K1228" t="s">
        <v>20</v>
      </c>
      <c r="L1228">
        <v>9000000</v>
      </c>
      <c r="M1228">
        <v>8.5</v>
      </c>
      <c r="N1228" t="s">
        <v>1254</v>
      </c>
      <c r="P1228" t="s">
        <v>4752</v>
      </c>
      <c r="Q1228">
        <v>6.3</v>
      </c>
      <c r="R1228">
        <v>1</v>
      </c>
      <c r="S1228" cm="1">
        <f t="array" ref="S1228">PERCENTILE(IF(Table1[Director Name] = $P1228,Table1[imdb_score]),0.25)</f>
        <v>6.3</v>
      </c>
      <c r="T1228" cm="1">
        <f t="array" ref="T1228">PERCENTILE(IF(Table1[Director Name] = $P1228,Table1[imdb_score]),0.5)</f>
        <v>6.3</v>
      </c>
      <c r="U1228" cm="1">
        <f t="array" ref="U1228">PERCENTILE(IF(Table1[Director Name] = $P1228,Table1[imdb_score]),0.75)</f>
        <v>6.3</v>
      </c>
      <c r="V1228" cm="1">
        <f t="array" ref="V1228">PERCENTILE(IF(Table1[Director Name] = $P1228,Table1[imdb_score]),1)</f>
        <v>6.3</v>
      </c>
    </row>
    <row r="1229" spans="1:22">
      <c r="A1229" t="s">
        <v>200</v>
      </c>
      <c r="B1229">
        <v>323</v>
      </c>
      <c r="C1229">
        <v>91</v>
      </c>
      <c r="D1229" t="s">
        <v>600</v>
      </c>
      <c r="E1229">
        <v>64505912</v>
      </c>
      <c r="F1229" t="s">
        <v>666</v>
      </c>
      <c r="G1229" t="s">
        <v>4753</v>
      </c>
      <c r="H1229">
        <v>16505912</v>
      </c>
      <c r="I1229" t="s">
        <v>4754</v>
      </c>
      <c r="J1229" t="s">
        <v>19</v>
      </c>
      <c r="K1229" t="s">
        <v>20</v>
      </c>
      <c r="L1229">
        <v>48000000</v>
      </c>
      <c r="M1229">
        <v>5</v>
      </c>
      <c r="N1229" t="s">
        <v>1773</v>
      </c>
      <c r="P1229" t="s">
        <v>4755</v>
      </c>
      <c r="Q1229">
        <v>5.6</v>
      </c>
      <c r="R1229">
        <v>1</v>
      </c>
      <c r="S1229" cm="1">
        <f t="array" ref="S1229">PERCENTILE(IF(Table1[Director Name] = $P1229,Table1[imdb_score]),0.25)</f>
        <v>5.6</v>
      </c>
      <c r="T1229" cm="1">
        <f t="array" ref="T1229">PERCENTILE(IF(Table1[Director Name] = $P1229,Table1[imdb_score]),0.5)</f>
        <v>5.6</v>
      </c>
      <c r="U1229" cm="1">
        <f t="array" ref="U1229">PERCENTILE(IF(Table1[Director Name] = $P1229,Table1[imdb_score]),0.75)</f>
        <v>5.6</v>
      </c>
      <c r="V1229" cm="1">
        <f t="array" ref="V1229">PERCENTILE(IF(Table1[Director Name] = $P1229,Table1[imdb_score]),1)</f>
        <v>5.6</v>
      </c>
    </row>
    <row r="1230" spans="1:22">
      <c r="A1230" t="s">
        <v>4756</v>
      </c>
      <c r="B1230">
        <v>276</v>
      </c>
      <c r="C1230">
        <v>103</v>
      </c>
      <c r="D1230" t="s">
        <v>4757</v>
      </c>
      <c r="E1230">
        <v>21501098</v>
      </c>
      <c r="F1230" t="s">
        <v>120</v>
      </c>
      <c r="G1230" t="s">
        <v>4758</v>
      </c>
      <c r="H1230">
        <v>16501098</v>
      </c>
      <c r="I1230" t="s">
        <v>4759</v>
      </c>
      <c r="J1230" t="s">
        <v>19</v>
      </c>
      <c r="K1230" t="s">
        <v>20</v>
      </c>
      <c r="L1230">
        <v>5000000</v>
      </c>
      <c r="M1230">
        <v>7.4</v>
      </c>
      <c r="N1230" t="s">
        <v>167</v>
      </c>
      <c r="P1230" t="s">
        <v>4179</v>
      </c>
      <c r="Q1230">
        <v>5.7</v>
      </c>
      <c r="R1230">
        <v>1</v>
      </c>
      <c r="S1230" cm="1">
        <f t="array" ref="S1230">PERCENTILE(IF(Table1[Director Name] = $P1230,Table1[imdb_score]),0.25)</f>
        <v>5.7</v>
      </c>
      <c r="T1230" cm="1">
        <f t="array" ref="T1230">PERCENTILE(IF(Table1[Director Name] = $P1230,Table1[imdb_score]),0.5)</f>
        <v>5.7</v>
      </c>
      <c r="U1230" cm="1">
        <f t="array" ref="U1230">PERCENTILE(IF(Table1[Director Name] = $P1230,Table1[imdb_score]),0.75)</f>
        <v>5.7</v>
      </c>
      <c r="V1230" cm="1">
        <f t="array" ref="V1230">PERCENTILE(IF(Table1[Director Name] = $P1230,Table1[imdb_score]),1)</f>
        <v>5.7</v>
      </c>
    </row>
    <row r="1231" spans="1:22">
      <c r="A1231" t="s">
        <v>4760</v>
      </c>
      <c r="B1231">
        <v>95</v>
      </c>
      <c r="C1231">
        <v>97</v>
      </c>
      <c r="D1231" t="s">
        <v>4761</v>
      </c>
      <c r="E1231">
        <v>17000000</v>
      </c>
      <c r="F1231" t="s">
        <v>4762</v>
      </c>
      <c r="G1231" t="s">
        <v>4763</v>
      </c>
      <c r="H1231">
        <v>16500000</v>
      </c>
      <c r="I1231" t="s">
        <v>4764</v>
      </c>
      <c r="J1231" t="s">
        <v>19</v>
      </c>
      <c r="K1231" t="s">
        <v>20</v>
      </c>
      <c r="L1231">
        <v>500000</v>
      </c>
      <c r="M1231">
        <v>5.9</v>
      </c>
      <c r="N1231" t="s">
        <v>1767</v>
      </c>
      <c r="P1231" t="s">
        <v>752</v>
      </c>
      <c r="Q1231">
        <v>6.2</v>
      </c>
      <c r="R1231">
        <v>1</v>
      </c>
      <c r="S1231" cm="1">
        <f t="array" ref="S1231">PERCENTILE(IF(Table1[Director Name] = $P1231,Table1[imdb_score]),0.25)</f>
        <v>6.2</v>
      </c>
      <c r="T1231" cm="1">
        <f t="array" ref="T1231">PERCENTILE(IF(Table1[Director Name] = $P1231,Table1[imdb_score]),0.5)</f>
        <v>6.2</v>
      </c>
      <c r="U1231" cm="1">
        <f t="array" ref="U1231">PERCENTILE(IF(Table1[Director Name] = $P1231,Table1[imdb_score]),0.75)</f>
        <v>6.2</v>
      </c>
      <c r="V1231" cm="1">
        <f t="array" ref="V1231">PERCENTILE(IF(Table1[Director Name] = $P1231,Table1[imdb_score]),1)</f>
        <v>6.2</v>
      </c>
    </row>
    <row r="1232" spans="1:22">
      <c r="A1232" t="s">
        <v>1790</v>
      </c>
      <c r="B1232">
        <v>525</v>
      </c>
      <c r="C1232">
        <v>132</v>
      </c>
      <c r="D1232" t="s">
        <v>827</v>
      </c>
      <c r="E1232">
        <v>70496802</v>
      </c>
      <c r="F1232" t="s">
        <v>77</v>
      </c>
      <c r="G1232" t="s">
        <v>4765</v>
      </c>
      <c r="H1232">
        <v>16496802</v>
      </c>
      <c r="I1232" t="s">
        <v>4599</v>
      </c>
      <c r="J1232" t="s">
        <v>19</v>
      </c>
      <c r="K1232" t="s">
        <v>20</v>
      </c>
      <c r="L1232">
        <v>54000000</v>
      </c>
      <c r="M1232">
        <v>8.1999999999999993</v>
      </c>
      <c r="N1232" t="s">
        <v>2318</v>
      </c>
      <c r="P1232" t="s">
        <v>1769</v>
      </c>
      <c r="Q1232">
        <v>7.1</v>
      </c>
      <c r="R1232">
        <v>1</v>
      </c>
      <c r="S1232" cm="1">
        <f t="array" ref="S1232">PERCENTILE(IF(Table1[Director Name] = $P1232,Table1[imdb_score]),0.25)</f>
        <v>7.1</v>
      </c>
      <c r="T1232" cm="1">
        <f t="array" ref="T1232">PERCENTILE(IF(Table1[Director Name] = $P1232,Table1[imdb_score]),0.5)</f>
        <v>7.1</v>
      </c>
      <c r="U1232" cm="1">
        <f t="array" ref="U1232">PERCENTILE(IF(Table1[Director Name] = $P1232,Table1[imdb_score]),0.75)</f>
        <v>7.1</v>
      </c>
      <c r="V1232" cm="1">
        <f t="array" ref="V1232">PERCENTILE(IF(Table1[Director Name] = $P1232,Table1[imdb_score]),1)</f>
        <v>7.1</v>
      </c>
    </row>
    <row r="1233" spans="1:22">
      <c r="A1233" t="s">
        <v>4766</v>
      </c>
      <c r="B1233">
        <v>158</v>
      </c>
      <c r="C1233">
        <v>86</v>
      </c>
      <c r="D1233" t="s">
        <v>4767</v>
      </c>
      <c r="E1233">
        <v>19472057</v>
      </c>
      <c r="F1233" t="s">
        <v>357</v>
      </c>
      <c r="G1233" t="s">
        <v>4768</v>
      </c>
      <c r="H1233">
        <v>16472057</v>
      </c>
      <c r="I1233" t="s">
        <v>4769</v>
      </c>
      <c r="J1233" t="s">
        <v>19</v>
      </c>
      <c r="K1233" t="s">
        <v>20</v>
      </c>
      <c r="L1233">
        <v>3000000</v>
      </c>
      <c r="M1233">
        <v>5.9</v>
      </c>
      <c r="N1233" t="s">
        <v>1943</v>
      </c>
      <c r="P1233" t="s">
        <v>4770</v>
      </c>
      <c r="Q1233">
        <v>4.7</v>
      </c>
      <c r="R1233">
        <v>1</v>
      </c>
      <c r="S1233" cm="1">
        <f t="array" ref="S1233">PERCENTILE(IF(Table1[Director Name] = $P1233,Table1[imdb_score]),0.25)</f>
        <v>4.7</v>
      </c>
      <c r="T1233" cm="1">
        <f t="array" ref="T1233">PERCENTILE(IF(Table1[Director Name] = $P1233,Table1[imdb_score]),0.5)</f>
        <v>4.7</v>
      </c>
      <c r="U1233" cm="1">
        <f t="array" ref="U1233">PERCENTILE(IF(Table1[Director Name] = $P1233,Table1[imdb_score]),0.75)</f>
        <v>4.7</v>
      </c>
      <c r="V1233" cm="1">
        <f t="array" ref="V1233">PERCENTILE(IF(Table1[Director Name] = $P1233,Table1[imdb_score]),1)</f>
        <v>4.7</v>
      </c>
    </row>
    <row r="1234" spans="1:22">
      <c r="A1234" t="s">
        <v>641</v>
      </c>
      <c r="B1234">
        <v>279</v>
      </c>
      <c r="C1234">
        <v>111</v>
      </c>
      <c r="D1234" t="s">
        <v>4771</v>
      </c>
      <c r="E1234">
        <v>31471430</v>
      </c>
      <c r="F1234" t="s">
        <v>4772</v>
      </c>
      <c r="G1234" t="s">
        <v>4773</v>
      </c>
      <c r="H1234">
        <v>16471430</v>
      </c>
      <c r="I1234" t="s">
        <v>4774</v>
      </c>
      <c r="J1234" t="s">
        <v>19</v>
      </c>
      <c r="K1234" t="s">
        <v>20</v>
      </c>
      <c r="L1234">
        <v>15000000</v>
      </c>
      <c r="M1234">
        <v>7.6</v>
      </c>
      <c r="N1234" t="s">
        <v>2074</v>
      </c>
      <c r="P1234" t="s">
        <v>4775</v>
      </c>
      <c r="Q1234">
        <v>6.1</v>
      </c>
      <c r="R1234">
        <v>1</v>
      </c>
      <c r="S1234" cm="1">
        <f t="array" ref="S1234">PERCENTILE(IF(Table1[Director Name] = $P1234,Table1[imdb_score]),0.25)</f>
        <v>6.1</v>
      </c>
      <c r="T1234" cm="1">
        <f t="array" ref="T1234">PERCENTILE(IF(Table1[Director Name] = $P1234,Table1[imdb_score]),0.5)</f>
        <v>6.1</v>
      </c>
      <c r="U1234" cm="1">
        <f t="array" ref="U1234">PERCENTILE(IF(Table1[Director Name] = $P1234,Table1[imdb_score]),0.75)</f>
        <v>6.1</v>
      </c>
      <c r="V1234" cm="1">
        <f t="array" ref="V1234">PERCENTILE(IF(Table1[Director Name] = $P1234,Table1[imdb_score]),1)</f>
        <v>6.1</v>
      </c>
    </row>
    <row r="1235" spans="1:22">
      <c r="A1235" t="s">
        <v>4412</v>
      </c>
      <c r="B1235">
        <v>85</v>
      </c>
      <c r="C1235">
        <v>103</v>
      </c>
      <c r="D1235" t="s">
        <v>1808</v>
      </c>
      <c r="E1235">
        <v>28435406</v>
      </c>
      <c r="F1235" t="s">
        <v>4776</v>
      </c>
      <c r="G1235" t="s">
        <v>4777</v>
      </c>
      <c r="H1235">
        <v>16435406</v>
      </c>
      <c r="I1235" t="s">
        <v>3512</v>
      </c>
      <c r="J1235" t="s">
        <v>19</v>
      </c>
      <c r="K1235" t="s">
        <v>20</v>
      </c>
      <c r="L1235">
        <v>12000000</v>
      </c>
      <c r="M1235">
        <v>5.5</v>
      </c>
      <c r="N1235" t="s">
        <v>331</v>
      </c>
      <c r="P1235" t="s">
        <v>4760</v>
      </c>
      <c r="Q1235">
        <v>5.9</v>
      </c>
      <c r="R1235">
        <v>1</v>
      </c>
      <c r="S1235" cm="1">
        <f t="array" ref="S1235">PERCENTILE(IF(Table1[Director Name] = $P1235,Table1[imdb_score]),0.25)</f>
        <v>5.9</v>
      </c>
      <c r="T1235" cm="1">
        <f t="array" ref="T1235">PERCENTILE(IF(Table1[Director Name] = $P1235,Table1[imdb_score]),0.5)</f>
        <v>5.9</v>
      </c>
      <c r="U1235" cm="1">
        <f t="array" ref="U1235">PERCENTILE(IF(Table1[Director Name] = $P1235,Table1[imdb_score]),0.75)</f>
        <v>5.9</v>
      </c>
      <c r="V1235" cm="1">
        <f t="array" ref="V1235">PERCENTILE(IF(Table1[Director Name] = $P1235,Table1[imdb_score]),1)</f>
        <v>5.9</v>
      </c>
    </row>
    <row r="1236" spans="1:22">
      <c r="A1236" t="s">
        <v>4778</v>
      </c>
      <c r="B1236">
        <v>110</v>
      </c>
      <c r="C1236">
        <v>88</v>
      </c>
      <c r="D1236" t="s">
        <v>4779</v>
      </c>
      <c r="E1236">
        <v>19170001</v>
      </c>
      <c r="F1236" t="s">
        <v>4780</v>
      </c>
      <c r="G1236" t="s">
        <v>4781</v>
      </c>
      <c r="H1236">
        <v>16370001</v>
      </c>
      <c r="I1236" t="s">
        <v>4782</v>
      </c>
      <c r="J1236" t="s">
        <v>19</v>
      </c>
      <c r="K1236" t="s">
        <v>20</v>
      </c>
      <c r="L1236">
        <v>2800000</v>
      </c>
      <c r="M1236">
        <v>5.3</v>
      </c>
      <c r="N1236" t="s">
        <v>116</v>
      </c>
      <c r="P1236" t="s">
        <v>4778</v>
      </c>
      <c r="Q1236">
        <v>5.3</v>
      </c>
      <c r="R1236">
        <v>1</v>
      </c>
      <c r="S1236" cm="1">
        <f t="array" ref="S1236">PERCENTILE(IF(Table1[Director Name] = $P1236,Table1[imdb_score]),0.25)</f>
        <v>5.3</v>
      </c>
      <c r="T1236" cm="1">
        <f t="array" ref="T1236">PERCENTILE(IF(Table1[Director Name] = $P1236,Table1[imdb_score]),0.5)</f>
        <v>5.3</v>
      </c>
      <c r="U1236" cm="1">
        <f t="array" ref="U1236">PERCENTILE(IF(Table1[Director Name] = $P1236,Table1[imdb_score]),0.75)</f>
        <v>5.3</v>
      </c>
      <c r="V1236" cm="1">
        <f t="array" ref="V1236">PERCENTILE(IF(Table1[Director Name] = $P1236,Table1[imdb_score]),1)</f>
        <v>5.3</v>
      </c>
    </row>
    <row r="1237" spans="1:22">
      <c r="A1237" t="s">
        <v>2770</v>
      </c>
      <c r="B1237">
        <v>40</v>
      </c>
      <c r="C1237">
        <v>90</v>
      </c>
      <c r="D1237" t="s">
        <v>2841</v>
      </c>
      <c r="E1237">
        <v>22235901</v>
      </c>
      <c r="F1237" t="s">
        <v>2980</v>
      </c>
      <c r="G1237" t="s">
        <v>4783</v>
      </c>
      <c r="H1237">
        <v>16235901</v>
      </c>
      <c r="I1237" t="s">
        <v>4505</v>
      </c>
      <c r="J1237" t="s">
        <v>19</v>
      </c>
      <c r="K1237" t="s">
        <v>20</v>
      </c>
      <c r="L1237">
        <v>6000000</v>
      </c>
      <c r="M1237">
        <v>6.1</v>
      </c>
      <c r="N1237" t="s">
        <v>331</v>
      </c>
      <c r="P1237" t="s">
        <v>1246</v>
      </c>
      <c r="Q1237">
        <v>5.5</v>
      </c>
      <c r="R1237">
        <v>1</v>
      </c>
      <c r="S1237" cm="1">
        <f t="array" ref="S1237">PERCENTILE(IF(Table1[Director Name] = $P1237,Table1[imdb_score]),0.25)</f>
        <v>5.5</v>
      </c>
      <c r="T1237" cm="1">
        <f t="array" ref="T1237">PERCENTILE(IF(Table1[Director Name] = $P1237,Table1[imdb_score]),0.5)</f>
        <v>5.5</v>
      </c>
      <c r="U1237" cm="1">
        <f t="array" ref="U1237">PERCENTILE(IF(Table1[Director Name] = $P1237,Table1[imdb_score]),0.75)</f>
        <v>5.5</v>
      </c>
      <c r="V1237" cm="1">
        <f t="array" ref="V1237">PERCENTILE(IF(Table1[Director Name] = $P1237,Table1[imdb_score]),1)</f>
        <v>5.5</v>
      </c>
    </row>
    <row r="1238" spans="1:22">
      <c r="A1238" t="s">
        <v>1202</v>
      </c>
      <c r="B1238">
        <v>214</v>
      </c>
      <c r="C1238">
        <v>112</v>
      </c>
      <c r="D1238" t="s">
        <v>3213</v>
      </c>
      <c r="E1238">
        <v>39235088</v>
      </c>
      <c r="F1238" t="s">
        <v>483</v>
      </c>
      <c r="G1238" t="s">
        <v>4784</v>
      </c>
      <c r="H1238">
        <v>16235088</v>
      </c>
      <c r="I1238" t="s">
        <v>2286</v>
      </c>
      <c r="J1238" t="s">
        <v>19</v>
      </c>
      <c r="K1238" t="s">
        <v>20</v>
      </c>
      <c r="L1238">
        <v>23000000</v>
      </c>
      <c r="M1238">
        <v>7.1</v>
      </c>
      <c r="N1238" t="s">
        <v>1767</v>
      </c>
      <c r="P1238" t="s">
        <v>3731</v>
      </c>
      <c r="Q1238">
        <v>7.5</v>
      </c>
      <c r="R1238">
        <v>1</v>
      </c>
      <c r="S1238" cm="1">
        <f t="array" ref="S1238">PERCENTILE(IF(Table1[Director Name] = $P1238,Table1[imdb_score]),0.25)</f>
        <v>7.5</v>
      </c>
      <c r="T1238" cm="1">
        <f t="array" ref="T1238">PERCENTILE(IF(Table1[Director Name] = $P1238,Table1[imdb_score]),0.5)</f>
        <v>7.5</v>
      </c>
      <c r="U1238" cm="1">
        <f t="array" ref="U1238">PERCENTILE(IF(Table1[Director Name] = $P1238,Table1[imdb_score]),0.75)</f>
        <v>7.5</v>
      </c>
      <c r="V1238" cm="1">
        <f t="array" ref="V1238">PERCENTILE(IF(Table1[Director Name] = $P1238,Table1[imdb_score]),1)</f>
        <v>7.5</v>
      </c>
    </row>
    <row r="1239" spans="1:22">
      <c r="A1239" t="s">
        <v>1313</v>
      </c>
      <c r="B1239">
        <v>196</v>
      </c>
      <c r="C1239">
        <v>93</v>
      </c>
      <c r="D1239" t="s">
        <v>4785</v>
      </c>
      <c r="E1239">
        <v>21197315</v>
      </c>
      <c r="F1239" t="s">
        <v>2103</v>
      </c>
      <c r="G1239" t="s">
        <v>4786</v>
      </c>
      <c r="H1239">
        <v>16197315</v>
      </c>
      <c r="I1239" t="s">
        <v>4787</v>
      </c>
      <c r="J1239" t="s">
        <v>19</v>
      </c>
      <c r="K1239" t="s">
        <v>20</v>
      </c>
      <c r="L1239">
        <v>5000000</v>
      </c>
      <c r="M1239">
        <v>6.1</v>
      </c>
      <c r="N1239" t="s">
        <v>861</v>
      </c>
      <c r="P1239" t="s">
        <v>4788</v>
      </c>
      <c r="Q1239">
        <v>5.8</v>
      </c>
      <c r="R1239">
        <v>1</v>
      </c>
      <c r="S1239" cm="1">
        <f t="array" ref="S1239">PERCENTILE(IF(Table1[Director Name] = $P1239,Table1[imdb_score]),0.25)</f>
        <v>5.8</v>
      </c>
      <c r="T1239" cm="1">
        <f t="array" ref="T1239">PERCENTILE(IF(Table1[Director Name] = $P1239,Table1[imdb_score]),0.5)</f>
        <v>5.8</v>
      </c>
      <c r="U1239" cm="1">
        <f t="array" ref="U1239">PERCENTILE(IF(Table1[Director Name] = $P1239,Table1[imdb_score]),0.75)</f>
        <v>5.8</v>
      </c>
      <c r="V1239" cm="1">
        <f t="array" ref="V1239">PERCENTILE(IF(Table1[Director Name] = $P1239,Table1[imdb_score]),1)</f>
        <v>5.8</v>
      </c>
    </row>
    <row r="1240" spans="1:22">
      <c r="A1240" t="s">
        <v>2425</v>
      </c>
      <c r="B1240">
        <v>24</v>
      </c>
      <c r="C1240">
        <v>113</v>
      </c>
      <c r="D1240" t="s">
        <v>4789</v>
      </c>
      <c r="E1240">
        <v>19184015</v>
      </c>
      <c r="F1240" t="s">
        <v>2368</v>
      </c>
      <c r="G1240" t="s">
        <v>4790</v>
      </c>
      <c r="H1240">
        <v>16184015</v>
      </c>
      <c r="I1240" t="s">
        <v>4791</v>
      </c>
      <c r="J1240" t="s">
        <v>19</v>
      </c>
      <c r="K1240" t="s">
        <v>20</v>
      </c>
      <c r="L1240">
        <v>3000000</v>
      </c>
      <c r="M1240">
        <v>5.4</v>
      </c>
      <c r="N1240" t="s">
        <v>4792</v>
      </c>
      <c r="P1240" t="s">
        <v>4793</v>
      </c>
      <c r="Q1240">
        <v>5.6</v>
      </c>
      <c r="R1240">
        <v>1</v>
      </c>
      <c r="S1240" cm="1">
        <f t="array" ref="S1240">PERCENTILE(IF(Table1[Director Name] = $P1240,Table1[imdb_score]),0.25)</f>
        <v>5.6</v>
      </c>
      <c r="T1240" cm="1">
        <f t="array" ref="T1240">PERCENTILE(IF(Table1[Director Name] = $P1240,Table1[imdb_score]),0.5)</f>
        <v>5.6</v>
      </c>
      <c r="U1240" cm="1">
        <f t="array" ref="U1240">PERCENTILE(IF(Table1[Director Name] = $P1240,Table1[imdb_score]),0.75)</f>
        <v>5.6</v>
      </c>
      <c r="V1240" cm="1">
        <f t="array" ref="V1240">PERCENTILE(IF(Table1[Director Name] = $P1240,Table1[imdb_score]),1)</f>
        <v>5.6</v>
      </c>
    </row>
    <row r="1241" spans="1:22">
      <c r="A1241" t="s">
        <v>659</v>
      </c>
      <c r="B1241">
        <v>199</v>
      </c>
      <c r="C1241">
        <v>100</v>
      </c>
      <c r="D1241" t="s">
        <v>3294</v>
      </c>
      <c r="E1241">
        <v>131144183</v>
      </c>
      <c r="F1241" t="s">
        <v>1139</v>
      </c>
      <c r="G1241" t="s">
        <v>4794</v>
      </c>
      <c r="H1241">
        <v>16144183</v>
      </c>
      <c r="I1241" t="s">
        <v>4795</v>
      </c>
      <c r="J1241" t="s">
        <v>19</v>
      </c>
      <c r="K1241" t="s">
        <v>20</v>
      </c>
      <c r="L1241">
        <v>115000000</v>
      </c>
      <c r="M1241">
        <v>5.7</v>
      </c>
      <c r="N1241" t="s">
        <v>1089</v>
      </c>
      <c r="P1241" t="s">
        <v>4796</v>
      </c>
      <c r="Q1241">
        <v>6.2</v>
      </c>
      <c r="R1241">
        <v>1</v>
      </c>
      <c r="S1241" cm="1">
        <f t="array" ref="S1241">PERCENTILE(IF(Table1[Director Name] = $P1241,Table1[imdb_score]),0.25)</f>
        <v>6.2</v>
      </c>
      <c r="T1241" cm="1">
        <f t="array" ref="T1241">PERCENTILE(IF(Table1[Director Name] = $P1241,Table1[imdb_score]),0.5)</f>
        <v>6.2</v>
      </c>
      <c r="U1241" cm="1">
        <f t="array" ref="U1241">PERCENTILE(IF(Table1[Director Name] = $P1241,Table1[imdb_score]),0.75)</f>
        <v>6.2</v>
      </c>
      <c r="V1241" cm="1">
        <f t="array" ref="V1241">PERCENTILE(IF(Table1[Director Name] = $P1241,Table1[imdb_score]),1)</f>
        <v>6.2</v>
      </c>
    </row>
    <row r="1242" spans="1:22">
      <c r="A1242" t="s">
        <v>4213</v>
      </c>
      <c r="B1242">
        <v>391</v>
      </c>
      <c r="C1242">
        <v>105</v>
      </c>
      <c r="D1242" t="s">
        <v>2665</v>
      </c>
      <c r="E1242">
        <v>26589953</v>
      </c>
      <c r="F1242" t="s">
        <v>328</v>
      </c>
      <c r="G1242" t="s">
        <v>4797</v>
      </c>
      <c r="H1242">
        <v>16089953</v>
      </c>
      <c r="I1242" t="s">
        <v>783</v>
      </c>
      <c r="J1242" t="s">
        <v>19</v>
      </c>
      <c r="K1242" t="s">
        <v>20</v>
      </c>
      <c r="L1242">
        <v>10500000</v>
      </c>
      <c r="M1242">
        <v>6.7</v>
      </c>
      <c r="N1242" t="s">
        <v>524</v>
      </c>
      <c r="P1242" t="s">
        <v>3677</v>
      </c>
      <c r="Q1242">
        <v>6.1</v>
      </c>
      <c r="R1242">
        <v>1</v>
      </c>
      <c r="S1242" cm="1">
        <f t="array" ref="S1242">PERCENTILE(IF(Table1[Director Name] = $P1242,Table1[imdb_score]),0.25)</f>
        <v>6.1</v>
      </c>
      <c r="T1242" cm="1">
        <f t="array" ref="T1242">PERCENTILE(IF(Table1[Director Name] = $P1242,Table1[imdb_score]),0.5)</f>
        <v>6.1</v>
      </c>
      <c r="U1242" cm="1">
        <f t="array" ref="U1242">PERCENTILE(IF(Table1[Director Name] = $P1242,Table1[imdb_score]),0.75)</f>
        <v>6.1</v>
      </c>
      <c r="V1242" cm="1">
        <f t="array" ref="V1242">PERCENTILE(IF(Table1[Director Name] = $P1242,Table1[imdb_score]),1)</f>
        <v>6.1</v>
      </c>
    </row>
    <row r="1243" spans="1:22">
      <c r="A1243" t="s">
        <v>398</v>
      </c>
      <c r="B1243">
        <v>29</v>
      </c>
      <c r="C1243">
        <v>97</v>
      </c>
      <c r="D1243" t="s">
        <v>4194</v>
      </c>
      <c r="E1243">
        <v>41067398</v>
      </c>
      <c r="F1243" t="s">
        <v>4798</v>
      </c>
      <c r="G1243" t="s">
        <v>4799</v>
      </c>
      <c r="H1243">
        <v>16067398</v>
      </c>
      <c r="I1243" t="s">
        <v>3769</v>
      </c>
      <c r="J1243" t="s">
        <v>19</v>
      </c>
      <c r="K1243" t="s">
        <v>20</v>
      </c>
      <c r="L1243">
        <v>25000000</v>
      </c>
      <c r="M1243">
        <v>6.1</v>
      </c>
      <c r="N1243" t="s">
        <v>709</v>
      </c>
      <c r="P1243" t="s">
        <v>4800</v>
      </c>
      <c r="Q1243">
        <v>6.9</v>
      </c>
      <c r="R1243">
        <v>1</v>
      </c>
      <c r="S1243" cm="1">
        <f t="array" ref="S1243">PERCENTILE(IF(Table1[Director Name] = $P1243,Table1[imdb_score]),0.25)</f>
        <v>6.9</v>
      </c>
      <c r="T1243" cm="1">
        <f t="array" ref="T1243">PERCENTILE(IF(Table1[Director Name] = $P1243,Table1[imdb_score]),0.5)</f>
        <v>6.9</v>
      </c>
      <c r="U1243" cm="1">
        <f t="array" ref="U1243">PERCENTILE(IF(Table1[Director Name] = $P1243,Table1[imdb_score]),0.75)</f>
        <v>6.9</v>
      </c>
      <c r="V1243" cm="1">
        <f t="array" ref="V1243">PERCENTILE(IF(Table1[Director Name] = $P1243,Table1[imdb_score]),1)</f>
        <v>6.9</v>
      </c>
    </row>
    <row r="1244" spans="1:22">
      <c r="A1244" t="s">
        <v>4801</v>
      </c>
      <c r="B1244">
        <v>161</v>
      </c>
      <c r="C1244">
        <v>90</v>
      </c>
      <c r="D1244" t="s">
        <v>920</v>
      </c>
      <c r="E1244">
        <v>35033759</v>
      </c>
      <c r="F1244" t="s">
        <v>4802</v>
      </c>
      <c r="G1244" t="s">
        <v>4803</v>
      </c>
      <c r="H1244">
        <v>16033759</v>
      </c>
      <c r="I1244" t="s">
        <v>4804</v>
      </c>
      <c r="J1244" t="s">
        <v>19</v>
      </c>
      <c r="K1244" t="s">
        <v>20</v>
      </c>
      <c r="L1244">
        <v>19000000</v>
      </c>
      <c r="M1244">
        <v>6.3</v>
      </c>
      <c r="N1244" t="s">
        <v>473</v>
      </c>
      <c r="P1244" t="s">
        <v>4805</v>
      </c>
      <c r="Q1244">
        <v>5.3</v>
      </c>
      <c r="R1244">
        <v>1</v>
      </c>
      <c r="S1244" cm="1">
        <f t="array" ref="S1244">PERCENTILE(IF(Table1[Director Name] = $P1244,Table1[imdb_score]),0.25)</f>
        <v>5.3</v>
      </c>
      <c r="T1244" cm="1">
        <f t="array" ref="T1244">PERCENTILE(IF(Table1[Director Name] = $P1244,Table1[imdb_score]),0.5)</f>
        <v>5.3</v>
      </c>
      <c r="U1244" cm="1">
        <f t="array" ref="U1244">PERCENTILE(IF(Table1[Director Name] = $P1244,Table1[imdb_score]),0.75)</f>
        <v>5.3</v>
      </c>
      <c r="V1244" cm="1">
        <f t="array" ref="V1244">PERCENTILE(IF(Table1[Director Name] = $P1244,Table1[imdb_score]),1)</f>
        <v>5.3</v>
      </c>
    </row>
    <row r="1245" spans="1:22">
      <c r="A1245" t="s">
        <v>2276</v>
      </c>
      <c r="B1245">
        <v>117</v>
      </c>
      <c r="C1245">
        <v>101</v>
      </c>
      <c r="D1245" t="s">
        <v>920</v>
      </c>
      <c r="E1245">
        <v>66002004</v>
      </c>
      <c r="F1245" t="s">
        <v>1267</v>
      </c>
      <c r="G1245" t="s">
        <v>4806</v>
      </c>
      <c r="H1245">
        <v>16002004</v>
      </c>
      <c r="I1245" t="s">
        <v>4688</v>
      </c>
      <c r="J1245" t="s">
        <v>19</v>
      </c>
      <c r="K1245" t="s">
        <v>20</v>
      </c>
      <c r="L1245">
        <v>50000000</v>
      </c>
      <c r="M1245">
        <v>4.7</v>
      </c>
      <c r="N1245" t="s">
        <v>4807</v>
      </c>
      <c r="P1245" t="s">
        <v>4808</v>
      </c>
      <c r="Q1245">
        <v>6.8</v>
      </c>
      <c r="R1245">
        <v>1</v>
      </c>
      <c r="S1245" cm="1">
        <f t="array" ref="S1245">PERCENTILE(IF(Table1[Director Name] = $P1245,Table1[imdb_score]),0.25)</f>
        <v>6.8</v>
      </c>
      <c r="T1245" cm="1">
        <f t="array" ref="T1245">PERCENTILE(IF(Table1[Director Name] = $P1245,Table1[imdb_score]),0.5)</f>
        <v>6.8</v>
      </c>
      <c r="U1245" cm="1">
        <f t="array" ref="U1245">PERCENTILE(IF(Table1[Director Name] = $P1245,Table1[imdb_score]),0.75)</f>
        <v>6.8</v>
      </c>
      <c r="V1245" cm="1">
        <f t="array" ref="V1245">PERCENTILE(IF(Table1[Director Name] = $P1245,Table1[imdb_score]),1)</f>
        <v>6.8</v>
      </c>
    </row>
    <row r="1246" spans="1:22">
      <c r="A1246" t="s">
        <v>4809</v>
      </c>
      <c r="B1246">
        <v>112</v>
      </c>
      <c r="C1246">
        <v>119</v>
      </c>
      <c r="D1246" t="s">
        <v>4810</v>
      </c>
      <c r="E1246">
        <v>25000000</v>
      </c>
      <c r="F1246" t="s">
        <v>4811</v>
      </c>
      <c r="G1246" t="s">
        <v>4812</v>
      </c>
      <c r="H1246">
        <v>16000000</v>
      </c>
      <c r="I1246" t="s">
        <v>4813</v>
      </c>
      <c r="J1246" t="s">
        <v>19</v>
      </c>
      <c r="K1246" t="s">
        <v>20</v>
      </c>
      <c r="L1246">
        <v>9000000</v>
      </c>
      <c r="M1246">
        <v>6.8</v>
      </c>
      <c r="N1246" t="s">
        <v>63</v>
      </c>
      <c r="P1246" t="s">
        <v>4814</v>
      </c>
      <c r="Q1246">
        <v>6.1</v>
      </c>
      <c r="R1246">
        <v>1</v>
      </c>
      <c r="S1246" cm="1">
        <f t="array" ref="S1246">PERCENTILE(IF(Table1[Director Name] = $P1246,Table1[imdb_score]),0.25)</f>
        <v>6.1</v>
      </c>
      <c r="T1246" cm="1">
        <f t="array" ref="T1246">PERCENTILE(IF(Table1[Director Name] = $P1246,Table1[imdb_score]),0.5)</f>
        <v>6.1</v>
      </c>
      <c r="U1246" cm="1">
        <f t="array" ref="U1246">PERCENTILE(IF(Table1[Director Name] = $P1246,Table1[imdb_score]),0.75)</f>
        <v>6.1</v>
      </c>
      <c r="V1246" cm="1">
        <f t="array" ref="V1246">PERCENTILE(IF(Table1[Director Name] = $P1246,Table1[imdb_score]),1)</f>
        <v>6.1</v>
      </c>
    </row>
    <row r="1247" spans="1:22">
      <c r="A1247" t="s">
        <v>1702</v>
      </c>
      <c r="B1247">
        <v>66</v>
      </c>
      <c r="C1247">
        <v>105</v>
      </c>
      <c r="D1247" t="s">
        <v>4815</v>
      </c>
      <c r="E1247">
        <v>35990505</v>
      </c>
      <c r="F1247" t="s">
        <v>793</v>
      </c>
      <c r="G1247" t="s">
        <v>4816</v>
      </c>
      <c r="H1247">
        <v>15990505</v>
      </c>
      <c r="I1247" t="s">
        <v>1090</v>
      </c>
      <c r="J1247" t="s">
        <v>19</v>
      </c>
      <c r="K1247" t="s">
        <v>20</v>
      </c>
      <c r="L1247">
        <v>20000000</v>
      </c>
      <c r="M1247">
        <v>5.8</v>
      </c>
      <c r="N1247" t="s">
        <v>374</v>
      </c>
      <c r="P1247" t="s">
        <v>4343</v>
      </c>
      <c r="Q1247">
        <v>5.0999999999999996</v>
      </c>
      <c r="R1247">
        <v>1</v>
      </c>
      <c r="S1247" cm="1">
        <f t="array" ref="S1247">PERCENTILE(IF(Table1[Director Name] = $P1247,Table1[imdb_score]),0.25)</f>
        <v>5.0999999999999996</v>
      </c>
      <c r="T1247" cm="1">
        <f t="array" ref="T1247">PERCENTILE(IF(Table1[Director Name] = $P1247,Table1[imdb_score]),0.5)</f>
        <v>5.0999999999999996</v>
      </c>
      <c r="U1247" cm="1">
        <f t="array" ref="U1247">PERCENTILE(IF(Table1[Director Name] = $P1247,Table1[imdb_score]),0.75)</f>
        <v>5.0999999999999996</v>
      </c>
      <c r="V1247" cm="1">
        <f t="array" ref="V1247">PERCENTILE(IF(Table1[Director Name] = $P1247,Table1[imdb_score]),1)</f>
        <v>5.0999999999999996</v>
      </c>
    </row>
    <row r="1248" spans="1:22">
      <c r="A1248" t="s">
        <v>2408</v>
      </c>
      <c r="B1248">
        <v>125</v>
      </c>
      <c r="C1248">
        <v>100</v>
      </c>
      <c r="D1248" t="s">
        <v>1621</v>
      </c>
      <c r="E1248">
        <v>39989008</v>
      </c>
      <c r="F1248" t="s">
        <v>442</v>
      </c>
      <c r="G1248" t="s">
        <v>4817</v>
      </c>
      <c r="H1248">
        <v>15989008</v>
      </c>
      <c r="I1248" t="s">
        <v>1204</v>
      </c>
      <c r="J1248" t="s">
        <v>19</v>
      </c>
      <c r="K1248" t="s">
        <v>20</v>
      </c>
      <c r="L1248">
        <v>24000000</v>
      </c>
      <c r="M1248">
        <v>4.5999999999999996</v>
      </c>
      <c r="N1248" t="s">
        <v>1318</v>
      </c>
      <c r="P1248" t="s">
        <v>4818</v>
      </c>
      <c r="Q1248">
        <v>5.7</v>
      </c>
      <c r="R1248">
        <v>1</v>
      </c>
      <c r="S1248" cm="1">
        <f t="array" ref="S1248">PERCENTILE(IF(Table1[Director Name] = $P1248,Table1[imdb_score]),0.25)</f>
        <v>5.7</v>
      </c>
      <c r="T1248" cm="1">
        <f t="array" ref="T1248">PERCENTILE(IF(Table1[Director Name] = $P1248,Table1[imdb_score]),0.5)</f>
        <v>5.7</v>
      </c>
      <c r="U1248" cm="1">
        <f t="array" ref="U1248">PERCENTILE(IF(Table1[Director Name] = $P1248,Table1[imdb_score]),0.75)</f>
        <v>5.7</v>
      </c>
      <c r="V1248" cm="1">
        <f t="array" ref="V1248">PERCENTILE(IF(Table1[Director Name] = $P1248,Table1[imdb_score]),1)</f>
        <v>5.7</v>
      </c>
    </row>
    <row r="1249" spans="1:22">
      <c r="A1249" t="s">
        <v>4127</v>
      </c>
      <c r="B1249">
        <v>49</v>
      </c>
      <c r="C1249">
        <v>92</v>
      </c>
      <c r="D1249" t="s">
        <v>2395</v>
      </c>
      <c r="E1249">
        <v>28972187</v>
      </c>
      <c r="F1249" t="s">
        <v>666</v>
      </c>
      <c r="G1249" t="s">
        <v>4819</v>
      </c>
      <c r="H1249">
        <v>15972187</v>
      </c>
      <c r="I1249" t="s">
        <v>4820</v>
      </c>
      <c r="J1249" t="s">
        <v>19</v>
      </c>
      <c r="K1249" t="s">
        <v>20</v>
      </c>
      <c r="L1249">
        <v>13000000</v>
      </c>
      <c r="M1249">
        <v>5.9</v>
      </c>
      <c r="N1249" t="s">
        <v>57</v>
      </c>
      <c r="P1249" t="s">
        <v>4821</v>
      </c>
      <c r="Q1249">
        <v>7.1</v>
      </c>
      <c r="R1249">
        <v>1</v>
      </c>
      <c r="S1249" cm="1">
        <f t="array" ref="S1249">PERCENTILE(IF(Table1[Director Name] = $P1249,Table1[imdb_score]),0.25)</f>
        <v>7.1</v>
      </c>
      <c r="T1249" cm="1">
        <f t="array" ref="T1249">PERCENTILE(IF(Table1[Director Name] = $P1249,Table1[imdb_score]),0.5)</f>
        <v>7.1</v>
      </c>
      <c r="U1249" cm="1">
        <f t="array" ref="U1249">PERCENTILE(IF(Table1[Director Name] = $P1249,Table1[imdb_score]),0.75)</f>
        <v>7.1</v>
      </c>
      <c r="V1249" cm="1">
        <f t="array" ref="V1249">PERCENTILE(IF(Table1[Director Name] = $P1249,Table1[imdb_score]),1)</f>
        <v>7.1</v>
      </c>
    </row>
    <row r="1250" spans="1:22">
      <c r="A1250" t="s">
        <v>1019</v>
      </c>
      <c r="B1250">
        <v>170</v>
      </c>
      <c r="C1250">
        <v>93</v>
      </c>
      <c r="D1250" t="s">
        <v>3045</v>
      </c>
      <c r="E1250">
        <v>27829874</v>
      </c>
      <c r="F1250" t="s">
        <v>522</v>
      </c>
      <c r="G1250" t="s">
        <v>4822</v>
      </c>
      <c r="H1250">
        <v>15829874</v>
      </c>
      <c r="I1250" t="s">
        <v>1947</v>
      </c>
      <c r="J1250" t="s">
        <v>19</v>
      </c>
      <c r="K1250" t="s">
        <v>20</v>
      </c>
      <c r="L1250">
        <v>12000000</v>
      </c>
      <c r="M1250">
        <v>7</v>
      </c>
      <c r="N1250" t="s">
        <v>524</v>
      </c>
      <c r="P1250" t="s">
        <v>4823</v>
      </c>
      <c r="Q1250">
        <v>6.5</v>
      </c>
      <c r="R1250">
        <v>1</v>
      </c>
      <c r="S1250" cm="1">
        <f t="array" ref="S1250">PERCENTILE(IF(Table1[Director Name] = $P1250,Table1[imdb_score]),0.25)</f>
        <v>6.5</v>
      </c>
      <c r="T1250" cm="1">
        <f t="array" ref="T1250">PERCENTILE(IF(Table1[Director Name] = $P1250,Table1[imdb_score]),0.5)</f>
        <v>6.5</v>
      </c>
      <c r="U1250" cm="1">
        <f t="array" ref="U1250">PERCENTILE(IF(Table1[Director Name] = $P1250,Table1[imdb_score]),0.75)</f>
        <v>6.5</v>
      </c>
      <c r="V1250" cm="1">
        <f t="array" ref="V1250">PERCENTILE(IF(Table1[Director Name] = $P1250,Table1[imdb_score]),1)</f>
        <v>6.5</v>
      </c>
    </row>
    <row r="1251" spans="1:22">
      <c r="A1251" t="s">
        <v>4824</v>
      </c>
      <c r="B1251">
        <v>143</v>
      </c>
      <c r="C1251">
        <v>142</v>
      </c>
      <c r="D1251" t="s">
        <v>4825</v>
      </c>
      <c r="E1251">
        <v>22800000</v>
      </c>
      <c r="F1251" t="s">
        <v>4826</v>
      </c>
      <c r="G1251" t="s">
        <v>4827</v>
      </c>
      <c r="H1251">
        <v>15800000</v>
      </c>
      <c r="I1251" t="s">
        <v>2128</v>
      </c>
      <c r="J1251" t="s">
        <v>19</v>
      </c>
      <c r="K1251" t="s">
        <v>379</v>
      </c>
      <c r="L1251">
        <v>7000000</v>
      </c>
      <c r="M1251">
        <v>6.8</v>
      </c>
      <c r="N1251" t="s">
        <v>1081</v>
      </c>
      <c r="P1251" t="s">
        <v>4828</v>
      </c>
      <c r="Q1251">
        <v>7.3</v>
      </c>
      <c r="R1251">
        <v>1</v>
      </c>
      <c r="S1251" cm="1">
        <f t="array" ref="S1251">PERCENTILE(IF(Table1[Director Name] = $P1251,Table1[imdb_score]),0.25)</f>
        <v>7.3</v>
      </c>
      <c r="T1251" cm="1">
        <f t="array" ref="T1251">PERCENTILE(IF(Table1[Director Name] = $P1251,Table1[imdb_score]),0.5)</f>
        <v>7.3</v>
      </c>
      <c r="U1251" cm="1">
        <f t="array" ref="U1251">PERCENTILE(IF(Table1[Director Name] = $P1251,Table1[imdb_score]),0.75)</f>
        <v>7.3</v>
      </c>
      <c r="V1251" cm="1">
        <f t="array" ref="V1251">PERCENTILE(IF(Table1[Director Name] = $P1251,Table1[imdb_score]),1)</f>
        <v>7.3</v>
      </c>
    </row>
    <row r="1252" spans="1:22">
      <c r="A1252" t="s">
        <v>2424</v>
      </c>
      <c r="B1252">
        <v>155</v>
      </c>
      <c r="C1252">
        <v>107</v>
      </c>
      <c r="D1252" t="s">
        <v>4829</v>
      </c>
      <c r="E1252">
        <v>60786269</v>
      </c>
      <c r="F1252" t="s">
        <v>4830</v>
      </c>
      <c r="G1252" t="s">
        <v>4831</v>
      </c>
      <c r="H1252">
        <v>15786269</v>
      </c>
      <c r="I1252" t="s">
        <v>4832</v>
      </c>
      <c r="J1252" t="s">
        <v>19</v>
      </c>
      <c r="K1252" t="s">
        <v>20</v>
      </c>
      <c r="L1252">
        <v>45000000</v>
      </c>
      <c r="M1252">
        <v>5.6</v>
      </c>
      <c r="N1252" t="s">
        <v>3052</v>
      </c>
      <c r="P1252" t="s">
        <v>4833</v>
      </c>
      <c r="Q1252">
        <v>4.0999999999999996</v>
      </c>
      <c r="R1252">
        <v>1</v>
      </c>
      <c r="S1252" cm="1">
        <f t="array" ref="S1252">PERCENTILE(IF(Table1[Director Name] = $P1252,Table1[imdb_score]),0.25)</f>
        <v>4.0999999999999996</v>
      </c>
      <c r="T1252" cm="1">
        <f t="array" ref="T1252">PERCENTILE(IF(Table1[Director Name] = $P1252,Table1[imdb_score]),0.5)</f>
        <v>4.0999999999999996</v>
      </c>
      <c r="U1252" cm="1">
        <f t="array" ref="U1252">PERCENTILE(IF(Table1[Director Name] = $P1252,Table1[imdb_score]),0.75)</f>
        <v>4.0999999999999996</v>
      </c>
      <c r="V1252" cm="1">
        <f t="array" ref="V1252">PERCENTILE(IF(Table1[Director Name] = $P1252,Table1[imdb_score]),1)</f>
        <v>4.0999999999999996</v>
      </c>
    </row>
    <row r="1253" spans="1:22">
      <c r="A1253" t="s">
        <v>4455</v>
      </c>
      <c r="B1253">
        <v>29</v>
      </c>
      <c r="C1253">
        <v>120</v>
      </c>
      <c r="D1253" t="s">
        <v>4834</v>
      </c>
      <c r="E1253">
        <v>20773070</v>
      </c>
      <c r="F1253" t="s">
        <v>4835</v>
      </c>
      <c r="G1253" t="s">
        <v>4836</v>
      </c>
      <c r="H1253">
        <v>15773070</v>
      </c>
      <c r="I1253" t="s">
        <v>4837</v>
      </c>
      <c r="J1253" t="s">
        <v>19</v>
      </c>
      <c r="K1253" t="s">
        <v>20</v>
      </c>
      <c r="L1253">
        <v>5000000</v>
      </c>
      <c r="M1253">
        <v>3.4</v>
      </c>
      <c r="N1253" t="s">
        <v>48</v>
      </c>
      <c r="P1253" t="s">
        <v>4838</v>
      </c>
      <c r="Q1253">
        <v>7.5</v>
      </c>
      <c r="R1253">
        <v>1</v>
      </c>
      <c r="S1253" cm="1">
        <f t="array" ref="S1253">PERCENTILE(IF(Table1[Director Name] = $P1253,Table1[imdb_score]),0.25)</f>
        <v>7.5</v>
      </c>
      <c r="T1253" cm="1">
        <f t="array" ref="T1253">PERCENTILE(IF(Table1[Director Name] = $P1253,Table1[imdb_score]),0.5)</f>
        <v>7.5</v>
      </c>
      <c r="U1253" cm="1">
        <f t="array" ref="U1253">PERCENTILE(IF(Table1[Director Name] = $P1253,Table1[imdb_score]),0.75)</f>
        <v>7.5</v>
      </c>
      <c r="V1253" cm="1">
        <f t="array" ref="V1253">PERCENTILE(IF(Table1[Director Name] = $P1253,Table1[imdb_score]),1)</f>
        <v>7.5</v>
      </c>
    </row>
    <row r="1254" spans="1:22">
      <c r="A1254" t="s">
        <v>398</v>
      </c>
      <c r="B1254">
        <v>121</v>
      </c>
      <c r="C1254">
        <v>125</v>
      </c>
      <c r="D1254" t="s">
        <v>312</v>
      </c>
      <c r="E1254">
        <v>75764085</v>
      </c>
      <c r="F1254" t="s">
        <v>1680</v>
      </c>
      <c r="G1254" t="s">
        <v>4839</v>
      </c>
      <c r="H1254">
        <v>15764085</v>
      </c>
      <c r="I1254" t="s">
        <v>2085</v>
      </c>
      <c r="J1254" t="s">
        <v>19</v>
      </c>
      <c r="K1254" t="s">
        <v>20</v>
      </c>
      <c r="L1254">
        <v>60000000</v>
      </c>
      <c r="M1254">
        <v>6.7</v>
      </c>
      <c r="N1254" t="s">
        <v>1782</v>
      </c>
      <c r="P1254" t="s">
        <v>4840</v>
      </c>
      <c r="Q1254">
        <v>5.5</v>
      </c>
      <c r="R1254">
        <v>1</v>
      </c>
      <c r="S1254" cm="1">
        <f t="array" ref="S1254">PERCENTILE(IF(Table1[Director Name] = $P1254,Table1[imdb_score]),0.25)</f>
        <v>5.5</v>
      </c>
      <c r="T1254" cm="1">
        <f t="array" ref="T1254">PERCENTILE(IF(Table1[Director Name] = $P1254,Table1[imdb_score]),0.5)</f>
        <v>5.5</v>
      </c>
      <c r="U1254" cm="1">
        <f t="array" ref="U1254">PERCENTILE(IF(Table1[Director Name] = $P1254,Table1[imdb_score]),0.75)</f>
        <v>5.5</v>
      </c>
      <c r="V1254" cm="1">
        <f t="array" ref="V1254">PERCENTILE(IF(Table1[Director Name] = $P1254,Table1[imdb_score]),1)</f>
        <v>5.5</v>
      </c>
    </row>
    <row r="1255" spans="1:22">
      <c r="A1255" t="s">
        <v>757</v>
      </c>
      <c r="B1255">
        <v>95</v>
      </c>
      <c r="C1255">
        <v>134</v>
      </c>
      <c r="D1255" t="s">
        <v>4841</v>
      </c>
      <c r="E1255">
        <v>20733485</v>
      </c>
      <c r="F1255" t="s">
        <v>4842</v>
      </c>
      <c r="G1255" t="s">
        <v>4843</v>
      </c>
      <c r="H1255">
        <v>15733485</v>
      </c>
      <c r="I1255" t="s">
        <v>4844</v>
      </c>
      <c r="J1255" t="s">
        <v>19</v>
      </c>
      <c r="K1255" t="s">
        <v>20</v>
      </c>
      <c r="L1255">
        <v>5000000</v>
      </c>
      <c r="M1255">
        <v>7.2</v>
      </c>
      <c r="N1255" t="s">
        <v>48</v>
      </c>
      <c r="P1255" t="s">
        <v>4845</v>
      </c>
      <c r="Q1255">
        <v>5.4</v>
      </c>
      <c r="R1255">
        <v>1</v>
      </c>
      <c r="S1255" cm="1">
        <f t="array" ref="S1255">PERCENTILE(IF(Table1[Director Name] = $P1255,Table1[imdb_score]),0.25)</f>
        <v>5.4</v>
      </c>
      <c r="T1255" cm="1">
        <f t="array" ref="T1255">PERCENTILE(IF(Table1[Director Name] = $P1255,Table1[imdb_score]),0.5)</f>
        <v>5.4</v>
      </c>
      <c r="U1255" cm="1">
        <f t="array" ref="U1255">PERCENTILE(IF(Table1[Director Name] = $P1255,Table1[imdb_score]),0.75)</f>
        <v>5.4</v>
      </c>
      <c r="V1255" cm="1">
        <f t="array" ref="V1255">PERCENTILE(IF(Table1[Director Name] = $P1255,Table1[imdb_score]),1)</f>
        <v>5.4</v>
      </c>
    </row>
    <row r="1256" spans="1:22">
      <c r="A1256" t="s">
        <v>3177</v>
      </c>
      <c r="B1256">
        <v>193</v>
      </c>
      <c r="C1256">
        <v>94</v>
      </c>
      <c r="D1256" t="s">
        <v>1284</v>
      </c>
      <c r="E1256">
        <v>39687528</v>
      </c>
      <c r="F1256" t="s">
        <v>4846</v>
      </c>
      <c r="G1256" t="s">
        <v>4847</v>
      </c>
      <c r="H1256">
        <v>15687528</v>
      </c>
      <c r="I1256" t="s">
        <v>4848</v>
      </c>
      <c r="J1256" t="s">
        <v>19</v>
      </c>
      <c r="K1256" t="s">
        <v>822</v>
      </c>
      <c r="L1256">
        <v>24000000</v>
      </c>
      <c r="M1256">
        <v>6.3</v>
      </c>
      <c r="N1256" t="s">
        <v>87</v>
      </c>
      <c r="P1256" t="s">
        <v>4849</v>
      </c>
      <c r="Q1256">
        <v>7.3</v>
      </c>
      <c r="R1256">
        <v>1</v>
      </c>
      <c r="S1256" cm="1">
        <f t="array" ref="S1256">PERCENTILE(IF(Table1[Director Name] = $P1256,Table1[imdb_score]),0.25)</f>
        <v>7.3</v>
      </c>
      <c r="T1256" cm="1">
        <f t="array" ref="T1256">PERCENTILE(IF(Table1[Director Name] = $P1256,Table1[imdb_score]),0.5)</f>
        <v>7.3</v>
      </c>
      <c r="U1256" cm="1">
        <f t="array" ref="U1256">PERCENTILE(IF(Table1[Director Name] = $P1256,Table1[imdb_score]),0.75)</f>
        <v>7.3</v>
      </c>
      <c r="V1256" cm="1">
        <f t="array" ref="V1256">PERCENTILE(IF(Table1[Director Name] = $P1256,Table1[imdb_score]),1)</f>
        <v>7.3</v>
      </c>
    </row>
    <row r="1257" spans="1:22">
      <c r="A1257" t="s">
        <v>274</v>
      </c>
      <c r="B1257">
        <v>63</v>
      </c>
      <c r="C1257">
        <v>125</v>
      </c>
      <c r="D1257" t="s">
        <v>4850</v>
      </c>
      <c r="E1257">
        <v>45645204</v>
      </c>
      <c r="F1257" t="s">
        <v>135</v>
      </c>
      <c r="G1257" t="s">
        <v>4851</v>
      </c>
      <c r="H1257">
        <v>15645204</v>
      </c>
      <c r="I1257" t="s">
        <v>595</v>
      </c>
      <c r="J1257" t="s">
        <v>19</v>
      </c>
      <c r="K1257" t="s">
        <v>20</v>
      </c>
      <c r="L1257">
        <v>30000000</v>
      </c>
      <c r="M1257">
        <v>6.6</v>
      </c>
      <c r="N1257" t="s">
        <v>524</v>
      </c>
      <c r="P1257" t="s">
        <v>4852</v>
      </c>
      <c r="Q1257">
        <v>5.6</v>
      </c>
      <c r="R1257">
        <v>1</v>
      </c>
      <c r="S1257" cm="1">
        <f t="array" ref="S1257">PERCENTILE(IF(Table1[Director Name] = $P1257,Table1[imdb_score]),0.25)</f>
        <v>5.6</v>
      </c>
      <c r="T1257" cm="1">
        <f t="array" ref="T1257">PERCENTILE(IF(Table1[Director Name] = $P1257,Table1[imdb_score]),0.5)</f>
        <v>5.6</v>
      </c>
      <c r="U1257" cm="1">
        <f t="array" ref="U1257">PERCENTILE(IF(Table1[Director Name] = $P1257,Table1[imdb_score]),0.75)</f>
        <v>5.6</v>
      </c>
      <c r="V1257" cm="1">
        <f t="array" ref="V1257">PERCENTILE(IF(Table1[Director Name] = $P1257,Table1[imdb_score]),1)</f>
        <v>5.6</v>
      </c>
    </row>
    <row r="1258" spans="1:22">
      <c r="A1258" t="s">
        <v>284</v>
      </c>
      <c r="B1258">
        <v>436</v>
      </c>
      <c r="C1258">
        <v>106</v>
      </c>
      <c r="D1258" t="s">
        <v>4853</v>
      </c>
      <c r="E1258">
        <v>75638743</v>
      </c>
      <c r="F1258" t="s">
        <v>613</v>
      </c>
      <c r="G1258" t="s">
        <v>4854</v>
      </c>
      <c r="H1258">
        <v>15638743</v>
      </c>
      <c r="I1258" t="s">
        <v>4855</v>
      </c>
      <c r="J1258" t="s">
        <v>19</v>
      </c>
      <c r="K1258" t="s">
        <v>20</v>
      </c>
      <c r="L1258">
        <v>60000000</v>
      </c>
      <c r="M1258">
        <v>6.6</v>
      </c>
      <c r="N1258" t="s">
        <v>1124</v>
      </c>
      <c r="P1258" t="s">
        <v>4856</v>
      </c>
      <c r="Q1258">
        <v>5.0999999999999996</v>
      </c>
      <c r="R1258">
        <v>1</v>
      </c>
      <c r="S1258" cm="1">
        <f t="array" ref="S1258">PERCENTILE(IF(Table1[Director Name] = $P1258,Table1[imdb_score]),0.25)</f>
        <v>5.0999999999999996</v>
      </c>
      <c r="T1258" cm="1">
        <f t="array" ref="T1258">PERCENTILE(IF(Table1[Director Name] = $P1258,Table1[imdb_score]),0.5)</f>
        <v>5.0999999999999996</v>
      </c>
      <c r="U1258" cm="1">
        <f t="array" ref="U1258">PERCENTILE(IF(Table1[Director Name] = $P1258,Table1[imdb_score]),0.75)</f>
        <v>5.0999999999999996</v>
      </c>
      <c r="V1258" cm="1">
        <f t="array" ref="V1258">PERCENTILE(IF(Table1[Director Name] = $P1258,Table1[imdb_score]),1)</f>
        <v>5.0999999999999996</v>
      </c>
    </row>
    <row r="1259" spans="1:22">
      <c r="A1259" t="s">
        <v>1214</v>
      </c>
      <c r="B1259">
        <v>285</v>
      </c>
      <c r="C1259">
        <v>121</v>
      </c>
      <c r="D1259" t="s">
        <v>4749</v>
      </c>
      <c r="E1259">
        <v>23618786</v>
      </c>
      <c r="F1259" t="s">
        <v>4857</v>
      </c>
      <c r="G1259" t="s">
        <v>4858</v>
      </c>
      <c r="H1259">
        <v>15618786</v>
      </c>
      <c r="I1259" t="s">
        <v>4859</v>
      </c>
      <c r="J1259" t="s">
        <v>19</v>
      </c>
      <c r="K1259" t="s">
        <v>379</v>
      </c>
      <c r="L1259">
        <v>8000000</v>
      </c>
      <c r="M1259">
        <v>7.9</v>
      </c>
      <c r="N1259" t="s">
        <v>4860</v>
      </c>
      <c r="P1259" t="s">
        <v>4861</v>
      </c>
      <c r="Q1259">
        <v>6.5</v>
      </c>
      <c r="R1259">
        <v>1</v>
      </c>
      <c r="S1259" cm="1">
        <f t="array" ref="S1259">PERCENTILE(IF(Table1[Director Name] = $P1259,Table1[imdb_score]),0.25)</f>
        <v>6.5</v>
      </c>
      <c r="T1259" cm="1">
        <f t="array" ref="T1259">PERCENTILE(IF(Table1[Director Name] = $P1259,Table1[imdb_score]),0.5)</f>
        <v>6.5</v>
      </c>
      <c r="U1259" cm="1">
        <f t="array" ref="U1259">PERCENTILE(IF(Table1[Director Name] = $P1259,Table1[imdb_score]),0.75)</f>
        <v>6.5</v>
      </c>
      <c r="V1259" cm="1">
        <f t="array" ref="V1259">PERCENTILE(IF(Table1[Director Name] = $P1259,Table1[imdb_score]),1)</f>
        <v>6.5</v>
      </c>
    </row>
    <row r="1260" spans="1:22">
      <c r="A1260" t="s">
        <v>440</v>
      </c>
      <c r="B1260">
        <v>60</v>
      </c>
      <c r="C1260">
        <v>114</v>
      </c>
      <c r="D1260" t="s">
        <v>4641</v>
      </c>
      <c r="E1260">
        <v>25600000</v>
      </c>
      <c r="F1260" t="s">
        <v>502</v>
      </c>
      <c r="G1260" t="s">
        <v>4862</v>
      </c>
      <c r="H1260">
        <v>15600000</v>
      </c>
      <c r="I1260" t="s">
        <v>4863</v>
      </c>
      <c r="J1260" t="s">
        <v>19</v>
      </c>
      <c r="K1260" t="s">
        <v>20</v>
      </c>
      <c r="L1260">
        <v>10000000</v>
      </c>
      <c r="M1260">
        <v>7.2</v>
      </c>
      <c r="N1260" t="s">
        <v>758</v>
      </c>
      <c r="P1260" t="s">
        <v>4864</v>
      </c>
      <c r="Q1260">
        <v>7</v>
      </c>
      <c r="R1260">
        <v>1</v>
      </c>
      <c r="S1260" cm="1">
        <f t="array" ref="S1260">PERCENTILE(IF(Table1[Director Name] = $P1260,Table1[imdb_score]),0.25)</f>
        <v>7</v>
      </c>
      <c r="T1260" cm="1">
        <f t="array" ref="T1260">PERCENTILE(IF(Table1[Director Name] = $P1260,Table1[imdb_score]),0.5)</f>
        <v>7</v>
      </c>
      <c r="U1260" cm="1">
        <f t="array" ref="U1260">PERCENTILE(IF(Table1[Director Name] = $P1260,Table1[imdb_score]),0.75)</f>
        <v>7</v>
      </c>
      <c r="V1260" cm="1">
        <f t="array" ref="V1260">PERCENTILE(IF(Table1[Director Name] = $P1260,Table1[imdb_score]),1)</f>
        <v>7</v>
      </c>
    </row>
    <row r="1261" spans="1:22">
      <c r="A1261" t="s">
        <v>1605</v>
      </c>
      <c r="B1261">
        <v>333</v>
      </c>
      <c r="C1261">
        <v>105</v>
      </c>
      <c r="D1261" t="s">
        <v>4865</v>
      </c>
      <c r="E1261">
        <v>35596227</v>
      </c>
      <c r="F1261" t="s">
        <v>4866</v>
      </c>
      <c r="G1261" t="s">
        <v>4867</v>
      </c>
      <c r="H1261">
        <v>15596227</v>
      </c>
      <c r="I1261" t="s">
        <v>4868</v>
      </c>
      <c r="J1261" t="s">
        <v>19</v>
      </c>
      <c r="K1261" t="s">
        <v>20</v>
      </c>
      <c r="L1261">
        <v>20000000</v>
      </c>
      <c r="M1261">
        <v>6.3</v>
      </c>
      <c r="N1261" t="s">
        <v>1608</v>
      </c>
      <c r="P1261" t="s">
        <v>4869</v>
      </c>
      <c r="Q1261">
        <v>7</v>
      </c>
      <c r="R1261">
        <v>1</v>
      </c>
      <c r="S1261" cm="1">
        <f t="array" ref="S1261">PERCENTILE(IF(Table1[Director Name] = $P1261,Table1[imdb_score]),0.25)</f>
        <v>7</v>
      </c>
      <c r="T1261" cm="1">
        <f t="array" ref="T1261">PERCENTILE(IF(Table1[Director Name] = $P1261,Table1[imdb_score]),0.5)</f>
        <v>7</v>
      </c>
      <c r="U1261" cm="1">
        <f t="array" ref="U1261">PERCENTILE(IF(Table1[Director Name] = $P1261,Table1[imdb_score]),0.75)</f>
        <v>7</v>
      </c>
      <c r="V1261" cm="1">
        <f t="array" ref="V1261">PERCENTILE(IF(Table1[Director Name] = $P1261,Table1[imdb_score]),1)</f>
        <v>7</v>
      </c>
    </row>
    <row r="1262" spans="1:22">
      <c r="A1262" t="s">
        <v>1485</v>
      </c>
      <c r="B1262">
        <v>84</v>
      </c>
      <c r="C1262">
        <v>123</v>
      </c>
      <c r="D1262" t="s">
        <v>956</v>
      </c>
      <c r="E1262">
        <v>36581633</v>
      </c>
      <c r="F1262" t="s">
        <v>2651</v>
      </c>
      <c r="G1262" t="s">
        <v>4870</v>
      </c>
      <c r="H1262">
        <v>15581633</v>
      </c>
      <c r="I1262" t="s">
        <v>1903</v>
      </c>
      <c r="J1262" t="s">
        <v>19</v>
      </c>
      <c r="K1262" t="s">
        <v>2416</v>
      </c>
      <c r="L1262">
        <v>21000000</v>
      </c>
      <c r="M1262">
        <v>7.5</v>
      </c>
      <c r="N1262" t="s">
        <v>951</v>
      </c>
      <c r="P1262" t="s">
        <v>4871</v>
      </c>
      <c r="Q1262">
        <v>6.6</v>
      </c>
      <c r="R1262">
        <v>1</v>
      </c>
      <c r="S1262" cm="1">
        <f t="array" ref="S1262">PERCENTILE(IF(Table1[Director Name] = $P1262,Table1[imdb_score]),0.25)</f>
        <v>6.6</v>
      </c>
      <c r="T1262" cm="1">
        <f t="array" ref="T1262">PERCENTILE(IF(Table1[Director Name] = $P1262,Table1[imdb_score]),0.5)</f>
        <v>6.6</v>
      </c>
      <c r="U1262" cm="1">
        <f t="array" ref="U1262">PERCENTILE(IF(Table1[Director Name] = $P1262,Table1[imdb_score]),0.75)</f>
        <v>6.6</v>
      </c>
      <c r="V1262" cm="1">
        <f t="array" ref="V1262">PERCENTILE(IF(Table1[Director Name] = $P1262,Table1[imdb_score]),1)</f>
        <v>6.6</v>
      </c>
    </row>
    <row r="1263" spans="1:22">
      <c r="A1263" t="s">
        <v>4872</v>
      </c>
      <c r="B1263">
        <v>89</v>
      </c>
      <c r="C1263">
        <v>77</v>
      </c>
      <c r="D1263" t="s">
        <v>4873</v>
      </c>
      <c r="E1263">
        <v>45542421</v>
      </c>
      <c r="F1263" t="s">
        <v>4874</v>
      </c>
      <c r="G1263" t="s">
        <v>4875</v>
      </c>
      <c r="H1263">
        <v>15542421</v>
      </c>
      <c r="I1263" t="s">
        <v>4876</v>
      </c>
      <c r="J1263" t="s">
        <v>19</v>
      </c>
      <c r="K1263" t="s">
        <v>20</v>
      </c>
      <c r="L1263">
        <v>30000000</v>
      </c>
      <c r="M1263">
        <v>6.3</v>
      </c>
      <c r="N1263" t="s">
        <v>4877</v>
      </c>
      <c r="P1263" t="s">
        <v>4878</v>
      </c>
      <c r="Q1263">
        <v>6.8</v>
      </c>
      <c r="R1263">
        <v>1</v>
      </c>
      <c r="S1263" cm="1">
        <f t="array" ref="S1263">PERCENTILE(IF(Table1[Director Name] = $P1263,Table1[imdb_score]),0.25)</f>
        <v>6.8</v>
      </c>
      <c r="T1263" cm="1">
        <f t="array" ref="T1263">PERCENTILE(IF(Table1[Director Name] = $P1263,Table1[imdb_score]),0.5)</f>
        <v>6.8</v>
      </c>
      <c r="U1263" cm="1">
        <f t="array" ref="U1263">PERCENTILE(IF(Table1[Director Name] = $P1263,Table1[imdb_score]),0.75)</f>
        <v>6.8</v>
      </c>
      <c r="V1263" cm="1">
        <f t="array" ref="V1263">PERCENTILE(IF(Table1[Director Name] = $P1263,Table1[imdb_score]),1)</f>
        <v>6.8</v>
      </c>
    </row>
    <row r="1264" spans="1:22">
      <c r="A1264" t="s">
        <v>284</v>
      </c>
      <c r="B1264">
        <v>198</v>
      </c>
      <c r="C1264">
        <v>125</v>
      </c>
      <c r="D1264" t="s">
        <v>479</v>
      </c>
      <c r="E1264">
        <v>125531634</v>
      </c>
      <c r="F1264" t="s">
        <v>1177</v>
      </c>
      <c r="G1264" t="s">
        <v>4879</v>
      </c>
      <c r="H1264">
        <v>15531634</v>
      </c>
      <c r="I1264" t="s">
        <v>4880</v>
      </c>
      <c r="J1264" t="s">
        <v>19</v>
      </c>
      <c r="K1264" t="s">
        <v>20</v>
      </c>
      <c r="L1264">
        <v>110000000</v>
      </c>
      <c r="M1264">
        <v>6.4</v>
      </c>
      <c r="N1264" t="s">
        <v>1180</v>
      </c>
      <c r="P1264" t="s">
        <v>4881</v>
      </c>
      <c r="Q1264">
        <v>5.6</v>
      </c>
      <c r="R1264">
        <v>1</v>
      </c>
      <c r="S1264" cm="1">
        <f t="array" ref="S1264">PERCENTILE(IF(Table1[Director Name] = $P1264,Table1[imdb_score]),0.25)</f>
        <v>5.6</v>
      </c>
      <c r="T1264" cm="1">
        <f t="array" ref="T1264">PERCENTILE(IF(Table1[Director Name] = $P1264,Table1[imdb_score]),0.5)</f>
        <v>5.6</v>
      </c>
      <c r="U1264" cm="1">
        <f t="array" ref="U1264">PERCENTILE(IF(Table1[Director Name] = $P1264,Table1[imdb_score]),0.75)</f>
        <v>5.6</v>
      </c>
      <c r="V1264" cm="1">
        <f t="array" ref="V1264">PERCENTILE(IF(Table1[Director Name] = $P1264,Table1[imdb_score]),1)</f>
        <v>5.6</v>
      </c>
    </row>
    <row r="1265" spans="1:22">
      <c r="A1265" t="s">
        <v>923</v>
      </c>
      <c r="B1265">
        <v>263</v>
      </c>
      <c r="C1265">
        <v>123</v>
      </c>
      <c r="D1265" t="s">
        <v>4882</v>
      </c>
      <c r="E1265">
        <v>24530513</v>
      </c>
      <c r="F1265" t="s">
        <v>923</v>
      </c>
      <c r="G1265" t="s">
        <v>4883</v>
      </c>
      <c r="H1265">
        <v>15530513</v>
      </c>
      <c r="I1265" t="s">
        <v>4674</v>
      </c>
      <c r="J1265" t="s">
        <v>19</v>
      </c>
      <c r="K1265" t="s">
        <v>20</v>
      </c>
      <c r="L1265">
        <v>9000000</v>
      </c>
      <c r="M1265">
        <v>8</v>
      </c>
      <c r="N1265" t="s">
        <v>4884</v>
      </c>
      <c r="P1265" t="s">
        <v>4885</v>
      </c>
      <c r="Q1265">
        <v>7.2</v>
      </c>
      <c r="R1265">
        <v>1</v>
      </c>
      <c r="S1265" cm="1">
        <f t="array" ref="S1265">PERCENTILE(IF(Table1[Director Name] = $P1265,Table1[imdb_score]),0.25)</f>
        <v>7.2</v>
      </c>
      <c r="T1265" cm="1">
        <f t="array" ref="T1265">PERCENTILE(IF(Table1[Director Name] = $P1265,Table1[imdb_score]),0.5)</f>
        <v>7.2</v>
      </c>
      <c r="U1265" cm="1">
        <f t="array" ref="U1265">PERCENTILE(IF(Table1[Director Name] = $P1265,Table1[imdb_score]),0.75)</f>
        <v>7.2</v>
      </c>
      <c r="V1265" cm="1">
        <f t="array" ref="V1265">PERCENTILE(IF(Table1[Director Name] = $P1265,Table1[imdb_score]),1)</f>
        <v>7.2</v>
      </c>
    </row>
    <row r="1266" spans="1:22">
      <c r="A1266" t="s">
        <v>4818</v>
      </c>
      <c r="B1266">
        <v>59</v>
      </c>
      <c r="C1266">
        <v>72</v>
      </c>
      <c r="D1266" t="s">
        <v>610</v>
      </c>
      <c r="E1266">
        <v>28501605</v>
      </c>
      <c r="F1266" t="s">
        <v>4810</v>
      </c>
      <c r="G1266" t="s">
        <v>4886</v>
      </c>
      <c r="H1266">
        <v>15501605</v>
      </c>
      <c r="I1266" t="s">
        <v>4887</v>
      </c>
      <c r="J1266" t="s">
        <v>19</v>
      </c>
      <c r="K1266" t="s">
        <v>20</v>
      </c>
      <c r="L1266">
        <v>13000000</v>
      </c>
      <c r="M1266">
        <v>5.7</v>
      </c>
      <c r="N1266" t="s">
        <v>1805</v>
      </c>
      <c r="P1266" t="s">
        <v>2252</v>
      </c>
      <c r="Q1266">
        <v>7.9</v>
      </c>
      <c r="R1266">
        <v>1</v>
      </c>
      <c r="S1266" cm="1">
        <f t="array" ref="S1266">PERCENTILE(IF(Table1[Director Name] = $P1266,Table1[imdb_score]),0.25)</f>
        <v>7.9</v>
      </c>
      <c r="T1266" cm="1">
        <f t="array" ref="T1266">PERCENTILE(IF(Table1[Director Name] = $P1266,Table1[imdb_score]),0.5)</f>
        <v>7.9</v>
      </c>
      <c r="U1266" cm="1">
        <f t="array" ref="U1266">PERCENTILE(IF(Table1[Director Name] = $P1266,Table1[imdb_score]),0.75)</f>
        <v>7.9</v>
      </c>
      <c r="V1266" cm="1">
        <f t="array" ref="V1266">PERCENTILE(IF(Table1[Director Name] = $P1266,Table1[imdb_score]),1)</f>
        <v>7.9</v>
      </c>
    </row>
    <row r="1267" spans="1:22">
      <c r="A1267" t="s">
        <v>4888</v>
      </c>
      <c r="B1267">
        <v>183</v>
      </c>
      <c r="C1267">
        <v>98</v>
      </c>
      <c r="D1267" t="s">
        <v>1912</v>
      </c>
      <c r="E1267">
        <v>25464480</v>
      </c>
      <c r="F1267" t="s">
        <v>4681</v>
      </c>
      <c r="G1267" t="s">
        <v>4889</v>
      </c>
      <c r="H1267">
        <v>15464480</v>
      </c>
      <c r="I1267" t="s">
        <v>4890</v>
      </c>
      <c r="J1267" t="s">
        <v>19</v>
      </c>
      <c r="K1267" t="s">
        <v>20</v>
      </c>
      <c r="L1267">
        <v>10000000</v>
      </c>
      <c r="M1267">
        <v>5.9</v>
      </c>
      <c r="N1267" t="s">
        <v>1579</v>
      </c>
      <c r="P1267" t="s">
        <v>4891</v>
      </c>
      <c r="Q1267">
        <v>6.1</v>
      </c>
      <c r="R1267">
        <v>1</v>
      </c>
      <c r="S1267" cm="1">
        <f t="array" ref="S1267">PERCENTILE(IF(Table1[Director Name] = $P1267,Table1[imdb_score]),0.25)</f>
        <v>6.1</v>
      </c>
      <c r="T1267" cm="1">
        <f t="array" ref="T1267">PERCENTILE(IF(Table1[Director Name] = $P1267,Table1[imdb_score]),0.5)</f>
        <v>6.1</v>
      </c>
      <c r="U1267" cm="1">
        <f t="array" ref="U1267">PERCENTILE(IF(Table1[Director Name] = $P1267,Table1[imdb_score]),0.75)</f>
        <v>6.1</v>
      </c>
      <c r="V1267" cm="1">
        <f t="array" ref="V1267">PERCENTILE(IF(Table1[Director Name] = $P1267,Table1[imdb_score]),1)</f>
        <v>6.1</v>
      </c>
    </row>
    <row r="1268" spans="1:22">
      <c r="A1268" t="s">
        <v>4417</v>
      </c>
      <c r="B1268">
        <v>37</v>
      </c>
      <c r="C1268">
        <v>127</v>
      </c>
      <c r="D1268" t="s">
        <v>4465</v>
      </c>
      <c r="E1268">
        <v>35422828</v>
      </c>
      <c r="F1268" t="s">
        <v>4892</v>
      </c>
      <c r="G1268" t="s">
        <v>4893</v>
      </c>
      <c r="H1268">
        <v>15422828</v>
      </c>
      <c r="I1268" t="s">
        <v>1506</v>
      </c>
      <c r="J1268" t="s">
        <v>19</v>
      </c>
      <c r="K1268" t="s">
        <v>20</v>
      </c>
      <c r="L1268">
        <v>20000000</v>
      </c>
      <c r="M1268">
        <v>6.7</v>
      </c>
      <c r="N1268" t="s">
        <v>2440</v>
      </c>
      <c r="P1268" t="s">
        <v>4894</v>
      </c>
      <c r="Q1268">
        <v>6.5</v>
      </c>
      <c r="R1268">
        <v>1</v>
      </c>
      <c r="S1268" cm="1">
        <f t="array" ref="S1268">PERCENTILE(IF(Table1[Director Name] = $P1268,Table1[imdb_score]),0.25)</f>
        <v>6.5</v>
      </c>
      <c r="T1268" cm="1">
        <f t="array" ref="T1268">PERCENTILE(IF(Table1[Director Name] = $P1268,Table1[imdb_score]),0.5)</f>
        <v>6.5</v>
      </c>
      <c r="U1268" cm="1">
        <f t="array" ref="U1268">PERCENTILE(IF(Table1[Director Name] = $P1268,Table1[imdb_score]),0.75)</f>
        <v>6.5</v>
      </c>
      <c r="V1268" cm="1">
        <f t="array" ref="V1268">PERCENTILE(IF(Table1[Director Name] = $P1268,Table1[imdb_score]),1)</f>
        <v>6.5</v>
      </c>
    </row>
    <row r="1269" spans="1:22">
      <c r="A1269" t="s">
        <v>872</v>
      </c>
      <c r="B1269">
        <v>103</v>
      </c>
      <c r="C1269">
        <v>96</v>
      </c>
      <c r="D1269" t="s">
        <v>4895</v>
      </c>
      <c r="E1269">
        <v>38119483</v>
      </c>
      <c r="F1269" t="s">
        <v>4896</v>
      </c>
      <c r="G1269" t="s">
        <v>4897</v>
      </c>
      <c r="H1269">
        <v>15419483</v>
      </c>
      <c r="I1269" t="s">
        <v>1589</v>
      </c>
      <c r="J1269" t="s">
        <v>19</v>
      </c>
      <c r="K1269" t="s">
        <v>20</v>
      </c>
      <c r="L1269">
        <v>22700000</v>
      </c>
      <c r="M1269">
        <v>7.1</v>
      </c>
      <c r="N1269" t="s">
        <v>386</v>
      </c>
      <c r="P1269" t="s">
        <v>4898</v>
      </c>
      <c r="Q1269">
        <v>6.4</v>
      </c>
      <c r="R1269">
        <v>1</v>
      </c>
      <c r="S1269" cm="1">
        <f t="array" ref="S1269">PERCENTILE(IF(Table1[Director Name] = $P1269,Table1[imdb_score]),0.25)</f>
        <v>6.4</v>
      </c>
      <c r="T1269" cm="1">
        <f t="array" ref="T1269">PERCENTILE(IF(Table1[Director Name] = $P1269,Table1[imdb_score]),0.5)</f>
        <v>6.4</v>
      </c>
      <c r="U1269" cm="1">
        <f t="array" ref="U1269">PERCENTILE(IF(Table1[Director Name] = $P1269,Table1[imdb_score]),0.75)</f>
        <v>6.4</v>
      </c>
      <c r="V1269" cm="1">
        <f t="array" ref="V1269">PERCENTILE(IF(Table1[Director Name] = $P1269,Table1[imdb_score]),1)</f>
        <v>6.4</v>
      </c>
    </row>
    <row r="1270" spans="1:22">
      <c r="A1270" t="s">
        <v>266</v>
      </c>
      <c r="B1270">
        <v>415</v>
      </c>
      <c r="C1270">
        <v>98</v>
      </c>
      <c r="D1270" t="s">
        <v>4899</v>
      </c>
      <c r="E1270">
        <v>33404871</v>
      </c>
      <c r="F1270" t="s">
        <v>4272</v>
      </c>
      <c r="G1270" t="s">
        <v>4900</v>
      </c>
      <c r="H1270">
        <v>15404871</v>
      </c>
      <c r="I1270" t="s">
        <v>4901</v>
      </c>
      <c r="J1270" t="s">
        <v>19</v>
      </c>
      <c r="K1270" t="s">
        <v>20</v>
      </c>
      <c r="L1270">
        <v>18000000</v>
      </c>
      <c r="M1270">
        <v>7.3</v>
      </c>
      <c r="N1270" t="s">
        <v>48</v>
      </c>
      <c r="P1270" t="s">
        <v>4902</v>
      </c>
      <c r="Q1270">
        <v>6.2</v>
      </c>
      <c r="R1270">
        <v>1</v>
      </c>
      <c r="S1270" cm="1">
        <f t="array" ref="S1270">PERCENTILE(IF(Table1[Director Name] = $P1270,Table1[imdb_score]),0.25)</f>
        <v>6.2</v>
      </c>
      <c r="T1270" cm="1">
        <f t="array" ref="T1270">PERCENTILE(IF(Table1[Director Name] = $P1270,Table1[imdb_score]),0.5)</f>
        <v>6.2</v>
      </c>
      <c r="U1270" cm="1">
        <f t="array" ref="U1270">PERCENTILE(IF(Table1[Director Name] = $P1270,Table1[imdb_score]),0.75)</f>
        <v>6.2</v>
      </c>
      <c r="V1270" cm="1">
        <f t="array" ref="V1270">PERCENTILE(IF(Table1[Director Name] = $P1270,Table1[imdb_score]),1)</f>
        <v>6.2</v>
      </c>
    </row>
    <row r="1271" spans="1:22">
      <c r="A1271" t="s">
        <v>4845</v>
      </c>
      <c r="B1271">
        <v>61</v>
      </c>
      <c r="C1271">
        <v>90</v>
      </c>
      <c r="D1271" t="s">
        <v>4903</v>
      </c>
      <c r="E1271">
        <v>28399192</v>
      </c>
      <c r="F1271" t="s">
        <v>4904</v>
      </c>
      <c r="G1271" t="s">
        <v>4905</v>
      </c>
      <c r="H1271">
        <v>15399192</v>
      </c>
      <c r="I1271" t="s">
        <v>747</v>
      </c>
      <c r="J1271" t="s">
        <v>19</v>
      </c>
      <c r="K1271" t="s">
        <v>347</v>
      </c>
      <c r="L1271">
        <v>13000000</v>
      </c>
      <c r="M1271">
        <v>5.4</v>
      </c>
      <c r="N1271" t="s">
        <v>4906</v>
      </c>
      <c r="P1271" t="s">
        <v>4907</v>
      </c>
      <c r="Q1271">
        <v>5.4</v>
      </c>
      <c r="R1271">
        <v>1</v>
      </c>
      <c r="S1271" cm="1">
        <f t="array" ref="S1271">PERCENTILE(IF(Table1[Director Name] = $P1271,Table1[imdb_score]),0.25)</f>
        <v>5.4</v>
      </c>
      <c r="T1271" cm="1">
        <f t="array" ref="T1271">PERCENTILE(IF(Table1[Director Name] = $P1271,Table1[imdb_score]),0.5)</f>
        <v>5.4</v>
      </c>
      <c r="U1271" cm="1">
        <f t="array" ref="U1271">PERCENTILE(IF(Table1[Director Name] = $P1271,Table1[imdb_score]),0.75)</f>
        <v>5.4</v>
      </c>
      <c r="V1271" cm="1">
        <f t="array" ref="V1271">PERCENTILE(IF(Table1[Director Name] = $P1271,Table1[imdb_score]),1)</f>
        <v>5.4</v>
      </c>
    </row>
    <row r="1272" spans="1:22">
      <c r="A1272" t="s">
        <v>1064</v>
      </c>
      <c r="B1272">
        <v>96</v>
      </c>
      <c r="C1272">
        <v>170</v>
      </c>
      <c r="D1272" t="s">
        <v>1129</v>
      </c>
      <c r="E1272">
        <v>75370763</v>
      </c>
      <c r="F1272" t="s">
        <v>62</v>
      </c>
      <c r="G1272" t="s">
        <v>4908</v>
      </c>
      <c r="H1272">
        <v>15370763</v>
      </c>
      <c r="I1272" t="s">
        <v>4909</v>
      </c>
      <c r="J1272" t="s">
        <v>19</v>
      </c>
      <c r="K1272" t="s">
        <v>20</v>
      </c>
      <c r="L1272">
        <v>60000000</v>
      </c>
      <c r="M1272">
        <v>6.5</v>
      </c>
      <c r="N1272" t="s">
        <v>3070</v>
      </c>
      <c r="P1272" t="s">
        <v>4910</v>
      </c>
      <c r="Q1272">
        <v>7.1</v>
      </c>
      <c r="R1272">
        <v>1</v>
      </c>
      <c r="S1272" cm="1">
        <f t="array" ref="S1272">PERCENTILE(IF(Table1[Director Name] = $P1272,Table1[imdb_score]),0.25)</f>
        <v>7.1</v>
      </c>
      <c r="T1272" cm="1">
        <f t="array" ref="T1272">PERCENTILE(IF(Table1[Director Name] = $P1272,Table1[imdb_score]),0.5)</f>
        <v>7.1</v>
      </c>
      <c r="U1272" cm="1">
        <f t="array" ref="U1272">PERCENTILE(IF(Table1[Director Name] = $P1272,Table1[imdb_score]),0.75)</f>
        <v>7.1</v>
      </c>
      <c r="V1272" cm="1">
        <f t="array" ref="V1272">PERCENTILE(IF(Table1[Director Name] = $P1272,Table1[imdb_score]),1)</f>
        <v>7.1</v>
      </c>
    </row>
    <row r="1273" spans="1:22">
      <c r="A1273" t="s">
        <v>2548</v>
      </c>
      <c r="B1273">
        <v>76</v>
      </c>
      <c r="C1273">
        <v>100</v>
      </c>
      <c r="D1273" t="s">
        <v>3610</v>
      </c>
      <c r="E1273">
        <v>25339117</v>
      </c>
      <c r="F1273" t="s">
        <v>1299</v>
      </c>
      <c r="G1273" t="s">
        <v>4911</v>
      </c>
      <c r="H1273">
        <v>15339117</v>
      </c>
      <c r="I1273" t="s">
        <v>4912</v>
      </c>
      <c r="J1273" t="s">
        <v>19</v>
      </c>
      <c r="K1273" t="s">
        <v>20</v>
      </c>
      <c r="L1273">
        <v>10000000</v>
      </c>
      <c r="M1273">
        <v>6.5</v>
      </c>
      <c r="N1273" t="s">
        <v>331</v>
      </c>
      <c r="P1273" t="s">
        <v>4913</v>
      </c>
      <c r="Q1273">
        <v>6.1</v>
      </c>
      <c r="R1273">
        <v>1</v>
      </c>
      <c r="S1273" cm="1">
        <f t="array" ref="S1273">PERCENTILE(IF(Table1[Director Name] = $P1273,Table1[imdb_score]),0.25)</f>
        <v>6.1</v>
      </c>
      <c r="T1273" cm="1">
        <f t="array" ref="T1273">PERCENTILE(IF(Table1[Director Name] = $P1273,Table1[imdb_score]),0.5)</f>
        <v>6.1</v>
      </c>
      <c r="U1273" cm="1">
        <f t="array" ref="U1273">PERCENTILE(IF(Table1[Director Name] = $P1273,Table1[imdb_score]),0.75)</f>
        <v>6.1</v>
      </c>
      <c r="V1273" cm="1">
        <f t="array" ref="V1273">PERCENTILE(IF(Table1[Director Name] = $P1273,Table1[imdb_score]),1)</f>
        <v>6.1</v>
      </c>
    </row>
    <row r="1274" spans="1:22">
      <c r="A1274" t="s">
        <v>2097</v>
      </c>
      <c r="B1274">
        <v>160</v>
      </c>
      <c r="C1274">
        <v>119</v>
      </c>
      <c r="D1274" t="s">
        <v>4372</v>
      </c>
      <c r="E1274">
        <v>125332007</v>
      </c>
      <c r="F1274" t="s">
        <v>1427</v>
      </c>
      <c r="G1274" t="s">
        <v>4914</v>
      </c>
      <c r="H1274">
        <v>15332007</v>
      </c>
      <c r="I1274" t="s">
        <v>2387</v>
      </c>
      <c r="J1274" t="s">
        <v>19</v>
      </c>
      <c r="K1274" t="s">
        <v>379</v>
      </c>
      <c r="L1274">
        <v>110000000</v>
      </c>
      <c r="M1274">
        <v>6.5</v>
      </c>
      <c r="N1274" t="s">
        <v>1081</v>
      </c>
      <c r="P1274" t="s">
        <v>4915</v>
      </c>
      <c r="Q1274">
        <v>7.3</v>
      </c>
      <c r="R1274">
        <v>1</v>
      </c>
      <c r="S1274" cm="1">
        <f t="array" ref="S1274">PERCENTILE(IF(Table1[Director Name] = $P1274,Table1[imdb_score]),0.25)</f>
        <v>7.3</v>
      </c>
      <c r="T1274" cm="1">
        <f t="array" ref="T1274">PERCENTILE(IF(Table1[Director Name] = $P1274,Table1[imdb_score]),0.5)</f>
        <v>7.3</v>
      </c>
      <c r="U1274" cm="1">
        <f t="array" ref="U1274">PERCENTILE(IF(Table1[Director Name] = $P1274,Table1[imdb_score]),0.75)</f>
        <v>7.3</v>
      </c>
      <c r="V1274" cm="1">
        <f t="array" ref="V1274">PERCENTILE(IF(Table1[Director Name] = $P1274,Table1[imdb_score]),1)</f>
        <v>7.3</v>
      </c>
    </row>
    <row r="1275" spans="1:22">
      <c r="A1275" t="s">
        <v>3578</v>
      </c>
      <c r="B1275">
        <v>75</v>
      </c>
      <c r="C1275">
        <v>89</v>
      </c>
      <c r="D1275" t="s">
        <v>4916</v>
      </c>
      <c r="E1275">
        <v>27281507</v>
      </c>
      <c r="F1275" t="s">
        <v>4917</v>
      </c>
      <c r="G1275" t="s">
        <v>4918</v>
      </c>
      <c r="H1275">
        <v>15281507</v>
      </c>
      <c r="I1275" t="s">
        <v>2681</v>
      </c>
      <c r="J1275" t="s">
        <v>19</v>
      </c>
      <c r="K1275" t="s">
        <v>20</v>
      </c>
      <c r="L1275">
        <v>12000000</v>
      </c>
      <c r="M1275">
        <v>7.7</v>
      </c>
      <c r="N1275" t="s">
        <v>4919</v>
      </c>
      <c r="P1275" t="s">
        <v>4920</v>
      </c>
      <c r="Q1275">
        <v>7.7</v>
      </c>
      <c r="R1275">
        <v>1</v>
      </c>
      <c r="S1275" cm="1">
        <f t="array" ref="S1275">PERCENTILE(IF(Table1[Director Name] = $P1275,Table1[imdb_score]),0.25)</f>
        <v>7.7</v>
      </c>
      <c r="T1275" cm="1">
        <f t="array" ref="T1275">PERCENTILE(IF(Table1[Director Name] = $P1275,Table1[imdb_score]),0.5)</f>
        <v>7.7</v>
      </c>
      <c r="U1275" cm="1">
        <f t="array" ref="U1275">PERCENTILE(IF(Table1[Director Name] = $P1275,Table1[imdb_score]),0.75)</f>
        <v>7.7</v>
      </c>
      <c r="V1275" cm="1">
        <f t="array" ref="V1275">PERCENTILE(IF(Table1[Director Name] = $P1275,Table1[imdb_score]),1)</f>
        <v>7.7</v>
      </c>
    </row>
    <row r="1276" spans="1:22">
      <c r="A1276" t="s">
        <v>2553</v>
      </c>
      <c r="B1276">
        <v>310</v>
      </c>
      <c r="C1276">
        <v>100</v>
      </c>
      <c r="D1276" t="s">
        <v>4921</v>
      </c>
      <c r="E1276">
        <v>75280058</v>
      </c>
      <c r="F1276" t="s">
        <v>143</v>
      </c>
      <c r="G1276" t="s">
        <v>4922</v>
      </c>
      <c r="H1276">
        <v>15280058</v>
      </c>
      <c r="I1276" t="s">
        <v>4923</v>
      </c>
      <c r="J1276" t="s">
        <v>19</v>
      </c>
      <c r="K1276" t="s">
        <v>20</v>
      </c>
      <c r="L1276">
        <v>60000000</v>
      </c>
      <c r="M1276">
        <v>7.7</v>
      </c>
      <c r="N1276" t="s">
        <v>4924</v>
      </c>
      <c r="P1276" t="s">
        <v>4925</v>
      </c>
      <c r="Q1276">
        <v>5.5</v>
      </c>
      <c r="R1276">
        <v>1</v>
      </c>
      <c r="S1276" cm="1">
        <f t="array" ref="S1276">PERCENTILE(IF(Table1[Director Name] = $P1276,Table1[imdb_score]),0.25)</f>
        <v>5.5</v>
      </c>
      <c r="T1276" cm="1">
        <f t="array" ref="T1276">PERCENTILE(IF(Table1[Director Name] = $P1276,Table1[imdb_score]),0.5)</f>
        <v>5.5</v>
      </c>
      <c r="U1276" cm="1">
        <f t="array" ref="U1276">PERCENTILE(IF(Table1[Director Name] = $P1276,Table1[imdb_score]),0.75)</f>
        <v>5.5</v>
      </c>
      <c r="V1276" cm="1">
        <f t="array" ref="V1276">PERCENTILE(IF(Table1[Director Name] = $P1276,Table1[imdb_score]),1)</f>
        <v>5.5</v>
      </c>
    </row>
    <row r="1277" spans="1:22">
      <c r="A1277" t="s">
        <v>4926</v>
      </c>
      <c r="B1277">
        <v>151</v>
      </c>
      <c r="C1277">
        <v>94</v>
      </c>
      <c r="D1277" t="s">
        <v>2355</v>
      </c>
      <c r="E1277">
        <v>30259652</v>
      </c>
      <c r="F1277" t="s">
        <v>1393</v>
      </c>
      <c r="G1277" t="s">
        <v>4927</v>
      </c>
      <c r="H1277">
        <v>15259652</v>
      </c>
      <c r="I1277" t="s">
        <v>4928</v>
      </c>
      <c r="J1277" t="s">
        <v>19</v>
      </c>
      <c r="K1277" t="s">
        <v>20</v>
      </c>
      <c r="L1277">
        <v>15000000</v>
      </c>
      <c r="M1277">
        <v>4.0999999999999996</v>
      </c>
      <c r="N1277" t="s">
        <v>4929</v>
      </c>
      <c r="P1277" t="s">
        <v>4930</v>
      </c>
      <c r="Q1277">
        <v>3.6</v>
      </c>
      <c r="R1277">
        <v>1</v>
      </c>
      <c r="S1277" cm="1">
        <f t="array" ref="S1277">PERCENTILE(IF(Table1[Director Name] = $P1277,Table1[imdb_score]),0.25)</f>
        <v>3.6</v>
      </c>
      <c r="T1277" cm="1">
        <f t="array" ref="T1277">PERCENTILE(IF(Table1[Director Name] = $P1277,Table1[imdb_score]),0.5)</f>
        <v>3.6</v>
      </c>
      <c r="U1277" cm="1">
        <f t="array" ref="U1277">PERCENTILE(IF(Table1[Director Name] = $P1277,Table1[imdb_score]),0.75)</f>
        <v>3.6</v>
      </c>
      <c r="V1277" cm="1">
        <f t="array" ref="V1277">PERCENTILE(IF(Table1[Director Name] = $P1277,Table1[imdb_score]),1)</f>
        <v>3.6</v>
      </c>
    </row>
    <row r="1278" spans="1:22">
      <c r="A1278" t="s">
        <v>4668</v>
      </c>
      <c r="B1278">
        <v>284</v>
      </c>
      <c r="C1278">
        <v>90</v>
      </c>
      <c r="D1278" t="s">
        <v>824</v>
      </c>
      <c r="E1278">
        <v>165230261</v>
      </c>
      <c r="F1278" t="s">
        <v>1139</v>
      </c>
      <c r="G1278" t="s">
        <v>4931</v>
      </c>
      <c r="H1278">
        <v>15230261</v>
      </c>
      <c r="I1278" t="s">
        <v>4932</v>
      </c>
      <c r="J1278" t="s">
        <v>19</v>
      </c>
      <c r="K1278" t="s">
        <v>20</v>
      </c>
      <c r="L1278">
        <v>150000000</v>
      </c>
      <c r="M1278">
        <v>7.3</v>
      </c>
      <c r="N1278" t="s">
        <v>1048</v>
      </c>
      <c r="P1278" t="s">
        <v>4933</v>
      </c>
      <c r="Q1278">
        <v>7</v>
      </c>
      <c r="R1278">
        <v>1</v>
      </c>
      <c r="S1278" cm="1">
        <f t="array" ref="S1278">PERCENTILE(IF(Table1[Director Name] = $P1278,Table1[imdb_score]),0.25)</f>
        <v>7</v>
      </c>
      <c r="T1278" cm="1">
        <f t="array" ref="T1278">PERCENTILE(IF(Table1[Director Name] = $P1278,Table1[imdb_score]),0.5)</f>
        <v>7</v>
      </c>
      <c r="U1278" cm="1">
        <f t="array" ref="U1278">PERCENTILE(IF(Table1[Director Name] = $P1278,Table1[imdb_score]),0.75)</f>
        <v>7</v>
      </c>
      <c r="V1278" cm="1">
        <f t="array" ref="V1278">PERCENTILE(IF(Table1[Director Name] = $P1278,Table1[imdb_score]),1)</f>
        <v>7</v>
      </c>
    </row>
    <row r="1279" spans="1:22">
      <c r="A1279" t="s">
        <v>1355</v>
      </c>
      <c r="B1279">
        <v>112</v>
      </c>
      <c r="C1279">
        <v>126</v>
      </c>
      <c r="D1279" t="s">
        <v>4934</v>
      </c>
      <c r="E1279">
        <v>30226144</v>
      </c>
      <c r="F1279" t="s">
        <v>1355</v>
      </c>
      <c r="G1279" t="s">
        <v>4935</v>
      </c>
      <c r="H1279">
        <v>15226144</v>
      </c>
      <c r="I1279" t="s">
        <v>1200</v>
      </c>
      <c r="J1279" t="s">
        <v>19</v>
      </c>
      <c r="K1279" t="s">
        <v>20</v>
      </c>
      <c r="L1279">
        <v>15000000</v>
      </c>
      <c r="M1279">
        <v>7.6</v>
      </c>
      <c r="N1279" t="s">
        <v>949</v>
      </c>
      <c r="P1279" t="s">
        <v>4936</v>
      </c>
      <c r="Q1279">
        <v>6.8</v>
      </c>
      <c r="R1279">
        <v>1</v>
      </c>
      <c r="S1279" cm="1">
        <f t="array" ref="S1279">PERCENTILE(IF(Table1[Director Name] = $P1279,Table1[imdb_score]),0.25)</f>
        <v>6.8</v>
      </c>
      <c r="T1279" cm="1">
        <f t="array" ref="T1279">PERCENTILE(IF(Table1[Director Name] = $P1279,Table1[imdb_score]),0.5)</f>
        <v>6.8</v>
      </c>
      <c r="U1279" cm="1">
        <f t="array" ref="U1279">PERCENTILE(IF(Table1[Director Name] = $P1279,Table1[imdb_score]),0.75)</f>
        <v>6.8</v>
      </c>
      <c r="V1279" cm="1">
        <f t="array" ref="V1279">PERCENTILE(IF(Table1[Director Name] = $P1279,Table1[imdb_score]),1)</f>
        <v>6.8</v>
      </c>
    </row>
    <row r="1280" spans="1:22">
      <c r="A1280" t="s">
        <v>787</v>
      </c>
      <c r="B1280">
        <v>398</v>
      </c>
      <c r="C1280">
        <v>158</v>
      </c>
      <c r="D1280" t="s">
        <v>4937</v>
      </c>
      <c r="E1280">
        <v>40218903</v>
      </c>
      <c r="F1280" t="s">
        <v>4938</v>
      </c>
      <c r="G1280" t="s">
        <v>4939</v>
      </c>
      <c r="H1280">
        <v>15218903</v>
      </c>
      <c r="I1280" t="s">
        <v>4940</v>
      </c>
      <c r="J1280" t="s">
        <v>19</v>
      </c>
      <c r="K1280" t="s">
        <v>20</v>
      </c>
      <c r="L1280">
        <v>25000000</v>
      </c>
      <c r="M1280">
        <v>8.1</v>
      </c>
      <c r="N1280" t="s">
        <v>48</v>
      </c>
      <c r="P1280" t="s">
        <v>334</v>
      </c>
      <c r="Q1280">
        <v>6.6</v>
      </c>
      <c r="R1280">
        <v>1</v>
      </c>
      <c r="S1280" cm="1">
        <f t="array" ref="S1280">PERCENTILE(IF(Table1[Director Name] = $P1280,Table1[imdb_score]),0.25)</f>
        <v>6.6</v>
      </c>
      <c r="T1280" cm="1">
        <f t="array" ref="T1280">PERCENTILE(IF(Table1[Director Name] = $P1280,Table1[imdb_score]),0.5)</f>
        <v>6.6</v>
      </c>
      <c r="U1280" cm="1">
        <f t="array" ref="U1280">PERCENTILE(IF(Table1[Director Name] = $P1280,Table1[imdb_score]),0.75)</f>
        <v>6.6</v>
      </c>
      <c r="V1280" cm="1">
        <f t="array" ref="V1280">PERCENTILE(IF(Table1[Director Name] = $P1280,Table1[imdb_score]),1)</f>
        <v>6.6</v>
      </c>
    </row>
    <row r="1281" spans="1:22">
      <c r="A1281" t="s">
        <v>1651</v>
      </c>
      <c r="B1281">
        <v>327</v>
      </c>
      <c r="C1281">
        <v>85</v>
      </c>
      <c r="D1281" t="s">
        <v>4941</v>
      </c>
      <c r="E1281">
        <v>16097842</v>
      </c>
      <c r="F1281" t="s">
        <v>4942</v>
      </c>
      <c r="G1281" t="s">
        <v>4943</v>
      </c>
      <c r="H1281">
        <v>15197842</v>
      </c>
      <c r="I1281" t="s">
        <v>4944</v>
      </c>
      <c r="J1281" t="s">
        <v>19</v>
      </c>
      <c r="K1281" t="s">
        <v>20</v>
      </c>
      <c r="L1281">
        <v>900000</v>
      </c>
      <c r="M1281">
        <v>7.5</v>
      </c>
      <c r="N1281" t="s">
        <v>2060</v>
      </c>
      <c r="P1281" t="s">
        <v>4945</v>
      </c>
      <c r="Q1281">
        <v>4</v>
      </c>
      <c r="R1281">
        <v>1</v>
      </c>
      <c r="S1281" cm="1">
        <f t="array" ref="S1281">PERCENTILE(IF(Table1[Director Name] = $P1281,Table1[imdb_score]),0.25)</f>
        <v>4</v>
      </c>
      <c r="T1281" cm="1">
        <f t="array" ref="T1281">PERCENTILE(IF(Table1[Director Name] = $P1281,Table1[imdb_score]),0.5)</f>
        <v>4</v>
      </c>
      <c r="U1281" cm="1">
        <f t="array" ref="U1281">PERCENTILE(IF(Table1[Director Name] = $P1281,Table1[imdb_score]),0.75)</f>
        <v>4</v>
      </c>
      <c r="V1281" cm="1">
        <f t="array" ref="V1281">PERCENTILE(IF(Table1[Director Name] = $P1281,Table1[imdb_score]),1)</f>
        <v>4</v>
      </c>
    </row>
    <row r="1282" spans="1:22">
      <c r="A1282" t="s">
        <v>304</v>
      </c>
      <c r="B1282">
        <v>61</v>
      </c>
      <c r="C1282">
        <v>202</v>
      </c>
      <c r="D1282" t="s">
        <v>843</v>
      </c>
      <c r="E1282">
        <v>48169908</v>
      </c>
      <c r="F1282" t="s">
        <v>1355</v>
      </c>
      <c r="G1282" t="s">
        <v>4946</v>
      </c>
      <c r="H1282">
        <v>15169908</v>
      </c>
      <c r="I1282" t="s">
        <v>4947</v>
      </c>
      <c r="J1282" t="s">
        <v>19</v>
      </c>
      <c r="K1282" t="s">
        <v>20</v>
      </c>
      <c r="L1282">
        <v>33000000</v>
      </c>
      <c r="M1282">
        <v>7.7</v>
      </c>
      <c r="N1282" t="s">
        <v>796</v>
      </c>
      <c r="P1282" t="s">
        <v>3782</v>
      </c>
      <c r="Q1282">
        <v>7</v>
      </c>
      <c r="R1282">
        <v>1</v>
      </c>
      <c r="S1282" cm="1">
        <f t="array" ref="S1282">PERCENTILE(IF(Table1[Director Name] = $P1282,Table1[imdb_score]),0.25)</f>
        <v>7</v>
      </c>
      <c r="T1282" cm="1">
        <f t="array" ref="T1282">PERCENTILE(IF(Table1[Director Name] = $P1282,Table1[imdb_score]),0.5)</f>
        <v>7</v>
      </c>
      <c r="U1282" cm="1">
        <f t="array" ref="U1282">PERCENTILE(IF(Table1[Director Name] = $P1282,Table1[imdb_score]),0.75)</f>
        <v>7</v>
      </c>
      <c r="V1282" cm="1">
        <f t="array" ref="V1282">PERCENTILE(IF(Table1[Director Name] = $P1282,Table1[imdb_score]),1)</f>
        <v>7</v>
      </c>
    </row>
    <row r="1283" spans="1:22">
      <c r="A1283" t="s">
        <v>1540</v>
      </c>
      <c r="B1283">
        <v>50</v>
      </c>
      <c r="C1283">
        <v>115</v>
      </c>
      <c r="D1283" t="s">
        <v>4948</v>
      </c>
      <c r="E1283">
        <v>30127963</v>
      </c>
      <c r="F1283" t="s">
        <v>4949</v>
      </c>
      <c r="G1283" t="s">
        <v>4950</v>
      </c>
      <c r="H1283">
        <v>15127963</v>
      </c>
      <c r="I1283" t="s">
        <v>4951</v>
      </c>
      <c r="J1283" t="s">
        <v>19</v>
      </c>
      <c r="K1283" t="s">
        <v>20</v>
      </c>
      <c r="L1283">
        <v>15000000</v>
      </c>
      <c r="M1283">
        <v>6.7</v>
      </c>
      <c r="N1283" t="s">
        <v>2078</v>
      </c>
      <c r="P1283" t="s">
        <v>4952</v>
      </c>
      <c r="Q1283">
        <v>5.6</v>
      </c>
      <c r="R1283">
        <v>1</v>
      </c>
      <c r="S1283" cm="1">
        <f t="array" ref="S1283">PERCENTILE(IF(Table1[Director Name] = $P1283,Table1[imdb_score]),0.25)</f>
        <v>5.6</v>
      </c>
      <c r="T1283" cm="1">
        <f t="array" ref="T1283">PERCENTILE(IF(Table1[Director Name] = $P1283,Table1[imdb_score]),0.5)</f>
        <v>5.6</v>
      </c>
      <c r="U1283" cm="1">
        <f t="array" ref="U1283">PERCENTILE(IF(Table1[Director Name] = $P1283,Table1[imdb_score]),0.75)</f>
        <v>5.6</v>
      </c>
      <c r="V1283" cm="1">
        <f t="array" ref="V1283">PERCENTILE(IF(Table1[Director Name] = $P1283,Table1[imdb_score]),1)</f>
        <v>5.6</v>
      </c>
    </row>
    <row r="1284" spans="1:22">
      <c r="A1284" t="s">
        <v>3016</v>
      </c>
      <c r="B1284">
        <v>40</v>
      </c>
      <c r="C1284">
        <v>110</v>
      </c>
      <c r="D1284" t="s">
        <v>4953</v>
      </c>
      <c r="E1284">
        <v>30102717</v>
      </c>
      <c r="F1284" t="s">
        <v>4954</v>
      </c>
      <c r="G1284" t="s">
        <v>4955</v>
      </c>
      <c r="H1284">
        <v>15102717</v>
      </c>
      <c r="I1284" t="s">
        <v>4956</v>
      </c>
      <c r="J1284" t="s">
        <v>19</v>
      </c>
      <c r="K1284" t="s">
        <v>20</v>
      </c>
      <c r="L1284">
        <v>15000000</v>
      </c>
      <c r="M1284">
        <v>5.5</v>
      </c>
      <c r="N1284" t="s">
        <v>4957</v>
      </c>
      <c r="P1284" t="s">
        <v>4958</v>
      </c>
      <c r="Q1284">
        <v>2.8</v>
      </c>
      <c r="R1284">
        <v>1</v>
      </c>
      <c r="S1284" cm="1">
        <f t="array" ref="S1284">PERCENTILE(IF(Table1[Director Name] = $P1284,Table1[imdb_score]),0.25)</f>
        <v>2.8</v>
      </c>
      <c r="T1284" cm="1">
        <f t="array" ref="T1284">PERCENTILE(IF(Table1[Director Name] = $P1284,Table1[imdb_score]),0.5)</f>
        <v>2.8</v>
      </c>
      <c r="U1284" cm="1">
        <f t="array" ref="U1284">PERCENTILE(IF(Table1[Director Name] = $P1284,Table1[imdb_score]),0.75)</f>
        <v>2.8</v>
      </c>
      <c r="V1284" cm="1">
        <f t="array" ref="V1284">PERCENTILE(IF(Table1[Director Name] = $P1284,Table1[imdb_score]),1)</f>
        <v>2.8</v>
      </c>
    </row>
    <row r="1285" spans="1:22">
      <c r="A1285" t="s">
        <v>1077</v>
      </c>
      <c r="B1285">
        <v>171</v>
      </c>
      <c r="C1285">
        <v>104</v>
      </c>
      <c r="D1285" t="s">
        <v>4959</v>
      </c>
      <c r="E1285">
        <v>43097652</v>
      </c>
      <c r="F1285" t="s">
        <v>4960</v>
      </c>
      <c r="G1285" t="s">
        <v>4961</v>
      </c>
      <c r="H1285">
        <v>15097652</v>
      </c>
      <c r="I1285" t="s">
        <v>998</v>
      </c>
      <c r="J1285" t="s">
        <v>19</v>
      </c>
      <c r="K1285" t="s">
        <v>20</v>
      </c>
      <c r="L1285">
        <v>28000000</v>
      </c>
      <c r="M1285">
        <v>6.3</v>
      </c>
      <c r="N1285" t="s">
        <v>564</v>
      </c>
      <c r="P1285" t="s">
        <v>3466</v>
      </c>
      <c r="Q1285">
        <v>5.9</v>
      </c>
      <c r="R1285">
        <v>1</v>
      </c>
      <c r="S1285" cm="1">
        <f t="array" ref="S1285">PERCENTILE(IF(Table1[Director Name] = $P1285,Table1[imdb_score]),0.25)</f>
        <v>5.9</v>
      </c>
      <c r="T1285" cm="1">
        <f t="array" ref="T1285">PERCENTILE(IF(Table1[Director Name] = $P1285,Table1[imdb_score]),0.5)</f>
        <v>5.9</v>
      </c>
      <c r="U1285" cm="1">
        <f t="array" ref="U1285">PERCENTILE(IF(Table1[Director Name] = $P1285,Table1[imdb_score]),0.75)</f>
        <v>5.9</v>
      </c>
      <c r="V1285" cm="1">
        <f t="array" ref="V1285">PERCENTILE(IF(Table1[Director Name] = $P1285,Table1[imdb_score]),1)</f>
        <v>5.9</v>
      </c>
    </row>
    <row r="1286" spans="1:22">
      <c r="A1286" t="s">
        <v>1346</v>
      </c>
      <c r="B1286">
        <v>178</v>
      </c>
      <c r="C1286">
        <v>116</v>
      </c>
      <c r="D1286" t="s">
        <v>1610</v>
      </c>
      <c r="E1286">
        <v>77086030</v>
      </c>
      <c r="F1286" t="s">
        <v>1044</v>
      </c>
      <c r="G1286" t="s">
        <v>4962</v>
      </c>
      <c r="H1286">
        <v>15086030</v>
      </c>
      <c r="I1286" t="s">
        <v>4328</v>
      </c>
      <c r="J1286" t="s">
        <v>19</v>
      </c>
      <c r="K1286" t="s">
        <v>822</v>
      </c>
      <c r="L1286">
        <v>62000000</v>
      </c>
      <c r="M1286">
        <v>6.6</v>
      </c>
      <c r="N1286" t="s">
        <v>4963</v>
      </c>
      <c r="P1286" t="s">
        <v>935</v>
      </c>
      <c r="Q1286">
        <v>7.8</v>
      </c>
      <c r="R1286">
        <v>1</v>
      </c>
      <c r="S1286" cm="1">
        <f t="array" ref="S1286">PERCENTILE(IF(Table1[Director Name] = $P1286,Table1[imdb_score]),0.25)</f>
        <v>7.8</v>
      </c>
      <c r="T1286" cm="1">
        <f t="array" ref="T1286">PERCENTILE(IF(Table1[Director Name] = $P1286,Table1[imdb_score]),0.5)</f>
        <v>7.8</v>
      </c>
      <c r="U1286" cm="1">
        <f t="array" ref="U1286">PERCENTILE(IF(Table1[Director Name] = $P1286,Table1[imdb_score]),0.75)</f>
        <v>7.8</v>
      </c>
      <c r="V1286" cm="1">
        <f t="array" ref="V1286">PERCENTILE(IF(Table1[Director Name] = $P1286,Table1[imdb_score]),1)</f>
        <v>7.8</v>
      </c>
    </row>
    <row r="1287" spans="1:22">
      <c r="A1287" t="s">
        <v>2212</v>
      </c>
      <c r="B1287">
        <v>96</v>
      </c>
      <c r="C1287">
        <v>94</v>
      </c>
      <c r="D1287" t="s">
        <v>3115</v>
      </c>
      <c r="E1287">
        <v>21005329</v>
      </c>
      <c r="F1287" t="s">
        <v>100</v>
      </c>
      <c r="G1287" t="s">
        <v>4964</v>
      </c>
      <c r="H1287">
        <v>15005329</v>
      </c>
      <c r="I1287" t="s">
        <v>4965</v>
      </c>
      <c r="J1287" t="s">
        <v>19</v>
      </c>
      <c r="K1287" t="s">
        <v>2416</v>
      </c>
      <c r="L1287">
        <v>6000000</v>
      </c>
      <c r="M1287">
        <v>6.4</v>
      </c>
      <c r="N1287" t="s">
        <v>331</v>
      </c>
      <c r="P1287" t="s">
        <v>4966</v>
      </c>
      <c r="Q1287">
        <v>5.4</v>
      </c>
      <c r="R1287">
        <v>1</v>
      </c>
      <c r="S1287" cm="1">
        <f t="array" ref="S1287">PERCENTILE(IF(Table1[Director Name] = $P1287,Table1[imdb_score]),0.25)</f>
        <v>5.4</v>
      </c>
      <c r="T1287" cm="1">
        <f t="array" ref="T1287">PERCENTILE(IF(Table1[Director Name] = $P1287,Table1[imdb_score]),0.5)</f>
        <v>5.4</v>
      </c>
      <c r="U1287" cm="1">
        <f t="array" ref="U1287">PERCENTILE(IF(Table1[Director Name] = $P1287,Table1[imdb_score]),0.75)</f>
        <v>5.4</v>
      </c>
      <c r="V1287" cm="1">
        <f t="array" ref="V1287">PERCENTILE(IF(Table1[Director Name] = $P1287,Table1[imdb_score]),1)</f>
        <v>5.4</v>
      </c>
    </row>
    <row r="1288" spans="1:22">
      <c r="A1288" t="s">
        <v>4967</v>
      </c>
      <c r="B1288">
        <v>70</v>
      </c>
      <c r="C1288">
        <v>98</v>
      </c>
      <c r="D1288" t="s">
        <v>389</v>
      </c>
      <c r="E1288">
        <v>54967359</v>
      </c>
      <c r="F1288" t="s">
        <v>2834</v>
      </c>
      <c r="G1288" t="s">
        <v>4968</v>
      </c>
      <c r="H1288">
        <v>14967359</v>
      </c>
      <c r="I1288" t="s">
        <v>985</v>
      </c>
      <c r="J1288" t="s">
        <v>19</v>
      </c>
      <c r="K1288" t="s">
        <v>20</v>
      </c>
      <c r="L1288">
        <v>40000000</v>
      </c>
      <c r="M1288">
        <v>5.2</v>
      </c>
      <c r="N1288" t="s">
        <v>3898</v>
      </c>
      <c r="P1288" t="s">
        <v>4969</v>
      </c>
      <c r="Q1288">
        <v>7.5</v>
      </c>
      <c r="R1288">
        <v>1</v>
      </c>
      <c r="S1288" cm="1">
        <f t="array" ref="S1288">PERCENTILE(IF(Table1[Director Name] = $P1288,Table1[imdb_score]),0.25)</f>
        <v>7.5</v>
      </c>
      <c r="T1288" cm="1">
        <f t="array" ref="T1288">PERCENTILE(IF(Table1[Director Name] = $P1288,Table1[imdb_score]),0.5)</f>
        <v>7.5</v>
      </c>
      <c r="U1288" cm="1">
        <f t="array" ref="U1288">PERCENTILE(IF(Table1[Director Name] = $P1288,Table1[imdb_score]),0.75)</f>
        <v>7.5</v>
      </c>
      <c r="V1288" cm="1">
        <f t="array" ref="V1288">PERCENTILE(IF(Table1[Director Name] = $P1288,Table1[imdb_score]),1)</f>
        <v>7.5</v>
      </c>
    </row>
    <row r="1289" spans="1:22">
      <c r="A1289" t="s">
        <v>2126</v>
      </c>
      <c r="B1289">
        <v>184</v>
      </c>
      <c r="C1289">
        <v>110</v>
      </c>
      <c r="D1289" t="s">
        <v>4970</v>
      </c>
      <c r="E1289">
        <v>16067035</v>
      </c>
      <c r="F1289" t="s">
        <v>4971</v>
      </c>
      <c r="G1289" t="s">
        <v>4972</v>
      </c>
      <c r="H1289">
        <v>14967035</v>
      </c>
      <c r="I1289" t="s">
        <v>2130</v>
      </c>
      <c r="J1289" t="s">
        <v>19</v>
      </c>
      <c r="K1289" t="s">
        <v>379</v>
      </c>
      <c r="L1289">
        <v>1100000</v>
      </c>
      <c r="M1289">
        <v>7.3</v>
      </c>
      <c r="N1289" t="s">
        <v>1081</v>
      </c>
      <c r="P1289" t="s">
        <v>4973</v>
      </c>
      <c r="Q1289">
        <v>6.1</v>
      </c>
      <c r="R1289">
        <v>1</v>
      </c>
      <c r="S1289" cm="1">
        <f t="array" ref="S1289">PERCENTILE(IF(Table1[Director Name] = $P1289,Table1[imdb_score]),0.25)</f>
        <v>6.1</v>
      </c>
      <c r="T1289" cm="1">
        <f t="array" ref="T1289">PERCENTILE(IF(Table1[Director Name] = $P1289,Table1[imdb_score]),0.5)</f>
        <v>6.1</v>
      </c>
      <c r="U1289" cm="1">
        <f t="array" ref="U1289">PERCENTILE(IF(Table1[Director Name] = $P1289,Table1[imdb_score]),0.75)</f>
        <v>6.1</v>
      </c>
      <c r="V1289" cm="1">
        <f t="array" ref="V1289">PERCENTILE(IF(Table1[Director Name] = $P1289,Table1[imdb_score]),1)</f>
        <v>6.1</v>
      </c>
    </row>
    <row r="1290" spans="1:22">
      <c r="A1290" t="s">
        <v>1699</v>
      </c>
      <c r="B1290">
        <v>454</v>
      </c>
      <c r="C1290">
        <v>153</v>
      </c>
      <c r="D1290" t="s">
        <v>1732</v>
      </c>
      <c r="E1290">
        <v>60962878</v>
      </c>
      <c r="F1290" t="s">
        <v>1072</v>
      </c>
      <c r="G1290" t="s">
        <v>4974</v>
      </c>
      <c r="H1290">
        <v>14962878</v>
      </c>
      <c r="I1290" t="s">
        <v>4169</v>
      </c>
      <c r="J1290" t="s">
        <v>19</v>
      </c>
      <c r="K1290" t="s">
        <v>20</v>
      </c>
      <c r="L1290">
        <v>46000000</v>
      </c>
      <c r="M1290">
        <v>8.1</v>
      </c>
      <c r="N1290" t="s">
        <v>1040</v>
      </c>
      <c r="P1290" t="s">
        <v>4975</v>
      </c>
      <c r="Q1290">
        <v>8.1999999999999993</v>
      </c>
      <c r="R1290">
        <v>1</v>
      </c>
      <c r="S1290" cm="1">
        <f t="array" ref="S1290">PERCENTILE(IF(Table1[Director Name] = $P1290,Table1[imdb_score]),0.25)</f>
        <v>8.1999999999999993</v>
      </c>
      <c r="T1290" cm="1">
        <f t="array" ref="T1290">PERCENTILE(IF(Table1[Director Name] = $P1290,Table1[imdb_score]),0.5)</f>
        <v>8.1999999999999993</v>
      </c>
      <c r="U1290" cm="1">
        <f t="array" ref="U1290">PERCENTILE(IF(Table1[Director Name] = $P1290,Table1[imdb_score]),0.75)</f>
        <v>8.1999999999999993</v>
      </c>
      <c r="V1290" cm="1">
        <f t="array" ref="V1290">PERCENTILE(IF(Table1[Director Name] = $P1290,Table1[imdb_score]),1)</f>
        <v>8.1999999999999993</v>
      </c>
    </row>
    <row r="1291" spans="1:22">
      <c r="A1291" t="s">
        <v>1030</v>
      </c>
      <c r="B1291">
        <v>202</v>
      </c>
      <c r="C1291">
        <v>123</v>
      </c>
      <c r="D1291" t="s">
        <v>2320</v>
      </c>
      <c r="E1291">
        <v>69951824</v>
      </c>
      <c r="F1291" t="s">
        <v>263</v>
      </c>
      <c r="G1291" t="s">
        <v>4976</v>
      </c>
      <c r="H1291">
        <v>14951824</v>
      </c>
      <c r="I1291" t="s">
        <v>1744</v>
      </c>
      <c r="J1291" t="s">
        <v>19</v>
      </c>
      <c r="K1291" t="s">
        <v>20</v>
      </c>
      <c r="L1291">
        <v>55000000</v>
      </c>
      <c r="M1291">
        <v>7.7</v>
      </c>
      <c r="N1291" t="s">
        <v>32</v>
      </c>
      <c r="P1291" t="s">
        <v>4977</v>
      </c>
      <c r="Q1291">
        <v>5.7</v>
      </c>
      <c r="R1291">
        <v>1</v>
      </c>
      <c r="S1291" cm="1">
        <f t="array" ref="S1291">PERCENTILE(IF(Table1[Director Name] = $P1291,Table1[imdb_score]),0.25)</f>
        <v>5.7</v>
      </c>
      <c r="T1291" cm="1">
        <f t="array" ref="T1291">PERCENTILE(IF(Table1[Director Name] = $P1291,Table1[imdb_score]),0.5)</f>
        <v>5.7</v>
      </c>
      <c r="U1291" cm="1">
        <f t="array" ref="U1291">PERCENTILE(IF(Table1[Director Name] = $P1291,Table1[imdb_score]),0.75)</f>
        <v>5.7</v>
      </c>
      <c r="V1291" cm="1">
        <f t="array" ref="V1291">PERCENTILE(IF(Table1[Director Name] = $P1291,Table1[imdb_score]),1)</f>
        <v>5.7</v>
      </c>
    </row>
    <row r="1292" spans="1:22">
      <c r="A1292" t="s">
        <v>398</v>
      </c>
      <c r="B1292">
        <v>210</v>
      </c>
      <c r="C1292">
        <v>124</v>
      </c>
      <c r="D1292" t="s">
        <v>957</v>
      </c>
      <c r="E1292">
        <v>92930005</v>
      </c>
      <c r="F1292" t="s">
        <v>306</v>
      </c>
      <c r="G1292" t="s">
        <v>4978</v>
      </c>
      <c r="H1292">
        <v>14930005</v>
      </c>
      <c r="I1292" t="s">
        <v>4313</v>
      </c>
      <c r="J1292" t="s">
        <v>19</v>
      </c>
      <c r="K1292" t="s">
        <v>2416</v>
      </c>
      <c r="L1292">
        <v>78000000</v>
      </c>
      <c r="M1292">
        <v>7.2</v>
      </c>
      <c r="N1292" t="s">
        <v>1608</v>
      </c>
      <c r="P1292" t="s">
        <v>4979</v>
      </c>
      <c r="Q1292">
        <v>7.6</v>
      </c>
      <c r="R1292">
        <v>1</v>
      </c>
      <c r="S1292" cm="1">
        <f t="array" ref="S1292">PERCENTILE(IF(Table1[Director Name] = $P1292,Table1[imdb_score]),0.25)</f>
        <v>7.6</v>
      </c>
      <c r="T1292" cm="1">
        <f t="array" ref="T1292">PERCENTILE(IF(Table1[Director Name] = $P1292,Table1[imdb_score]),0.5)</f>
        <v>7.6</v>
      </c>
      <c r="U1292" cm="1">
        <f t="array" ref="U1292">PERCENTILE(IF(Table1[Director Name] = $P1292,Table1[imdb_score]),0.75)</f>
        <v>7.6</v>
      </c>
      <c r="V1292" cm="1">
        <f t="array" ref="V1292">PERCENTILE(IF(Table1[Director Name] = $P1292,Table1[imdb_score]),1)</f>
        <v>7.6</v>
      </c>
    </row>
    <row r="1293" spans="1:22">
      <c r="A1293" t="s">
        <v>3658</v>
      </c>
      <c r="B1293">
        <v>38</v>
      </c>
      <c r="C1293">
        <v>85</v>
      </c>
      <c r="D1293" t="s">
        <v>4980</v>
      </c>
      <c r="E1293">
        <v>39880476</v>
      </c>
      <c r="F1293" t="s">
        <v>1553</v>
      </c>
      <c r="G1293" t="s">
        <v>4981</v>
      </c>
      <c r="H1293">
        <v>14880476</v>
      </c>
      <c r="I1293" t="s">
        <v>1595</v>
      </c>
      <c r="J1293" t="s">
        <v>19</v>
      </c>
      <c r="K1293" t="s">
        <v>20</v>
      </c>
      <c r="L1293">
        <v>25000000</v>
      </c>
      <c r="M1293">
        <v>5.2</v>
      </c>
      <c r="N1293" t="s">
        <v>303</v>
      </c>
      <c r="P1293" t="s">
        <v>4982</v>
      </c>
      <c r="Q1293">
        <v>7</v>
      </c>
      <c r="R1293">
        <v>1</v>
      </c>
      <c r="S1293" cm="1">
        <f t="array" ref="S1293">PERCENTILE(IF(Table1[Director Name] = $P1293,Table1[imdb_score]),0.25)</f>
        <v>7</v>
      </c>
      <c r="T1293" cm="1">
        <f t="array" ref="T1293">PERCENTILE(IF(Table1[Director Name] = $P1293,Table1[imdb_score]),0.5)</f>
        <v>7</v>
      </c>
      <c r="U1293" cm="1">
        <f t="array" ref="U1293">PERCENTILE(IF(Table1[Director Name] = $P1293,Table1[imdb_score]),0.75)</f>
        <v>7</v>
      </c>
      <c r="V1293" cm="1">
        <f t="array" ref="V1293">PERCENTILE(IF(Table1[Director Name] = $P1293,Table1[imdb_score]),1)</f>
        <v>7</v>
      </c>
    </row>
    <row r="1294" spans="1:22">
      <c r="A1294" t="s">
        <v>393</v>
      </c>
      <c r="B1294">
        <v>185</v>
      </c>
      <c r="C1294">
        <v>98</v>
      </c>
      <c r="D1294" t="s">
        <v>3122</v>
      </c>
      <c r="E1294">
        <v>30857814</v>
      </c>
      <c r="F1294" t="s">
        <v>3861</v>
      </c>
      <c r="G1294" t="s">
        <v>4983</v>
      </c>
      <c r="H1294">
        <v>14857814</v>
      </c>
      <c r="I1294" t="s">
        <v>4984</v>
      </c>
      <c r="J1294" t="s">
        <v>19</v>
      </c>
      <c r="K1294" t="s">
        <v>20</v>
      </c>
      <c r="L1294">
        <v>16000000</v>
      </c>
      <c r="M1294">
        <v>8.1</v>
      </c>
      <c r="N1294" t="s">
        <v>4985</v>
      </c>
      <c r="P1294" t="s">
        <v>4568</v>
      </c>
      <c r="Q1294">
        <v>8.1999999999999993</v>
      </c>
      <c r="R1294">
        <v>1</v>
      </c>
      <c r="S1294" cm="1">
        <f t="array" ref="S1294">PERCENTILE(IF(Table1[Director Name] = $P1294,Table1[imdb_score]),0.25)</f>
        <v>8.1999999999999993</v>
      </c>
      <c r="T1294" cm="1">
        <f t="array" ref="T1294">PERCENTILE(IF(Table1[Director Name] = $P1294,Table1[imdb_score]),0.5)</f>
        <v>8.1999999999999993</v>
      </c>
      <c r="U1294" cm="1">
        <f t="array" ref="U1294">PERCENTILE(IF(Table1[Director Name] = $P1294,Table1[imdb_score]),0.75)</f>
        <v>8.1999999999999993</v>
      </c>
      <c r="V1294" cm="1">
        <f t="array" ref="V1294">PERCENTILE(IF(Table1[Director Name] = $P1294,Table1[imdb_score]),1)</f>
        <v>8.1999999999999993</v>
      </c>
    </row>
    <row r="1295" spans="1:22">
      <c r="A1295" t="s">
        <v>1107</v>
      </c>
      <c r="B1295">
        <v>325</v>
      </c>
      <c r="C1295">
        <v>118</v>
      </c>
      <c r="D1295" t="s">
        <v>463</v>
      </c>
      <c r="E1295">
        <v>94822707</v>
      </c>
      <c r="F1295" t="s">
        <v>1355</v>
      </c>
      <c r="G1295" t="s">
        <v>4986</v>
      </c>
      <c r="H1295">
        <v>14822707</v>
      </c>
      <c r="I1295" t="s">
        <v>824</v>
      </c>
      <c r="J1295" t="s">
        <v>19</v>
      </c>
      <c r="K1295" t="s">
        <v>20</v>
      </c>
      <c r="L1295">
        <v>80000000</v>
      </c>
      <c r="M1295">
        <v>6.9</v>
      </c>
      <c r="N1295" t="s">
        <v>603</v>
      </c>
      <c r="P1295" t="s">
        <v>4987</v>
      </c>
      <c r="Q1295">
        <v>7.1</v>
      </c>
      <c r="R1295">
        <v>1</v>
      </c>
      <c r="S1295" cm="1">
        <f t="array" ref="S1295">PERCENTILE(IF(Table1[Director Name] = $P1295,Table1[imdb_score]),0.25)</f>
        <v>7.1</v>
      </c>
      <c r="T1295" cm="1">
        <f t="array" ref="T1295">PERCENTILE(IF(Table1[Director Name] = $P1295,Table1[imdb_score]),0.5)</f>
        <v>7.1</v>
      </c>
      <c r="U1295" cm="1">
        <f t="array" ref="U1295">PERCENTILE(IF(Table1[Director Name] = $P1295,Table1[imdb_score]),0.75)</f>
        <v>7.1</v>
      </c>
      <c r="V1295" cm="1">
        <f t="array" ref="V1295">PERCENTILE(IF(Table1[Director Name] = $P1295,Table1[imdb_score]),1)</f>
        <v>7.1</v>
      </c>
    </row>
    <row r="1296" spans="1:22">
      <c r="A1296" t="s">
        <v>2024</v>
      </c>
      <c r="B1296">
        <v>149</v>
      </c>
      <c r="C1296">
        <v>101</v>
      </c>
      <c r="D1296" t="s">
        <v>4988</v>
      </c>
      <c r="E1296">
        <v>20772796</v>
      </c>
      <c r="F1296" t="s">
        <v>4989</v>
      </c>
      <c r="G1296" t="s">
        <v>4990</v>
      </c>
      <c r="H1296">
        <v>14772796</v>
      </c>
      <c r="I1296" t="s">
        <v>4991</v>
      </c>
      <c r="J1296" t="s">
        <v>19</v>
      </c>
      <c r="K1296" t="s">
        <v>283</v>
      </c>
      <c r="L1296">
        <v>6000000</v>
      </c>
      <c r="M1296">
        <v>7.6</v>
      </c>
      <c r="N1296" t="s">
        <v>3121</v>
      </c>
      <c r="P1296" t="s">
        <v>4992</v>
      </c>
      <c r="Q1296">
        <v>6.9</v>
      </c>
      <c r="R1296">
        <v>1</v>
      </c>
      <c r="S1296" cm="1">
        <f t="array" ref="S1296">PERCENTILE(IF(Table1[Director Name] = $P1296,Table1[imdb_score]),0.25)</f>
        <v>6.9</v>
      </c>
      <c r="T1296" cm="1">
        <f t="array" ref="T1296">PERCENTILE(IF(Table1[Director Name] = $P1296,Table1[imdb_score]),0.5)</f>
        <v>6.9</v>
      </c>
      <c r="U1296" cm="1">
        <f t="array" ref="U1296">PERCENTILE(IF(Table1[Director Name] = $P1296,Table1[imdb_score]),0.75)</f>
        <v>6.9</v>
      </c>
      <c r="V1296" cm="1">
        <f t="array" ref="V1296">PERCENTILE(IF(Table1[Director Name] = $P1296,Table1[imdb_score]),1)</f>
        <v>6.9</v>
      </c>
    </row>
    <row r="1297" spans="1:22">
      <c r="A1297" t="s">
        <v>4993</v>
      </c>
      <c r="B1297">
        <v>38</v>
      </c>
      <c r="C1297">
        <v>97</v>
      </c>
      <c r="D1297" t="s">
        <v>4994</v>
      </c>
      <c r="E1297">
        <v>15180000</v>
      </c>
      <c r="F1297" t="s">
        <v>2450</v>
      </c>
      <c r="G1297" t="s">
        <v>4995</v>
      </c>
      <c r="H1297">
        <v>14680000</v>
      </c>
      <c r="I1297" t="s">
        <v>4993</v>
      </c>
      <c r="J1297" t="s">
        <v>19</v>
      </c>
      <c r="K1297" t="s">
        <v>20</v>
      </c>
      <c r="L1297">
        <v>500000</v>
      </c>
      <c r="M1297">
        <v>5.5</v>
      </c>
      <c r="N1297" t="s">
        <v>1608</v>
      </c>
      <c r="P1297" t="s">
        <v>4996</v>
      </c>
      <c r="Q1297">
        <v>5.9</v>
      </c>
      <c r="R1297">
        <v>1</v>
      </c>
      <c r="S1297" cm="1">
        <f t="array" ref="S1297">PERCENTILE(IF(Table1[Director Name] = $P1297,Table1[imdb_score]),0.25)</f>
        <v>5.9</v>
      </c>
      <c r="T1297" cm="1">
        <f t="array" ref="T1297">PERCENTILE(IF(Table1[Director Name] = $P1297,Table1[imdb_score]),0.5)</f>
        <v>5.9</v>
      </c>
      <c r="U1297" cm="1">
        <f t="array" ref="U1297">PERCENTILE(IF(Table1[Director Name] = $P1297,Table1[imdb_score]),0.75)</f>
        <v>5.9</v>
      </c>
      <c r="V1297" cm="1">
        <f t="array" ref="V1297">PERCENTILE(IF(Table1[Director Name] = $P1297,Table1[imdb_score]),1)</f>
        <v>5.9</v>
      </c>
    </row>
    <row r="1298" spans="1:22">
      <c r="A1298" t="s">
        <v>1609</v>
      </c>
      <c r="B1298">
        <v>265</v>
      </c>
      <c r="C1298">
        <v>109</v>
      </c>
      <c r="D1298" t="s">
        <v>2308</v>
      </c>
      <c r="E1298">
        <v>75573300</v>
      </c>
      <c r="F1298" t="s">
        <v>1355</v>
      </c>
      <c r="G1298" t="s">
        <v>4997</v>
      </c>
      <c r="H1298">
        <v>14573300</v>
      </c>
      <c r="I1298" t="s">
        <v>3637</v>
      </c>
      <c r="J1298" t="s">
        <v>19</v>
      </c>
      <c r="K1298" t="s">
        <v>20</v>
      </c>
      <c r="L1298">
        <v>61000000</v>
      </c>
      <c r="M1298">
        <v>6.7</v>
      </c>
      <c r="N1298" t="s">
        <v>2492</v>
      </c>
      <c r="P1298" t="s">
        <v>4872</v>
      </c>
      <c r="Q1298">
        <v>6.3</v>
      </c>
      <c r="R1298">
        <v>1</v>
      </c>
      <c r="S1298" cm="1">
        <f t="array" ref="S1298">PERCENTILE(IF(Table1[Director Name] = $P1298,Table1[imdb_score]),0.25)</f>
        <v>6.3</v>
      </c>
      <c r="T1298" cm="1">
        <f t="array" ref="T1298">PERCENTILE(IF(Table1[Director Name] = $P1298,Table1[imdb_score]),0.5)</f>
        <v>6.3</v>
      </c>
      <c r="U1298" cm="1">
        <f t="array" ref="U1298">PERCENTILE(IF(Table1[Director Name] = $P1298,Table1[imdb_score]),0.75)</f>
        <v>6.3</v>
      </c>
      <c r="V1298" cm="1">
        <f t="array" ref="V1298">PERCENTILE(IF(Table1[Director Name] = $P1298,Table1[imdb_score]),1)</f>
        <v>6.3</v>
      </c>
    </row>
    <row r="1299" spans="1:22">
      <c r="A1299" t="s">
        <v>528</v>
      </c>
      <c r="B1299">
        <v>41</v>
      </c>
      <c r="C1299">
        <v>111</v>
      </c>
      <c r="D1299" t="s">
        <v>1355</v>
      </c>
      <c r="E1299">
        <v>22551000</v>
      </c>
      <c r="F1299" t="s">
        <v>1004</v>
      </c>
      <c r="G1299" t="s">
        <v>4998</v>
      </c>
      <c r="H1299">
        <v>14551000</v>
      </c>
      <c r="I1299" t="s">
        <v>4999</v>
      </c>
      <c r="J1299" t="s">
        <v>19</v>
      </c>
      <c r="K1299" t="s">
        <v>379</v>
      </c>
      <c r="L1299">
        <v>8000000</v>
      </c>
      <c r="M1299">
        <v>7.4</v>
      </c>
      <c r="N1299" t="s">
        <v>564</v>
      </c>
      <c r="P1299" t="s">
        <v>5000</v>
      </c>
      <c r="Q1299">
        <v>7.5</v>
      </c>
      <c r="R1299">
        <v>1</v>
      </c>
      <c r="S1299" cm="1">
        <f t="array" ref="S1299">PERCENTILE(IF(Table1[Director Name] = $P1299,Table1[imdb_score]),0.25)</f>
        <v>7.5</v>
      </c>
      <c r="T1299" cm="1">
        <f t="array" ref="T1299">PERCENTILE(IF(Table1[Director Name] = $P1299,Table1[imdb_score]),0.5)</f>
        <v>7.5</v>
      </c>
      <c r="U1299" cm="1">
        <f t="array" ref="U1299">PERCENTILE(IF(Table1[Director Name] = $P1299,Table1[imdb_score]),0.75)</f>
        <v>7.5</v>
      </c>
      <c r="V1299" cm="1">
        <f t="array" ref="V1299">PERCENTILE(IF(Table1[Director Name] = $P1299,Table1[imdb_score]),1)</f>
        <v>7.5</v>
      </c>
    </row>
    <row r="1300" spans="1:22">
      <c r="A1300" t="s">
        <v>355</v>
      </c>
      <c r="B1300">
        <v>156</v>
      </c>
      <c r="C1300">
        <v>103</v>
      </c>
      <c r="D1300" t="s">
        <v>5001</v>
      </c>
      <c r="E1300">
        <v>34290142</v>
      </c>
      <c r="F1300" t="s">
        <v>1728</v>
      </c>
      <c r="G1300" t="s">
        <v>5002</v>
      </c>
      <c r="H1300">
        <v>14490142</v>
      </c>
      <c r="I1300" t="s">
        <v>4079</v>
      </c>
      <c r="J1300" t="s">
        <v>19</v>
      </c>
      <c r="K1300" t="s">
        <v>20</v>
      </c>
      <c r="L1300">
        <v>19800000</v>
      </c>
      <c r="M1300">
        <v>6.6</v>
      </c>
      <c r="N1300" t="s">
        <v>167</v>
      </c>
      <c r="P1300" t="s">
        <v>5003</v>
      </c>
      <c r="Q1300">
        <v>7.1</v>
      </c>
      <c r="R1300">
        <v>1</v>
      </c>
      <c r="S1300" cm="1">
        <f t="array" ref="S1300">PERCENTILE(IF(Table1[Director Name] = $P1300,Table1[imdb_score]),0.25)</f>
        <v>7.1</v>
      </c>
      <c r="T1300" cm="1">
        <f t="array" ref="T1300">PERCENTILE(IF(Table1[Director Name] = $P1300,Table1[imdb_score]),0.5)</f>
        <v>7.1</v>
      </c>
      <c r="U1300" cm="1">
        <f t="array" ref="U1300">PERCENTILE(IF(Table1[Director Name] = $P1300,Table1[imdb_score]),0.75)</f>
        <v>7.1</v>
      </c>
      <c r="V1300" cm="1">
        <f t="array" ref="V1300">PERCENTILE(IF(Table1[Director Name] = $P1300,Table1[imdb_score]),1)</f>
        <v>7.1</v>
      </c>
    </row>
    <row r="1301" spans="1:22">
      <c r="A1301" t="s">
        <v>2212</v>
      </c>
      <c r="B1301">
        <v>124</v>
      </c>
      <c r="C1301">
        <v>88</v>
      </c>
      <c r="D1301" t="s">
        <v>1176</v>
      </c>
      <c r="E1301">
        <v>49474048</v>
      </c>
      <c r="F1301" t="s">
        <v>371</v>
      </c>
      <c r="G1301" t="s">
        <v>5004</v>
      </c>
      <c r="H1301">
        <v>14474048</v>
      </c>
      <c r="I1301" t="s">
        <v>1789</v>
      </c>
      <c r="J1301" t="s">
        <v>19</v>
      </c>
      <c r="K1301" t="s">
        <v>20</v>
      </c>
      <c r="L1301">
        <v>35000000</v>
      </c>
      <c r="M1301">
        <v>5.4</v>
      </c>
      <c r="N1301" t="s">
        <v>180</v>
      </c>
      <c r="P1301" t="s">
        <v>5005</v>
      </c>
      <c r="Q1301">
        <v>5.6</v>
      </c>
      <c r="R1301">
        <v>1</v>
      </c>
      <c r="S1301" cm="1">
        <f t="array" ref="S1301">PERCENTILE(IF(Table1[Director Name] = $P1301,Table1[imdb_score]),0.25)</f>
        <v>5.6</v>
      </c>
      <c r="T1301" cm="1">
        <f t="array" ref="T1301">PERCENTILE(IF(Table1[Director Name] = $P1301,Table1[imdb_score]),0.5)</f>
        <v>5.6</v>
      </c>
      <c r="U1301" cm="1">
        <f t="array" ref="U1301">PERCENTILE(IF(Table1[Director Name] = $P1301,Table1[imdb_score]),0.75)</f>
        <v>5.6</v>
      </c>
      <c r="V1301" cm="1">
        <f t="array" ref="V1301">PERCENTILE(IF(Table1[Director Name] = $P1301,Table1[imdb_score]),1)</f>
        <v>5.6</v>
      </c>
    </row>
    <row r="1302" spans="1:22">
      <c r="A1302" t="s">
        <v>5006</v>
      </c>
      <c r="B1302">
        <v>28</v>
      </c>
      <c r="C1302">
        <v>77</v>
      </c>
      <c r="D1302" t="s">
        <v>5007</v>
      </c>
      <c r="E1302">
        <v>19421271</v>
      </c>
      <c r="F1302" t="s">
        <v>389</v>
      </c>
      <c r="G1302" t="s">
        <v>5008</v>
      </c>
      <c r="H1302">
        <v>14421271</v>
      </c>
      <c r="I1302" t="s">
        <v>5009</v>
      </c>
      <c r="J1302" t="s">
        <v>19</v>
      </c>
      <c r="K1302" t="s">
        <v>20</v>
      </c>
      <c r="L1302">
        <v>5000000</v>
      </c>
      <c r="M1302">
        <v>5</v>
      </c>
      <c r="N1302" t="s">
        <v>228</v>
      </c>
      <c r="P1302" t="s">
        <v>5010</v>
      </c>
      <c r="Q1302">
        <v>5.6</v>
      </c>
      <c r="R1302">
        <v>1</v>
      </c>
      <c r="S1302" cm="1">
        <f t="array" ref="S1302">PERCENTILE(IF(Table1[Director Name] = $P1302,Table1[imdb_score]),0.25)</f>
        <v>5.6</v>
      </c>
      <c r="T1302" cm="1">
        <f t="array" ref="T1302">PERCENTILE(IF(Table1[Director Name] = $P1302,Table1[imdb_score]),0.5)</f>
        <v>5.6</v>
      </c>
      <c r="U1302" cm="1">
        <f t="array" ref="U1302">PERCENTILE(IF(Table1[Director Name] = $P1302,Table1[imdb_score]),0.75)</f>
        <v>5.6</v>
      </c>
      <c r="V1302" cm="1">
        <f t="array" ref="V1302">PERCENTILE(IF(Table1[Director Name] = $P1302,Table1[imdb_score]),1)</f>
        <v>5.6</v>
      </c>
    </row>
    <row r="1303" spans="1:22">
      <c r="A1303" t="s">
        <v>4793</v>
      </c>
      <c r="B1303">
        <v>45</v>
      </c>
      <c r="C1303">
        <v>80</v>
      </c>
      <c r="D1303" t="s">
        <v>1595</v>
      </c>
      <c r="E1303">
        <v>39399750</v>
      </c>
      <c r="F1303" t="s">
        <v>1183</v>
      </c>
      <c r="G1303" t="s">
        <v>5011</v>
      </c>
      <c r="H1303">
        <v>14399750</v>
      </c>
      <c r="I1303" t="s">
        <v>5012</v>
      </c>
      <c r="J1303" t="s">
        <v>19</v>
      </c>
      <c r="K1303" t="s">
        <v>20</v>
      </c>
      <c r="L1303">
        <v>25000000</v>
      </c>
      <c r="M1303">
        <v>5.6</v>
      </c>
      <c r="N1303" t="s">
        <v>218</v>
      </c>
      <c r="P1303" t="s">
        <v>5013</v>
      </c>
      <c r="Q1303">
        <v>6.7</v>
      </c>
      <c r="R1303">
        <v>1</v>
      </c>
      <c r="S1303" cm="1">
        <f t="array" ref="S1303">PERCENTILE(IF(Table1[Director Name] = $P1303,Table1[imdb_score]),0.25)</f>
        <v>6.7</v>
      </c>
      <c r="T1303" cm="1">
        <f t="array" ref="T1303">PERCENTILE(IF(Table1[Director Name] = $P1303,Table1[imdb_score]),0.5)</f>
        <v>6.7</v>
      </c>
      <c r="U1303" cm="1">
        <f t="array" ref="U1303">PERCENTILE(IF(Table1[Director Name] = $P1303,Table1[imdb_score]),0.75)</f>
        <v>6.7</v>
      </c>
      <c r="V1303" cm="1">
        <f t="array" ref="V1303">PERCENTILE(IF(Table1[Director Name] = $P1303,Table1[imdb_score]),1)</f>
        <v>6.7</v>
      </c>
    </row>
    <row r="1304" spans="1:22">
      <c r="A1304" t="s">
        <v>2934</v>
      </c>
      <c r="B1304">
        <v>218</v>
      </c>
      <c r="C1304">
        <v>129</v>
      </c>
      <c r="D1304" t="s">
        <v>76</v>
      </c>
      <c r="E1304">
        <v>59365105</v>
      </c>
      <c r="F1304" t="s">
        <v>793</v>
      </c>
      <c r="G1304" t="s">
        <v>5014</v>
      </c>
      <c r="H1304">
        <v>14365105</v>
      </c>
      <c r="I1304" t="s">
        <v>5015</v>
      </c>
      <c r="J1304" t="s">
        <v>19</v>
      </c>
      <c r="K1304" t="s">
        <v>379</v>
      </c>
      <c r="L1304">
        <v>45000000</v>
      </c>
      <c r="M1304">
        <v>7.7</v>
      </c>
      <c r="N1304" t="s">
        <v>564</v>
      </c>
      <c r="P1304" t="s">
        <v>5016</v>
      </c>
      <c r="Q1304">
        <v>5.6</v>
      </c>
      <c r="R1304">
        <v>1</v>
      </c>
      <c r="S1304" cm="1">
        <f t="array" ref="S1304">PERCENTILE(IF(Table1[Director Name] = $P1304,Table1[imdb_score]),0.25)</f>
        <v>5.6</v>
      </c>
      <c r="T1304" cm="1">
        <f t="array" ref="T1304">PERCENTILE(IF(Table1[Director Name] = $P1304,Table1[imdb_score]),0.5)</f>
        <v>5.6</v>
      </c>
      <c r="U1304" cm="1">
        <f t="array" ref="U1304">PERCENTILE(IF(Table1[Director Name] = $P1304,Table1[imdb_score]),0.75)</f>
        <v>5.6</v>
      </c>
      <c r="V1304" cm="1">
        <f t="array" ref="V1304">PERCENTILE(IF(Table1[Director Name] = $P1304,Table1[imdb_score]),1)</f>
        <v>5.6</v>
      </c>
    </row>
    <row r="1305" spans="1:22">
      <c r="A1305" t="s">
        <v>5017</v>
      </c>
      <c r="B1305">
        <v>74</v>
      </c>
      <c r="C1305">
        <v>89</v>
      </c>
      <c r="D1305" t="s">
        <v>3122</v>
      </c>
      <c r="E1305">
        <v>29302097</v>
      </c>
      <c r="F1305" t="s">
        <v>4830</v>
      </c>
      <c r="G1305" t="s">
        <v>5018</v>
      </c>
      <c r="H1305">
        <v>14302097</v>
      </c>
      <c r="I1305" t="s">
        <v>5019</v>
      </c>
      <c r="J1305" t="s">
        <v>19</v>
      </c>
      <c r="K1305" t="s">
        <v>2416</v>
      </c>
      <c r="L1305">
        <v>15000000</v>
      </c>
      <c r="M1305">
        <v>4.5999999999999996</v>
      </c>
      <c r="N1305" t="s">
        <v>5020</v>
      </c>
      <c r="P1305" t="s">
        <v>5021</v>
      </c>
      <c r="Q1305">
        <v>6.1</v>
      </c>
      <c r="R1305">
        <v>1</v>
      </c>
      <c r="S1305" cm="1">
        <f t="array" ref="S1305">PERCENTILE(IF(Table1[Director Name] = $P1305,Table1[imdb_score]),0.25)</f>
        <v>6.1</v>
      </c>
      <c r="T1305" cm="1">
        <f t="array" ref="T1305">PERCENTILE(IF(Table1[Director Name] = $P1305,Table1[imdb_score]),0.5)</f>
        <v>6.1</v>
      </c>
      <c r="U1305" cm="1">
        <f t="array" ref="U1305">PERCENTILE(IF(Table1[Director Name] = $P1305,Table1[imdb_score]),0.75)</f>
        <v>6.1</v>
      </c>
      <c r="V1305" cm="1">
        <f t="array" ref="V1305">PERCENTILE(IF(Table1[Director Name] = $P1305,Table1[imdb_score]),1)</f>
        <v>6.1</v>
      </c>
    </row>
    <row r="1306" spans="1:22">
      <c r="A1306" t="s">
        <v>4374</v>
      </c>
      <c r="B1306">
        <v>12</v>
      </c>
      <c r="C1306">
        <v>94</v>
      </c>
      <c r="D1306" t="s">
        <v>5022</v>
      </c>
      <c r="E1306">
        <v>19281235</v>
      </c>
      <c r="F1306" t="s">
        <v>5023</v>
      </c>
      <c r="G1306" t="s">
        <v>5024</v>
      </c>
      <c r="H1306">
        <v>14281235</v>
      </c>
      <c r="I1306" t="s">
        <v>5025</v>
      </c>
      <c r="J1306" t="s">
        <v>19</v>
      </c>
      <c r="K1306" t="s">
        <v>20</v>
      </c>
      <c r="L1306">
        <v>5000000</v>
      </c>
      <c r="M1306">
        <v>5.0999999999999996</v>
      </c>
      <c r="N1306" t="s">
        <v>3052</v>
      </c>
      <c r="P1306" t="s">
        <v>5026</v>
      </c>
      <c r="Q1306">
        <v>5.7</v>
      </c>
      <c r="R1306">
        <v>1</v>
      </c>
      <c r="S1306" cm="1">
        <f t="array" ref="S1306">PERCENTILE(IF(Table1[Director Name] = $P1306,Table1[imdb_score]),0.25)</f>
        <v>5.7</v>
      </c>
      <c r="T1306" cm="1">
        <f t="array" ref="T1306">PERCENTILE(IF(Table1[Director Name] = $P1306,Table1[imdb_score]),0.5)</f>
        <v>5.7</v>
      </c>
      <c r="U1306" cm="1">
        <f t="array" ref="U1306">PERCENTILE(IF(Table1[Director Name] = $P1306,Table1[imdb_score]),0.75)</f>
        <v>5.7</v>
      </c>
      <c r="V1306" cm="1">
        <f t="array" ref="V1306">PERCENTILE(IF(Table1[Director Name] = $P1306,Table1[imdb_score]),1)</f>
        <v>5.7</v>
      </c>
    </row>
    <row r="1307" spans="1:22">
      <c r="A1307" t="s">
        <v>2159</v>
      </c>
      <c r="B1307">
        <v>265</v>
      </c>
      <c r="C1307">
        <v>101</v>
      </c>
      <c r="D1307" t="s">
        <v>5027</v>
      </c>
      <c r="E1307">
        <v>50213619</v>
      </c>
      <c r="F1307" t="s">
        <v>5028</v>
      </c>
      <c r="G1307" t="s">
        <v>5029</v>
      </c>
      <c r="H1307">
        <v>14213619</v>
      </c>
      <c r="I1307" t="s">
        <v>3595</v>
      </c>
      <c r="J1307" t="s">
        <v>19</v>
      </c>
      <c r="K1307" t="s">
        <v>20</v>
      </c>
      <c r="L1307">
        <v>36000000</v>
      </c>
      <c r="M1307">
        <v>6.4</v>
      </c>
      <c r="N1307" t="s">
        <v>3200</v>
      </c>
      <c r="P1307" t="s">
        <v>5030</v>
      </c>
      <c r="Q1307">
        <v>5.8</v>
      </c>
      <c r="R1307">
        <v>1</v>
      </c>
      <c r="S1307" cm="1">
        <f t="array" ref="S1307">PERCENTILE(IF(Table1[Director Name] = $P1307,Table1[imdb_score]),0.25)</f>
        <v>5.8</v>
      </c>
      <c r="T1307" cm="1">
        <f t="array" ref="T1307">PERCENTILE(IF(Table1[Director Name] = $P1307,Table1[imdb_score]),0.5)</f>
        <v>5.8</v>
      </c>
      <c r="U1307" cm="1">
        <f t="array" ref="U1307">PERCENTILE(IF(Table1[Director Name] = $P1307,Table1[imdb_score]),0.75)</f>
        <v>5.8</v>
      </c>
      <c r="V1307" cm="1">
        <f t="array" ref="V1307">PERCENTILE(IF(Table1[Director Name] = $P1307,Table1[imdb_score]),1)</f>
        <v>5.8</v>
      </c>
    </row>
    <row r="1308" spans="1:22">
      <c r="A1308" t="s">
        <v>2391</v>
      </c>
      <c r="B1308">
        <v>159</v>
      </c>
      <c r="C1308">
        <v>116</v>
      </c>
      <c r="D1308" t="s">
        <v>5031</v>
      </c>
      <c r="E1308">
        <v>22201636</v>
      </c>
      <c r="F1308" t="s">
        <v>5032</v>
      </c>
      <c r="G1308" t="s">
        <v>5033</v>
      </c>
      <c r="H1308">
        <v>14201636</v>
      </c>
      <c r="I1308" t="s">
        <v>5034</v>
      </c>
      <c r="J1308" t="s">
        <v>19</v>
      </c>
      <c r="K1308" t="s">
        <v>20</v>
      </c>
      <c r="L1308">
        <v>8000000</v>
      </c>
      <c r="M1308">
        <v>7.4</v>
      </c>
      <c r="N1308" t="s">
        <v>5035</v>
      </c>
      <c r="P1308" t="s">
        <v>5036</v>
      </c>
      <c r="Q1308">
        <v>5.9</v>
      </c>
      <c r="R1308">
        <v>1</v>
      </c>
      <c r="S1308" cm="1">
        <f t="array" ref="S1308">PERCENTILE(IF(Table1[Director Name] = $P1308,Table1[imdb_score]),0.25)</f>
        <v>5.9</v>
      </c>
      <c r="T1308" cm="1">
        <f t="array" ref="T1308">PERCENTILE(IF(Table1[Director Name] = $P1308,Table1[imdb_score]),0.5)</f>
        <v>5.9</v>
      </c>
      <c r="U1308" cm="1">
        <f t="array" ref="U1308">PERCENTILE(IF(Table1[Director Name] = $P1308,Table1[imdb_score]),0.75)</f>
        <v>5.9</v>
      </c>
      <c r="V1308" cm="1">
        <f t="array" ref="V1308">PERCENTILE(IF(Table1[Director Name] = $P1308,Table1[imdb_score]),1)</f>
        <v>5.9</v>
      </c>
    </row>
    <row r="1309" spans="1:22">
      <c r="A1309" t="s">
        <v>1082</v>
      </c>
      <c r="B1309">
        <v>88</v>
      </c>
      <c r="C1309">
        <v>89</v>
      </c>
      <c r="D1309" t="s">
        <v>5037</v>
      </c>
      <c r="E1309">
        <v>22168359</v>
      </c>
      <c r="F1309" t="s">
        <v>5038</v>
      </c>
      <c r="G1309" t="s">
        <v>5039</v>
      </c>
      <c r="H1309">
        <v>14168359</v>
      </c>
      <c r="I1309" t="s">
        <v>5040</v>
      </c>
      <c r="J1309" t="s">
        <v>19</v>
      </c>
      <c r="K1309" t="s">
        <v>20</v>
      </c>
      <c r="L1309">
        <v>8000000</v>
      </c>
      <c r="M1309">
        <v>5.0999999999999996</v>
      </c>
      <c r="N1309" t="s">
        <v>5041</v>
      </c>
      <c r="P1309" t="s">
        <v>5042</v>
      </c>
      <c r="Q1309">
        <v>4.7</v>
      </c>
      <c r="R1309">
        <v>1</v>
      </c>
      <c r="S1309" cm="1">
        <f t="array" ref="S1309">PERCENTILE(IF(Table1[Director Name] = $P1309,Table1[imdb_score]),0.25)</f>
        <v>4.7</v>
      </c>
      <c r="T1309" cm="1">
        <f t="array" ref="T1309">PERCENTILE(IF(Table1[Director Name] = $P1309,Table1[imdb_score]),0.5)</f>
        <v>4.7</v>
      </c>
      <c r="U1309" cm="1">
        <f t="array" ref="U1309">PERCENTILE(IF(Table1[Director Name] = $P1309,Table1[imdb_score]),0.75)</f>
        <v>4.7</v>
      </c>
      <c r="V1309" cm="1">
        <f t="array" ref="V1309">PERCENTILE(IF(Table1[Director Name] = $P1309,Table1[imdb_score]),1)</f>
        <v>4.7</v>
      </c>
    </row>
    <row r="1310" spans="1:22">
      <c r="A1310" t="s">
        <v>2993</v>
      </c>
      <c r="B1310">
        <v>226</v>
      </c>
      <c r="C1310">
        <v>100</v>
      </c>
      <c r="D1310" t="s">
        <v>5043</v>
      </c>
      <c r="E1310">
        <v>40168080</v>
      </c>
      <c r="F1310" t="s">
        <v>1908</v>
      </c>
      <c r="G1310" t="s">
        <v>5044</v>
      </c>
      <c r="H1310">
        <v>14168080</v>
      </c>
      <c r="I1310" t="s">
        <v>3670</v>
      </c>
      <c r="J1310" t="s">
        <v>19</v>
      </c>
      <c r="K1310" t="s">
        <v>20</v>
      </c>
      <c r="L1310">
        <v>26000000</v>
      </c>
      <c r="M1310">
        <v>5.2</v>
      </c>
      <c r="N1310" t="s">
        <v>5045</v>
      </c>
      <c r="P1310" t="s">
        <v>5046</v>
      </c>
      <c r="Q1310">
        <v>4.5999999999999996</v>
      </c>
      <c r="R1310">
        <v>1</v>
      </c>
      <c r="S1310" cm="1">
        <f t="array" ref="S1310">PERCENTILE(IF(Table1[Director Name] = $P1310,Table1[imdb_score]),0.25)</f>
        <v>4.5999999999999996</v>
      </c>
      <c r="T1310" cm="1">
        <f t="array" ref="T1310">PERCENTILE(IF(Table1[Director Name] = $P1310,Table1[imdb_score]),0.5)</f>
        <v>4.5999999999999996</v>
      </c>
      <c r="U1310" cm="1">
        <f t="array" ref="U1310">PERCENTILE(IF(Table1[Director Name] = $P1310,Table1[imdb_score]),0.75)</f>
        <v>4.5999999999999996</v>
      </c>
      <c r="V1310" cm="1">
        <f t="array" ref="V1310">PERCENTILE(IF(Table1[Director Name] = $P1310,Table1[imdb_score]),1)</f>
        <v>4.5999999999999996</v>
      </c>
    </row>
    <row r="1311" spans="1:22">
      <c r="A1311" t="s">
        <v>1346</v>
      </c>
      <c r="B1311">
        <v>72</v>
      </c>
      <c r="C1311">
        <v>93</v>
      </c>
      <c r="D1311" t="s">
        <v>1972</v>
      </c>
      <c r="E1311">
        <v>50129186</v>
      </c>
      <c r="F1311" t="s">
        <v>987</v>
      </c>
      <c r="G1311" t="s">
        <v>5047</v>
      </c>
      <c r="H1311">
        <v>14129186</v>
      </c>
      <c r="I1311" t="s">
        <v>973</v>
      </c>
      <c r="J1311" t="s">
        <v>19</v>
      </c>
      <c r="K1311" t="s">
        <v>20</v>
      </c>
      <c r="L1311">
        <v>36000000</v>
      </c>
      <c r="M1311">
        <v>6.9</v>
      </c>
      <c r="N1311" t="s">
        <v>3582</v>
      </c>
      <c r="P1311" t="s">
        <v>5048</v>
      </c>
      <c r="Q1311">
        <v>7.6</v>
      </c>
      <c r="R1311">
        <v>1</v>
      </c>
      <c r="S1311" cm="1">
        <f t="array" ref="S1311">PERCENTILE(IF(Table1[Director Name] = $P1311,Table1[imdb_score]),0.25)</f>
        <v>7.6</v>
      </c>
      <c r="T1311" cm="1">
        <f t="array" ref="T1311">PERCENTILE(IF(Table1[Director Name] = $P1311,Table1[imdb_score]),0.5)</f>
        <v>7.6</v>
      </c>
      <c r="U1311" cm="1">
        <f t="array" ref="U1311">PERCENTILE(IF(Table1[Director Name] = $P1311,Table1[imdb_score]),0.75)</f>
        <v>7.6</v>
      </c>
      <c r="V1311" cm="1">
        <f t="array" ref="V1311">PERCENTILE(IF(Table1[Director Name] = $P1311,Table1[imdb_score]),1)</f>
        <v>7.6</v>
      </c>
    </row>
    <row r="1312" spans="1:22">
      <c r="A1312" t="s">
        <v>1411</v>
      </c>
      <c r="B1312">
        <v>273</v>
      </c>
      <c r="C1312">
        <v>108</v>
      </c>
      <c r="D1312" t="s">
        <v>192</v>
      </c>
      <c r="E1312">
        <v>34126138</v>
      </c>
      <c r="F1312" t="s">
        <v>28</v>
      </c>
      <c r="G1312" t="s">
        <v>5049</v>
      </c>
      <c r="H1312">
        <v>14126138</v>
      </c>
      <c r="I1312" t="s">
        <v>1632</v>
      </c>
      <c r="J1312" t="s">
        <v>19</v>
      </c>
      <c r="K1312" t="s">
        <v>20</v>
      </c>
      <c r="L1312">
        <v>20000000</v>
      </c>
      <c r="M1312">
        <v>8.3000000000000007</v>
      </c>
      <c r="N1312" t="s">
        <v>1692</v>
      </c>
      <c r="P1312" t="s">
        <v>5050</v>
      </c>
      <c r="Q1312">
        <v>5.6</v>
      </c>
      <c r="R1312">
        <v>1</v>
      </c>
      <c r="S1312" cm="1">
        <f t="array" ref="S1312">PERCENTILE(IF(Table1[Director Name] = $P1312,Table1[imdb_score]),0.25)</f>
        <v>5.6</v>
      </c>
      <c r="T1312" cm="1">
        <f t="array" ref="T1312">PERCENTILE(IF(Table1[Director Name] = $P1312,Table1[imdb_score]),0.5)</f>
        <v>5.6</v>
      </c>
      <c r="U1312" cm="1">
        <f t="array" ref="U1312">PERCENTILE(IF(Table1[Director Name] = $P1312,Table1[imdb_score]),0.75)</f>
        <v>5.6</v>
      </c>
      <c r="V1312" cm="1">
        <f t="array" ref="V1312">PERCENTILE(IF(Table1[Director Name] = $P1312,Table1[imdb_score]),1)</f>
        <v>5.6</v>
      </c>
    </row>
    <row r="1313" spans="1:22">
      <c r="A1313" t="s">
        <v>2013</v>
      </c>
      <c r="B1313">
        <v>65</v>
      </c>
      <c r="C1313">
        <v>111</v>
      </c>
      <c r="D1313" t="s">
        <v>5051</v>
      </c>
      <c r="E1313">
        <v>29106737</v>
      </c>
      <c r="F1313" t="s">
        <v>2798</v>
      </c>
      <c r="G1313" t="s">
        <v>5052</v>
      </c>
      <c r="H1313">
        <v>14106737</v>
      </c>
      <c r="I1313" t="s">
        <v>5053</v>
      </c>
      <c r="J1313" t="s">
        <v>19</v>
      </c>
      <c r="K1313" t="s">
        <v>20</v>
      </c>
      <c r="L1313">
        <v>15000000</v>
      </c>
      <c r="M1313">
        <v>6</v>
      </c>
      <c r="N1313" t="s">
        <v>564</v>
      </c>
      <c r="P1313" t="s">
        <v>5054</v>
      </c>
      <c r="Q1313">
        <v>7</v>
      </c>
      <c r="R1313">
        <v>1</v>
      </c>
      <c r="S1313" cm="1">
        <f t="array" ref="S1313">PERCENTILE(IF(Table1[Director Name] = $P1313,Table1[imdb_score]),0.25)</f>
        <v>7</v>
      </c>
      <c r="T1313" cm="1">
        <f t="array" ref="T1313">PERCENTILE(IF(Table1[Director Name] = $P1313,Table1[imdb_score]),0.5)</f>
        <v>7</v>
      </c>
      <c r="U1313" cm="1">
        <f t="array" ref="U1313">PERCENTILE(IF(Table1[Director Name] = $P1313,Table1[imdb_score]),0.75)</f>
        <v>7</v>
      </c>
      <c r="V1313" cm="1">
        <f t="array" ref="V1313">PERCENTILE(IF(Table1[Director Name] = $P1313,Table1[imdb_score]),1)</f>
        <v>7</v>
      </c>
    </row>
    <row r="1314" spans="1:22">
      <c r="A1314" t="s">
        <v>2229</v>
      </c>
      <c r="B1314">
        <v>112</v>
      </c>
      <c r="C1314">
        <v>75</v>
      </c>
      <c r="D1314" t="s">
        <v>3280</v>
      </c>
      <c r="E1314">
        <v>23078294</v>
      </c>
      <c r="F1314" t="s">
        <v>946</v>
      </c>
      <c r="G1314" t="s">
        <v>5055</v>
      </c>
      <c r="H1314">
        <v>14078294</v>
      </c>
      <c r="I1314" t="s">
        <v>5056</v>
      </c>
      <c r="J1314" t="s">
        <v>19</v>
      </c>
      <c r="K1314" t="s">
        <v>20</v>
      </c>
      <c r="L1314">
        <v>9000000</v>
      </c>
      <c r="M1314">
        <v>5.0999999999999996</v>
      </c>
      <c r="N1314" t="s">
        <v>1943</v>
      </c>
      <c r="P1314" t="s">
        <v>5057</v>
      </c>
      <c r="Q1314">
        <v>5.8</v>
      </c>
      <c r="R1314">
        <v>1</v>
      </c>
      <c r="S1314" cm="1">
        <f t="array" ref="S1314">PERCENTILE(IF(Table1[Director Name] = $P1314,Table1[imdb_score]),0.25)</f>
        <v>5.8</v>
      </c>
      <c r="T1314" cm="1">
        <f t="array" ref="T1314">PERCENTILE(IF(Table1[Director Name] = $P1314,Table1[imdb_score]),0.5)</f>
        <v>5.8</v>
      </c>
      <c r="U1314" cm="1">
        <f t="array" ref="U1314">PERCENTILE(IF(Table1[Director Name] = $P1314,Table1[imdb_score]),0.75)</f>
        <v>5.8</v>
      </c>
      <c r="V1314" cm="1">
        <f t="array" ref="V1314">PERCENTILE(IF(Table1[Director Name] = $P1314,Table1[imdb_score]),1)</f>
        <v>5.8</v>
      </c>
    </row>
    <row r="1315" spans="1:22">
      <c r="A1315" t="s">
        <v>1383</v>
      </c>
      <c r="B1315">
        <v>133</v>
      </c>
      <c r="C1315">
        <v>104</v>
      </c>
      <c r="D1315" t="s">
        <v>2261</v>
      </c>
      <c r="E1315">
        <v>74058698</v>
      </c>
      <c r="F1315" t="s">
        <v>86</v>
      </c>
      <c r="G1315" t="s">
        <v>5058</v>
      </c>
      <c r="H1315">
        <v>14058698</v>
      </c>
      <c r="I1315" t="s">
        <v>1381</v>
      </c>
      <c r="J1315" t="s">
        <v>19</v>
      </c>
      <c r="K1315" t="s">
        <v>20</v>
      </c>
      <c r="L1315">
        <v>60000000</v>
      </c>
      <c r="M1315">
        <v>6.3</v>
      </c>
      <c r="N1315" t="s">
        <v>1608</v>
      </c>
      <c r="P1315" t="s">
        <v>5059</v>
      </c>
      <c r="Q1315">
        <v>2.8</v>
      </c>
      <c r="R1315">
        <v>1</v>
      </c>
      <c r="S1315" cm="1">
        <f t="array" ref="S1315">PERCENTILE(IF(Table1[Director Name] = $P1315,Table1[imdb_score]),0.25)</f>
        <v>2.8</v>
      </c>
      <c r="T1315" cm="1">
        <f t="array" ref="T1315">PERCENTILE(IF(Table1[Director Name] = $P1315,Table1[imdb_score]),0.5)</f>
        <v>2.8</v>
      </c>
      <c r="U1315" cm="1">
        <f t="array" ref="U1315">PERCENTILE(IF(Table1[Director Name] = $P1315,Table1[imdb_score]),0.75)</f>
        <v>2.8</v>
      </c>
      <c r="V1315" cm="1">
        <f t="array" ref="V1315">PERCENTILE(IF(Table1[Director Name] = $P1315,Table1[imdb_score]),1)</f>
        <v>2.8</v>
      </c>
    </row>
    <row r="1316" spans="1:22">
      <c r="A1316" t="s">
        <v>5060</v>
      </c>
      <c r="B1316">
        <v>57</v>
      </c>
      <c r="C1316">
        <v>91</v>
      </c>
      <c r="D1316" t="s">
        <v>1179</v>
      </c>
      <c r="E1316">
        <v>27052167</v>
      </c>
      <c r="F1316" t="s">
        <v>1980</v>
      </c>
      <c r="G1316" t="s">
        <v>5061</v>
      </c>
      <c r="H1316">
        <v>14052167</v>
      </c>
      <c r="I1316" t="s">
        <v>5062</v>
      </c>
      <c r="J1316" t="s">
        <v>19</v>
      </c>
      <c r="K1316" t="s">
        <v>20</v>
      </c>
      <c r="L1316">
        <v>13000000</v>
      </c>
      <c r="M1316">
        <v>6.1</v>
      </c>
      <c r="N1316" t="s">
        <v>709</v>
      </c>
      <c r="P1316" t="s">
        <v>5063</v>
      </c>
      <c r="Q1316">
        <v>5.8</v>
      </c>
      <c r="R1316">
        <v>1</v>
      </c>
      <c r="S1316" cm="1">
        <f t="array" ref="S1316">PERCENTILE(IF(Table1[Director Name] = $P1316,Table1[imdb_score]),0.25)</f>
        <v>5.8</v>
      </c>
      <c r="T1316" cm="1">
        <f t="array" ref="T1316">PERCENTILE(IF(Table1[Director Name] = $P1316,Table1[imdb_score]),0.5)</f>
        <v>5.8</v>
      </c>
      <c r="U1316" cm="1">
        <f t="array" ref="U1316">PERCENTILE(IF(Table1[Director Name] = $P1316,Table1[imdb_score]),0.75)</f>
        <v>5.8</v>
      </c>
      <c r="V1316" cm="1">
        <f t="array" ref="V1316">PERCENTILE(IF(Table1[Director Name] = $P1316,Table1[imdb_score]),1)</f>
        <v>5.8</v>
      </c>
    </row>
    <row r="1317" spans="1:22">
      <c r="A1317" t="s">
        <v>297</v>
      </c>
      <c r="B1317">
        <v>74</v>
      </c>
      <c r="C1317">
        <v>124</v>
      </c>
      <c r="D1317" t="s">
        <v>2154</v>
      </c>
      <c r="E1317">
        <v>84049211</v>
      </c>
      <c r="F1317" t="s">
        <v>888</v>
      </c>
      <c r="G1317" t="s">
        <v>5064</v>
      </c>
      <c r="H1317">
        <v>14049211</v>
      </c>
      <c r="I1317" t="s">
        <v>5065</v>
      </c>
      <c r="J1317" t="s">
        <v>19</v>
      </c>
      <c r="K1317" t="s">
        <v>20</v>
      </c>
      <c r="L1317">
        <v>70000000</v>
      </c>
      <c r="M1317">
        <v>6.4</v>
      </c>
      <c r="N1317" t="s">
        <v>1081</v>
      </c>
      <c r="P1317" t="s">
        <v>5066</v>
      </c>
      <c r="Q1317">
        <v>6.1</v>
      </c>
      <c r="R1317">
        <v>1</v>
      </c>
      <c r="S1317" cm="1">
        <f t="array" ref="S1317">PERCENTILE(IF(Table1[Director Name] = $P1317,Table1[imdb_score]),0.25)</f>
        <v>6.1</v>
      </c>
      <c r="T1317" cm="1">
        <f t="array" ref="T1317">PERCENTILE(IF(Table1[Director Name] = $P1317,Table1[imdb_score]),0.5)</f>
        <v>6.1</v>
      </c>
      <c r="U1317" cm="1">
        <f t="array" ref="U1317">PERCENTILE(IF(Table1[Director Name] = $P1317,Table1[imdb_score]),0.75)</f>
        <v>6.1</v>
      </c>
      <c r="V1317" cm="1">
        <f t="array" ref="V1317">PERCENTILE(IF(Table1[Director Name] = $P1317,Table1[imdb_score]),1)</f>
        <v>6.1</v>
      </c>
    </row>
    <row r="1318" spans="1:22">
      <c r="A1318" t="s">
        <v>1421</v>
      </c>
      <c r="B1318">
        <v>116</v>
      </c>
      <c r="C1318">
        <v>112</v>
      </c>
      <c r="D1318" t="s">
        <v>3103</v>
      </c>
      <c r="E1318">
        <v>36020063</v>
      </c>
      <c r="F1318" t="s">
        <v>789</v>
      </c>
      <c r="G1318" t="s">
        <v>5067</v>
      </c>
      <c r="H1318">
        <v>14020063</v>
      </c>
      <c r="I1318" t="s">
        <v>5068</v>
      </c>
      <c r="J1318" t="s">
        <v>19</v>
      </c>
      <c r="K1318" t="s">
        <v>20</v>
      </c>
      <c r="L1318">
        <v>22000000</v>
      </c>
      <c r="M1318">
        <v>6.6</v>
      </c>
      <c r="N1318" t="s">
        <v>1124</v>
      </c>
      <c r="P1318" t="s">
        <v>5069</v>
      </c>
      <c r="Q1318">
        <v>6.3</v>
      </c>
      <c r="R1318">
        <v>1</v>
      </c>
      <c r="S1318" cm="1">
        <f t="array" ref="S1318">PERCENTILE(IF(Table1[Director Name] = $P1318,Table1[imdb_score]),0.25)</f>
        <v>6.3</v>
      </c>
      <c r="T1318" cm="1">
        <f t="array" ref="T1318">PERCENTILE(IF(Table1[Director Name] = $P1318,Table1[imdb_score]),0.5)</f>
        <v>6.3</v>
      </c>
      <c r="U1318" cm="1">
        <f t="array" ref="U1318">PERCENTILE(IF(Table1[Director Name] = $P1318,Table1[imdb_score]),0.75)</f>
        <v>6.3</v>
      </c>
      <c r="V1318" cm="1">
        <f t="array" ref="V1318">PERCENTILE(IF(Table1[Director Name] = $P1318,Table1[imdb_score]),1)</f>
        <v>6.3</v>
      </c>
    </row>
    <row r="1319" spans="1:22">
      <c r="A1319" t="s">
        <v>1366</v>
      </c>
      <c r="B1319">
        <v>88</v>
      </c>
      <c r="C1319">
        <v>119</v>
      </c>
      <c r="D1319" t="s">
        <v>2213</v>
      </c>
      <c r="E1319">
        <v>39008741</v>
      </c>
      <c r="F1319" t="s">
        <v>624</v>
      </c>
      <c r="G1319" t="s">
        <v>5070</v>
      </c>
      <c r="H1319">
        <v>14008741</v>
      </c>
      <c r="I1319" t="s">
        <v>5071</v>
      </c>
      <c r="J1319" t="s">
        <v>19</v>
      </c>
      <c r="K1319" t="s">
        <v>20</v>
      </c>
      <c r="L1319">
        <v>25000000</v>
      </c>
      <c r="M1319">
        <v>6.6</v>
      </c>
      <c r="N1319" t="s">
        <v>374</v>
      </c>
      <c r="P1319" t="s">
        <v>5072</v>
      </c>
      <c r="Q1319">
        <v>5.3</v>
      </c>
      <c r="R1319">
        <v>1</v>
      </c>
      <c r="S1319" cm="1">
        <f t="array" ref="S1319">PERCENTILE(IF(Table1[Director Name] = $P1319,Table1[imdb_score]),0.25)</f>
        <v>5.3</v>
      </c>
      <c r="T1319" cm="1">
        <f t="array" ref="T1319">PERCENTILE(IF(Table1[Director Name] = $P1319,Table1[imdb_score]),0.5)</f>
        <v>5.3</v>
      </c>
      <c r="U1319" cm="1">
        <f t="array" ref="U1319">PERCENTILE(IF(Table1[Director Name] = $P1319,Table1[imdb_score]),0.75)</f>
        <v>5.3</v>
      </c>
      <c r="V1319" cm="1">
        <f t="array" ref="V1319">PERCENTILE(IF(Table1[Director Name] = $P1319,Table1[imdb_score]),1)</f>
        <v>5.3</v>
      </c>
    </row>
    <row r="1320" spans="1:22">
      <c r="A1320" t="s">
        <v>1835</v>
      </c>
      <c r="B1320">
        <v>268</v>
      </c>
      <c r="C1320">
        <v>98</v>
      </c>
      <c r="D1320" t="s">
        <v>2310</v>
      </c>
      <c r="E1320">
        <v>41008532</v>
      </c>
      <c r="F1320" t="s">
        <v>479</v>
      </c>
      <c r="G1320" t="s">
        <v>5073</v>
      </c>
      <c r="H1320">
        <v>14008532</v>
      </c>
      <c r="I1320" t="s">
        <v>5074</v>
      </c>
      <c r="J1320" t="s">
        <v>19</v>
      </c>
      <c r="K1320" t="s">
        <v>20</v>
      </c>
      <c r="L1320">
        <v>27000000</v>
      </c>
      <c r="M1320">
        <v>6.7</v>
      </c>
      <c r="N1320" t="s">
        <v>1608</v>
      </c>
      <c r="P1320" t="s">
        <v>5075</v>
      </c>
      <c r="Q1320">
        <v>5.3</v>
      </c>
      <c r="R1320">
        <v>1</v>
      </c>
      <c r="S1320" cm="1">
        <f t="array" ref="S1320">PERCENTILE(IF(Table1[Director Name] = $P1320,Table1[imdb_score]),0.25)</f>
        <v>5.3</v>
      </c>
      <c r="T1320" cm="1">
        <f t="array" ref="T1320">PERCENTILE(IF(Table1[Director Name] = $P1320,Table1[imdb_score]),0.5)</f>
        <v>5.3</v>
      </c>
      <c r="U1320" cm="1">
        <f t="array" ref="U1320">PERCENTILE(IF(Table1[Director Name] = $P1320,Table1[imdb_score]),0.75)</f>
        <v>5.3</v>
      </c>
      <c r="V1320" cm="1">
        <f t="array" ref="V1320">PERCENTILE(IF(Table1[Director Name] = $P1320,Table1[imdb_score]),1)</f>
        <v>5.3</v>
      </c>
    </row>
    <row r="1321" spans="1:22">
      <c r="A1321" t="s">
        <v>1760</v>
      </c>
      <c r="B1321">
        <v>168</v>
      </c>
      <c r="C1321">
        <v>118</v>
      </c>
      <c r="D1321" t="s">
        <v>4023</v>
      </c>
      <c r="E1321">
        <v>44983704</v>
      </c>
      <c r="F1321" t="s">
        <v>1908</v>
      </c>
      <c r="G1321" t="s">
        <v>5076</v>
      </c>
      <c r="H1321">
        <v>13983704</v>
      </c>
      <c r="I1321" t="s">
        <v>1823</v>
      </c>
      <c r="J1321" t="s">
        <v>19</v>
      </c>
      <c r="K1321" t="s">
        <v>20</v>
      </c>
      <c r="L1321">
        <v>31000000</v>
      </c>
      <c r="M1321">
        <v>7.3</v>
      </c>
      <c r="N1321" t="s">
        <v>5077</v>
      </c>
      <c r="P1321" t="s">
        <v>5078</v>
      </c>
      <c r="Q1321">
        <v>7.6</v>
      </c>
      <c r="R1321">
        <v>1</v>
      </c>
      <c r="S1321" cm="1">
        <f t="array" ref="S1321">PERCENTILE(IF(Table1[Director Name] = $P1321,Table1[imdb_score]),0.25)</f>
        <v>7.6</v>
      </c>
      <c r="T1321" cm="1">
        <f t="array" ref="T1321">PERCENTILE(IF(Table1[Director Name] = $P1321,Table1[imdb_score]),0.5)</f>
        <v>7.6</v>
      </c>
      <c r="U1321" cm="1">
        <f t="array" ref="U1321">PERCENTILE(IF(Table1[Director Name] = $P1321,Table1[imdb_score]),0.75)</f>
        <v>7.6</v>
      </c>
      <c r="V1321" cm="1">
        <f t="array" ref="V1321">PERCENTILE(IF(Table1[Director Name] = $P1321,Table1[imdb_score]),1)</f>
        <v>7.6</v>
      </c>
    </row>
    <row r="1322" spans="1:22">
      <c r="A1322" t="s">
        <v>682</v>
      </c>
      <c r="B1322">
        <v>100</v>
      </c>
      <c r="C1322">
        <v>108</v>
      </c>
      <c r="D1322" t="s">
        <v>855</v>
      </c>
      <c r="E1322">
        <v>53955614</v>
      </c>
      <c r="F1322" t="s">
        <v>192</v>
      </c>
      <c r="G1322" t="s">
        <v>5079</v>
      </c>
      <c r="H1322">
        <v>13955614</v>
      </c>
      <c r="I1322" t="s">
        <v>4705</v>
      </c>
      <c r="J1322" t="s">
        <v>19</v>
      </c>
      <c r="K1322" t="s">
        <v>20</v>
      </c>
      <c r="L1322">
        <v>40000000</v>
      </c>
      <c r="M1322">
        <v>6.1</v>
      </c>
      <c r="N1322" t="s">
        <v>1560</v>
      </c>
      <c r="P1322" t="s">
        <v>5080</v>
      </c>
      <c r="Q1322">
        <v>7.7</v>
      </c>
      <c r="R1322">
        <v>1</v>
      </c>
      <c r="S1322" cm="1">
        <f t="array" ref="S1322">PERCENTILE(IF(Table1[Director Name] = $P1322,Table1[imdb_score]),0.25)</f>
        <v>7.7</v>
      </c>
      <c r="T1322" cm="1">
        <f t="array" ref="T1322">PERCENTILE(IF(Table1[Director Name] = $P1322,Table1[imdb_score]),0.5)</f>
        <v>7.7</v>
      </c>
      <c r="U1322" cm="1">
        <f t="array" ref="U1322">PERCENTILE(IF(Table1[Director Name] = $P1322,Table1[imdb_score]),0.75)</f>
        <v>7.7</v>
      </c>
      <c r="V1322" cm="1">
        <f t="array" ref="V1322">PERCENTILE(IF(Table1[Director Name] = $P1322,Table1[imdb_score]),1)</f>
        <v>7.7</v>
      </c>
    </row>
    <row r="1323" spans="1:22">
      <c r="A1323" t="s">
        <v>4342</v>
      </c>
      <c r="B1323">
        <v>120</v>
      </c>
      <c r="C1323">
        <v>98</v>
      </c>
      <c r="D1323" t="s">
        <v>5081</v>
      </c>
      <c r="E1323">
        <v>43894863</v>
      </c>
      <c r="F1323" t="s">
        <v>421</v>
      </c>
      <c r="G1323" t="s">
        <v>5082</v>
      </c>
      <c r="H1323">
        <v>13894863</v>
      </c>
      <c r="I1323" t="s">
        <v>1367</v>
      </c>
      <c r="J1323" t="s">
        <v>19</v>
      </c>
      <c r="K1323" t="s">
        <v>20</v>
      </c>
      <c r="L1323">
        <v>30000000</v>
      </c>
      <c r="M1323">
        <v>5.9</v>
      </c>
      <c r="N1323" t="s">
        <v>331</v>
      </c>
      <c r="P1323" t="s">
        <v>5083</v>
      </c>
      <c r="Q1323">
        <v>5.7</v>
      </c>
      <c r="R1323">
        <v>1</v>
      </c>
      <c r="S1323" cm="1">
        <f t="array" ref="S1323">PERCENTILE(IF(Table1[Director Name] = $P1323,Table1[imdb_score]),0.25)</f>
        <v>5.7</v>
      </c>
      <c r="T1323" cm="1">
        <f t="array" ref="T1323">PERCENTILE(IF(Table1[Director Name] = $P1323,Table1[imdb_score]),0.5)</f>
        <v>5.7</v>
      </c>
      <c r="U1323" cm="1">
        <f t="array" ref="U1323">PERCENTILE(IF(Table1[Director Name] = $P1323,Table1[imdb_score]),0.75)</f>
        <v>5.7</v>
      </c>
      <c r="V1323" cm="1">
        <f t="array" ref="V1323">PERCENTILE(IF(Table1[Director Name] = $P1323,Table1[imdb_score]),1)</f>
        <v>5.7</v>
      </c>
    </row>
    <row r="1324" spans="1:22">
      <c r="A1324" t="s">
        <v>51</v>
      </c>
      <c r="B1324">
        <v>388</v>
      </c>
      <c r="C1324">
        <v>146</v>
      </c>
      <c r="D1324" t="s">
        <v>1566</v>
      </c>
      <c r="E1324">
        <v>79883359</v>
      </c>
      <c r="F1324" t="s">
        <v>5084</v>
      </c>
      <c r="G1324" t="s">
        <v>5085</v>
      </c>
      <c r="H1324">
        <v>13883359</v>
      </c>
      <c r="I1324" t="s">
        <v>827</v>
      </c>
      <c r="J1324" t="s">
        <v>19</v>
      </c>
      <c r="K1324" t="s">
        <v>20</v>
      </c>
      <c r="L1324">
        <v>66000000</v>
      </c>
      <c r="M1324">
        <v>7.2</v>
      </c>
      <c r="N1324" t="s">
        <v>744</v>
      </c>
      <c r="P1324" t="s">
        <v>5086</v>
      </c>
      <c r="Q1324">
        <v>6.2</v>
      </c>
      <c r="R1324">
        <v>1</v>
      </c>
      <c r="S1324" cm="1">
        <f t="array" ref="S1324">PERCENTILE(IF(Table1[Director Name] = $P1324,Table1[imdb_score]),0.25)</f>
        <v>6.2</v>
      </c>
      <c r="T1324" cm="1">
        <f t="array" ref="T1324">PERCENTILE(IF(Table1[Director Name] = $P1324,Table1[imdb_score]),0.5)</f>
        <v>6.2</v>
      </c>
      <c r="U1324" cm="1">
        <f t="array" ref="U1324">PERCENTILE(IF(Table1[Director Name] = $P1324,Table1[imdb_score]),0.75)</f>
        <v>6.2</v>
      </c>
      <c r="V1324" cm="1">
        <f t="array" ref="V1324">PERCENTILE(IF(Table1[Director Name] = $P1324,Table1[imdb_score]),1)</f>
        <v>6.2</v>
      </c>
    </row>
    <row r="1325" spans="1:22">
      <c r="A1325" t="s">
        <v>1353</v>
      </c>
      <c r="B1325">
        <v>128</v>
      </c>
      <c r="C1325">
        <v>123</v>
      </c>
      <c r="D1325" t="s">
        <v>3501</v>
      </c>
      <c r="E1325">
        <v>25776062</v>
      </c>
      <c r="F1325" t="s">
        <v>1446</v>
      </c>
      <c r="G1325" t="s">
        <v>5087</v>
      </c>
      <c r="H1325">
        <v>13776062</v>
      </c>
      <c r="I1325" t="s">
        <v>608</v>
      </c>
      <c r="J1325" t="s">
        <v>19</v>
      </c>
      <c r="K1325" t="s">
        <v>20</v>
      </c>
      <c r="L1325">
        <v>12000000</v>
      </c>
      <c r="M1325">
        <v>7.4</v>
      </c>
      <c r="N1325" t="s">
        <v>2060</v>
      </c>
      <c r="P1325" t="s">
        <v>5088</v>
      </c>
      <c r="Q1325">
        <v>7.5</v>
      </c>
      <c r="R1325">
        <v>1</v>
      </c>
      <c r="S1325" cm="1">
        <f t="array" ref="S1325">PERCENTILE(IF(Table1[Director Name] = $P1325,Table1[imdb_score]),0.25)</f>
        <v>7.5</v>
      </c>
      <c r="T1325" cm="1">
        <f t="array" ref="T1325">PERCENTILE(IF(Table1[Director Name] = $P1325,Table1[imdb_score]),0.5)</f>
        <v>7.5</v>
      </c>
      <c r="U1325" cm="1">
        <f t="array" ref="U1325">PERCENTILE(IF(Table1[Director Name] = $P1325,Table1[imdb_score]),0.75)</f>
        <v>7.5</v>
      </c>
      <c r="V1325" cm="1">
        <f t="array" ref="V1325">PERCENTILE(IF(Table1[Director Name] = $P1325,Table1[imdb_score]),1)</f>
        <v>7.5</v>
      </c>
    </row>
    <row r="1326" spans="1:22">
      <c r="A1326" t="s">
        <v>3067</v>
      </c>
      <c r="B1326">
        <v>60</v>
      </c>
      <c r="C1326">
        <v>133</v>
      </c>
      <c r="D1326" t="s">
        <v>1096</v>
      </c>
      <c r="E1326">
        <v>68750000</v>
      </c>
      <c r="F1326" t="s">
        <v>1686</v>
      </c>
      <c r="G1326" t="s">
        <v>5089</v>
      </c>
      <c r="H1326">
        <v>13750000</v>
      </c>
      <c r="I1326" t="s">
        <v>973</v>
      </c>
      <c r="J1326" t="s">
        <v>19</v>
      </c>
      <c r="K1326" t="s">
        <v>20</v>
      </c>
      <c r="L1326">
        <v>55000000</v>
      </c>
      <c r="M1326">
        <v>6.4</v>
      </c>
      <c r="N1326" t="s">
        <v>1081</v>
      </c>
      <c r="P1326" t="s">
        <v>5090</v>
      </c>
      <c r="Q1326">
        <v>6.8</v>
      </c>
      <c r="R1326">
        <v>1</v>
      </c>
      <c r="S1326" cm="1">
        <f t="array" ref="S1326">PERCENTILE(IF(Table1[Director Name] = $P1326,Table1[imdb_score]),0.25)</f>
        <v>6.8</v>
      </c>
      <c r="T1326" cm="1">
        <f t="array" ref="T1326">PERCENTILE(IF(Table1[Director Name] = $P1326,Table1[imdb_score]),0.5)</f>
        <v>6.8</v>
      </c>
      <c r="U1326" cm="1">
        <f t="array" ref="U1326">PERCENTILE(IF(Table1[Director Name] = $P1326,Table1[imdb_score]),0.75)</f>
        <v>6.8</v>
      </c>
      <c r="V1326" cm="1">
        <f t="array" ref="V1326">PERCENTILE(IF(Table1[Director Name] = $P1326,Table1[imdb_score]),1)</f>
        <v>6.8</v>
      </c>
    </row>
    <row r="1327" spans="1:22">
      <c r="A1327" t="s">
        <v>501</v>
      </c>
      <c r="B1327">
        <v>63</v>
      </c>
      <c r="C1327">
        <v>102</v>
      </c>
      <c r="D1327" t="s">
        <v>3219</v>
      </c>
      <c r="E1327">
        <v>38747385</v>
      </c>
      <c r="F1327" t="s">
        <v>394</v>
      </c>
      <c r="G1327" t="s">
        <v>5091</v>
      </c>
      <c r="H1327">
        <v>13747385</v>
      </c>
      <c r="I1327" t="s">
        <v>5022</v>
      </c>
      <c r="J1327" t="s">
        <v>19</v>
      </c>
      <c r="K1327" t="s">
        <v>20</v>
      </c>
      <c r="L1327">
        <v>25000000</v>
      </c>
      <c r="M1327">
        <v>6.9</v>
      </c>
      <c r="N1327" t="s">
        <v>5092</v>
      </c>
      <c r="P1327" t="s">
        <v>5093</v>
      </c>
      <c r="Q1327">
        <v>6.9</v>
      </c>
      <c r="R1327">
        <v>1</v>
      </c>
      <c r="S1327" cm="1">
        <f t="array" ref="S1327">PERCENTILE(IF(Table1[Director Name] = $P1327,Table1[imdb_score]),0.25)</f>
        <v>6.9</v>
      </c>
      <c r="T1327" cm="1">
        <f t="array" ref="T1327">PERCENTILE(IF(Table1[Director Name] = $P1327,Table1[imdb_score]),0.5)</f>
        <v>6.9</v>
      </c>
      <c r="U1327" cm="1">
        <f t="array" ref="U1327">PERCENTILE(IF(Table1[Director Name] = $P1327,Table1[imdb_score]),0.75)</f>
        <v>6.9</v>
      </c>
      <c r="V1327" cm="1">
        <f t="array" ref="V1327">PERCENTILE(IF(Table1[Director Name] = $P1327,Table1[imdb_score]),1)</f>
        <v>6.9</v>
      </c>
    </row>
    <row r="1328" spans="1:22">
      <c r="A1328" t="s">
        <v>2578</v>
      </c>
      <c r="B1328">
        <v>105</v>
      </c>
      <c r="C1328">
        <v>99</v>
      </c>
      <c r="D1328" t="s">
        <v>783</v>
      </c>
      <c r="E1328">
        <v>73701902</v>
      </c>
      <c r="F1328" t="s">
        <v>1393</v>
      </c>
      <c r="G1328" t="s">
        <v>5094</v>
      </c>
      <c r="H1328">
        <v>13701902</v>
      </c>
      <c r="I1328" t="s">
        <v>4228</v>
      </c>
      <c r="J1328" t="s">
        <v>19</v>
      </c>
      <c r="K1328" t="s">
        <v>20</v>
      </c>
      <c r="L1328">
        <v>60000000</v>
      </c>
      <c r="M1328">
        <v>5.2</v>
      </c>
      <c r="N1328" t="s">
        <v>180</v>
      </c>
      <c r="P1328" t="s">
        <v>5095</v>
      </c>
      <c r="Q1328">
        <v>6</v>
      </c>
      <c r="R1328">
        <v>1</v>
      </c>
      <c r="S1328" cm="1">
        <f t="array" ref="S1328">PERCENTILE(IF(Table1[Director Name] = $P1328,Table1[imdb_score]),0.25)</f>
        <v>6</v>
      </c>
      <c r="T1328" cm="1">
        <f t="array" ref="T1328">PERCENTILE(IF(Table1[Director Name] = $P1328,Table1[imdb_score]),0.5)</f>
        <v>6</v>
      </c>
      <c r="U1328" cm="1">
        <f t="array" ref="U1328">PERCENTILE(IF(Table1[Director Name] = $P1328,Table1[imdb_score]),0.75)</f>
        <v>6</v>
      </c>
      <c r="V1328" cm="1">
        <f t="array" ref="V1328">PERCENTILE(IF(Table1[Director Name] = $P1328,Table1[imdb_score]),1)</f>
        <v>6</v>
      </c>
    </row>
    <row r="1329" spans="1:22">
      <c r="A1329" t="s">
        <v>3773</v>
      </c>
      <c r="B1329">
        <v>44</v>
      </c>
      <c r="C1329">
        <v>82</v>
      </c>
      <c r="D1329" t="s">
        <v>5096</v>
      </c>
      <c r="E1329">
        <v>36696761</v>
      </c>
      <c r="F1329" t="s">
        <v>2658</v>
      </c>
      <c r="G1329" t="s">
        <v>5097</v>
      </c>
      <c r="H1329">
        <v>13696761</v>
      </c>
      <c r="I1329" t="s">
        <v>5098</v>
      </c>
      <c r="J1329" t="s">
        <v>19</v>
      </c>
      <c r="K1329" t="s">
        <v>20</v>
      </c>
      <c r="L1329">
        <v>23000000</v>
      </c>
      <c r="M1329">
        <v>6.5</v>
      </c>
      <c r="N1329" t="s">
        <v>3822</v>
      </c>
      <c r="P1329" t="s">
        <v>5060</v>
      </c>
      <c r="Q1329">
        <v>6.1</v>
      </c>
      <c r="R1329">
        <v>1</v>
      </c>
      <c r="S1329" cm="1">
        <f t="array" ref="S1329">PERCENTILE(IF(Table1[Director Name] = $P1329,Table1[imdb_score]),0.25)</f>
        <v>6.1</v>
      </c>
      <c r="T1329" cm="1">
        <f t="array" ref="T1329">PERCENTILE(IF(Table1[Director Name] = $P1329,Table1[imdb_score]),0.5)</f>
        <v>6.1</v>
      </c>
      <c r="U1329" cm="1">
        <f t="array" ref="U1329">PERCENTILE(IF(Table1[Director Name] = $P1329,Table1[imdb_score]),0.75)</f>
        <v>6.1</v>
      </c>
      <c r="V1329" cm="1">
        <f t="array" ref="V1329">PERCENTILE(IF(Table1[Director Name] = $P1329,Table1[imdb_score]),1)</f>
        <v>6.1</v>
      </c>
    </row>
    <row r="1330" spans="1:22">
      <c r="A1330" t="s">
        <v>693</v>
      </c>
      <c r="B1330">
        <v>91</v>
      </c>
      <c r="C1330">
        <v>105</v>
      </c>
      <c r="D1330" t="s">
        <v>5099</v>
      </c>
      <c r="E1330">
        <v>33687630</v>
      </c>
      <c r="F1330" t="s">
        <v>646</v>
      </c>
      <c r="G1330" t="s">
        <v>5100</v>
      </c>
      <c r="H1330">
        <v>13687630</v>
      </c>
      <c r="I1330" t="s">
        <v>5101</v>
      </c>
      <c r="J1330" t="s">
        <v>19</v>
      </c>
      <c r="K1330" t="s">
        <v>20</v>
      </c>
      <c r="L1330">
        <v>20000000</v>
      </c>
      <c r="M1330">
        <v>6.4</v>
      </c>
      <c r="N1330" t="s">
        <v>331</v>
      </c>
      <c r="P1330" t="s">
        <v>5102</v>
      </c>
      <c r="Q1330">
        <v>7.5</v>
      </c>
      <c r="R1330">
        <v>1</v>
      </c>
      <c r="S1330" cm="1">
        <f t="array" ref="S1330">PERCENTILE(IF(Table1[Director Name] = $P1330,Table1[imdb_score]),0.25)</f>
        <v>7.5</v>
      </c>
      <c r="T1330" cm="1">
        <f t="array" ref="T1330">PERCENTILE(IF(Table1[Director Name] = $P1330,Table1[imdb_score]),0.5)</f>
        <v>7.5</v>
      </c>
      <c r="U1330" cm="1">
        <f t="array" ref="U1330">PERCENTILE(IF(Table1[Director Name] = $P1330,Table1[imdb_score]),0.75)</f>
        <v>7.5</v>
      </c>
      <c r="V1330" cm="1">
        <f t="array" ref="V1330">PERCENTILE(IF(Table1[Director Name] = $P1330,Table1[imdb_score]),1)</f>
        <v>7.5</v>
      </c>
    </row>
    <row r="1331" spans="1:22">
      <c r="A1331" t="s">
        <v>2944</v>
      </c>
      <c r="B1331">
        <v>309</v>
      </c>
      <c r="C1331">
        <v>101</v>
      </c>
      <c r="D1331" t="s">
        <v>2651</v>
      </c>
      <c r="E1331">
        <v>18656400</v>
      </c>
      <c r="F1331" t="s">
        <v>231</v>
      </c>
      <c r="G1331" t="s">
        <v>5103</v>
      </c>
      <c r="H1331">
        <v>13656400</v>
      </c>
      <c r="I1331" t="s">
        <v>5104</v>
      </c>
      <c r="J1331" t="s">
        <v>19</v>
      </c>
      <c r="K1331" t="s">
        <v>20</v>
      </c>
      <c r="L1331">
        <v>5000000</v>
      </c>
      <c r="M1331">
        <v>7.5</v>
      </c>
      <c r="N1331" t="s">
        <v>48</v>
      </c>
      <c r="P1331" t="s">
        <v>5105</v>
      </c>
      <c r="Q1331">
        <v>7.4</v>
      </c>
      <c r="R1331">
        <v>1</v>
      </c>
      <c r="S1331" cm="1">
        <f t="array" ref="S1331">PERCENTILE(IF(Table1[Director Name] = $P1331,Table1[imdb_score]),0.25)</f>
        <v>7.4</v>
      </c>
      <c r="T1331" cm="1">
        <f t="array" ref="T1331">PERCENTILE(IF(Table1[Director Name] = $P1331,Table1[imdb_score]),0.5)</f>
        <v>7.4</v>
      </c>
      <c r="U1331" cm="1">
        <f t="array" ref="U1331">PERCENTILE(IF(Table1[Director Name] = $P1331,Table1[imdb_score]),0.75)</f>
        <v>7.4</v>
      </c>
      <c r="V1331" cm="1">
        <f t="array" ref="V1331">PERCENTILE(IF(Table1[Director Name] = $P1331,Table1[imdb_score]),1)</f>
        <v>7.4</v>
      </c>
    </row>
    <row r="1332" spans="1:22">
      <c r="A1332" t="s">
        <v>297</v>
      </c>
      <c r="B1332">
        <v>199</v>
      </c>
      <c r="C1332">
        <v>105</v>
      </c>
      <c r="D1332" t="s">
        <v>880</v>
      </c>
      <c r="E1332">
        <v>73648142</v>
      </c>
      <c r="F1332" t="s">
        <v>3028</v>
      </c>
      <c r="G1332" t="s">
        <v>5106</v>
      </c>
      <c r="H1332">
        <v>13648142</v>
      </c>
      <c r="I1332" t="s">
        <v>5107</v>
      </c>
      <c r="J1332" t="s">
        <v>19</v>
      </c>
      <c r="K1332" t="s">
        <v>20</v>
      </c>
      <c r="L1332">
        <v>60000000</v>
      </c>
      <c r="M1332">
        <v>5.8</v>
      </c>
      <c r="N1332" t="s">
        <v>1350</v>
      </c>
      <c r="P1332" t="s">
        <v>5108</v>
      </c>
      <c r="Q1332">
        <v>3.3</v>
      </c>
      <c r="R1332">
        <v>1</v>
      </c>
      <c r="S1332" cm="1">
        <f t="array" ref="S1332">PERCENTILE(IF(Table1[Director Name] = $P1332,Table1[imdb_score]),0.25)</f>
        <v>3.3</v>
      </c>
      <c r="T1332" cm="1">
        <f t="array" ref="T1332">PERCENTILE(IF(Table1[Director Name] = $P1332,Table1[imdb_score]),0.5)</f>
        <v>3.3</v>
      </c>
      <c r="U1332" cm="1">
        <f t="array" ref="U1332">PERCENTILE(IF(Table1[Director Name] = $P1332,Table1[imdb_score]),0.75)</f>
        <v>3.3</v>
      </c>
      <c r="V1332" cm="1">
        <f t="array" ref="V1332">PERCENTILE(IF(Table1[Director Name] = $P1332,Table1[imdb_score]),1)</f>
        <v>3.3</v>
      </c>
    </row>
    <row r="1333" spans="1:22">
      <c r="A1333" t="s">
        <v>4982</v>
      </c>
      <c r="B1333">
        <v>274</v>
      </c>
      <c r="C1333">
        <v>100</v>
      </c>
      <c r="D1333" t="s">
        <v>2071</v>
      </c>
      <c r="E1333">
        <v>28637507</v>
      </c>
      <c r="F1333" t="s">
        <v>1853</v>
      </c>
      <c r="G1333" t="s">
        <v>5109</v>
      </c>
      <c r="H1333">
        <v>13637507</v>
      </c>
      <c r="I1333" t="s">
        <v>5110</v>
      </c>
      <c r="J1333" t="s">
        <v>19</v>
      </c>
      <c r="K1333" t="s">
        <v>379</v>
      </c>
      <c r="L1333">
        <v>15000000</v>
      </c>
      <c r="M1333">
        <v>7</v>
      </c>
      <c r="N1333" t="s">
        <v>1063</v>
      </c>
      <c r="P1333" t="s">
        <v>5111</v>
      </c>
      <c r="Q1333">
        <v>4.9000000000000004</v>
      </c>
      <c r="R1333">
        <v>1</v>
      </c>
      <c r="S1333" cm="1">
        <f t="array" ref="S1333">PERCENTILE(IF(Table1[Director Name] = $P1333,Table1[imdb_score]),0.25)</f>
        <v>4.9000000000000004</v>
      </c>
      <c r="T1333" cm="1">
        <f t="array" ref="T1333">PERCENTILE(IF(Table1[Director Name] = $P1333,Table1[imdb_score]),0.5)</f>
        <v>4.9000000000000004</v>
      </c>
      <c r="U1333" cm="1">
        <f t="array" ref="U1333">PERCENTILE(IF(Table1[Director Name] = $P1333,Table1[imdb_score]),0.75)</f>
        <v>4.9000000000000004</v>
      </c>
      <c r="V1333" cm="1">
        <f t="array" ref="V1333">PERCENTILE(IF(Table1[Director Name] = $P1333,Table1[imdb_score]),1)</f>
        <v>4.9000000000000004</v>
      </c>
    </row>
    <row r="1334" spans="1:22">
      <c r="A1334" t="s">
        <v>3801</v>
      </c>
      <c r="B1334">
        <v>203</v>
      </c>
      <c r="C1334">
        <v>86</v>
      </c>
      <c r="D1334" t="s">
        <v>5112</v>
      </c>
      <c r="E1334">
        <v>14564027</v>
      </c>
      <c r="F1334" t="s">
        <v>5113</v>
      </c>
      <c r="G1334" t="s">
        <v>5114</v>
      </c>
      <c r="H1334">
        <v>13564027</v>
      </c>
      <c r="I1334" t="s">
        <v>5115</v>
      </c>
      <c r="J1334" t="s">
        <v>19</v>
      </c>
      <c r="K1334" t="s">
        <v>379</v>
      </c>
      <c r="L1334">
        <v>1000000</v>
      </c>
      <c r="M1334">
        <v>7</v>
      </c>
      <c r="N1334" t="s">
        <v>1805</v>
      </c>
      <c r="P1334" t="s">
        <v>5116</v>
      </c>
      <c r="Q1334">
        <v>6.1</v>
      </c>
      <c r="R1334">
        <v>1</v>
      </c>
      <c r="S1334" cm="1">
        <f t="array" ref="S1334">PERCENTILE(IF(Table1[Director Name] = $P1334,Table1[imdb_score]),0.25)</f>
        <v>6.1</v>
      </c>
      <c r="T1334" cm="1">
        <f t="array" ref="T1334">PERCENTILE(IF(Table1[Director Name] = $P1334,Table1[imdb_score]),0.5)</f>
        <v>6.1</v>
      </c>
      <c r="U1334" cm="1">
        <f t="array" ref="U1334">PERCENTILE(IF(Table1[Director Name] = $P1334,Table1[imdb_score]),0.75)</f>
        <v>6.1</v>
      </c>
      <c r="V1334" cm="1">
        <f t="array" ref="V1334">PERCENTILE(IF(Table1[Director Name] = $P1334,Table1[imdb_score]),1)</f>
        <v>6.1</v>
      </c>
    </row>
    <row r="1335" spans="1:22">
      <c r="A1335" t="s">
        <v>759</v>
      </c>
      <c r="B1335">
        <v>355</v>
      </c>
      <c r="C1335">
        <v>116</v>
      </c>
      <c r="D1335" t="s">
        <v>4631</v>
      </c>
      <c r="E1335">
        <v>83552429</v>
      </c>
      <c r="F1335" t="s">
        <v>1809</v>
      </c>
      <c r="G1335" t="s">
        <v>5117</v>
      </c>
      <c r="H1335">
        <v>13552429</v>
      </c>
      <c r="I1335" t="s">
        <v>324</v>
      </c>
      <c r="J1335" t="s">
        <v>19</v>
      </c>
      <c r="K1335" t="s">
        <v>20</v>
      </c>
      <c r="L1335">
        <v>70000000</v>
      </c>
      <c r="M1335">
        <v>5.8</v>
      </c>
      <c r="N1335" t="s">
        <v>750</v>
      </c>
      <c r="P1335" t="s">
        <v>195</v>
      </c>
      <c r="Q1335">
        <v>6.4</v>
      </c>
      <c r="R1335">
        <v>1</v>
      </c>
      <c r="S1335" cm="1">
        <f t="array" ref="S1335">PERCENTILE(IF(Table1[Director Name] = $P1335,Table1[imdb_score]),0.25)</f>
        <v>6.4</v>
      </c>
      <c r="T1335" cm="1">
        <f t="array" ref="T1335">PERCENTILE(IF(Table1[Director Name] = $P1335,Table1[imdb_score]),0.5)</f>
        <v>6.4</v>
      </c>
      <c r="U1335" cm="1">
        <f t="array" ref="U1335">PERCENTILE(IF(Table1[Director Name] = $P1335,Table1[imdb_score]),0.75)</f>
        <v>6.4</v>
      </c>
      <c r="V1335" cm="1">
        <f t="array" ref="V1335">PERCENTILE(IF(Table1[Director Name] = $P1335,Table1[imdb_score]),1)</f>
        <v>6.4</v>
      </c>
    </row>
    <row r="1336" spans="1:22">
      <c r="A1336" t="s">
        <v>3596</v>
      </c>
      <c r="B1336">
        <v>25</v>
      </c>
      <c r="C1336">
        <v>100</v>
      </c>
      <c r="D1336" t="s">
        <v>3530</v>
      </c>
      <c r="E1336">
        <v>26539321</v>
      </c>
      <c r="F1336" t="s">
        <v>5118</v>
      </c>
      <c r="G1336" t="s">
        <v>5119</v>
      </c>
      <c r="H1336">
        <v>13539321</v>
      </c>
      <c r="I1336" t="s">
        <v>5120</v>
      </c>
      <c r="J1336" t="s">
        <v>19</v>
      </c>
      <c r="K1336" t="s">
        <v>20</v>
      </c>
      <c r="L1336">
        <v>13000000</v>
      </c>
      <c r="M1336">
        <v>5.9</v>
      </c>
      <c r="N1336" t="s">
        <v>545</v>
      </c>
      <c r="P1336" t="s">
        <v>5121</v>
      </c>
      <c r="Q1336">
        <v>7.1</v>
      </c>
      <c r="R1336">
        <v>1</v>
      </c>
      <c r="S1336" cm="1">
        <f t="array" ref="S1336">PERCENTILE(IF(Table1[Director Name] = $P1336,Table1[imdb_score]),0.25)</f>
        <v>7.1</v>
      </c>
      <c r="T1336" cm="1">
        <f t="array" ref="T1336">PERCENTILE(IF(Table1[Director Name] = $P1336,Table1[imdb_score]),0.5)</f>
        <v>7.1</v>
      </c>
      <c r="U1336" cm="1">
        <f t="array" ref="U1336">PERCENTILE(IF(Table1[Director Name] = $P1336,Table1[imdb_score]),0.75)</f>
        <v>7.1</v>
      </c>
      <c r="V1336" cm="1">
        <f t="array" ref="V1336">PERCENTILE(IF(Table1[Director Name] = $P1336,Table1[imdb_score]),1)</f>
        <v>7.1</v>
      </c>
    </row>
    <row r="1337" spans="1:22">
      <c r="A1337" t="s">
        <v>611</v>
      </c>
      <c r="B1337">
        <v>12</v>
      </c>
      <c r="C1337">
        <v>109</v>
      </c>
      <c r="D1337" t="s">
        <v>3957</v>
      </c>
      <c r="E1337">
        <v>27515786</v>
      </c>
      <c r="F1337" t="s">
        <v>1996</v>
      </c>
      <c r="G1337" t="s">
        <v>5122</v>
      </c>
      <c r="H1337">
        <v>13515786</v>
      </c>
      <c r="I1337" t="s">
        <v>5123</v>
      </c>
      <c r="J1337" t="s">
        <v>19</v>
      </c>
      <c r="K1337" t="s">
        <v>20</v>
      </c>
      <c r="L1337">
        <v>14000000</v>
      </c>
      <c r="M1337">
        <v>5.9</v>
      </c>
      <c r="N1337" t="s">
        <v>32</v>
      </c>
      <c r="P1337" t="s">
        <v>5124</v>
      </c>
      <c r="Q1337">
        <v>6.2</v>
      </c>
      <c r="R1337">
        <v>1</v>
      </c>
      <c r="S1337" cm="1">
        <f t="array" ref="S1337">PERCENTILE(IF(Table1[Director Name] = $P1337,Table1[imdb_score]),0.25)</f>
        <v>6.2</v>
      </c>
      <c r="T1337" cm="1">
        <f t="array" ref="T1337">PERCENTILE(IF(Table1[Director Name] = $P1337,Table1[imdb_score]),0.5)</f>
        <v>6.2</v>
      </c>
      <c r="U1337" cm="1">
        <f t="array" ref="U1337">PERCENTILE(IF(Table1[Director Name] = $P1337,Table1[imdb_score]),0.75)</f>
        <v>6.2</v>
      </c>
      <c r="V1337" cm="1">
        <f t="array" ref="V1337">PERCENTILE(IF(Table1[Director Name] = $P1337,Table1[imdb_score]),1)</f>
        <v>6.2</v>
      </c>
    </row>
    <row r="1338" spans="1:22">
      <c r="A1338" t="s">
        <v>3211</v>
      </c>
      <c r="B1338">
        <v>112</v>
      </c>
      <c r="C1338">
        <v>91</v>
      </c>
      <c r="D1338" t="s">
        <v>5125</v>
      </c>
      <c r="E1338">
        <v>15935068</v>
      </c>
      <c r="F1338" t="s">
        <v>4780</v>
      </c>
      <c r="G1338" t="s">
        <v>5126</v>
      </c>
      <c r="H1338">
        <v>13435068</v>
      </c>
      <c r="I1338" t="s">
        <v>5127</v>
      </c>
      <c r="J1338" t="s">
        <v>19</v>
      </c>
      <c r="K1338" t="s">
        <v>20</v>
      </c>
      <c r="L1338">
        <v>2500000</v>
      </c>
      <c r="M1338">
        <v>4.3</v>
      </c>
      <c r="N1338" t="s">
        <v>1495</v>
      </c>
      <c r="P1338" t="s">
        <v>5128</v>
      </c>
      <c r="Q1338">
        <v>6.7</v>
      </c>
      <c r="R1338">
        <v>1</v>
      </c>
      <c r="S1338" cm="1">
        <f t="array" ref="S1338">PERCENTILE(IF(Table1[Director Name] = $P1338,Table1[imdb_score]),0.25)</f>
        <v>6.7</v>
      </c>
      <c r="T1338" cm="1">
        <f t="array" ref="T1338">PERCENTILE(IF(Table1[Director Name] = $P1338,Table1[imdb_score]),0.5)</f>
        <v>6.7</v>
      </c>
      <c r="U1338" cm="1">
        <f t="array" ref="U1338">PERCENTILE(IF(Table1[Director Name] = $P1338,Table1[imdb_score]),0.75)</f>
        <v>6.7</v>
      </c>
      <c r="V1338" cm="1">
        <f t="array" ref="V1338">PERCENTILE(IF(Table1[Director Name] = $P1338,Table1[imdb_score]),1)</f>
        <v>6.7</v>
      </c>
    </row>
    <row r="1339" spans="1:22">
      <c r="A1339" t="s">
        <v>4838</v>
      </c>
      <c r="B1339">
        <v>293</v>
      </c>
      <c r="C1339">
        <v>104</v>
      </c>
      <c r="D1339" t="s">
        <v>1261</v>
      </c>
      <c r="E1339">
        <v>33422556</v>
      </c>
      <c r="F1339" t="s">
        <v>306</v>
      </c>
      <c r="G1339" t="s">
        <v>5129</v>
      </c>
      <c r="H1339">
        <v>13422556</v>
      </c>
      <c r="I1339" t="s">
        <v>5130</v>
      </c>
      <c r="J1339" t="s">
        <v>19</v>
      </c>
      <c r="K1339" t="s">
        <v>20</v>
      </c>
      <c r="L1339">
        <v>20000000</v>
      </c>
      <c r="M1339">
        <v>7.5</v>
      </c>
      <c r="N1339" t="s">
        <v>4234</v>
      </c>
      <c r="P1339" t="s">
        <v>5131</v>
      </c>
      <c r="Q1339">
        <v>7</v>
      </c>
      <c r="R1339">
        <v>1</v>
      </c>
      <c r="S1339" cm="1">
        <f t="array" ref="S1339">PERCENTILE(IF(Table1[Director Name] = $P1339,Table1[imdb_score]),0.25)</f>
        <v>7</v>
      </c>
      <c r="T1339" cm="1">
        <f t="array" ref="T1339">PERCENTILE(IF(Table1[Director Name] = $P1339,Table1[imdb_score]),0.5)</f>
        <v>7</v>
      </c>
      <c r="U1339" cm="1">
        <f t="array" ref="U1339">PERCENTILE(IF(Table1[Director Name] = $P1339,Table1[imdb_score]),0.75)</f>
        <v>7</v>
      </c>
      <c r="V1339" cm="1">
        <f t="array" ref="V1339">PERCENTILE(IF(Table1[Director Name] = $P1339,Table1[imdb_score]),1)</f>
        <v>7</v>
      </c>
    </row>
    <row r="1340" spans="1:22">
      <c r="A1340" t="s">
        <v>292</v>
      </c>
      <c r="B1340">
        <v>267</v>
      </c>
      <c r="C1340">
        <v>77</v>
      </c>
      <c r="D1340" t="s">
        <v>183</v>
      </c>
      <c r="E1340">
        <v>53337608</v>
      </c>
      <c r="F1340" t="s">
        <v>338</v>
      </c>
      <c r="G1340" t="s">
        <v>5132</v>
      </c>
      <c r="H1340">
        <v>13337608</v>
      </c>
      <c r="I1340" t="s">
        <v>5133</v>
      </c>
      <c r="J1340" t="s">
        <v>19</v>
      </c>
      <c r="K1340" t="s">
        <v>20</v>
      </c>
      <c r="L1340">
        <v>40000000</v>
      </c>
      <c r="M1340">
        <v>7.4</v>
      </c>
      <c r="N1340" t="s">
        <v>5134</v>
      </c>
      <c r="P1340" t="s">
        <v>5135</v>
      </c>
      <c r="Q1340">
        <v>7</v>
      </c>
      <c r="R1340">
        <v>1</v>
      </c>
      <c r="S1340" cm="1">
        <f t="array" ref="S1340">PERCENTILE(IF(Table1[Director Name] = $P1340,Table1[imdb_score]),0.25)</f>
        <v>7</v>
      </c>
      <c r="T1340" cm="1">
        <f t="array" ref="T1340">PERCENTILE(IF(Table1[Director Name] = $P1340,Table1[imdb_score]),0.5)</f>
        <v>7</v>
      </c>
      <c r="U1340" cm="1">
        <f t="array" ref="U1340">PERCENTILE(IF(Table1[Director Name] = $P1340,Table1[imdb_score]),0.75)</f>
        <v>7</v>
      </c>
      <c r="V1340" cm="1">
        <f t="array" ref="V1340">PERCENTILE(IF(Table1[Director Name] = $P1340,Table1[imdb_score]),1)</f>
        <v>7</v>
      </c>
    </row>
    <row r="1341" spans="1:22">
      <c r="A1341" t="s">
        <v>4796</v>
      </c>
      <c r="B1341">
        <v>63</v>
      </c>
      <c r="C1341">
        <v>82</v>
      </c>
      <c r="D1341" t="s">
        <v>5136</v>
      </c>
      <c r="E1341">
        <v>30324946</v>
      </c>
      <c r="F1341" t="s">
        <v>344</v>
      </c>
      <c r="G1341" t="s">
        <v>5137</v>
      </c>
      <c r="H1341">
        <v>13324946</v>
      </c>
      <c r="I1341" t="s">
        <v>2638</v>
      </c>
      <c r="J1341" t="s">
        <v>19</v>
      </c>
      <c r="K1341" t="s">
        <v>20</v>
      </c>
      <c r="L1341">
        <v>17000000</v>
      </c>
      <c r="M1341">
        <v>6.2</v>
      </c>
      <c r="N1341" t="s">
        <v>2429</v>
      </c>
      <c r="P1341" t="s">
        <v>5138</v>
      </c>
      <c r="Q1341">
        <v>7.3</v>
      </c>
      <c r="R1341">
        <v>1</v>
      </c>
      <c r="S1341" cm="1">
        <f t="array" ref="S1341">PERCENTILE(IF(Table1[Director Name] = $P1341,Table1[imdb_score]),0.25)</f>
        <v>7.3</v>
      </c>
      <c r="T1341" cm="1">
        <f t="array" ref="T1341">PERCENTILE(IF(Table1[Director Name] = $P1341,Table1[imdb_score]),0.5)</f>
        <v>7.3</v>
      </c>
      <c r="U1341" cm="1">
        <f t="array" ref="U1341">PERCENTILE(IF(Table1[Director Name] = $P1341,Table1[imdb_score]),0.75)</f>
        <v>7.3</v>
      </c>
      <c r="V1341" cm="1">
        <f t="array" ref="V1341">PERCENTILE(IF(Table1[Director Name] = $P1341,Table1[imdb_score]),1)</f>
        <v>7.3</v>
      </c>
    </row>
    <row r="1342" spans="1:22">
      <c r="A1342" t="s">
        <v>1984</v>
      </c>
      <c r="B1342">
        <v>69</v>
      </c>
      <c r="C1342">
        <v>86</v>
      </c>
      <c r="D1342" t="s">
        <v>2976</v>
      </c>
      <c r="E1342">
        <v>17314483</v>
      </c>
      <c r="F1342" t="s">
        <v>5139</v>
      </c>
      <c r="G1342" t="s">
        <v>5140</v>
      </c>
      <c r="H1342">
        <v>13314483</v>
      </c>
      <c r="I1342" t="s">
        <v>5141</v>
      </c>
      <c r="J1342" t="s">
        <v>19</v>
      </c>
      <c r="K1342" t="s">
        <v>20</v>
      </c>
      <c r="L1342">
        <v>4000000</v>
      </c>
      <c r="M1342">
        <v>4.7</v>
      </c>
      <c r="N1342" t="s">
        <v>466</v>
      </c>
      <c r="P1342" t="s">
        <v>5142</v>
      </c>
      <c r="Q1342">
        <v>6.6</v>
      </c>
      <c r="R1342">
        <v>1</v>
      </c>
      <c r="S1342" cm="1">
        <f t="array" ref="S1342">PERCENTILE(IF(Table1[Director Name] = $P1342,Table1[imdb_score]),0.25)</f>
        <v>6.6</v>
      </c>
      <c r="T1342" cm="1">
        <f t="array" ref="T1342">PERCENTILE(IF(Table1[Director Name] = $P1342,Table1[imdb_score]),0.5)</f>
        <v>6.6</v>
      </c>
      <c r="U1342" cm="1">
        <f t="array" ref="U1342">PERCENTILE(IF(Table1[Director Name] = $P1342,Table1[imdb_score]),0.75)</f>
        <v>6.6</v>
      </c>
      <c r="V1342" cm="1">
        <f t="array" ref="V1342">PERCENTILE(IF(Table1[Director Name] = $P1342,Table1[imdb_score]),1)</f>
        <v>6.6</v>
      </c>
    </row>
    <row r="1343" spans="1:22">
      <c r="A1343" t="s">
        <v>2354</v>
      </c>
      <c r="B1343">
        <v>161</v>
      </c>
      <c r="C1343">
        <v>102</v>
      </c>
      <c r="D1343" t="s">
        <v>1408</v>
      </c>
      <c r="E1343">
        <v>25277561</v>
      </c>
      <c r="F1343" t="s">
        <v>2320</v>
      </c>
      <c r="G1343" t="s">
        <v>5143</v>
      </c>
      <c r="H1343">
        <v>13277561</v>
      </c>
      <c r="I1343" t="s">
        <v>2978</v>
      </c>
      <c r="J1343" t="s">
        <v>19</v>
      </c>
      <c r="K1343" t="s">
        <v>20</v>
      </c>
      <c r="L1343">
        <v>12000000</v>
      </c>
      <c r="M1343">
        <v>6.5</v>
      </c>
      <c r="N1343" t="s">
        <v>331</v>
      </c>
      <c r="P1343" t="s">
        <v>4645</v>
      </c>
      <c r="Q1343">
        <v>7.2</v>
      </c>
      <c r="R1343">
        <v>1</v>
      </c>
      <c r="S1343" cm="1">
        <f t="array" ref="S1343">PERCENTILE(IF(Table1[Director Name] = $P1343,Table1[imdb_score]),0.25)</f>
        <v>7.2</v>
      </c>
      <c r="T1343" cm="1">
        <f t="array" ref="T1343">PERCENTILE(IF(Table1[Director Name] = $P1343,Table1[imdb_score]),0.5)</f>
        <v>7.2</v>
      </c>
      <c r="U1343" cm="1">
        <f t="array" ref="U1343">PERCENTILE(IF(Table1[Director Name] = $P1343,Table1[imdb_score]),0.75)</f>
        <v>7.2</v>
      </c>
      <c r="V1343" cm="1">
        <f t="array" ref="V1343">PERCENTILE(IF(Table1[Director Name] = $P1343,Table1[imdb_score]),1)</f>
        <v>7.2</v>
      </c>
    </row>
    <row r="1344" spans="1:22">
      <c r="A1344" t="s">
        <v>462</v>
      </c>
      <c r="B1344">
        <v>280</v>
      </c>
      <c r="C1344">
        <v>125</v>
      </c>
      <c r="D1344" t="s">
        <v>86</v>
      </c>
      <c r="E1344">
        <v>81257500</v>
      </c>
      <c r="F1344" t="s">
        <v>76</v>
      </c>
      <c r="G1344" t="s">
        <v>5144</v>
      </c>
      <c r="H1344">
        <v>13257500</v>
      </c>
      <c r="I1344" t="s">
        <v>462</v>
      </c>
      <c r="J1344" t="s">
        <v>19</v>
      </c>
      <c r="K1344" t="s">
        <v>20</v>
      </c>
      <c r="L1344">
        <v>68000000</v>
      </c>
      <c r="M1344">
        <v>6.4</v>
      </c>
      <c r="N1344" t="s">
        <v>57</v>
      </c>
      <c r="P1344" t="s">
        <v>299</v>
      </c>
      <c r="Q1344">
        <v>8.3000000000000007</v>
      </c>
      <c r="R1344">
        <v>1</v>
      </c>
      <c r="S1344" cm="1">
        <f t="array" ref="S1344">PERCENTILE(IF(Table1[Director Name] = $P1344,Table1[imdb_score]),0.25)</f>
        <v>8.3000000000000007</v>
      </c>
      <c r="T1344" cm="1">
        <f t="array" ref="T1344">PERCENTILE(IF(Table1[Director Name] = $P1344,Table1[imdb_score]),0.5)</f>
        <v>8.3000000000000007</v>
      </c>
      <c r="U1344" cm="1">
        <f t="array" ref="U1344">PERCENTILE(IF(Table1[Director Name] = $P1344,Table1[imdb_score]),0.75)</f>
        <v>8.3000000000000007</v>
      </c>
      <c r="V1344" cm="1">
        <f t="array" ref="V1344">PERCENTILE(IF(Table1[Director Name] = $P1344,Table1[imdb_score]),1)</f>
        <v>8.3000000000000007</v>
      </c>
    </row>
    <row r="1345" spans="1:22">
      <c r="A1345" t="s">
        <v>2398</v>
      </c>
      <c r="B1345">
        <v>35</v>
      </c>
      <c r="C1345">
        <v>96</v>
      </c>
      <c r="D1345" t="s">
        <v>4067</v>
      </c>
      <c r="E1345">
        <v>20257000</v>
      </c>
      <c r="F1345" t="s">
        <v>2629</v>
      </c>
      <c r="G1345" t="s">
        <v>5145</v>
      </c>
      <c r="H1345">
        <v>13257000</v>
      </c>
      <c r="I1345" t="s">
        <v>890</v>
      </c>
      <c r="J1345" t="s">
        <v>19</v>
      </c>
      <c r="K1345" t="s">
        <v>20</v>
      </c>
      <c r="L1345">
        <v>7000000</v>
      </c>
      <c r="M1345">
        <v>5.2</v>
      </c>
      <c r="N1345" t="s">
        <v>709</v>
      </c>
      <c r="P1345" t="s">
        <v>1525</v>
      </c>
      <c r="Q1345">
        <v>6.1</v>
      </c>
      <c r="R1345">
        <v>1</v>
      </c>
      <c r="S1345" cm="1">
        <f t="array" ref="S1345">PERCENTILE(IF(Table1[Director Name] = $P1345,Table1[imdb_score]),0.25)</f>
        <v>6.1</v>
      </c>
      <c r="T1345" cm="1">
        <f t="array" ref="T1345">PERCENTILE(IF(Table1[Director Name] = $P1345,Table1[imdb_score]),0.5)</f>
        <v>6.1</v>
      </c>
      <c r="U1345" cm="1">
        <f t="array" ref="U1345">PERCENTILE(IF(Table1[Director Name] = $P1345,Table1[imdb_score]),0.75)</f>
        <v>6.1</v>
      </c>
      <c r="V1345" cm="1">
        <f t="array" ref="V1345">PERCENTILE(IF(Table1[Director Name] = $P1345,Table1[imdb_score]),1)</f>
        <v>6.1</v>
      </c>
    </row>
    <row r="1346" spans="1:22">
      <c r="A1346" t="s">
        <v>3863</v>
      </c>
      <c r="B1346">
        <v>68</v>
      </c>
      <c r="C1346">
        <v>93</v>
      </c>
      <c r="D1346" t="s">
        <v>5146</v>
      </c>
      <c r="E1346">
        <v>25240988</v>
      </c>
      <c r="F1346" t="s">
        <v>5147</v>
      </c>
      <c r="G1346" t="s">
        <v>5148</v>
      </c>
      <c r="H1346">
        <v>13240988</v>
      </c>
      <c r="I1346" t="s">
        <v>5149</v>
      </c>
      <c r="J1346" t="s">
        <v>19</v>
      </c>
      <c r="K1346" t="s">
        <v>20</v>
      </c>
      <c r="L1346">
        <v>12000000</v>
      </c>
      <c r="M1346">
        <v>5.9</v>
      </c>
      <c r="N1346" t="s">
        <v>1957</v>
      </c>
      <c r="P1346" t="s">
        <v>5150</v>
      </c>
      <c r="Q1346">
        <v>6.3</v>
      </c>
      <c r="R1346">
        <v>1</v>
      </c>
      <c r="S1346" cm="1">
        <f t="array" ref="S1346">PERCENTILE(IF(Table1[Director Name] = $P1346,Table1[imdb_score]),0.25)</f>
        <v>6.3</v>
      </c>
      <c r="T1346" cm="1">
        <f t="array" ref="T1346">PERCENTILE(IF(Table1[Director Name] = $P1346,Table1[imdb_score]),0.5)</f>
        <v>6.3</v>
      </c>
      <c r="U1346" cm="1">
        <f t="array" ref="U1346">PERCENTILE(IF(Table1[Director Name] = $P1346,Table1[imdb_score]),0.75)</f>
        <v>6.3</v>
      </c>
      <c r="V1346" cm="1">
        <f t="array" ref="V1346">PERCENTILE(IF(Table1[Director Name] = $P1346,Table1[imdb_score]),1)</f>
        <v>6.3</v>
      </c>
    </row>
    <row r="1347" spans="1:22">
      <c r="A1347" t="s">
        <v>1013</v>
      </c>
      <c r="B1347">
        <v>81</v>
      </c>
      <c r="C1347">
        <v>86</v>
      </c>
      <c r="D1347" t="s">
        <v>2395</v>
      </c>
      <c r="E1347">
        <v>38230435</v>
      </c>
      <c r="F1347" t="s">
        <v>1648</v>
      </c>
      <c r="G1347" t="s">
        <v>5151</v>
      </c>
      <c r="H1347">
        <v>13230435</v>
      </c>
      <c r="I1347" t="s">
        <v>3925</v>
      </c>
      <c r="J1347" t="s">
        <v>19</v>
      </c>
      <c r="K1347" t="s">
        <v>20</v>
      </c>
      <c r="L1347">
        <v>25000000</v>
      </c>
      <c r="M1347">
        <v>5.8</v>
      </c>
      <c r="N1347" t="s">
        <v>2302</v>
      </c>
      <c r="P1347" t="s">
        <v>5152</v>
      </c>
      <c r="Q1347">
        <v>8.3000000000000007</v>
      </c>
      <c r="R1347">
        <v>1</v>
      </c>
      <c r="S1347" cm="1">
        <f t="array" ref="S1347">PERCENTILE(IF(Table1[Director Name] = $P1347,Table1[imdb_score]),0.25)</f>
        <v>8.3000000000000007</v>
      </c>
      <c r="T1347" cm="1">
        <f t="array" ref="T1347">PERCENTILE(IF(Table1[Director Name] = $P1347,Table1[imdb_score]),0.5)</f>
        <v>8.3000000000000007</v>
      </c>
      <c r="U1347" cm="1">
        <f t="array" ref="U1347">PERCENTILE(IF(Table1[Director Name] = $P1347,Table1[imdb_score]),0.75)</f>
        <v>8.3000000000000007</v>
      </c>
      <c r="V1347" cm="1">
        <f t="array" ref="V1347">PERCENTILE(IF(Table1[Director Name] = $P1347,Table1[imdb_score]),1)</f>
        <v>8.3000000000000007</v>
      </c>
    </row>
    <row r="1348" spans="1:22">
      <c r="A1348" t="s">
        <v>766</v>
      </c>
      <c r="B1348">
        <v>189</v>
      </c>
      <c r="C1348">
        <v>94</v>
      </c>
      <c r="D1348" t="s">
        <v>5153</v>
      </c>
      <c r="E1348">
        <v>68218041</v>
      </c>
      <c r="F1348" t="s">
        <v>3276</v>
      </c>
      <c r="G1348" t="s">
        <v>5154</v>
      </c>
      <c r="H1348">
        <v>13218041</v>
      </c>
      <c r="I1348" t="s">
        <v>2317</v>
      </c>
      <c r="J1348" t="s">
        <v>19</v>
      </c>
      <c r="K1348" t="s">
        <v>20</v>
      </c>
      <c r="L1348">
        <v>55000000</v>
      </c>
      <c r="M1348">
        <v>6</v>
      </c>
      <c r="N1348" t="s">
        <v>692</v>
      </c>
      <c r="P1348" t="s">
        <v>5155</v>
      </c>
      <c r="Q1348">
        <v>5.9</v>
      </c>
      <c r="R1348">
        <v>1</v>
      </c>
      <c r="S1348" cm="1">
        <f t="array" ref="S1348">PERCENTILE(IF(Table1[Director Name] = $P1348,Table1[imdb_score]),0.25)</f>
        <v>5.9</v>
      </c>
      <c r="T1348" cm="1">
        <f t="array" ref="T1348">PERCENTILE(IF(Table1[Director Name] = $P1348,Table1[imdb_score]),0.5)</f>
        <v>5.9</v>
      </c>
      <c r="U1348" cm="1">
        <f t="array" ref="U1348">PERCENTILE(IF(Table1[Director Name] = $P1348,Table1[imdb_score]),0.75)</f>
        <v>5.9</v>
      </c>
      <c r="V1348" cm="1">
        <f t="array" ref="V1348">PERCENTILE(IF(Table1[Director Name] = $P1348,Table1[imdb_score]),1)</f>
        <v>5.9</v>
      </c>
    </row>
    <row r="1349" spans="1:22">
      <c r="A1349" t="s">
        <v>878</v>
      </c>
      <c r="B1349">
        <v>72</v>
      </c>
      <c r="C1349">
        <v>96</v>
      </c>
      <c r="D1349" t="s">
        <v>2052</v>
      </c>
      <c r="E1349">
        <v>60154431</v>
      </c>
      <c r="F1349" t="s">
        <v>70</v>
      </c>
      <c r="G1349" t="s">
        <v>5156</v>
      </c>
      <c r="H1349">
        <v>13154431</v>
      </c>
      <c r="I1349" t="s">
        <v>5157</v>
      </c>
      <c r="J1349" t="s">
        <v>19</v>
      </c>
      <c r="K1349" t="s">
        <v>20</v>
      </c>
      <c r="L1349">
        <v>47000000</v>
      </c>
      <c r="M1349">
        <v>6</v>
      </c>
      <c r="N1349" t="s">
        <v>5158</v>
      </c>
      <c r="P1349" t="s">
        <v>3564</v>
      </c>
      <c r="Q1349">
        <v>6.7</v>
      </c>
      <c r="R1349">
        <v>1</v>
      </c>
      <c r="S1349" cm="1">
        <f t="array" ref="S1349">PERCENTILE(IF(Table1[Director Name] = $P1349,Table1[imdb_score]),0.25)</f>
        <v>6.7</v>
      </c>
      <c r="T1349" cm="1">
        <f t="array" ref="T1349">PERCENTILE(IF(Table1[Director Name] = $P1349,Table1[imdb_score]),0.5)</f>
        <v>6.7</v>
      </c>
      <c r="U1349" cm="1">
        <f t="array" ref="U1349">PERCENTILE(IF(Table1[Director Name] = $P1349,Table1[imdb_score]),0.75)</f>
        <v>6.7</v>
      </c>
      <c r="V1349" cm="1">
        <f t="array" ref="V1349">PERCENTILE(IF(Table1[Director Name] = $P1349,Table1[imdb_score]),1)</f>
        <v>6.7</v>
      </c>
    </row>
    <row r="1350" spans="1:22">
      <c r="A1350" t="s">
        <v>5159</v>
      </c>
      <c r="B1350">
        <v>91</v>
      </c>
      <c r="C1350">
        <v>94</v>
      </c>
      <c r="D1350" t="s">
        <v>4776</v>
      </c>
      <c r="E1350">
        <v>16101109</v>
      </c>
      <c r="F1350" t="s">
        <v>100</v>
      </c>
      <c r="G1350" t="s">
        <v>5160</v>
      </c>
      <c r="H1350">
        <v>13101109</v>
      </c>
      <c r="I1350" t="s">
        <v>5161</v>
      </c>
      <c r="J1350" t="s">
        <v>19</v>
      </c>
      <c r="K1350" t="s">
        <v>20</v>
      </c>
      <c r="L1350">
        <v>3000000</v>
      </c>
      <c r="M1350">
        <v>6.8</v>
      </c>
      <c r="N1350" t="s">
        <v>57</v>
      </c>
      <c r="P1350" t="s">
        <v>5162</v>
      </c>
      <c r="Q1350">
        <v>5.3</v>
      </c>
      <c r="R1350">
        <v>1</v>
      </c>
      <c r="S1350" cm="1">
        <f t="array" ref="S1350">PERCENTILE(IF(Table1[Director Name] = $P1350,Table1[imdb_score]),0.25)</f>
        <v>5.3</v>
      </c>
      <c r="T1350" cm="1">
        <f t="array" ref="T1350">PERCENTILE(IF(Table1[Director Name] = $P1350,Table1[imdb_score]),0.5)</f>
        <v>5.3</v>
      </c>
      <c r="U1350" cm="1">
        <f t="array" ref="U1350">PERCENTILE(IF(Table1[Director Name] = $P1350,Table1[imdb_score]),0.75)</f>
        <v>5.3</v>
      </c>
      <c r="V1350" cm="1">
        <f t="array" ref="V1350">PERCENTILE(IF(Table1[Director Name] = $P1350,Table1[imdb_score]),1)</f>
        <v>5.3</v>
      </c>
    </row>
    <row r="1351" spans="1:22">
      <c r="A1351" t="s">
        <v>82</v>
      </c>
      <c r="B1351">
        <v>341</v>
      </c>
      <c r="C1351">
        <v>130</v>
      </c>
      <c r="D1351" t="s">
        <v>1072</v>
      </c>
      <c r="E1351">
        <v>53082743</v>
      </c>
      <c r="F1351" t="s">
        <v>84</v>
      </c>
      <c r="G1351" t="s">
        <v>5163</v>
      </c>
      <c r="H1351">
        <v>13082743</v>
      </c>
      <c r="I1351" t="s">
        <v>62</v>
      </c>
      <c r="J1351" t="s">
        <v>19</v>
      </c>
      <c r="K1351" t="s">
        <v>20</v>
      </c>
      <c r="L1351">
        <v>40000000</v>
      </c>
      <c r="M1351">
        <v>8.5</v>
      </c>
      <c r="N1351" t="s">
        <v>3559</v>
      </c>
      <c r="P1351" t="s">
        <v>3487</v>
      </c>
      <c r="Q1351">
        <v>5.7</v>
      </c>
      <c r="R1351">
        <v>1</v>
      </c>
      <c r="S1351" cm="1">
        <f t="array" ref="S1351">PERCENTILE(IF(Table1[Director Name] = $P1351,Table1[imdb_score]),0.25)</f>
        <v>5.7</v>
      </c>
      <c r="T1351" cm="1">
        <f t="array" ref="T1351">PERCENTILE(IF(Table1[Director Name] = $P1351,Table1[imdb_score]),0.5)</f>
        <v>5.7</v>
      </c>
      <c r="U1351" cm="1">
        <f t="array" ref="U1351">PERCENTILE(IF(Table1[Director Name] = $P1351,Table1[imdb_score]),0.75)</f>
        <v>5.7</v>
      </c>
      <c r="V1351" cm="1">
        <f t="array" ref="V1351">PERCENTILE(IF(Table1[Director Name] = $P1351,Table1[imdb_score]),1)</f>
        <v>5.7</v>
      </c>
    </row>
    <row r="1352" spans="1:22">
      <c r="A1352" t="s">
        <v>3966</v>
      </c>
      <c r="B1352">
        <v>52</v>
      </c>
      <c r="C1352">
        <v>96</v>
      </c>
      <c r="D1352" t="s">
        <v>5164</v>
      </c>
      <c r="E1352">
        <v>21564616</v>
      </c>
      <c r="F1352" t="s">
        <v>485</v>
      </c>
      <c r="G1352" t="s">
        <v>5165</v>
      </c>
      <c r="H1352">
        <v>13064616</v>
      </c>
      <c r="I1352" t="s">
        <v>2021</v>
      </c>
      <c r="J1352" t="s">
        <v>19</v>
      </c>
      <c r="K1352" t="s">
        <v>20</v>
      </c>
      <c r="L1352">
        <v>8500000</v>
      </c>
      <c r="M1352">
        <v>5</v>
      </c>
      <c r="N1352" t="s">
        <v>57</v>
      </c>
      <c r="P1352" t="s">
        <v>5166</v>
      </c>
      <c r="Q1352">
        <v>6</v>
      </c>
      <c r="R1352">
        <v>1</v>
      </c>
      <c r="S1352" cm="1">
        <f t="array" ref="S1352">PERCENTILE(IF(Table1[Director Name] = $P1352,Table1[imdb_score]),0.25)</f>
        <v>6</v>
      </c>
      <c r="T1352" cm="1">
        <f t="array" ref="T1352">PERCENTILE(IF(Table1[Director Name] = $P1352,Table1[imdb_score]),0.5)</f>
        <v>6</v>
      </c>
      <c r="U1352" cm="1">
        <f t="array" ref="U1352">PERCENTILE(IF(Table1[Director Name] = $P1352,Table1[imdb_score]),0.75)</f>
        <v>6</v>
      </c>
      <c r="V1352" cm="1">
        <f t="array" ref="V1352">PERCENTILE(IF(Table1[Director Name] = $P1352,Table1[imdb_score]),1)</f>
        <v>6</v>
      </c>
    </row>
    <row r="1353" spans="1:22">
      <c r="A1353" t="s">
        <v>5167</v>
      </c>
      <c r="B1353">
        <v>83</v>
      </c>
      <c r="C1353">
        <v>114</v>
      </c>
      <c r="D1353" t="s">
        <v>5168</v>
      </c>
      <c r="E1353">
        <v>30050028</v>
      </c>
      <c r="F1353" t="s">
        <v>5169</v>
      </c>
      <c r="G1353" t="s">
        <v>5170</v>
      </c>
      <c r="H1353">
        <v>13050028</v>
      </c>
      <c r="I1353" t="s">
        <v>3242</v>
      </c>
      <c r="J1353" t="s">
        <v>19</v>
      </c>
      <c r="K1353" t="s">
        <v>20</v>
      </c>
      <c r="L1353">
        <v>17000000</v>
      </c>
      <c r="M1353">
        <v>6.5</v>
      </c>
      <c r="N1353" t="s">
        <v>335</v>
      </c>
      <c r="P1353" t="s">
        <v>5171</v>
      </c>
      <c r="Q1353">
        <v>6</v>
      </c>
      <c r="R1353">
        <v>1</v>
      </c>
      <c r="S1353" cm="1">
        <f t="array" ref="S1353">PERCENTILE(IF(Table1[Director Name] = $P1353,Table1[imdb_score]),0.25)</f>
        <v>6</v>
      </c>
      <c r="T1353" cm="1">
        <f t="array" ref="T1353">PERCENTILE(IF(Table1[Director Name] = $P1353,Table1[imdb_score]),0.5)</f>
        <v>6</v>
      </c>
      <c r="U1353" cm="1">
        <f t="array" ref="U1353">PERCENTILE(IF(Table1[Director Name] = $P1353,Table1[imdb_score]),0.75)</f>
        <v>6</v>
      </c>
      <c r="V1353" cm="1">
        <f t="array" ref="V1353">PERCENTILE(IF(Table1[Director Name] = $P1353,Table1[imdb_score]),1)</f>
        <v>6</v>
      </c>
    </row>
    <row r="1354" spans="1:22">
      <c r="A1354" t="s">
        <v>2505</v>
      </c>
      <c r="B1354">
        <v>111</v>
      </c>
      <c r="C1354">
        <v>107</v>
      </c>
      <c r="D1354" t="s">
        <v>5172</v>
      </c>
      <c r="E1354">
        <v>28014536</v>
      </c>
      <c r="F1354" t="s">
        <v>761</v>
      </c>
      <c r="G1354" t="s">
        <v>5173</v>
      </c>
      <c r="H1354">
        <v>13014536</v>
      </c>
      <c r="I1354" t="s">
        <v>5174</v>
      </c>
      <c r="J1354" t="s">
        <v>19</v>
      </c>
      <c r="K1354" t="s">
        <v>20</v>
      </c>
      <c r="L1354">
        <v>15000000</v>
      </c>
      <c r="M1354">
        <v>7.4</v>
      </c>
      <c r="N1354" t="s">
        <v>1793</v>
      </c>
      <c r="P1354" t="s">
        <v>4655</v>
      </c>
      <c r="Q1354">
        <v>7.1</v>
      </c>
      <c r="R1354">
        <v>1</v>
      </c>
      <c r="S1354" cm="1">
        <f t="array" ref="S1354">PERCENTILE(IF(Table1[Director Name] = $P1354,Table1[imdb_score]),0.25)</f>
        <v>7.1</v>
      </c>
      <c r="T1354" cm="1">
        <f t="array" ref="T1354">PERCENTILE(IF(Table1[Director Name] = $P1354,Table1[imdb_score]),0.5)</f>
        <v>7.1</v>
      </c>
      <c r="U1354" cm="1">
        <f t="array" ref="U1354">PERCENTILE(IF(Table1[Director Name] = $P1354,Table1[imdb_score]),0.75)</f>
        <v>7.1</v>
      </c>
      <c r="V1354" cm="1">
        <f t="array" ref="V1354">PERCENTILE(IF(Table1[Director Name] = $P1354,Table1[imdb_score]),1)</f>
        <v>7.1</v>
      </c>
    </row>
    <row r="1355" spans="1:22">
      <c r="A1355" t="s">
        <v>430</v>
      </c>
      <c r="B1355">
        <v>134</v>
      </c>
      <c r="C1355">
        <v>94</v>
      </c>
      <c r="D1355" t="s">
        <v>2587</v>
      </c>
      <c r="E1355">
        <v>16501785</v>
      </c>
      <c r="F1355" t="s">
        <v>2223</v>
      </c>
      <c r="G1355" t="s">
        <v>5175</v>
      </c>
      <c r="H1355">
        <v>13001785</v>
      </c>
      <c r="I1355" t="s">
        <v>4732</v>
      </c>
      <c r="J1355" t="s">
        <v>19</v>
      </c>
      <c r="K1355" t="s">
        <v>379</v>
      </c>
      <c r="L1355">
        <v>3500000</v>
      </c>
      <c r="M1355">
        <v>8.1999999999999993</v>
      </c>
      <c r="N1355" t="s">
        <v>48</v>
      </c>
      <c r="P1355" t="s">
        <v>5176</v>
      </c>
      <c r="Q1355">
        <v>6.7</v>
      </c>
      <c r="R1355">
        <v>1</v>
      </c>
      <c r="S1355" cm="1">
        <f t="array" ref="S1355">PERCENTILE(IF(Table1[Director Name] = $P1355,Table1[imdb_score]),0.25)</f>
        <v>6.7</v>
      </c>
      <c r="T1355" cm="1">
        <f t="array" ref="T1355">PERCENTILE(IF(Table1[Director Name] = $P1355,Table1[imdb_score]),0.5)</f>
        <v>6.7</v>
      </c>
      <c r="U1355" cm="1">
        <f t="array" ref="U1355">PERCENTILE(IF(Table1[Director Name] = $P1355,Table1[imdb_score]),0.75)</f>
        <v>6.7</v>
      </c>
      <c r="V1355" cm="1">
        <f t="array" ref="V1355">PERCENTILE(IF(Table1[Director Name] = $P1355,Table1[imdb_score]),1)</f>
        <v>6.7</v>
      </c>
    </row>
    <row r="1356" spans="1:22">
      <c r="A1356" t="s">
        <v>5177</v>
      </c>
      <c r="B1356">
        <v>26</v>
      </c>
      <c r="C1356">
        <v>85</v>
      </c>
      <c r="D1356" t="s">
        <v>242</v>
      </c>
      <c r="E1356">
        <v>32983713</v>
      </c>
      <c r="F1356" t="s">
        <v>2442</v>
      </c>
      <c r="G1356" t="s">
        <v>5178</v>
      </c>
      <c r="H1356">
        <v>12983713</v>
      </c>
      <c r="I1356" t="s">
        <v>5179</v>
      </c>
      <c r="J1356" t="s">
        <v>19</v>
      </c>
      <c r="K1356" t="s">
        <v>20</v>
      </c>
      <c r="L1356">
        <v>20000000</v>
      </c>
      <c r="M1356">
        <v>5.8</v>
      </c>
      <c r="N1356" t="s">
        <v>167</v>
      </c>
      <c r="P1356" t="s">
        <v>5180</v>
      </c>
      <c r="Q1356">
        <v>7.7</v>
      </c>
      <c r="R1356">
        <v>1</v>
      </c>
      <c r="S1356" cm="1">
        <f t="array" ref="S1356">PERCENTILE(IF(Table1[Director Name] = $P1356,Table1[imdb_score]),0.25)</f>
        <v>7.7</v>
      </c>
      <c r="T1356" cm="1">
        <f t="array" ref="T1356">PERCENTILE(IF(Table1[Director Name] = $P1356,Table1[imdb_score]),0.5)</f>
        <v>7.7</v>
      </c>
      <c r="U1356" cm="1">
        <f t="array" ref="U1356">PERCENTILE(IF(Table1[Director Name] = $P1356,Table1[imdb_score]),0.75)</f>
        <v>7.7</v>
      </c>
      <c r="V1356" cm="1">
        <f t="array" ref="V1356">PERCENTILE(IF(Table1[Director Name] = $P1356,Table1[imdb_score]),1)</f>
        <v>7.7</v>
      </c>
    </row>
    <row r="1357" spans="1:22">
      <c r="A1357" t="s">
        <v>5181</v>
      </c>
      <c r="B1357">
        <v>62</v>
      </c>
      <c r="C1357">
        <v>86</v>
      </c>
      <c r="D1357" t="s">
        <v>3763</v>
      </c>
      <c r="E1357">
        <v>23978402</v>
      </c>
      <c r="F1357" t="s">
        <v>5182</v>
      </c>
      <c r="G1357" t="s">
        <v>5183</v>
      </c>
      <c r="H1357">
        <v>12978402</v>
      </c>
      <c r="I1357" t="s">
        <v>803</v>
      </c>
      <c r="J1357" t="s">
        <v>19</v>
      </c>
      <c r="K1357" t="s">
        <v>20</v>
      </c>
      <c r="L1357">
        <v>11000000</v>
      </c>
      <c r="M1357">
        <v>4.5999999999999996</v>
      </c>
      <c r="N1357" t="s">
        <v>921</v>
      </c>
      <c r="P1357" t="s">
        <v>5184</v>
      </c>
      <c r="Q1357">
        <v>6.2</v>
      </c>
      <c r="R1357">
        <v>1</v>
      </c>
      <c r="S1357" cm="1">
        <f t="array" ref="S1357">PERCENTILE(IF(Table1[Director Name] = $P1357,Table1[imdb_score]),0.25)</f>
        <v>6.2</v>
      </c>
      <c r="T1357" cm="1">
        <f t="array" ref="T1357">PERCENTILE(IF(Table1[Director Name] = $P1357,Table1[imdb_score]),0.5)</f>
        <v>6.2</v>
      </c>
      <c r="U1357" cm="1">
        <f t="array" ref="U1357">PERCENTILE(IF(Table1[Director Name] = $P1357,Table1[imdb_score]),0.75)</f>
        <v>6.2</v>
      </c>
      <c r="V1357" cm="1">
        <f t="array" ref="V1357">PERCENTILE(IF(Table1[Director Name] = $P1357,Table1[imdb_score]),1)</f>
        <v>6.2</v>
      </c>
    </row>
    <row r="1358" spans="1:22">
      <c r="A1358" t="s">
        <v>1007</v>
      </c>
      <c r="B1358">
        <v>53</v>
      </c>
      <c r="C1358">
        <v>90</v>
      </c>
      <c r="D1358" t="s">
        <v>5185</v>
      </c>
      <c r="E1358">
        <v>92969824</v>
      </c>
      <c r="F1358" t="s">
        <v>371</v>
      </c>
      <c r="G1358" t="s">
        <v>5186</v>
      </c>
      <c r="H1358">
        <v>12969824</v>
      </c>
      <c r="I1358" t="s">
        <v>5187</v>
      </c>
      <c r="J1358" t="s">
        <v>19</v>
      </c>
      <c r="K1358" t="s">
        <v>20</v>
      </c>
      <c r="L1358">
        <v>80000000</v>
      </c>
      <c r="M1358">
        <v>5.2</v>
      </c>
      <c r="N1358" t="s">
        <v>5188</v>
      </c>
      <c r="P1358" t="s">
        <v>5189</v>
      </c>
      <c r="Q1358">
        <v>6.7</v>
      </c>
      <c r="R1358">
        <v>1</v>
      </c>
      <c r="S1358" cm="1">
        <f t="array" ref="S1358">PERCENTILE(IF(Table1[Director Name] = $P1358,Table1[imdb_score]),0.25)</f>
        <v>6.7</v>
      </c>
      <c r="T1358" cm="1">
        <f t="array" ref="T1358">PERCENTILE(IF(Table1[Director Name] = $P1358,Table1[imdb_score]),0.5)</f>
        <v>6.7</v>
      </c>
      <c r="U1358" cm="1">
        <f t="array" ref="U1358">PERCENTILE(IF(Table1[Director Name] = $P1358,Table1[imdb_score]),0.75)</f>
        <v>6.7</v>
      </c>
      <c r="V1358" cm="1">
        <f t="array" ref="V1358">PERCENTILE(IF(Table1[Director Name] = $P1358,Table1[imdb_score]),1)</f>
        <v>6.7</v>
      </c>
    </row>
    <row r="1359" spans="1:22">
      <c r="A1359" t="s">
        <v>492</v>
      </c>
      <c r="B1359">
        <v>65</v>
      </c>
      <c r="C1359">
        <v>116</v>
      </c>
      <c r="D1359" t="s">
        <v>613</v>
      </c>
      <c r="E1359">
        <v>58918501</v>
      </c>
      <c r="F1359" t="s">
        <v>1355</v>
      </c>
      <c r="G1359" t="s">
        <v>5190</v>
      </c>
      <c r="H1359">
        <v>12918501</v>
      </c>
      <c r="I1359" t="s">
        <v>956</v>
      </c>
      <c r="J1359" t="s">
        <v>19</v>
      </c>
      <c r="K1359" t="s">
        <v>20</v>
      </c>
      <c r="L1359">
        <v>46000000</v>
      </c>
      <c r="M1359">
        <v>6.6</v>
      </c>
      <c r="N1359" t="s">
        <v>5191</v>
      </c>
      <c r="P1359" t="s">
        <v>5192</v>
      </c>
      <c r="Q1359">
        <v>5.2</v>
      </c>
      <c r="R1359">
        <v>1</v>
      </c>
      <c r="S1359" cm="1">
        <f t="array" ref="S1359">PERCENTILE(IF(Table1[Director Name] = $P1359,Table1[imdb_score]),0.25)</f>
        <v>5.2</v>
      </c>
      <c r="T1359" cm="1">
        <f t="array" ref="T1359">PERCENTILE(IF(Table1[Director Name] = $P1359,Table1[imdb_score]),0.5)</f>
        <v>5.2</v>
      </c>
      <c r="U1359" cm="1">
        <f t="array" ref="U1359">PERCENTILE(IF(Table1[Director Name] = $P1359,Table1[imdb_score]),0.75)</f>
        <v>5.2</v>
      </c>
      <c r="V1359" cm="1">
        <f t="array" ref="V1359">PERCENTILE(IF(Table1[Director Name] = $P1359,Table1[imdb_score]),1)</f>
        <v>5.2</v>
      </c>
    </row>
    <row r="1360" spans="1:22">
      <c r="A1360" t="s">
        <v>2463</v>
      </c>
      <c r="B1360">
        <v>144</v>
      </c>
      <c r="C1360">
        <v>88</v>
      </c>
      <c r="D1360" t="s">
        <v>5193</v>
      </c>
      <c r="E1360">
        <v>17768000</v>
      </c>
      <c r="F1360" t="s">
        <v>2502</v>
      </c>
      <c r="G1360" t="s">
        <v>5194</v>
      </c>
      <c r="H1360">
        <v>12768000</v>
      </c>
      <c r="I1360" t="s">
        <v>5195</v>
      </c>
      <c r="J1360" t="s">
        <v>19</v>
      </c>
      <c r="K1360" t="s">
        <v>20</v>
      </c>
      <c r="L1360">
        <v>5000000</v>
      </c>
      <c r="M1360">
        <v>5.9</v>
      </c>
      <c r="N1360" t="s">
        <v>1943</v>
      </c>
      <c r="P1360" t="s">
        <v>5196</v>
      </c>
      <c r="Q1360">
        <v>3.6</v>
      </c>
      <c r="R1360">
        <v>1</v>
      </c>
      <c r="S1360" cm="1">
        <f t="array" ref="S1360">PERCENTILE(IF(Table1[Director Name] = $P1360,Table1[imdb_score]),0.25)</f>
        <v>3.6</v>
      </c>
      <c r="T1360" cm="1">
        <f t="array" ref="T1360">PERCENTILE(IF(Table1[Director Name] = $P1360,Table1[imdb_score]),0.5)</f>
        <v>3.6</v>
      </c>
      <c r="U1360" cm="1">
        <f t="array" ref="U1360">PERCENTILE(IF(Table1[Director Name] = $P1360,Table1[imdb_score]),0.75)</f>
        <v>3.6</v>
      </c>
      <c r="V1360" cm="1">
        <f t="array" ref="V1360">PERCENTILE(IF(Table1[Director Name] = $P1360,Table1[imdb_score]),1)</f>
        <v>3.6</v>
      </c>
    </row>
    <row r="1361" spans="1:22">
      <c r="A1361" t="s">
        <v>2668</v>
      </c>
      <c r="B1361">
        <v>322</v>
      </c>
      <c r="C1361">
        <v>121</v>
      </c>
      <c r="D1361" t="s">
        <v>1261</v>
      </c>
      <c r="E1361">
        <v>37738400</v>
      </c>
      <c r="F1361" t="s">
        <v>1566</v>
      </c>
      <c r="G1361" t="s">
        <v>5197</v>
      </c>
      <c r="H1361">
        <v>12738400</v>
      </c>
      <c r="I1361" t="s">
        <v>479</v>
      </c>
      <c r="J1361" t="s">
        <v>19</v>
      </c>
      <c r="K1361" t="s">
        <v>20</v>
      </c>
      <c r="L1361">
        <v>25000000</v>
      </c>
      <c r="M1361">
        <v>7.3</v>
      </c>
      <c r="N1361" t="s">
        <v>48</v>
      </c>
      <c r="P1361" t="s">
        <v>1719</v>
      </c>
      <c r="Q1361">
        <v>7.6</v>
      </c>
      <c r="R1361">
        <v>1</v>
      </c>
      <c r="S1361" cm="1">
        <f t="array" ref="S1361">PERCENTILE(IF(Table1[Director Name] = $P1361,Table1[imdb_score]),0.25)</f>
        <v>7.6</v>
      </c>
      <c r="T1361" cm="1">
        <f t="array" ref="T1361">PERCENTILE(IF(Table1[Director Name] = $P1361,Table1[imdb_score]),0.5)</f>
        <v>7.6</v>
      </c>
      <c r="U1361" cm="1">
        <f t="array" ref="U1361">PERCENTILE(IF(Table1[Director Name] = $P1361,Table1[imdb_score]),0.75)</f>
        <v>7.6</v>
      </c>
      <c r="V1361" cm="1">
        <f t="array" ref="V1361">PERCENTILE(IF(Table1[Director Name] = $P1361,Table1[imdb_score]),1)</f>
        <v>7.6</v>
      </c>
    </row>
    <row r="1362" spans="1:22">
      <c r="A1362" t="s">
        <v>611</v>
      </c>
      <c r="B1362">
        <v>41</v>
      </c>
      <c r="C1362">
        <v>130</v>
      </c>
      <c r="D1362" t="s">
        <v>3409</v>
      </c>
      <c r="E1362">
        <v>28734552</v>
      </c>
      <c r="F1362" t="s">
        <v>2980</v>
      </c>
      <c r="G1362" t="s">
        <v>5198</v>
      </c>
      <c r="H1362">
        <v>12734552</v>
      </c>
      <c r="I1362" t="s">
        <v>5199</v>
      </c>
      <c r="J1362" t="s">
        <v>19</v>
      </c>
      <c r="K1362" t="s">
        <v>20</v>
      </c>
      <c r="L1362">
        <v>16000000</v>
      </c>
      <c r="M1362">
        <v>6.4</v>
      </c>
      <c r="N1362" t="s">
        <v>1932</v>
      </c>
      <c r="P1362" t="s">
        <v>5200</v>
      </c>
      <c r="Q1362">
        <v>7</v>
      </c>
      <c r="R1362">
        <v>1</v>
      </c>
      <c r="S1362" cm="1">
        <f t="array" ref="S1362">PERCENTILE(IF(Table1[Director Name] = $P1362,Table1[imdb_score]),0.25)</f>
        <v>7</v>
      </c>
      <c r="T1362" cm="1">
        <f t="array" ref="T1362">PERCENTILE(IF(Table1[Director Name] = $P1362,Table1[imdb_score]),0.5)</f>
        <v>7</v>
      </c>
      <c r="U1362" cm="1">
        <f t="array" ref="U1362">PERCENTILE(IF(Table1[Director Name] = $P1362,Table1[imdb_score]),0.75)</f>
        <v>7</v>
      </c>
      <c r="V1362" cm="1">
        <f t="array" ref="V1362">PERCENTILE(IF(Table1[Director Name] = $P1362,Table1[imdb_score]),1)</f>
        <v>7</v>
      </c>
    </row>
    <row r="1363" spans="1:22">
      <c r="A1363" t="s">
        <v>5201</v>
      </c>
      <c r="B1363">
        <v>53</v>
      </c>
      <c r="C1363">
        <v>215</v>
      </c>
      <c r="D1363" t="s">
        <v>5202</v>
      </c>
      <c r="E1363">
        <v>13300000</v>
      </c>
      <c r="F1363" t="s">
        <v>5203</v>
      </c>
      <c r="G1363" t="s">
        <v>5204</v>
      </c>
      <c r="H1363">
        <v>12700000</v>
      </c>
      <c r="I1363" t="s">
        <v>5205</v>
      </c>
      <c r="J1363" t="s">
        <v>19</v>
      </c>
      <c r="K1363" t="s">
        <v>20</v>
      </c>
      <c r="L1363">
        <v>600000</v>
      </c>
      <c r="M1363">
        <v>8.1</v>
      </c>
      <c r="N1363" t="s">
        <v>5206</v>
      </c>
      <c r="P1363" t="s">
        <v>5207</v>
      </c>
      <c r="Q1363">
        <v>6.9</v>
      </c>
      <c r="R1363">
        <v>1</v>
      </c>
      <c r="S1363" cm="1">
        <f t="array" ref="S1363">PERCENTILE(IF(Table1[Director Name] = $P1363,Table1[imdb_score]),0.25)</f>
        <v>6.9</v>
      </c>
      <c r="T1363" cm="1">
        <f t="array" ref="T1363">PERCENTILE(IF(Table1[Director Name] = $P1363,Table1[imdb_score]),0.5)</f>
        <v>6.9</v>
      </c>
      <c r="U1363" cm="1">
        <f t="array" ref="U1363">PERCENTILE(IF(Table1[Director Name] = $P1363,Table1[imdb_score]),0.75)</f>
        <v>6.9</v>
      </c>
      <c r="V1363" cm="1">
        <f t="array" ref="V1363">PERCENTILE(IF(Table1[Director Name] = $P1363,Table1[imdb_score]),1)</f>
        <v>6.9</v>
      </c>
    </row>
    <row r="1364" spans="1:22">
      <c r="A1364" t="s">
        <v>4397</v>
      </c>
      <c r="B1364">
        <v>228</v>
      </c>
      <c r="C1364">
        <v>86</v>
      </c>
      <c r="D1364" t="s">
        <v>5208</v>
      </c>
      <c r="E1364">
        <v>17683670</v>
      </c>
      <c r="F1364" t="s">
        <v>5209</v>
      </c>
      <c r="G1364" t="s">
        <v>5210</v>
      </c>
      <c r="H1364">
        <v>12683670</v>
      </c>
      <c r="I1364" t="s">
        <v>5211</v>
      </c>
      <c r="J1364" t="s">
        <v>19</v>
      </c>
      <c r="K1364" t="s">
        <v>20</v>
      </c>
      <c r="L1364">
        <v>5000000</v>
      </c>
      <c r="M1364">
        <v>5.2</v>
      </c>
      <c r="N1364" t="s">
        <v>4686</v>
      </c>
      <c r="P1364" t="s">
        <v>5212</v>
      </c>
      <c r="Q1364">
        <v>6.7</v>
      </c>
      <c r="R1364">
        <v>1</v>
      </c>
      <c r="S1364" cm="1">
        <f t="array" ref="S1364">PERCENTILE(IF(Table1[Director Name] = $P1364,Table1[imdb_score]),0.25)</f>
        <v>6.7</v>
      </c>
      <c r="T1364" cm="1">
        <f t="array" ref="T1364">PERCENTILE(IF(Table1[Director Name] = $P1364,Table1[imdb_score]),0.5)</f>
        <v>6.7</v>
      </c>
      <c r="U1364" cm="1">
        <f t="array" ref="U1364">PERCENTILE(IF(Table1[Director Name] = $P1364,Table1[imdb_score]),0.75)</f>
        <v>6.7</v>
      </c>
      <c r="V1364" cm="1">
        <f t="array" ref="V1364">PERCENTILE(IF(Table1[Director Name] = $P1364,Table1[imdb_score]),1)</f>
        <v>6.7</v>
      </c>
    </row>
    <row r="1365" spans="1:22">
      <c r="A1365" t="s">
        <v>440</v>
      </c>
      <c r="B1365">
        <v>110</v>
      </c>
      <c r="C1365">
        <v>170</v>
      </c>
      <c r="D1365" t="s">
        <v>3256</v>
      </c>
      <c r="E1365">
        <v>66676062</v>
      </c>
      <c r="F1365" t="s">
        <v>755</v>
      </c>
      <c r="G1365" t="s">
        <v>5213</v>
      </c>
      <c r="H1365">
        <v>12676062</v>
      </c>
      <c r="I1365" t="s">
        <v>5214</v>
      </c>
      <c r="J1365" t="s">
        <v>19</v>
      </c>
      <c r="K1365" t="s">
        <v>20</v>
      </c>
      <c r="L1365">
        <v>54000000</v>
      </c>
      <c r="M1365">
        <v>7.6</v>
      </c>
      <c r="N1365" t="s">
        <v>758</v>
      </c>
      <c r="P1365" t="s">
        <v>5215</v>
      </c>
      <c r="Q1365">
        <v>6.7</v>
      </c>
      <c r="R1365">
        <v>1</v>
      </c>
      <c r="S1365" cm="1">
        <f t="array" ref="S1365">PERCENTILE(IF(Table1[Director Name] = $P1365,Table1[imdb_score]),0.25)</f>
        <v>6.7</v>
      </c>
      <c r="T1365" cm="1">
        <f t="array" ref="T1365">PERCENTILE(IF(Table1[Director Name] = $P1365,Table1[imdb_score]),0.5)</f>
        <v>6.7</v>
      </c>
      <c r="U1365" cm="1">
        <f t="array" ref="U1365">PERCENTILE(IF(Table1[Director Name] = $P1365,Table1[imdb_score]),0.75)</f>
        <v>6.7</v>
      </c>
      <c r="V1365" cm="1">
        <f t="array" ref="V1365">PERCENTILE(IF(Table1[Director Name] = $P1365,Table1[imdb_score]),1)</f>
        <v>6.7</v>
      </c>
    </row>
    <row r="1366" spans="1:22">
      <c r="A1366" t="s">
        <v>1896</v>
      </c>
      <c r="B1366">
        <v>168</v>
      </c>
      <c r="C1366">
        <v>93</v>
      </c>
      <c r="D1366" t="s">
        <v>5216</v>
      </c>
      <c r="E1366">
        <v>25675765</v>
      </c>
      <c r="F1366" t="s">
        <v>5217</v>
      </c>
      <c r="G1366" t="s">
        <v>5218</v>
      </c>
      <c r="H1366">
        <v>12675765</v>
      </c>
      <c r="I1366" t="s">
        <v>5219</v>
      </c>
      <c r="J1366" t="s">
        <v>19</v>
      </c>
      <c r="K1366" t="s">
        <v>20</v>
      </c>
      <c r="L1366">
        <v>13000000</v>
      </c>
      <c r="M1366">
        <v>5.9</v>
      </c>
      <c r="N1366" t="s">
        <v>57</v>
      </c>
      <c r="P1366" t="s">
        <v>2435</v>
      </c>
      <c r="Q1366">
        <v>6.8</v>
      </c>
      <c r="R1366">
        <v>1</v>
      </c>
      <c r="S1366" cm="1">
        <f t="array" ref="S1366">PERCENTILE(IF(Table1[Director Name] = $P1366,Table1[imdb_score]),0.25)</f>
        <v>6.8</v>
      </c>
      <c r="T1366" cm="1">
        <f t="array" ref="T1366">PERCENTILE(IF(Table1[Director Name] = $P1366,Table1[imdb_score]),0.5)</f>
        <v>6.8</v>
      </c>
      <c r="U1366" cm="1">
        <f t="array" ref="U1366">PERCENTILE(IF(Table1[Director Name] = $P1366,Table1[imdb_score]),0.75)</f>
        <v>6.8</v>
      </c>
      <c r="V1366" cm="1">
        <f t="array" ref="V1366">PERCENTILE(IF(Table1[Director Name] = $P1366,Table1[imdb_score]),1)</f>
        <v>6.8</v>
      </c>
    </row>
    <row r="1367" spans="1:22">
      <c r="A1367" t="s">
        <v>4002</v>
      </c>
      <c r="B1367">
        <v>533</v>
      </c>
      <c r="C1367">
        <v>100</v>
      </c>
      <c r="D1367" t="s">
        <v>5220</v>
      </c>
      <c r="E1367">
        <v>14673301</v>
      </c>
      <c r="F1367" t="s">
        <v>5221</v>
      </c>
      <c r="G1367" t="s">
        <v>5222</v>
      </c>
      <c r="H1367">
        <v>12673301</v>
      </c>
      <c r="I1367" t="s">
        <v>5223</v>
      </c>
      <c r="J1367" t="s">
        <v>19</v>
      </c>
      <c r="K1367" t="s">
        <v>20</v>
      </c>
      <c r="L1367">
        <v>2000000</v>
      </c>
      <c r="M1367">
        <v>6.9</v>
      </c>
      <c r="N1367" t="s">
        <v>1318</v>
      </c>
      <c r="P1367" t="s">
        <v>5224</v>
      </c>
      <c r="Q1367">
        <v>6.7</v>
      </c>
      <c r="R1367">
        <v>1</v>
      </c>
      <c r="S1367" cm="1">
        <f t="array" ref="S1367">PERCENTILE(IF(Table1[Director Name] = $P1367,Table1[imdb_score]),0.25)</f>
        <v>6.7</v>
      </c>
      <c r="T1367" cm="1">
        <f t="array" ref="T1367">PERCENTILE(IF(Table1[Director Name] = $P1367,Table1[imdb_score]),0.5)</f>
        <v>6.7</v>
      </c>
      <c r="U1367" cm="1">
        <f t="array" ref="U1367">PERCENTILE(IF(Table1[Director Name] = $P1367,Table1[imdb_score]),0.75)</f>
        <v>6.7</v>
      </c>
      <c r="V1367" cm="1">
        <f t="array" ref="V1367">PERCENTILE(IF(Table1[Director Name] = $P1367,Table1[imdb_score]),1)</f>
        <v>6.7</v>
      </c>
    </row>
    <row r="1368" spans="1:22">
      <c r="A1368" t="s">
        <v>1442</v>
      </c>
      <c r="B1368">
        <v>65</v>
      </c>
      <c r="C1368">
        <v>146</v>
      </c>
      <c r="D1368" t="s">
        <v>5182</v>
      </c>
      <c r="E1368">
        <v>50668906</v>
      </c>
      <c r="F1368" t="s">
        <v>1355</v>
      </c>
      <c r="G1368" t="s">
        <v>5225</v>
      </c>
      <c r="H1368">
        <v>12668906</v>
      </c>
      <c r="I1368" t="s">
        <v>2555</v>
      </c>
      <c r="J1368" t="s">
        <v>19</v>
      </c>
      <c r="K1368" t="s">
        <v>20</v>
      </c>
      <c r="L1368">
        <v>38000000</v>
      </c>
      <c r="M1368">
        <v>7.6</v>
      </c>
      <c r="N1368" t="s">
        <v>273</v>
      </c>
      <c r="P1368" t="s">
        <v>5226</v>
      </c>
      <c r="Q1368">
        <v>7.5</v>
      </c>
      <c r="R1368">
        <v>1</v>
      </c>
      <c r="S1368" cm="1">
        <f t="array" ref="S1368">PERCENTILE(IF(Table1[Director Name] = $P1368,Table1[imdb_score]),0.25)</f>
        <v>7.5</v>
      </c>
      <c r="T1368" cm="1">
        <f t="array" ref="T1368">PERCENTILE(IF(Table1[Director Name] = $P1368,Table1[imdb_score]),0.5)</f>
        <v>7.5</v>
      </c>
      <c r="U1368" cm="1">
        <f t="array" ref="U1368">PERCENTILE(IF(Table1[Director Name] = $P1368,Table1[imdb_score]),0.75)</f>
        <v>7.5</v>
      </c>
      <c r="V1368" cm="1">
        <f t="array" ref="V1368">PERCENTILE(IF(Table1[Director Name] = $P1368,Table1[imdb_score]),1)</f>
        <v>7.5</v>
      </c>
    </row>
    <row r="1369" spans="1:22">
      <c r="A1369" t="s">
        <v>572</v>
      </c>
      <c r="B1369">
        <v>150</v>
      </c>
      <c r="C1369">
        <v>114</v>
      </c>
      <c r="D1369" t="s">
        <v>5227</v>
      </c>
      <c r="E1369">
        <v>60652036</v>
      </c>
      <c r="F1369" t="s">
        <v>23</v>
      </c>
      <c r="G1369" t="s">
        <v>5228</v>
      </c>
      <c r="H1369">
        <v>12652036</v>
      </c>
      <c r="I1369" t="s">
        <v>1739</v>
      </c>
      <c r="J1369" t="s">
        <v>19</v>
      </c>
      <c r="K1369" t="s">
        <v>20</v>
      </c>
      <c r="L1369">
        <v>48000000</v>
      </c>
      <c r="M1369">
        <v>7.1</v>
      </c>
      <c r="N1369" t="s">
        <v>5229</v>
      </c>
      <c r="P1369" t="s">
        <v>5230</v>
      </c>
      <c r="Q1369">
        <v>6.4</v>
      </c>
      <c r="R1369">
        <v>1</v>
      </c>
      <c r="S1369" cm="1">
        <f t="array" ref="S1369">PERCENTILE(IF(Table1[Director Name] = $P1369,Table1[imdb_score]),0.25)</f>
        <v>6.4</v>
      </c>
      <c r="T1369" cm="1">
        <f t="array" ref="T1369">PERCENTILE(IF(Table1[Director Name] = $P1369,Table1[imdb_score]),0.5)</f>
        <v>6.4</v>
      </c>
      <c r="U1369" cm="1">
        <f t="array" ref="U1369">PERCENTILE(IF(Table1[Director Name] = $P1369,Table1[imdb_score]),0.75)</f>
        <v>6.4</v>
      </c>
      <c r="V1369" cm="1">
        <f t="array" ref="V1369">PERCENTILE(IF(Table1[Director Name] = $P1369,Table1[imdb_score]),1)</f>
        <v>6.4</v>
      </c>
    </row>
    <row r="1370" spans="1:22">
      <c r="A1370" t="s">
        <v>1671</v>
      </c>
      <c r="B1370">
        <v>119</v>
      </c>
      <c r="C1370">
        <v>90</v>
      </c>
      <c r="D1370" t="s">
        <v>179</v>
      </c>
      <c r="E1370">
        <v>18621249</v>
      </c>
      <c r="F1370" t="s">
        <v>1462</v>
      </c>
      <c r="G1370" t="s">
        <v>5231</v>
      </c>
      <c r="H1370">
        <v>12621249</v>
      </c>
      <c r="I1370" t="s">
        <v>4443</v>
      </c>
      <c r="J1370" t="s">
        <v>19</v>
      </c>
      <c r="K1370" t="s">
        <v>20</v>
      </c>
      <c r="L1370">
        <v>6000000</v>
      </c>
      <c r="M1370">
        <v>7.5</v>
      </c>
      <c r="N1370" t="s">
        <v>57</v>
      </c>
      <c r="P1370" t="s">
        <v>5232</v>
      </c>
      <c r="Q1370">
        <v>4.9000000000000004</v>
      </c>
      <c r="R1370">
        <v>1</v>
      </c>
      <c r="S1370" cm="1">
        <f t="array" ref="S1370">PERCENTILE(IF(Table1[Director Name] = $P1370,Table1[imdb_score]),0.25)</f>
        <v>4.9000000000000004</v>
      </c>
      <c r="T1370" cm="1">
        <f t="array" ref="T1370">PERCENTILE(IF(Table1[Director Name] = $P1370,Table1[imdb_score]),0.5)</f>
        <v>4.9000000000000004</v>
      </c>
      <c r="U1370" cm="1">
        <f t="array" ref="U1370">PERCENTILE(IF(Table1[Director Name] = $P1370,Table1[imdb_score]),0.75)</f>
        <v>4.9000000000000004</v>
      </c>
      <c r="V1370" cm="1">
        <f t="array" ref="V1370">PERCENTILE(IF(Table1[Director Name] = $P1370,Table1[imdb_score]),1)</f>
        <v>4.9000000000000004</v>
      </c>
    </row>
    <row r="1371" spans="1:22">
      <c r="A1371" t="s">
        <v>1989</v>
      </c>
      <c r="B1371">
        <v>91</v>
      </c>
      <c r="C1371">
        <v>121</v>
      </c>
      <c r="D1371" t="s">
        <v>5233</v>
      </c>
      <c r="E1371">
        <v>21569041</v>
      </c>
      <c r="F1371" t="s">
        <v>769</v>
      </c>
      <c r="G1371" t="s">
        <v>5234</v>
      </c>
      <c r="H1371">
        <v>12569041</v>
      </c>
      <c r="I1371" t="s">
        <v>5235</v>
      </c>
      <c r="J1371" t="s">
        <v>19</v>
      </c>
      <c r="K1371" t="s">
        <v>20</v>
      </c>
      <c r="L1371">
        <v>9000000</v>
      </c>
      <c r="M1371">
        <v>6.6</v>
      </c>
      <c r="N1371" t="s">
        <v>48</v>
      </c>
      <c r="P1371" t="s">
        <v>5236</v>
      </c>
      <c r="Q1371">
        <v>5.8</v>
      </c>
      <c r="R1371">
        <v>1</v>
      </c>
      <c r="S1371" cm="1">
        <f t="array" ref="S1371">PERCENTILE(IF(Table1[Director Name] = $P1371,Table1[imdb_score]),0.25)</f>
        <v>5.8</v>
      </c>
      <c r="T1371" cm="1">
        <f t="array" ref="T1371">PERCENTILE(IF(Table1[Director Name] = $P1371,Table1[imdb_score]),0.5)</f>
        <v>5.8</v>
      </c>
      <c r="U1371" cm="1">
        <f t="array" ref="U1371">PERCENTILE(IF(Table1[Director Name] = $P1371,Table1[imdb_score]),0.75)</f>
        <v>5.8</v>
      </c>
      <c r="V1371" cm="1">
        <f t="array" ref="V1371">PERCENTILE(IF(Table1[Director Name] = $P1371,Table1[imdb_score]),1)</f>
        <v>5.8</v>
      </c>
    </row>
    <row r="1372" spans="1:22">
      <c r="A1372" t="s">
        <v>525</v>
      </c>
      <c r="B1372">
        <v>440</v>
      </c>
      <c r="C1372">
        <v>138</v>
      </c>
      <c r="D1372" t="s">
        <v>5237</v>
      </c>
      <c r="E1372">
        <v>132550960</v>
      </c>
      <c r="F1372" t="s">
        <v>1072</v>
      </c>
      <c r="G1372" t="s">
        <v>5238</v>
      </c>
      <c r="H1372">
        <v>12550960</v>
      </c>
      <c r="I1372" t="s">
        <v>5239</v>
      </c>
      <c r="J1372" t="s">
        <v>19</v>
      </c>
      <c r="K1372" t="s">
        <v>20</v>
      </c>
      <c r="L1372">
        <v>120000000</v>
      </c>
      <c r="M1372">
        <v>6.7</v>
      </c>
      <c r="N1372" t="s">
        <v>27</v>
      </c>
      <c r="P1372" t="s">
        <v>5240</v>
      </c>
      <c r="Q1372">
        <v>7.3</v>
      </c>
      <c r="R1372">
        <v>1</v>
      </c>
      <c r="S1372" cm="1">
        <f t="array" ref="S1372">PERCENTILE(IF(Table1[Director Name] = $P1372,Table1[imdb_score]),0.25)</f>
        <v>7.3</v>
      </c>
      <c r="T1372" cm="1">
        <f t="array" ref="T1372">PERCENTILE(IF(Table1[Director Name] = $P1372,Table1[imdb_score]),0.5)</f>
        <v>7.3</v>
      </c>
      <c r="U1372" cm="1">
        <f t="array" ref="U1372">PERCENTILE(IF(Table1[Director Name] = $P1372,Table1[imdb_score]),0.75)</f>
        <v>7.3</v>
      </c>
      <c r="V1372" cm="1">
        <f t="array" ref="V1372">PERCENTILE(IF(Table1[Director Name] = $P1372,Table1[imdb_score]),1)</f>
        <v>7.3</v>
      </c>
    </row>
    <row r="1373" spans="1:22">
      <c r="A1373" t="s">
        <v>406</v>
      </c>
      <c r="B1373">
        <v>517</v>
      </c>
      <c r="C1373">
        <v>158</v>
      </c>
      <c r="D1373" t="s">
        <v>853</v>
      </c>
      <c r="E1373">
        <v>102515793</v>
      </c>
      <c r="F1373" t="s">
        <v>3861</v>
      </c>
      <c r="G1373" t="s">
        <v>5241</v>
      </c>
      <c r="H1373">
        <v>12515793</v>
      </c>
      <c r="I1373" t="s">
        <v>5242</v>
      </c>
      <c r="J1373" t="s">
        <v>19</v>
      </c>
      <c r="K1373" t="s">
        <v>20</v>
      </c>
      <c r="L1373">
        <v>90000000</v>
      </c>
      <c r="M1373">
        <v>7.8</v>
      </c>
      <c r="N1373" t="s">
        <v>1040</v>
      </c>
      <c r="P1373" t="s">
        <v>5243</v>
      </c>
      <c r="Q1373">
        <v>8.5</v>
      </c>
      <c r="R1373">
        <v>1</v>
      </c>
      <c r="S1373" cm="1">
        <f t="array" ref="S1373">PERCENTILE(IF(Table1[Director Name] = $P1373,Table1[imdb_score]),0.25)</f>
        <v>8.5</v>
      </c>
      <c r="T1373" cm="1">
        <f t="array" ref="T1373">PERCENTILE(IF(Table1[Director Name] = $P1373,Table1[imdb_score]),0.5)</f>
        <v>8.5</v>
      </c>
      <c r="U1373" cm="1">
        <f t="array" ref="U1373">PERCENTILE(IF(Table1[Director Name] = $P1373,Table1[imdb_score]),0.75)</f>
        <v>8.5</v>
      </c>
      <c r="V1373" cm="1">
        <f t="array" ref="V1373">PERCENTILE(IF(Table1[Director Name] = $P1373,Table1[imdb_score]),1)</f>
        <v>8.5</v>
      </c>
    </row>
    <row r="1374" spans="1:22">
      <c r="A1374" t="s">
        <v>1749</v>
      </c>
      <c r="B1374">
        <v>68</v>
      </c>
      <c r="C1374">
        <v>124</v>
      </c>
      <c r="D1374" t="s">
        <v>2175</v>
      </c>
      <c r="E1374">
        <v>27441122</v>
      </c>
      <c r="F1374" t="s">
        <v>1553</v>
      </c>
      <c r="G1374" t="s">
        <v>5244</v>
      </c>
      <c r="H1374">
        <v>12441122</v>
      </c>
      <c r="I1374" t="s">
        <v>1562</v>
      </c>
      <c r="J1374" t="s">
        <v>19</v>
      </c>
      <c r="K1374" t="s">
        <v>20</v>
      </c>
      <c r="L1374">
        <v>15000000</v>
      </c>
      <c r="M1374">
        <v>7.2</v>
      </c>
      <c r="N1374" t="s">
        <v>5245</v>
      </c>
      <c r="P1374" t="s">
        <v>5246</v>
      </c>
      <c r="Q1374">
        <v>5.9</v>
      </c>
      <c r="R1374">
        <v>1</v>
      </c>
      <c r="S1374" cm="1">
        <f t="array" ref="S1374">PERCENTILE(IF(Table1[Director Name] = $P1374,Table1[imdb_score]),0.25)</f>
        <v>5.9</v>
      </c>
      <c r="T1374" cm="1">
        <f t="array" ref="T1374">PERCENTILE(IF(Table1[Director Name] = $P1374,Table1[imdb_score]),0.5)</f>
        <v>5.9</v>
      </c>
      <c r="U1374" cm="1">
        <f t="array" ref="U1374">PERCENTILE(IF(Table1[Director Name] = $P1374,Table1[imdb_score]),0.75)</f>
        <v>5.9</v>
      </c>
      <c r="V1374" cm="1">
        <f t="array" ref="V1374">PERCENTILE(IF(Table1[Director Name] = $P1374,Table1[imdb_score]),1)</f>
        <v>5.9</v>
      </c>
    </row>
    <row r="1375" spans="1:22">
      <c r="A1375" t="s">
        <v>1140</v>
      </c>
      <c r="B1375">
        <v>196</v>
      </c>
      <c r="C1375">
        <v>116</v>
      </c>
      <c r="D1375" t="s">
        <v>1865</v>
      </c>
      <c r="E1375">
        <v>54414716</v>
      </c>
      <c r="F1375" t="s">
        <v>908</v>
      </c>
      <c r="G1375" t="s">
        <v>5247</v>
      </c>
      <c r="H1375">
        <v>12414716</v>
      </c>
      <c r="I1375" t="s">
        <v>1436</v>
      </c>
      <c r="J1375" t="s">
        <v>19</v>
      </c>
      <c r="K1375" t="s">
        <v>20</v>
      </c>
      <c r="L1375">
        <v>42000000</v>
      </c>
      <c r="M1375">
        <v>6.3</v>
      </c>
      <c r="N1375" t="s">
        <v>921</v>
      </c>
      <c r="P1375" t="s">
        <v>5248</v>
      </c>
      <c r="Q1375">
        <v>7</v>
      </c>
      <c r="R1375">
        <v>1</v>
      </c>
      <c r="S1375" cm="1">
        <f t="array" ref="S1375">PERCENTILE(IF(Table1[Director Name] = $P1375,Table1[imdb_score]),0.25)</f>
        <v>7</v>
      </c>
      <c r="T1375" cm="1">
        <f t="array" ref="T1375">PERCENTILE(IF(Table1[Director Name] = $P1375,Table1[imdb_score]),0.5)</f>
        <v>7</v>
      </c>
      <c r="U1375" cm="1">
        <f t="array" ref="U1375">PERCENTILE(IF(Table1[Director Name] = $P1375,Table1[imdb_score]),0.75)</f>
        <v>7</v>
      </c>
      <c r="V1375" cm="1">
        <f t="array" ref="V1375">PERCENTILE(IF(Table1[Director Name] = $P1375,Table1[imdb_score]),1)</f>
        <v>7</v>
      </c>
    </row>
    <row r="1376" spans="1:22">
      <c r="A1376" t="s">
        <v>5093</v>
      </c>
      <c r="B1376">
        <v>32</v>
      </c>
      <c r="C1376">
        <v>144</v>
      </c>
      <c r="D1376" t="s">
        <v>5249</v>
      </c>
      <c r="E1376">
        <v>20400000</v>
      </c>
      <c r="F1376" t="s">
        <v>5250</v>
      </c>
      <c r="G1376" t="s">
        <v>5251</v>
      </c>
      <c r="H1376">
        <v>12400000</v>
      </c>
      <c r="I1376" t="s">
        <v>5252</v>
      </c>
      <c r="J1376" t="s">
        <v>19</v>
      </c>
      <c r="K1376" t="s">
        <v>20</v>
      </c>
      <c r="L1376">
        <v>8000000</v>
      </c>
      <c r="M1376">
        <v>6.9</v>
      </c>
      <c r="N1376" t="s">
        <v>3070</v>
      </c>
      <c r="P1376" t="s">
        <v>5253</v>
      </c>
      <c r="Q1376">
        <v>4.4000000000000004</v>
      </c>
      <c r="R1376">
        <v>1</v>
      </c>
      <c r="S1376" cm="1">
        <f t="array" ref="S1376">PERCENTILE(IF(Table1[Director Name] = $P1376,Table1[imdb_score]),0.25)</f>
        <v>4.4000000000000004</v>
      </c>
      <c r="T1376" cm="1">
        <f t="array" ref="T1376">PERCENTILE(IF(Table1[Director Name] = $P1376,Table1[imdb_score]),0.5)</f>
        <v>4.4000000000000004</v>
      </c>
      <c r="U1376" cm="1">
        <f t="array" ref="U1376">PERCENTILE(IF(Table1[Director Name] = $P1376,Table1[imdb_score]),0.75)</f>
        <v>4.4000000000000004</v>
      </c>
      <c r="V1376" cm="1">
        <f t="array" ref="V1376">PERCENTILE(IF(Table1[Director Name] = $P1376,Table1[imdb_score]),1)</f>
        <v>4.4000000000000004</v>
      </c>
    </row>
    <row r="1377" spans="1:22">
      <c r="A1377" t="s">
        <v>984</v>
      </c>
      <c r="B1377">
        <v>138</v>
      </c>
      <c r="C1377">
        <v>107</v>
      </c>
      <c r="D1377" t="s">
        <v>5254</v>
      </c>
      <c r="E1377">
        <v>42385520</v>
      </c>
      <c r="F1377" t="s">
        <v>1172</v>
      </c>
      <c r="G1377" t="s">
        <v>5255</v>
      </c>
      <c r="H1377">
        <v>12385520</v>
      </c>
      <c r="I1377" t="s">
        <v>5256</v>
      </c>
      <c r="J1377" t="s">
        <v>19</v>
      </c>
      <c r="K1377" t="s">
        <v>20</v>
      </c>
      <c r="L1377">
        <v>30000000</v>
      </c>
      <c r="M1377">
        <v>6.2</v>
      </c>
      <c r="N1377" t="s">
        <v>1280</v>
      </c>
      <c r="P1377" t="s">
        <v>5257</v>
      </c>
      <c r="Q1377">
        <v>6.2</v>
      </c>
      <c r="R1377">
        <v>1</v>
      </c>
      <c r="S1377" cm="1">
        <f t="array" ref="S1377">PERCENTILE(IF(Table1[Director Name] = $P1377,Table1[imdb_score]),0.25)</f>
        <v>6.2</v>
      </c>
      <c r="T1377" cm="1">
        <f t="array" ref="T1377">PERCENTILE(IF(Table1[Director Name] = $P1377,Table1[imdb_score]),0.5)</f>
        <v>6.2</v>
      </c>
      <c r="U1377" cm="1">
        <f t="array" ref="U1377">PERCENTILE(IF(Table1[Director Name] = $P1377,Table1[imdb_score]),0.75)</f>
        <v>6.2</v>
      </c>
      <c r="V1377" cm="1">
        <f t="array" ref="V1377">PERCENTILE(IF(Table1[Director Name] = $P1377,Table1[imdb_score]),1)</f>
        <v>6.2</v>
      </c>
    </row>
    <row r="1378" spans="1:22">
      <c r="A1378" t="s">
        <v>1624</v>
      </c>
      <c r="B1378">
        <v>9</v>
      </c>
      <c r="C1378">
        <v>106</v>
      </c>
      <c r="D1378" t="s">
        <v>5258</v>
      </c>
      <c r="E1378">
        <v>17382982</v>
      </c>
      <c r="F1378" t="s">
        <v>2021</v>
      </c>
      <c r="G1378" t="s">
        <v>5259</v>
      </c>
      <c r="H1378">
        <v>12382982</v>
      </c>
      <c r="I1378" t="s">
        <v>5260</v>
      </c>
      <c r="J1378" t="s">
        <v>67</v>
      </c>
      <c r="K1378" t="s">
        <v>20</v>
      </c>
      <c r="L1378">
        <v>5000000</v>
      </c>
      <c r="M1378">
        <v>5.2</v>
      </c>
      <c r="N1378" t="s">
        <v>1124</v>
      </c>
      <c r="P1378" t="s">
        <v>5261</v>
      </c>
      <c r="Q1378">
        <v>7.2</v>
      </c>
      <c r="R1378">
        <v>1</v>
      </c>
      <c r="S1378" cm="1">
        <f t="array" ref="S1378">PERCENTILE(IF(Table1[Director Name] = $P1378,Table1[imdb_score]),0.25)</f>
        <v>7.2</v>
      </c>
      <c r="T1378" cm="1">
        <f t="array" ref="T1378">PERCENTILE(IF(Table1[Director Name] = $P1378,Table1[imdb_score]),0.5)</f>
        <v>7.2</v>
      </c>
      <c r="U1378" cm="1">
        <f t="array" ref="U1378">PERCENTILE(IF(Table1[Director Name] = $P1378,Table1[imdb_score]),0.75)</f>
        <v>7.2</v>
      </c>
      <c r="V1378" cm="1">
        <f t="array" ref="V1378">PERCENTILE(IF(Table1[Director Name] = $P1378,Table1[imdb_score]),1)</f>
        <v>7.2</v>
      </c>
    </row>
    <row r="1379" spans="1:22">
      <c r="A1379" t="s">
        <v>2884</v>
      </c>
      <c r="B1379">
        <v>16</v>
      </c>
      <c r="C1379">
        <v>100</v>
      </c>
      <c r="D1379" t="s">
        <v>5262</v>
      </c>
      <c r="E1379">
        <v>15369573</v>
      </c>
      <c r="F1379" t="s">
        <v>112</v>
      </c>
      <c r="G1379" t="s">
        <v>5263</v>
      </c>
      <c r="H1379">
        <v>12369573</v>
      </c>
      <c r="I1379" t="s">
        <v>5264</v>
      </c>
      <c r="J1379" t="s">
        <v>19</v>
      </c>
      <c r="K1379" t="s">
        <v>20</v>
      </c>
      <c r="L1379">
        <v>3000000</v>
      </c>
      <c r="M1379">
        <v>5.3</v>
      </c>
      <c r="N1379" t="s">
        <v>386</v>
      </c>
      <c r="P1379" t="s">
        <v>5265</v>
      </c>
      <c r="Q1379">
        <v>6</v>
      </c>
      <c r="R1379">
        <v>1</v>
      </c>
      <c r="S1379" cm="1">
        <f t="array" ref="S1379">PERCENTILE(IF(Table1[Director Name] = $P1379,Table1[imdb_score]),0.25)</f>
        <v>6</v>
      </c>
      <c r="T1379" cm="1">
        <f t="array" ref="T1379">PERCENTILE(IF(Table1[Director Name] = $P1379,Table1[imdb_score]),0.5)</f>
        <v>6</v>
      </c>
      <c r="U1379" cm="1">
        <f t="array" ref="U1379">PERCENTILE(IF(Table1[Director Name] = $P1379,Table1[imdb_score]),0.75)</f>
        <v>6</v>
      </c>
      <c r="V1379" cm="1">
        <f t="array" ref="V1379">PERCENTILE(IF(Table1[Director Name] = $P1379,Table1[imdb_score]),1)</f>
        <v>6</v>
      </c>
    </row>
    <row r="1380" spans="1:22">
      <c r="A1380" t="s">
        <v>2752</v>
      </c>
      <c r="B1380">
        <v>38</v>
      </c>
      <c r="C1380">
        <v>110</v>
      </c>
      <c r="D1380" t="s">
        <v>5266</v>
      </c>
      <c r="E1380">
        <v>57362581</v>
      </c>
      <c r="F1380" t="s">
        <v>888</v>
      </c>
      <c r="G1380" t="s">
        <v>5267</v>
      </c>
      <c r="H1380">
        <v>12362581</v>
      </c>
      <c r="I1380" t="s">
        <v>5268</v>
      </c>
      <c r="J1380" t="s">
        <v>19</v>
      </c>
      <c r="K1380" t="s">
        <v>5269</v>
      </c>
      <c r="L1380">
        <v>45000000</v>
      </c>
      <c r="M1380">
        <v>5.4</v>
      </c>
      <c r="N1380" t="s">
        <v>3749</v>
      </c>
      <c r="P1380" t="s">
        <v>5270</v>
      </c>
      <c r="Q1380">
        <v>3.8</v>
      </c>
      <c r="R1380">
        <v>1</v>
      </c>
      <c r="S1380" cm="1">
        <f t="array" ref="S1380">PERCENTILE(IF(Table1[Director Name] = $P1380,Table1[imdb_score]),0.25)</f>
        <v>3.8</v>
      </c>
      <c r="T1380" cm="1">
        <f t="array" ref="T1380">PERCENTILE(IF(Table1[Director Name] = $P1380,Table1[imdb_score]),0.5)</f>
        <v>3.8</v>
      </c>
      <c r="U1380" cm="1">
        <f t="array" ref="U1380">PERCENTILE(IF(Table1[Director Name] = $P1380,Table1[imdb_score]),0.75)</f>
        <v>3.8</v>
      </c>
      <c r="V1380" cm="1">
        <f t="array" ref="V1380">PERCENTILE(IF(Table1[Director Name] = $P1380,Table1[imdb_score]),1)</f>
        <v>3.8</v>
      </c>
    </row>
    <row r="1381" spans="1:22">
      <c r="A1381" t="s">
        <v>629</v>
      </c>
      <c r="B1381">
        <v>654</v>
      </c>
      <c r="C1381">
        <v>123</v>
      </c>
      <c r="D1381" t="s">
        <v>1177</v>
      </c>
      <c r="E1381">
        <v>202351611</v>
      </c>
      <c r="F1381" t="s">
        <v>4331</v>
      </c>
      <c r="G1381" t="s">
        <v>5271</v>
      </c>
      <c r="H1381">
        <v>12351611</v>
      </c>
      <c r="I1381" t="s">
        <v>2866</v>
      </c>
      <c r="J1381" t="s">
        <v>19</v>
      </c>
      <c r="K1381" t="s">
        <v>20</v>
      </c>
      <c r="L1381">
        <v>190000000</v>
      </c>
      <c r="M1381">
        <v>7</v>
      </c>
      <c r="N1381" t="s">
        <v>5272</v>
      </c>
      <c r="P1381" t="s">
        <v>5273</v>
      </c>
      <c r="Q1381">
        <v>4.0999999999999996</v>
      </c>
      <c r="R1381">
        <v>1</v>
      </c>
      <c r="S1381" cm="1">
        <f t="array" ref="S1381">PERCENTILE(IF(Table1[Director Name] = $P1381,Table1[imdb_score]),0.25)</f>
        <v>4.0999999999999996</v>
      </c>
      <c r="T1381" cm="1">
        <f t="array" ref="T1381">PERCENTILE(IF(Table1[Director Name] = $P1381,Table1[imdb_score]),0.5)</f>
        <v>4.0999999999999996</v>
      </c>
      <c r="U1381" cm="1">
        <f t="array" ref="U1381">PERCENTILE(IF(Table1[Director Name] = $P1381,Table1[imdb_score]),0.75)</f>
        <v>4.0999999999999996</v>
      </c>
      <c r="V1381" cm="1">
        <f t="array" ref="V1381">PERCENTILE(IF(Table1[Director Name] = $P1381,Table1[imdb_score]),1)</f>
        <v>4.0999999999999996</v>
      </c>
    </row>
    <row r="1382" spans="1:22">
      <c r="A1382" t="s">
        <v>3261</v>
      </c>
      <c r="B1382">
        <v>175</v>
      </c>
      <c r="C1382">
        <v>99</v>
      </c>
      <c r="D1382" t="s">
        <v>3437</v>
      </c>
      <c r="E1382">
        <v>52320979</v>
      </c>
      <c r="F1382" t="s">
        <v>1004</v>
      </c>
      <c r="G1382" t="s">
        <v>5274</v>
      </c>
      <c r="H1382">
        <v>12320979</v>
      </c>
      <c r="I1382" t="s">
        <v>5275</v>
      </c>
      <c r="J1382" t="s">
        <v>19</v>
      </c>
      <c r="K1382" t="s">
        <v>20</v>
      </c>
      <c r="L1382">
        <v>40000000</v>
      </c>
      <c r="M1382">
        <v>6.8</v>
      </c>
      <c r="N1382" t="s">
        <v>575</v>
      </c>
      <c r="P1382" t="s">
        <v>5276</v>
      </c>
      <c r="Q1382">
        <v>6.1</v>
      </c>
      <c r="R1382">
        <v>1</v>
      </c>
      <c r="S1382" cm="1">
        <f t="array" ref="S1382">PERCENTILE(IF(Table1[Director Name] = $P1382,Table1[imdb_score]),0.25)</f>
        <v>6.1</v>
      </c>
      <c r="T1382" cm="1">
        <f t="array" ref="T1382">PERCENTILE(IF(Table1[Director Name] = $P1382,Table1[imdb_score]),0.5)</f>
        <v>6.1</v>
      </c>
      <c r="U1382" cm="1">
        <f t="array" ref="U1382">PERCENTILE(IF(Table1[Director Name] = $P1382,Table1[imdb_score]),0.75)</f>
        <v>6.1</v>
      </c>
      <c r="V1382" cm="1">
        <f t="array" ref="V1382">PERCENTILE(IF(Table1[Director Name] = $P1382,Table1[imdb_score]),1)</f>
        <v>6.1</v>
      </c>
    </row>
    <row r="1383" spans="1:22">
      <c r="A1383" t="s">
        <v>1948</v>
      </c>
      <c r="B1383">
        <v>206</v>
      </c>
      <c r="C1383">
        <v>102</v>
      </c>
      <c r="D1383" t="s">
        <v>3707</v>
      </c>
      <c r="E1383">
        <v>62318875</v>
      </c>
      <c r="F1383" t="s">
        <v>3110</v>
      </c>
      <c r="G1383" t="s">
        <v>5277</v>
      </c>
      <c r="H1383">
        <v>12318875</v>
      </c>
      <c r="I1383" t="s">
        <v>795</v>
      </c>
      <c r="J1383" t="s">
        <v>19</v>
      </c>
      <c r="K1383" t="s">
        <v>20</v>
      </c>
      <c r="L1383">
        <v>50000000</v>
      </c>
      <c r="M1383">
        <v>6.8</v>
      </c>
      <c r="N1383" t="s">
        <v>1076</v>
      </c>
      <c r="P1383" t="s">
        <v>5177</v>
      </c>
      <c r="Q1383">
        <v>5.8</v>
      </c>
      <c r="R1383">
        <v>1</v>
      </c>
      <c r="S1383" cm="1">
        <f t="array" ref="S1383">PERCENTILE(IF(Table1[Director Name] = $P1383,Table1[imdb_score]),0.25)</f>
        <v>5.8</v>
      </c>
      <c r="T1383" cm="1">
        <f t="array" ref="T1383">PERCENTILE(IF(Table1[Director Name] = $P1383,Table1[imdb_score]),0.5)</f>
        <v>5.8</v>
      </c>
      <c r="U1383" cm="1">
        <f t="array" ref="U1383">PERCENTILE(IF(Table1[Director Name] = $P1383,Table1[imdb_score]),0.75)</f>
        <v>5.8</v>
      </c>
      <c r="V1383" cm="1">
        <f t="array" ref="V1383">PERCENTILE(IF(Table1[Director Name] = $P1383,Table1[imdb_score]),1)</f>
        <v>5.8</v>
      </c>
    </row>
    <row r="1384" spans="1:22">
      <c r="A1384" t="s">
        <v>284</v>
      </c>
      <c r="B1384">
        <v>248</v>
      </c>
      <c r="C1384">
        <v>108</v>
      </c>
      <c r="D1384" t="s">
        <v>5278</v>
      </c>
      <c r="E1384">
        <v>33313582</v>
      </c>
      <c r="F1384" t="s">
        <v>613</v>
      </c>
      <c r="G1384" t="s">
        <v>5279</v>
      </c>
      <c r="H1384">
        <v>12313582</v>
      </c>
      <c r="I1384" t="s">
        <v>382</v>
      </c>
      <c r="J1384" t="s">
        <v>19</v>
      </c>
      <c r="K1384" t="s">
        <v>20</v>
      </c>
      <c r="L1384">
        <v>21000000</v>
      </c>
      <c r="M1384">
        <v>6.5</v>
      </c>
      <c r="N1384" t="s">
        <v>5280</v>
      </c>
      <c r="P1384" t="s">
        <v>5281</v>
      </c>
      <c r="Q1384">
        <v>6.5</v>
      </c>
      <c r="R1384">
        <v>1</v>
      </c>
      <c r="S1384" cm="1">
        <f t="array" ref="S1384">PERCENTILE(IF(Table1[Director Name] = $P1384,Table1[imdb_score]),0.25)</f>
        <v>6.5</v>
      </c>
      <c r="T1384" cm="1">
        <f t="array" ref="T1384">PERCENTILE(IF(Table1[Director Name] = $P1384,Table1[imdb_score]),0.5)</f>
        <v>6.5</v>
      </c>
      <c r="U1384" cm="1">
        <f t="array" ref="U1384">PERCENTILE(IF(Table1[Director Name] = $P1384,Table1[imdb_score]),0.75)</f>
        <v>6.5</v>
      </c>
      <c r="V1384" cm="1">
        <f t="array" ref="V1384">PERCENTILE(IF(Table1[Director Name] = $P1384,Table1[imdb_score]),1)</f>
        <v>6.5</v>
      </c>
    </row>
    <row r="1385" spans="1:22">
      <c r="A1385" t="s">
        <v>4378</v>
      </c>
      <c r="B1385">
        <v>413</v>
      </c>
      <c r="C1385">
        <v>106</v>
      </c>
      <c r="D1385" t="s">
        <v>2205</v>
      </c>
      <c r="E1385">
        <v>62453315</v>
      </c>
      <c r="F1385" t="s">
        <v>613</v>
      </c>
      <c r="G1385" t="s">
        <v>5282</v>
      </c>
      <c r="H1385">
        <v>12253315</v>
      </c>
      <c r="I1385" t="s">
        <v>4871</v>
      </c>
      <c r="J1385" t="s">
        <v>19</v>
      </c>
      <c r="K1385" t="s">
        <v>20</v>
      </c>
      <c r="L1385">
        <v>50200000</v>
      </c>
      <c r="M1385">
        <v>7.1</v>
      </c>
      <c r="N1385" t="s">
        <v>5283</v>
      </c>
      <c r="P1385" t="s">
        <v>5284</v>
      </c>
      <c r="Q1385">
        <v>6.9</v>
      </c>
      <c r="R1385">
        <v>1</v>
      </c>
      <c r="S1385" cm="1">
        <f t="array" ref="S1385">PERCENTILE(IF(Table1[Director Name] = $P1385,Table1[imdb_score]),0.25)</f>
        <v>6.9</v>
      </c>
      <c r="T1385" cm="1">
        <f t="array" ref="T1385">PERCENTILE(IF(Table1[Director Name] = $P1385,Table1[imdb_score]),0.5)</f>
        <v>6.9</v>
      </c>
      <c r="U1385" cm="1">
        <f t="array" ref="U1385">PERCENTILE(IF(Table1[Director Name] = $P1385,Table1[imdb_score]),0.75)</f>
        <v>6.9</v>
      </c>
      <c r="V1385" cm="1">
        <f t="array" ref="V1385">PERCENTILE(IF(Table1[Director Name] = $P1385,Table1[imdb_score]),1)</f>
        <v>6.9</v>
      </c>
    </row>
    <row r="1386" spans="1:22">
      <c r="A1386" t="s">
        <v>1337</v>
      </c>
      <c r="B1386">
        <v>160</v>
      </c>
      <c r="C1386">
        <v>103</v>
      </c>
      <c r="D1386" t="s">
        <v>1337</v>
      </c>
      <c r="E1386">
        <v>70117571</v>
      </c>
      <c r="F1386" t="s">
        <v>2479</v>
      </c>
      <c r="G1386" t="s">
        <v>5285</v>
      </c>
      <c r="H1386">
        <v>12117571</v>
      </c>
      <c r="I1386" t="s">
        <v>5286</v>
      </c>
      <c r="J1386" t="s">
        <v>19</v>
      </c>
      <c r="K1386" t="s">
        <v>20</v>
      </c>
      <c r="L1386">
        <v>58000000</v>
      </c>
      <c r="M1386">
        <v>6.4</v>
      </c>
      <c r="N1386" t="s">
        <v>27</v>
      </c>
      <c r="P1386" t="s">
        <v>5287</v>
      </c>
      <c r="Q1386">
        <v>8.4</v>
      </c>
      <c r="R1386">
        <v>1</v>
      </c>
      <c r="S1386" cm="1">
        <f t="array" ref="S1386">PERCENTILE(IF(Table1[Director Name] = $P1386,Table1[imdb_score]),0.25)</f>
        <v>8.4</v>
      </c>
      <c r="T1386" cm="1">
        <f t="array" ref="T1386">PERCENTILE(IF(Table1[Director Name] = $P1386,Table1[imdb_score]),0.5)</f>
        <v>8.4</v>
      </c>
      <c r="U1386" cm="1">
        <f t="array" ref="U1386">PERCENTILE(IF(Table1[Director Name] = $P1386,Table1[imdb_score]),0.75)</f>
        <v>8.4</v>
      </c>
      <c r="V1386" cm="1">
        <f t="array" ref="V1386">PERCENTILE(IF(Table1[Director Name] = $P1386,Table1[imdb_score]),1)</f>
        <v>8.4</v>
      </c>
    </row>
    <row r="1387" spans="1:22">
      <c r="A1387" t="s">
        <v>426</v>
      </c>
      <c r="B1387">
        <v>124</v>
      </c>
      <c r="C1387">
        <v>104</v>
      </c>
      <c r="D1387" t="s">
        <v>5288</v>
      </c>
      <c r="E1387">
        <v>42071069</v>
      </c>
      <c r="F1387" t="s">
        <v>5289</v>
      </c>
      <c r="G1387" t="s">
        <v>5290</v>
      </c>
      <c r="H1387">
        <v>12071069</v>
      </c>
      <c r="I1387" t="s">
        <v>5291</v>
      </c>
      <c r="J1387" t="s">
        <v>19</v>
      </c>
      <c r="K1387" t="s">
        <v>20</v>
      </c>
      <c r="L1387">
        <v>30000000</v>
      </c>
      <c r="M1387">
        <v>6.2</v>
      </c>
      <c r="N1387" t="s">
        <v>1093</v>
      </c>
      <c r="P1387" t="s">
        <v>4967</v>
      </c>
      <c r="Q1387">
        <v>5.2</v>
      </c>
      <c r="R1387">
        <v>1</v>
      </c>
      <c r="S1387" cm="1">
        <f t="array" ref="S1387">PERCENTILE(IF(Table1[Director Name] = $P1387,Table1[imdb_score]),0.25)</f>
        <v>5.2</v>
      </c>
      <c r="T1387" cm="1">
        <f t="array" ref="T1387">PERCENTILE(IF(Table1[Director Name] = $P1387,Table1[imdb_score]),0.5)</f>
        <v>5.2</v>
      </c>
      <c r="U1387" cm="1">
        <f t="array" ref="U1387">PERCENTILE(IF(Table1[Director Name] = $P1387,Table1[imdb_score]),0.75)</f>
        <v>5.2</v>
      </c>
      <c r="V1387" cm="1">
        <f t="array" ref="V1387">PERCENTILE(IF(Table1[Director Name] = $P1387,Table1[imdb_score]),1)</f>
        <v>5.2</v>
      </c>
    </row>
    <row r="1388" spans="1:22">
      <c r="A1388" t="s">
        <v>188</v>
      </c>
      <c r="B1388">
        <v>397</v>
      </c>
      <c r="C1388">
        <v>99</v>
      </c>
      <c r="D1388" t="s">
        <v>5292</v>
      </c>
      <c r="E1388">
        <v>42057340</v>
      </c>
      <c r="F1388" t="s">
        <v>4031</v>
      </c>
      <c r="G1388" t="s">
        <v>5293</v>
      </c>
      <c r="H1388">
        <v>12057340</v>
      </c>
      <c r="I1388" t="s">
        <v>5294</v>
      </c>
      <c r="J1388" t="s">
        <v>19</v>
      </c>
      <c r="K1388" t="s">
        <v>20</v>
      </c>
      <c r="L1388">
        <v>30000000</v>
      </c>
      <c r="M1388">
        <v>6.6</v>
      </c>
      <c r="N1388" t="s">
        <v>1943</v>
      </c>
      <c r="P1388" t="s">
        <v>2222</v>
      </c>
      <c r="Q1388">
        <v>7.2</v>
      </c>
      <c r="R1388">
        <v>1</v>
      </c>
      <c r="S1388" cm="1">
        <f t="array" ref="S1388">PERCENTILE(IF(Table1[Director Name] = $P1388,Table1[imdb_score]),0.25)</f>
        <v>7.2</v>
      </c>
      <c r="T1388" cm="1">
        <f t="array" ref="T1388">PERCENTILE(IF(Table1[Director Name] = $P1388,Table1[imdb_score]),0.5)</f>
        <v>7.2</v>
      </c>
      <c r="U1388" cm="1">
        <f t="array" ref="U1388">PERCENTILE(IF(Table1[Director Name] = $P1388,Table1[imdb_score]),0.75)</f>
        <v>7.2</v>
      </c>
      <c r="V1388" cm="1">
        <f t="array" ref="V1388">PERCENTILE(IF(Table1[Director Name] = $P1388,Table1[imdb_score]),1)</f>
        <v>7.2</v>
      </c>
    </row>
    <row r="1389" spans="1:22">
      <c r="A1389" t="s">
        <v>1329</v>
      </c>
      <c r="B1389">
        <v>57</v>
      </c>
      <c r="C1389">
        <v>123</v>
      </c>
      <c r="D1389" t="s">
        <v>453</v>
      </c>
      <c r="E1389">
        <v>32051917</v>
      </c>
      <c r="F1389" t="s">
        <v>5295</v>
      </c>
      <c r="G1389" t="s">
        <v>5296</v>
      </c>
      <c r="H1389">
        <v>12051917</v>
      </c>
      <c r="I1389" t="s">
        <v>3120</v>
      </c>
      <c r="J1389" t="s">
        <v>19</v>
      </c>
      <c r="K1389" t="s">
        <v>20</v>
      </c>
      <c r="L1389">
        <v>20000000</v>
      </c>
      <c r="M1389">
        <v>6.6</v>
      </c>
      <c r="N1389" t="s">
        <v>1040</v>
      </c>
      <c r="P1389" t="s">
        <v>5297</v>
      </c>
      <c r="Q1389">
        <v>5.8</v>
      </c>
      <c r="R1389">
        <v>1</v>
      </c>
      <c r="S1389" cm="1">
        <f t="array" ref="S1389">PERCENTILE(IF(Table1[Director Name] = $P1389,Table1[imdb_score]),0.25)</f>
        <v>5.8</v>
      </c>
      <c r="T1389" cm="1">
        <f t="array" ref="T1389">PERCENTILE(IF(Table1[Director Name] = $P1389,Table1[imdb_score]),0.5)</f>
        <v>5.8</v>
      </c>
      <c r="U1389" cm="1">
        <f t="array" ref="U1389">PERCENTILE(IF(Table1[Director Name] = $P1389,Table1[imdb_score]),0.75)</f>
        <v>5.8</v>
      </c>
      <c r="V1389" cm="1">
        <f t="array" ref="V1389">PERCENTILE(IF(Table1[Director Name] = $P1389,Table1[imdb_score]),1)</f>
        <v>5.8</v>
      </c>
    </row>
    <row r="1390" spans="1:22">
      <c r="A1390" t="s">
        <v>4109</v>
      </c>
      <c r="B1390">
        <v>634</v>
      </c>
      <c r="C1390">
        <v>95</v>
      </c>
      <c r="D1390" t="s">
        <v>2472</v>
      </c>
      <c r="E1390">
        <v>42043633</v>
      </c>
      <c r="F1390" t="s">
        <v>60</v>
      </c>
      <c r="G1390" t="s">
        <v>5298</v>
      </c>
      <c r="H1390">
        <v>12043633</v>
      </c>
      <c r="I1390" t="s">
        <v>4754</v>
      </c>
      <c r="J1390" t="s">
        <v>19</v>
      </c>
      <c r="K1390" t="s">
        <v>20</v>
      </c>
      <c r="L1390">
        <v>30000000</v>
      </c>
      <c r="M1390">
        <v>7</v>
      </c>
      <c r="N1390" t="s">
        <v>2211</v>
      </c>
      <c r="P1390" t="s">
        <v>5299</v>
      </c>
      <c r="Q1390">
        <v>5.6</v>
      </c>
      <c r="R1390">
        <v>1</v>
      </c>
      <c r="S1390" cm="1">
        <f t="array" ref="S1390">PERCENTILE(IF(Table1[Director Name] = $P1390,Table1[imdb_score]),0.25)</f>
        <v>5.6</v>
      </c>
      <c r="T1390" cm="1">
        <f t="array" ref="T1390">PERCENTILE(IF(Table1[Director Name] = $P1390,Table1[imdb_score]),0.5)</f>
        <v>5.6</v>
      </c>
      <c r="U1390" cm="1">
        <f t="array" ref="U1390">PERCENTILE(IF(Table1[Director Name] = $P1390,Table1[imdb_score]),0.75)</f>
        <v>5.6</v>
      </c>
      <c r="V1390" cm="1">
        <f t="array" ref="V1390">PERCENTILE(IF(Table1[Director Name] = $P1390,Table1[imdb_score]),1)</f>
        <v>5.6</v>
      </c>
    </row>
    <row r="1391" spans="1:22">
      <c r="A1391" t="s">
        <v>1013</v>
      </c>
      <c r="B1391">
        <v>153</v>
      </c>
      <c r="C1391">
        <v>88</v>
      </c>
      <c r="D1391" t="s">
        <v>3409</v>
      </c>
      <c r="E1391">
        <v>32014289</v>
      </c>
      <c r="F1391" t="s">
        <v>5300</v>
      </c>
      <c r="G1391" t="s">
        <v>5301</v>
      </c>
      <c r="H1391">
        <v>12014289</v>
      </c>
      <c r="I1391" t="s">
        <v>691</v>
      </c>
      <c r="J1391" t="s">
        <v>19</v>
      </c>
      <c r="K1391" t="s">
        <v>20</v>
      </c>
      <c r="L1391">
        <v>20000000</v>
      </c>
      <c r="M1391">
        <v>3.5</v>
      </c>
      <c r="N1391" t="s">
        <v>57</v>
      </c>
      <c r="P1391" t="s">
        <v>5302</v>
      </c>
      <c r="Q1391">
        <v>7.8</v>
      </c>
      <c r="R1391">
        <v>1</v>
      </c>
      <c r="S1391" cm="1">
        <f t="array" ref="S1391">PERCENTILE(IF(Table1[Director Name] = $P1391,Table1[imdb_score]),0.25)</f>
        <v>7.8</v>
      </c>
      <c r="T1391" cm="1">
        <f t="array" ref="T1391">PERCENTILE(IF(Table1[Director Name] = $P1391,Table1[imdb_score]),0.5)</f>
        <v>7.8</v>
      </c>
      <c r="U1391" cm="1">
        <f t="array" ref="U1391">PERCENTILE(IF(Table1[Director Name] = $P1391,Table1[imdb_score]),0.75)</f>
        <v>7.8</v>
      </c>
      <c r="V1391" cm="1">
        <f t="array" ref="V1391">PERCENTILE(IF(Table1[Director Name] = $P1391,Table1[imdb_score]),1)</f>
        <v>7.8</v>
      </c>
    </row>
    <row r="1392" spans="1:22">
      <c r="A1392" t="s">
        <v>2858</v>
      </c>
      <c r="B1392">
        <v>351</v>
      </c>
      <c r="C1392">
        <v>107</v>
      </c>
      <c r="D1392" t="s">
        <v>1060</v>
      </c>
      <c r="E1392">
        <v>52000688</v>
      </c>
      <c r="F1392" t="s">
        <v>5303</v>
      </c>
      <c r="G1392" t="s">
        <v>5304</v>
      </c>
      <c r="H1392">
        <v>12000688</v>
      </c>
      <c r="I1392" t="s">
        <v>5305</v>
      </c>
      <c r="J1392" t="s">
        <v>19</v>
      </c>
      <c r="K1392" t="s">
        <v>20</v>
      </c>
      <c r="L1392">
        <v>40000000</v>
      </c>
      <c r="M1392">
        <v>6.4</v>
      </c>
      <c r="N1392" t="s">
        <v>27</v>
      </c>
      <c r="P1392" t="s">
        <v>5306</v>
      </c>
      <c r="Q1392">
        <v>6.3</v>
      </c>
      <c r="R1392">
        <v>1</v>
      </c>
      <c r="S1392" cm="1">
        <f t="array" ref="S1392">PERCENTILE(IF(Table1[Director Name] = $P1392,Table1[imdb_score]),0.25)</f>
        <v>6.3</v>
      </c>
      <c r="T1392" cm="1">
        <f t="array" ref="T1392">PERCENTILE(IF(Table1[Director Name] = $P1392,Table1[imdb_score]),0.5)</f>
        <v>6.3</v>
      </c>
      <c r="U1392" cm="1">
        <f t="array" ref="U1392">PERCENTILE(IF(Table1[Director Name] = $P1392,Table1[imdb_score]),0.75)</f>
        <v>6.3</v>
      </c>
      <c r="V1392" cm="1">
        <f t="array" ref="V1392">PERCENTILE(IF(Table1[Director Name] = $P1392,Table1[imdb_score]),1)</f>
        <v>6.3</v>
      </c>
    </row>
    <row r="1393" spans="1:22">
      <c r="A1393" t="s">
        <v>5307</v>
      </c>
      <c r="B1393">
        <v>162</v>
      </c>
      <c r="C1393">
        <v>98</v>
      </c>
      <c r="D1393" t="s">
        <v>5308</v>
      </c>
      <c r="E1393">
        <v>14400000</v>
      </c>
      <c r="F1393" t="s">
        <v>4463</v>
      </c>
      <c r="G1393" t="s">
        <v>5309</v>
      </c>
      <c r="H1393">
        <v>11900000</v>
      </c>
      <c r="I1393" t="s">
        <v>5310</v>
      </c>
      <c r="J1393" t="s">
        <v>19</v>
      </c>
      <c r="K1393" t="s">
        <v>20</v>
      </c>
      <c r="L1393">
        <v>2500000</v>
      </c>
      <c r="M1393">
        <v>4.5999999999999996</v>
      </c>
      <c r="N1393" t="s">
        <v>3890</v>
      </c>
      <c r="P1393" t="s">
        <v>5311</v>
      </c>
      <c r="Q1393">
        <v>6</v>
      </c>
      <c r="R1393">
        <v>1</v>
      </c>
      <c r="S1393" cm="1">
        <f t="array" ref="S1393">PERCENTILE(IF(Table1[Director Name] = $P1393,Table1[imdb_score]),0.25)</f>
        <v>6</v>
      </c>
      <c r="T1393" cm="1">
        <f t="array" ref="T1393">PERCENTILE(IF(Table1[Director Name] = $P1393,Table1[imdb_score]),0.5)</f>
        <v>6</v>
      </c>
      <c r="U1393" cm="1">
        <f t="array" ref="U1393">PERCENTILE(IF(Table1[Director Name] = $P1393,Table1[imdb_score]),0.75)</f>
        <v>6</v>
      </c>
      <c r="V1393" cm="1">
        <f t="array" ref="V1393">PERCENTILE(IF(Table1[Director Name] = $P1393,Table1[imdb_score]),1)</f>
        <v>6</v>
      </c>
    </row>
    <row r="1394" spans="1:22">
      <c r="A1394" t="s">
        <v>1479</v>
      </c>
      <c r="B1394">
        <v>136</v>
      </c>
      <c r="C1394">
        <v>111</v>
      </c>
      <c r="D1394" t="s">
        <v>5312</v>
      </c>
      <c r="E1394">
        <v>71844424</v>
      </c>
      <c r="F1394" t="s">
        <v>5313</v>
      </c>
      <c r="G1394" t="s">
        <v>5314</v>
      </c>
      <c r="H1394">
        <v>11844424</v>
      </c>
      <c r="I1394" t="s">
        <v>5315</v>
      </c>
      <c r="J1394" t="s">
        <v>19</v>
      </c>
      <c r="K1394" t="s">
        <v>20</v>
      </c>
      <c r="L1394">
        <v>60000000</v>
      </c>
      <c r="M1394">
        <v>7.3</v>
      </c>
      <c r="N1394" t="s">
        <v>1957</v>
      </c>
      <c r="P1394" t="s">
        <v>5316</v>
      </c>
      <c r="Q1394">
        <v>5.0999999999999996</v>
      </c>
      <c r="R1394">
        <v>1</v>
      </c>
      <c r="S1394" cm="1">
        <f t="array" ref="S1394">PERCENTILE(IF(Table1[Director Name] = $P1394,Table1[imdb_score]),0.25)</f>
        <v>5.0999999999999996</v>
      </c>
      <c r="T1394" cm="1">
        <f t="array" ref="T1394">PERCENTILE(IF(Table1[Director Name] = $P1394,Table1[imdb_score]),0.5)</f>
        <v>5.0999999999999996</v>
      </c>
      <c r="U1394" cm="1">
        <f t="array" ref="U1394">PERCENTILE(IF(Table1[Director Name] = $P1394,Table1[imdb_score]),0.75)</f>
        <v>5.0999999999999996</v>
      </c>
      <c r="V1394" cm="1">
        <f t="array" ref="V1394">PERCENTILE(IF(Table1[Director Name] = $P1394,Table1[imdb_score]),1)</f>
        <v>5.0999999999999996</v>
      </c>
    </row>
    <row r="1395" spans="1:22">
      <c r="A1395" t="s">
        <v>740</v>
      </c>
      <c r="B1395">
        <v>324</v>
      </c>
      <c r="C1395">
        <v>128</v>
      </c>
      <c r="D1395" t="s">
        <v>789</v>
      </c>
      <c r="E1395">
        <v>31838002</v>
      </c>
      <c r="F1395" t="s">
        <v>189</v>
      </c>
      <c r="G1395" t="s">
        <v>5317</v>
      </c>
      <c r="H1395">
        <v>11838002</v>
      </c>
      <c r="I1395" t="s">
        <v>1481</v>
      </c>
      <c r="J1395" t="s">
        <v>19</v>
      </c>
      <c r="K1395" t="s">
        <v>20</v>
      </c>
      <c r="L1395">
        <v>20000000</v>
      </c>
      <c r="M1395">
        <v>7.6</v>
      </c>
      <c r="N1395" t="s">
        <v>1664</v>
      </c>
      <c r="P1395" t="s">
        <v>4326</v>
      </c>
      <c r="Q1395">
        <v>6.9</v>
      </c>
      <c r="R1395">
        <v>1</v>
      </c>
      <c r="S1395" cm="1">
        <f t="array" ref="S1395">PERCENTILE(IF(Table1[Director Name] = $P1395,Table1[imdb_score]),0.25)</f>
        <v>6.9</v>
      </c>
      <c r="T1395" cm="1">
        <f t="array" ref="T1395">PERCENTILE(IF(Table1[Director Name] = $P1395,Table1[imdb_score]),0.5)</f>
        <v>6.9</v>
      </c>
      <c r="U1395" cm="1">
        <f t="array" ref="U1395">PERCENTILE(IF(Table1[Director Name] = $P1395,Table1[imdb_score]),0.75)</f>
        <v>6.9</v>
      </c>
      <c r="V1395" cm="1">
        <f t="array" ref="V1395">PERCENTILE(IF(Table1[Director Name] = $P1395,Table1[imdb_score]),1)</f>
        <v>6.9</v>
      </c>
    </row>
    <row r="1396" spans="1:22">
      <c r="A1396" t="s">
        <v>3708</v>
      </c>
      <c r="B1396">
        <v>116</v>
      </c>
      <c r="C1396">
        <v>98</v>
      </c>
      <c r="D1396" t="s">
        <v>5214</v>
      </c>
      <c r="E1396">
        <v>36833473</v>
      </c>
      <c r="F1396" t="s">
        <v>3454</v>
      </c>
      <c r="G1396" t="s">
        <v>5318</v>
      </c>
      <c r="H1396">
        <v>11833473</v>
      </c>
      <c r="I1396" t="s">
        <v>5319</v>
      </c>
      <c r="J1396" t="s">
        <v>19</v>
      </c>
      <c r="K1396" t="s">
        <v>822</v>
      </c>
      <c r="L1396">
        <v>25000000</v>
      </c>
      <c r="M1396">
        <v>6.6</v>
      </c>
      <c r="N1396" t="s">
        <v>87</v>
      </c>
      <c r="P1396" t="s">
        <v>5320</v>
      </c>
      <c r="Q1396">
        <v>7.8</v>
      </c>
      <c r="R1396">
        <v>1</v>
      </c>
      <c r="S1396" cm="1">
        <f t="array" ref="S1396">PERCENTILE(IF(Table1[Director Name] = $P1396,Table1[imdb_score]),0.25)</f>
        <v>7.8</v>
      </c>
      <c r="T1396" cm="1">
        <f t="array" ref="T1396">PERCENTILE(IF(Table1[Director Name] = $P1396,Table1[imdb_score]),0.5)</f>
        <v>7.8</v>
      </c>
      <c r="U1396" cm="1">
        <f t="array" ref="U1396">PERCENTILE(IF(Table1[Director Name] = $P1396,Table1[imdb_score]),0.75)</f>
        <v>7.8</v>
      </c>
      <c r="V1396" cm="1">
        <f t="array" ref="V1396">PERCENTILE(IF(Table1[Director Name] = $P1396,Table1[imdb_score]),1)</f>
        <v>7.8</v>
      </c>
    </row>
    <row r="1397" spans="1:22">
      <c r="A1397" t="s">
        <v>416</v>
      </c>
      <c r="B1397">
        <v>147</v>
      </c>
      <c r="C1397">
        <v>113</v>
      </c>
      <c r="D1397" t="s">
        <v>1358</v>
      </c>
      <c r="E1397">
        <v>12006514</v>
      </c>
      <c r="F1397" t="s">
        <v>613</v>
      </c>
      <c r="G1397" t="s">
        <v>5321</v>
      </c>
      <c r="H1397">
        <v>11756514</v>
      </c>
      <c r="I1397" t="s">
        <v>752</v>
      </c>
      <c r="J1397" t="s">
        <v>19</v>
      </c>
      <c r="K1397" t="s">
        <v>20</v>
      </c>
      <c r="L1397">
        <v>250000</v>
      </c>
      <c r="M1397">
        <v>7.3</v>
      </c>
      <c r="N1397" t="s">
        <v>564</v>
      </c>
      <c r="P1397" t="s">
        <v>5322</v>
      </c>
      <c r="Q1397">
        <v>5.3</v>
      </c>
      <c r="R1397">
        <v>1</v>
      </c>
      <c r="S1397" cm="1">
        <f t="array" ref="S1397">PERCENTILE(IF(Table1[Director Name] = $P1397,Table1[imdb_score]),0.25)</f>
        <v>5.3</v>
      </c>
      <c r="T1397" cm="1">
        <f t="array" ref="T1397">PERCENTILE(IF(Table1[Director Name] = $P1397,Table1[imdb_score]),0.5)</f>
        <v>5.3</v>
      </c>
      <c r="U1397" cm="1">
        <f t="array" ref="U1397">PERCENTILE(IF(Table1[Director Name] = $P1397,Table1[imdb_score]),0.75)</f>
        <v>5.3</v>
      </c>
      <c r="V1397" cm="1">
        <f t="array" ref="V1397">PERCENTILE(IF(Table1[Director Name] = $P1397,Table1[imdb_score]),1)</f>
        <v>5.3</v>
      </c>
    </row>
    <row r="1398" spans="1:22">
      <c r="A1398" t="s">
        <v>4000</v>
      </c>
      <c r="B1398">
        <v>176</v>
      </c>
      <c r="C1398">
        <v>100</v>
      </c>
      <c r="D1398" t="s">
        <v>2575</v>
      </c>
      <c r="E1398">
        <v>13746550</v>
      </c>
      <c r="F1398" t="s">
        <v>128</v>
      </c>
      <c r="G1398" t="s">
        <v>5323</v>
      </c>
      <c r="H1398">
        <v>11746550</v>
      </c>
      <c r="I1398" t="s">
        <v>1873</v>
      </c>
      <c r="J1398" t="s">
        <v>19</v>
      </c>
      <c r="K1398" t="s">
        <v>20</v>
      </c>
      <c r="L1398">
        <v>2000000</v>
      </c>
      <c r="M1398">
        <v>6.1</v>
      </c>
      <c r="N1398" t="s">
        <v>3747</v>
      </c>
      <c r="P1398" t="s">
        <v>3927</v>
      </c>
      <c r="Q1398">
        <v>5.6</v>
      </c>
      <c r="R1398">
        <v>1</v>
      </c>
      <c r="S1398" cm="1">
        <f t="array" ref="S1398">PERCENTILE(IF(Table1[Director Name] = $P1398,Table1[imdb_score]),0.25)</f>
        <v>5.6</v>
      </c>
      <c r="T1398" cm="1">
        <f t="array" ref="T1398">PERCENTILE(IF(Table1[Director Name] = $P1398,Table1[imdb_score]),0.5)</f>
        <v>5.6</v>
      </c>
      <c r="U1398" cm="1">
        <f t="array" ref="U1398">PERCENTILE(IF(Table1[Director Name] = $P1398,Table1[imdb_score]),0.75)</f>
        <v>5.6</v>
      </c>
      <c r="V1398" cm="1">
        <f t="array" ref="V1398">PERCENTILE(IF(Table1[Director Name] = $P1398,Table1[imdb_score]),1)</f>
        <v>5.6</v>
      </c>
    </row>
    <row r="1399" spans="1:22">
      <c r="A1399" t="s">
        <v>5324</v>
      </c>
      <c r="B1399">
        <v>37</v>
      </c>
      <c r="C1399">
        <v>89</v>
      </c>
      <c r="D1399" t="s">
        <v>3713</v>
      </c>
      <c r="E1399">
        <v>15655665</v>
      </c>
      <c r="F1399" t="s">
        <v>382</v>
      </c>
      <c r="G1399" t="s">
        <v>5325</v>
      </c>
      <c r="H1399">
        <v>11655665</v>
      </c>
      <c r="I1399" t="s">
        <v>5326</v>
      </c>
      <c r="J1399" t="s">
        <v>19</v>
      </c>
      <c r="K1399" t="s">
        <v>20</v>
      </c>
      <c r="L1399">
        <v>4000000</v>
      </c>
      <c r="M1399">
        <v>3.1</v>
      </c>
      <c r="N1399" t="s">
        <v>331</v>
      </c>
      <c r="P1399" t="s">
        <v>5327</v>
      </c>
      <c r="Q1399">
        <v>7</v>
      </c>
      <c r="R1399">
        <v>1</v>
      </c>
      <c r="S1399" cm="1">
        <f t="array" ref="S1399">PERCENTILE(IF(Table1[Director Name] = $P1399,Table1[imdb_score]),0.25)</f>
        <v>7</v>
      </c>
      <c r="T1399" cm="1">
        <f t="array" ref="T1399">PERCENTILE(IF(Table1[Director Name] = $P1399,Table1[imdb_score]),0.5)</f>
        <v>7</v>
      </c>
      <c r="U1399" cm="1">
        <f t="array" ref="U1399">PERCENTILE(IF(Table1[Director Name] = $P1399,Table1[imdb_score]),0.75)</f>
        <v>7</v>
      </c>
      <c r="V1399" cm="1">
        <f t="array" ref="V1399">PERCENTILE(IF(Table1[Director Name] = $P1399,Table1[imdb_score]),1)</f>
        <v>7</v>
      </c>
    </row>
    <row r="1400" spans="1:22">
      <c r="A1400" t="s">
        <v>1705</v>
      </c>
      <c r="B1400">
        <v>175</v>
      </c>
      <c r="C1400">
        <v>127</v>
      </c>
      <c r="D1400" t="s">
        <v>1139</v>
      </c>
      <c r="E1400">
        <v>101643008</v>
      </c>
      <c r="F1400" t="s">
        <v>1680</v>
      </c>
      <c r="G1400" t="s">
        <v>5328</v>
      </c>
      <c r="H1400">
        <v>11643008</v>
      </c>
      <c r="I1400" t="s">
        <v>757</v>
      </c>
      <c r="J1400" t="s">
        <v>19</v>
      </c>
      <c r="K1400" t="s">
        <v>20</v>
      </c>
      <c r="L1400">
        <v>90000000</v>
      </c>
      <c r="M1400">
        <v>6.5</v>
      </c>
      <c r="N1400" t="s">
        <v>524</v>
      </c>
      <c r="P1400" t="s">
        <v>5329</v>
      </c>
      <c r="Q1400">
        <v>7.1</v>
      </c>
      <c r="R1400">
        <v>1</v>
      </c>
      <c r="S1400" cm="1">
        <f t="array" ref="S1400">PERCENTILE(IF(Table1[Director Name] = $P1400,Table1[imdb_score]),0.25)</f>
        <v>7.1</v>
      </c>
      <c r="T1400" cm="1">
        <f t="array" ref="T1400">PERCENTILE(IF(Table1[Director Name] = $P1400,Table1[imdb_score]),0.5)</f>
        <v>7.1</v>
      </c>
      <c r="U1400" cm="1">
        <f t="array" ref="U1400">PERCENTILE(IF(Table1[Director Name] = $P1400,Table1[imdb_score]),0.75)</f>
        <v>7.1</v>
      </c>
      <c r="V1400" cm="1">
        <f t="array" ref="V1400">PERCENTILE(IF(Table1[Director Name] = $P1400,Table1[imdb_score]),1)</f>
        <v>7.1</v>
      </c>
    </row>
    <row r="1401" spans="1:22">
      <c r="A1401" t="s">
        <v>435</v>
      </c>
      <c r="B1401">
        <v>173</v>
      </c>
      <c r="C1401">
        <v>106</v>
      </c>
      <c r="D1401" t="s">
        <v>5330</v>
      </c>
      <c r="E1401">
        <v>13622333</v>
      </c>
      <c r="F1401" t="s">
        <v>3983</v>
      </c>
      <c r="G1401" t="s">
        <v>5331</v>
      </c>
      <c r="H1401">
        <v>11622333</v>
      </c>
      <c r="I1401" t="s">
        <v>5332</v>
      </c>
      <c r="J1401" t="s">
        <v>67</v>
      </c>
      <c r="K1401" t="s">
        <v>2875</v>
      </c>
      <c r="L1401">
        <v>2000000</v>
      </c>
      <c r="M1401">
        <v>7.7</v>
      </c>
      <c r="N1401" t="s">
        <v>1973</v>
      </c>
      <c r="P1401" t="s">
        <v>3767</v>
      </c>
      <c r="Q1401">
        <v>5.6</v>
      </c>
      <c r="R1401">
        <v>1</v>
      </c>
      <c r="S1401" cm="1">
        <f t="array" ref="S1401">PERCENTILE(IF(Table1[Director Name] = $P1401,Table1[imdb_score]),0.25)</f>
        <v>5.6</v>
      </c>
      <c r="T1401" cm="1">
        <f t="array" ref="T1401">PERCENTILE(IF(Table1[Director Name] = $P1401,Table1[imdb_score]),0.5)</f>
        <v>5.6</v>
      </c>
      <c r="U1401" cm="1">
        <f t="array" ref="U1401">PERCENTILE(IF(Table1[Director Name] = $P1401,Table1[imdb_score]),0.75)</f>
        <v>5.6</v>
      </c>
      <c r="V1401" cm="1">
        <f t="array" ref="V1401">PERCENTILE(IF(Table1[Director Name] = $P1401,Table1[imdb_score]),1)</f>
        <v>5.6</v>
      </c>
    </row>
    <row r="1402" spans="1:22">
      <c r="A1402" t="s">
        <v>5080</v>
      </c>
      <c r="B1402">
        <v>252</v>
      </c>
      <c r="C1402">
        <v>121</v>
      </c>
      <c r="D1402" t="s">
        <v>4315</v>
      </c>
      <c r="E1402">
        <v>17605861</v>
      </c>
      <c r="F1402" t="s">
        <v>1339</v>
      </c>
      <c r="G1402" t="s">
        <v>5333</v>
      </c>
      <c r="H1402">
        <v>11605861</v>
      </c>
      <c r="I1402" t="s">
        <v>5334</v>
      </c>
      <c r="J1402" t="s">
        <v>19</v>
      </c>
      <c r="K1402" t="s">
        <v>379</v>
      </c>
      <c r="L1402">
        <v>6000000</v>
      </c>
      <c r="M1402">
        <v>7.7</v>
      </c>
      <c r="N1402" t="s">
        <v>1270</v>
      </c>
      <c r="P1402" t="s">
        <v>5335</v>
      </c>
      <c r="Q1402">
        <v>5.0999999999999996</v>
      </c>
      <c r="R1402">
        <v>1</v>
      </c>
      <c r="S1402" cm="1">
        <f t="array" ref="S1402">PERCENTILE(IF(Table1[Director Name] = $P1402,Table1[imdb_score]),0.25)</f>
        <v>5.0999999999999996</v>
      </c>
      <c r="T1402" cm="1">
        <f t="array" ref="T1402">PERCENTILE(IF(Table1[Director Name] = $P1402,Table1[imdb_score]),0.5)</f>
        <v>5.0999999999999996</v>
      </c>
      <c r="U1402" cm="1">
        <f t="array" ref="U1402">PERCENTILE(IF(Table1[Director Name] = $P1402,Table1[imdb_score]),0.75)</f>
        <v>5.0999999999999996</v>
      </c>
      <c r="V1402" cm="1">
        <f t="array" ref="V1402">PERCENTILE(IF(Table1[Director Name] = $P1402,Table1[imdb_score]),1)</f>
        <v>5.0999999999999996</v>
      </c>
    </row>
    <row r="1403" spans="1:22">
      <c r="A1403" t="s">
        <v>1814</v>
      </c>
      <c r="B1403">
        <v>368</v>
      </c>
      <c r="C1403">
        <v>130</v>
      </c>
      <c r="D1403" t="s">
        <v>5336</v>
      </c>
      <c r="E1403">
        <v>21589307</v>
      </c>
      <c r="F1403" t="s">
        <v>1044</v>
      </c>
      <c r="G1403" t="s">
        <v>5337</v>
      </c>
      <c r="H1403">
        <v>11589307</v>
      </c>
      <c r="I1403" t="s">
        <v>2791</v>
      </c>
      <c r="J1403" t="s">
        <v>19</v>
      </c>
      <c r="K1403" t="s">
        <v>20</v>
      </c>
      <c r="L1403">
        <v>10000000</v>
      </c>
      <c r="M1403">
        <v>7.4</v>
      </c>
      <c r="N1403" t="s">
        <v>48</v>
      </c>
      <c r="P1403" t="s">
        <v>5338</v>
      </c>
      <c r="Q1403">
        <v>7.6</v>
      </c>
      <c r="R1403">
        <v>1</v>
      </c>
      <c r="S1403" cm="1">
        <f t="array" ref="S1403">PERCENTILE(IF(Table1[Director Name] = $P1403,Table1[imdb_score]),0.25)</f>
        <v>7.6</v>
      </c>
      <c r="T1403" cm="1">
        <f t="array" ref="T1403">PERCENTILE(IF(Table1[Director Name] = $P1403,Table1[imdb_score]),0.5)</f>
        <v>7.6</v>
      </c>
      <c r="U1403" cm="1">
        <f t="array" ref="U1403">PERCENTILE(IF(Table1[Director Name] = $P1403,Table1[imdb_score]),0.75)</f>
        <v>7.6</v>
      </c>
      <c r="V1403" cm="1">
        <f t="array" ref="V1403">PERCENTILE(IF(Table1[Director Name] = $P1403,Table1[imdb_score]),1)</f>
        <v>7.6</v>
      </c>
    </row>
    <row r="1404" spans="1:22">
      <c r="A1404" t="s">
        <v>4704</v>
      </c>
      <c r="B1404">
        <v>180</v>
      </c>
      <c r="C1404">
        <v>104</v>
      </c>
      <c r="D1404" t="s">
        <v>5339</v>
      </c>
      <c r="E1404">
        <v>31584722</v>
      </c>
      <c r="F1404" t="s">
        <v>624</v>
      </c>
      <c r="G1404" t="s">
        <v>5340</v>
      </c>
      <c r="H1404">
        <v>11584722</v>
      </c>
      <c r="I1404" t="s">
        <v>5341</v>
      </c>
      <c r="J1404" t="s">
        <v>19</v>
      </c>
      <c r="K1404" t="s">
        <v>20</v>
      </c>
      <c r="L1404">
        <v>20000000</v>
      </c>
      <c r="M1404">
        <v>6.4</v>
      </c>
      <c r="N1404" t="s">
        <v>331</v>
      </c>
      <c r="P1404" t="s">
        <v>5342</v>
      </c>
      <c r="Q1404">
        <v>5.0999999999999996</v>
      </c>
      <c r="R1404">
        <v>1</v>
      </c>
      <c r="S1404" cm="1">
        <f t="array" ref="S1404">PERCENTILE(IF(Table1[Director Name] = $P1404,Table1[imdb_score]),0.25)</f>
        <v>5.0999999999999996</v>
      </c>
      <c r="T1404" cm="1">
        <f t="array" ref="T1404">PERCENTILE(IF(Table1[Director Name] = $P1404,Table1[imdb_score]),0.5)</f>
        <v>5.0999999999999996</v>
      </c>
      <c r="U1404" cm="1">
        <f t="array" ref="U1404">PERCENTILE(IF(Table1[Director Name] = $P1404,Table1[imdb_score]),0.75)</f>
        <v>5.0999999999999996</v>
      </c>
      <c r="V1404" cm="1">
        <f t="array" ref="V1404">PERCENTILE(IF(Table1[Director Name] = $P1404,Table1[imdb_score]),1)</f>
        <v>5.0999999999999996</v>
      </c>
    </row>
    <row r="1405" spans="1:22">
      <c r="A1405" t="s">
        <v>2840</v>
      </c>
      <c r="B1405">
        <v>38</v>
      </c>
      <c r="C1405">
        <v>82</v>
      </c>
      <c r="D1405" t="s">
        <v>2840</v>
      </c>
      <c r="E1405">
        <v>25571351</v>
      </c>
      <c r="F1405" t="s">
        <v>5343</v>
      </c>
      <c r="G1405" t="s">
        <v>5344</v>
      </c>
      <c r="H1405">
        <v>11571351</v>
      </c>
      <c r="I1405" t="s">
        <v>5345</v>
      </c>
      <c r="J1405" t="s">
        <v>19</v>
      </c>
      <c r="K1405" t="s">
        <v>20</v>
      </c>
      <c r="L1405">
        <v>14000000</v>
      </c>
      <c r="M1405">
        <v>6.6</v>
      </c>
      <c r="N1405" t="s">
        <v>1598</v>
      </c>
      <c r="P1405" t="s">
        <v>4602</v>
      </c>
      <c r="Q1405">
        <v>5.2</v>
      </c>
      <c r="R1405">
        <v>1</v>
      </c>
      <c r="S1405" cm="1">
        <f t="array" ref="S1405">PERCENTILE(IF(Table1[Director Name] = $P1405,Table1[imdb_score]),0.25)</f>
        <v>5.2</v>
      </c>
      <c r="T1405" cm="1">
        <f t="array" ref="T1405">PERCENTILE(IF(Table1[Director Name] = $P1405,Table1[imdb_score]),0.5)</f>
        <v>5.2</v>
      </c>
      <c r="U1405" cm="1">
        <f t="array" ref="U1405">PERCENTILE(IF(Table1[Director Name] = $P1405,Table1[imdb_score]),0.75)</f>
        <v>5.2</v>
      </c>
      <c r="V1405" cm="1">
        <f t="array" ref="V1405">PERCENTILE(IF(Table1[Director Name] = $P1405,Table1[imdb_score]),1)</f>
        <v>5.2</v>
      </c>
    </row>
    <row r="1406" spans="1:22">
      <c r="A1406" t="s">
        <v>2609</v>
      </c>
      <c r="B1406">
        <v>108</v>
      </c>
      <c r="C1406">
        <v>103</v>
      </c>
      <c r="D1406" t="s">
        <v>5346</v>
      </c>
      <c r="E1406">
        <v>22160085</v>
      </c>
      <c r="F1406" t="s">
        <v>2527</v>
      </c>
      <c r="G1406" t="s">
        <v>5347</v>
      </c>
      <c r="H1406">
        <v>11560085</v>
      </c>
      <c r="I1406" t="s">
        <v>5348</v>
      </c>
      <c r="J1406" t="s">
        <v>19</v>
      </c>
      <c r="K1406" t="s">
        <v>20</v>
      </c>
      <c r="L1406">
        <v>10600000</v>
      </c>
      <c r="M1406">
        <v>5.4</v>
      </c>
      <c r="N1406" t="s">
        <v>116</v>
      </c>
      <c r="P1406" t="s">
        <v>5349</v>
      </c>
      <c r="Q1406">
        <v>4</v>
      </c>
      <c r="R1406">
        <v>1</v>
      </c>
      <c r="S1406" cm="1">
        <f t="array" ref="S1406">PERCENTILE(IF(Table1[Director Name] = $P1406,Table1[imdb_score]),0.25)</f>
        <v>4</v>
      </c>
      <c r="T1406" cm="1">
        <f t="array" ref="T1406">PERCENTILE(IF(Table1[Director Name] = $P1406,Table1[imdb_score]),0.5)</f>
        <v>4</v>
      </c>
      <c r="U1406" cm="1">
        <f t="array" ref="U1406">PERCENTILE(IF(Table1[Director Name] = $P1406,Table1[imdb_score]),0.75)</f>
        <v>4</v>
      </c>
      <c r="V1406" cm="1">
        <f t="array" ref="V1406">PERCENTILE(IF(Table1[Director Name] = $P1406,Table1[imdb_score]),1)</f>
        <v>4</v>
      </c>
    </row>
    <row r="1407" spans="1:22">
      <c r="A1407" t="s">
        <v>325</v>
      </c>
      <c r="B1407">
        <v>76</v>
      </c>
      <c r="C1407">
        <v>89</v>
      </c>
      <c r="D1407" t="s">
        <v>5278</v>
      </c>
      <c r="E1407">
        <v>38536376</v>
      </c>
      <c r="F1407" t="s">
        <v>1557</v>
      </c>
      <c r="G1407" t="s">
        <v>5350</v>
      </c>
      <c r="H1407">
        <v>11536376</v>
      </c>
      <c r="I1407" t="s">
        <v>1559</v>
      </c>
      <c r="J1407" t="s">
        <v>19</v>
      </c>
      <c r="K1407" t="s">
        <v>20</v>
      </c>
      <c r="L1407">
        <v>27000000</v>
      </c>
      <c r="M1407">
        <v>3.6</v>
      </c>
      <c r="N1407" t="s">
        <v>1560</v>
      </c>
      <c r="P1407" t="s">
        <v>5351</v>
      </c>
      <c r="Q1407">
        <v>6</v>
      </c>
      <c r="R1407">
        <v>1</v>
      </c>
      <c r="S1407" cm="1">
        <f t="array" ref="S1407">PERCENTILE(IF(Table1[Director Name] = $P1407,Table1[imdb_score]),0.25)</f>
        <v>6</v>
      </c>
      <c r="T1407" cm="1">
        <f t="array" ref="T1407">PERCENTILE(IF(Table1[Director Name] = $P1407,Table1[imdb_score]),0.5)</f>
        <v>6</v>
      </c>
      <c r="U1407" cm="1">
        <f t="array" ref="U1407">PERCENTILE(IF(Table1[Director Name] = $P1407,Table1[imdb_score]),0.75)</f>
        <v>6</v>
      </c>
      <c r="V1407" cm="1">
        <f t="array" ref="V1407">PERCENTILE(IF(Table1[Director Name] = $P1407,Table1[imdb_score]),1)</f>
        <v>6</v>
      </c>
    </row>
    <row r="1408" spans="1:22">
      <c r="A1408" t="s">
        <v>1479</v>
      </c>
      <c r="B1408">
        <v>36</v>
      </c>
      <c r="C1408">
        <v>96</v>
      </c>
      <c r="D1408" t="s">
        <v>5352</v>
      </c>
      <c r="E1408">
        <v>39514713</v>
      </c>
      <c r="F1408" t="s">
        <v>3763</v>
      </c>
      <c r="G1408" t="s">
        <v>5353</v>
      </c>
      <c r="H1408">
        <v>11514713</v>
      </c>
      <c r="I1408" t="s">
        <v>5354</v>
      </c>
      <c r="J1408" t="s">
        <v>19</v>
      </c>
      <c r="K1408" t="s">
        <v>20</v>
      </c>
      <c r="L1408">
        <v>28000000</v>
      </c>
      <c r="M1408">
        <v>6.7</v>
      </c>
      <c r="N1408" t="s">
        <v>692</v>
      </c>
      <c r="P1408" t="s">
        <v>5355</v>
      </c>
      <c r="Q1408">
        <v>6.9</v>
      </c>
      <c r="R1408">
        <v>1</v>
      </c>
      <c r="S1408" cm="1">
        <f t="array" ref="S1408">PERCENTILE(IF(Table1[Director Name] = $P1408,Table1[imdb_score]),0.25)</f>
        <v>6.9</v>
      </c>
      <c r="T1408" cm="1">
        <f t="array" ref="T1408">PERCENTILE(IF(Table1[Director Name] = $P1408,Table1[imdb_score]),0.5)</f>
        <v>6.9</v>
      </c>
      <c r="U1408" cm="1">
        <f t="array" ref="U1408">PERCENTILE(IF(Table1[Director Name] = $P1408,Table1[imdb_score]),0.75)</f>
        <v>6.9</v>
      </c>
      <c r="V1408" cm="1">
        <f t="array" ref="V1408">PERCENTILE(IF(Table1[Director Name] = $P1408,Table1[imdb_score]),1)</f>
        <v>6.9</v>
      </c>
    </row>
    <row r="1409" spans="1:22">
      <c r="A1409" t="s">
        <v>2721</v>
      </c>
      <c r="B1409">
        <v>40</v>
      </c>
      <c r="C1409">
        <v>95</v>
      </c>
      <c r="D1409" t="s">
        <v>5356</v>
      </c>
      <c r="E1409">
        <v>25482931</v>
      </c>
      <c r="F1409" t="s">
        <v>242</v>
      </c>
      <c r="G1409" t="s">
        <v>5357</v>
      </c>
      <c r="H1409">
        <v>11482931</v>
      </c>
      <c r="I1409" t="s">
        <v>5358</v>
      </c>
      <c r="J1409" t="s">
        <v>19</v>
      </c>
      <c r="K1409" t="s">
        <v>20</v>
      </c>
      <c r="L1409">
        <v>14000000</v>
      </c>
      <c r="M1409">
        <v>5.7</v>
      </c>
      <c r="N1409" t="s">
        <v>709</v>
      </c>
      <c r="P1409" t="s">
        <v>5359</v>
      </c>
      <c r="Q1409">
        <v>5.5</v>
      </c>
      <c r="R1409">
        <v>1</v>
      </c>
      <c r="S1409" cm="1">
        <f t="array" ref="S1409">PERCENTILE(IF(Table1[Director Name] = $P1409,Table1[imdb_score]),0.25)</f>
        <v>5.5</v>
      </c>
      <c r="T1409" cm="1">
        <f t="array" ref="T1409">PERCENTILE(IF(Table1[Director Name] = $P1409,Table1[imdb_score]),0.5)</f>
        <v>5.5</v>
      </c>
      <c r="U1409" cm="1">
        <f t="array" ref="U1409">PERCENTILE(IF(Table1[Director Name] = $P1409,Table1[imdb_score]),0.75)</f>
        <v>5.5</v>
      </c>
      <c r="V1409" cm="1">
        <f t="array" ref="V1409">PERCENTILE(IF(Table1[Director Name] = $P1409,Table1[imdb_score]),1)</f>
        <v>5.5</v>
      </c>
    </row>
    <row r="1410" spans="1:22">
      <c r="A1410" t="s">
        <v>2000</v>
      </c>
      <c r="B1410">
        <v>193</v>
      </c>
      <c r="C1410">
        <v>100</v>
      </c>
      <c r="D1410" t="s">
        <v>5360</v>
      </c>
      <c r="E1410">
        <v>11529368</v>
      </c>
      <c r="F1410" t="s">
        <v>5361</v>
      </c>
      <c r="G1410" t="s">
        <v>5362</v>
      </c>
      <c r="H1410">
        <v>11464368</v>
      </c>
      <c r="I1410" t="s">
        <v>5363</v>
      </c>
      <c r="J1410" t="s">
        <v>19</v>
      </c>
      <c r="K1410" t="s">
        <v>20</v>
      </c>
      <c r="L1410">
        <v>65000</v>
      </c>
      <c r="M1410">
        <v>7.3</v>
      </c>
      <c r="N1410" t="s">
        <v>5364</v>
      </c>
      <c r="P1410" t="s">
        <v>4518</v>
      </c>
      <c r="Q1410">
        <v>6.8</v>
      </c>
      <c r="R1410">
        <v>1</v>
      </c>
      <c r="S1410" cm="1">
        <f t="array" ref="S1410">PERCENTILE(IF(Table1[Director Name] = $P1410,Table1[imdb_score]),0.25)</f>
        <v>6.8</v>
      </c>
      <c r="T1410" cm="1">
        <f t="array" ref="T1410">PERCENTILE(IF(Table1[Director Name] = $P1410,Table1[imdb_score]),0.5)</f>
        <v>6.8</v>
      </c>
      <c r="U1410" cm="1">
        <f t="array" ref="U1410">PERCENTILE(IF(Table1[Director Name] = $P1410,Table1[imdb_score]),0.75)</f>
        <v>6.8</v>
      </c>
      <c r="V1410" cm="1">
        <f t="array" ref="V1410">PERCENTILE(IF(Table1[Director Name] = $P1410,Table1[imdb_score]),1)</f>
        <v>6.8</v>
      </c>
    </row>
    <row r="1411" spans="1:22">
      <c r="A1411" t="s">
        <v>961</v>
      </c>
      <c r="B1411">
        <v>58</v>
      </c>
      <c r="C1411">
        <v>134</v>
      </c>
      <c r="D1411" t="s">
        <v>5365</v>
      </c>
      <c r="E1411">
        <v>22954968</v>
      </c>
      <c r="F1411" t="s">
        <v>957</v>
      </c>
      <c r="G1411" t="s">
        <v>5366</v>
      </c>
      <c r="H1411">
        <v>11454968</v>
      </c>
      <c r="I1411" t="s">
        <v>5367</v>
      </c>
      <c r="J1411" t="s">
        <v>19</v>
      </c>
      <c r="K1411" t="s">
        <v>379</v>
      </c>
      <c r="L1411">
        <v>11500000</v>
      </c>
      <c r="M1411">
        <v>7.9</v>
      </c>
      <c r="N1411" t="s">
        <v>32</v>
      </c>
      <c r="P1411" t="s">
        <v>5368</v>
      </c>
      <c r="Q1411">
        <v>6.7</v>
      </c>
      <c r="R1411">
        <v>1</v>
      </c>
      <c r="S1411" cm="1">
        <f t="array" ref="S1411">PERCENTILE(IF(Table1[Director Name] = $P1411,Table1[imdb_score]),0.25)</f>
        <v>6.7</v>
      </c>
      <c r="T1411" cm="1">
        <f t="array" ref="T1411">PERCENTILE(IF(Table1[Director Name] = $P1411,Table1[imdb_score]),0.5)</f>
        <v>6.7</v>
      </c>
      <c r="U1411" cm="1">
        <f t="array" ref="U1411">PERCENTILE(IF(Table1[Director Name] = $P1411,Table1[imdb_score]),0.75)</f>
        <v>6.7</v>
      </c>
      <c r="V1411" cm="1">
        <f t="array" ref="V1411">PERCENTILE(IF(Table1[Director Name] = $P1411,Table1[imdb_score]),1)</f>
        <v>6.7</v>
      </c>
    </row>
    <row r="1412" spans="1:22">
      <c r="A1412" t="s">
        <v>1674</v>
      </c>
      <c r="B1412">
        <v>151</v>
      </c>
      <c r="C1412">
        <v>124</v>
      </c>
      <c r="D1412" t="s">
        <v>5369</v>
      </c>
      <c r="E1412">
        <v>36447959</v>
      </c>
      <c r="F1412" t="s">
        <v>196</v>
      </c>
      <c r="G1412" t="s">
        <v>5370</v>
      </c>
      <c r="H1412">
        <v>11447959</v>
      </c>
      <c r="I1412" t="s">
        <v>5371</v>
      </c>
      <c r="J1412" t="s">
        <v>19</v>
      </c>
      <c r="K1412" t="s">
        <v>20</v>
      </c>
      <c r="L1412">
        <v>25000000</v>
      </c>
      <c r="M1412">
        <v>7</v>
      </c>
      <c r="N1412" t="s">
        <v>273</v>
      </c>
      <c r="P1412" t="s">
        <v>5372</v>
      </c>
      <c r="Q1412">
        <v>6.6</v>
      </c>
      <c r="R1412">
        <v>1</v>
      </c>
      <c r="S1412" cm="1">
        <f t="array" ref="S1412">PERCENTILE(IF(Table1[Director Name] = $P1412,Table1[imdb_score]),0.25)</f>
        <v>6.6</v>
      </c>
      <c r="T1412" cm="1">
        <f t="array" ref="T1412">PERCENTILE(IF(Table1[Director Name] = $P1412,Table1[imdb_score]),0.5)</f>
        <v>6.6</v>
      </c>
      <c r="U1412" cm="1">
        <f t="array" ref="U1412">PERCENTILE(IF(Table1[Director Name] = $P1412,Table1[imdb_score]),0.75)</f>
        <v>6.6</v>
      </c>
      <c r="V1412" cm="1">
        <f t="array" ref="V1412">PERCENTILE(IF(Table1[Director Name] = $P1412,Table1[imdb_score]),1)</f>
        <v>6.6</v>
      </c>
    </row>
    <row r="1413" spans="1:22">
      <c r="A1413" t="s">
        <v>4737</v>
      </c>
      <c r="B1413">
        <v>160</v>
      </c>
      <c r="C1413">
        <v>90</v>
      </c>
      <c r="D1413" t="s">
        <v>5373</v>
      </c>
      <c r="E1413">
        <v>26421314</v>
      </c>
      <c r="F1413" t="s">
        <v>5374</v>
      </c>
      <c r="G1413" t="s">
        <v>5375</v>
      </c>
      <c r="H1413">
        <v>11421314</v>
      </c>
      <c r="I1413" t="s">
        <v>5376</v>
      </c>
      <c r="J1413" t="s">
        <v>19</v>
      </c>
      <c r="K1413" t="s">
        <v>20</v>
      </c>
      <c r="L1413">
        <v>15000000</v>
      </c>
      <c r="M1413">
        <v>4</v>
      </c>
      <c r="N1413" t="s">
        <v>5377</v>
      </c>
      <c r="P1413" t="s">
        <v>5378</v>
      </c>
      <c r="Q1413">
        <v>6.7</v>
      </c>
      <c r="R1413">
        <v>1</v>
      </c>
      <c r="S1413" cm="1">
        <f t="array" ref="S1413">PERCENTILE(IF(Table1[Director Name] = $P1413,Table1[imdb_score]),0.25)</f>
        <v>6.7</v>
      </c>
      <c r="T1413" cm="1">
        <f t="array" ref="T1413">PERCENTILE(IF(Table1[Director Name] = $P1413,Table1[imdb_score]),0.5)</f>
        <v>6.7</v>
      </c>
      <c r="U1413" cm="1">
        <f t="array" ref="U1413">PERCENTILE(IF(Table1[Director Name] = $P1413,Table1[imdb_score]),0.75)</f>
        <v>6.7</v>
      </c>
      <c r="V1413" cm="1">
        <f t="array" ref="V1413">PERCENTILE(IF(Table1[Director Name] = $P1413,Table1[imdb_score]),1)</f>
        <v>6.7</v>
      </c>
    </row>
    <row r="1414" spans="1:22">
      <c r="A1414" t="s">
        <v>5379</v>
      </c>
      <c r="B1414">
        <v>82</v>
      </c>
      <c r="C1414">
        <v>111</v>
      </c>
      <c r="D1414" t="s">
        <v>757</v>
      </c>
      <c r="E1414">
        <v>41407470</v>
      </c>
      <c r="F1414" t="s">
        <v>201</v>
      </c>
      <c r="G1414" t="s">
        <v>5380</v>
      </c>
      <c r="H1414">
        <v>11407470</v>
      </c>
      <c r="I1414" t="s">
        <v>1418</v>
      </c>
      <c r="J1414" t="s">
        <v>19</v>
      </c>
      <c r="K1414" t="s">
        <v>20</v>
      </c>
      <c r="L1414">
        <v>30000000</v>
      </c>
      <c r="M1414">
        <v>7.6</v>
      </c>
      <c r="N1414" t="s">
        <v>545</v>
      </c>
      <c r="P1414" t="s">
        <v>5381</v>
      </c>
      <c r="Q1414">
        <v>5.9</v>
      </c>
      <c r="R1414">
        <v>1</v>
      </c>
      <c r="S1414" cm="1">
        <f t="array" ref="S1414">PERCENTILE(IF(Table1[Director Name] = $P1414,Table1[imdb_score]),0.25)</f>
        <v>5.9</v>
      </c>
      <c r="T1414" cm="1">
        <f t="array" ref="T1414">PERCENTILE(IF(Table1[Director Name] = $P1414,Table1[imdb_score]),0.5)</f>
        <v>5.9</v>
      </c>
      <c r="U1414" cm="1">
        <f t="array" ref="U1414">PERCENTILE(IF(Table1[Director Name] = $P1414,Table1[imdb_score]),0.75)</f>
        <v>5.9</v>
      </c>
      <c r="V1414" cm="1">
        <f t="array" ref="V1414">PERCENTILE(IF(Table1[Director Name] = $P1414,Table1[imdb_score]),1)</f>
        <v>5.9</v>
      </c>
    </row>
    <row r="1415" spans="1:22">
      <c r="A1415" t="s">
        <v>787</v>
      </c>
      <c r="B1415">
        <v>153</v>
      </c>
      <c r="C1415">
        <v>155</v>
      </c>
      <c r="D1415" t="s">
        <v>5382</v>
      </c>
      <c r="E1415">
        <v>26384919</v>
      </c>
      <c r="F1415" t="s">
        <v>312</v>
      </c>
      <c r="G1415" t="s">
        <v>5383</v>
      </c>
      <c r="H1415">
        <v>11384919</v>
      </c>
      <c r="I1415" t="s">
        <v>5384</v>
      </c>
      <c r="J1415" t="s">
        <v>19</v>
      </c>
      <c r="K1415" t="s">
        <v>20</v>
      </c>
      <c r="L1415">
        <v>15000000</v>
      </c>
      <c r="M1415">
        <v>7.9</v>
      </c>
      <c r="N1415" t="s">
        <v>48</v>
      </c>
      <c r="P1415" t="s">
        <v>5006</v>
      </c>
      <c r="Q1415">
        <v>5</v>
      </c>
      <c r="R1415">
        <v>1</v>
      </c>
      <c r="S1415" cm="1">
        <f t="array" ref="S1415">PERCENTILE(IF(Table1[Director Name] = $P1415,Table1[imdb_score]),0.25)</f>
        <v>5</v>
      </c>
      <c r="T1415" cm="1">
        <f t="array" ref="T1415">PERCENTILE(IF(Table1[Director Name] = $P1415,Table1[imdb_score]),0.5)</f>
        <v>5</v>
      </c>
      <c r="U1415" cm="1">
        <f t="array" ref="U1415">PERCENTILE(IF(Table1[Director Name] = $P1415,Table1[imdb_score]),0.75)</f>
        <v>5</v>
      </c>
      <c r="V1415" cm="1">
        <f t="array" ref="V1415">PERCENTILE(IF(Table1[Director Name] = $P1415,Table1[imdb_score]),1)</f>
        <v>5</v>
      </c>
    </row>
    <row r="1416" spans="1:22">
      <c r="A1416" t="s">
        <v>2374</v>
      </c>
      <c r="B1416">
        <v>221</v>
      </c>
      <c r="C1416">
        <v>97</v>
      </c>
      <c r="D1416" t="s">
        <v>2639</v>
      </c>
      <c r="E1416">
        <v>21371425</v>
      </c>
      <c r="F1416" t="s">
        <v>4310</v>
      </c>
      <c r="G1416" t="s">
        <v>5385</v>
      </c>
      <c r="H1416">
        <v>11371425</v>
      </c>
      <c r="I1416" t="s">
        <v>3338</v>
      </c>
      <c r="J1416" t="s">
        <v>19</v>
      </c>
      <c r="K1416" t="s">
        <v>20</v>
      </c>
      <c r="L1416">
        <v>10000000</v>
      </c>
      <c r="M1416">
        <v>4.4000000000000004</v>
      </c>
      <c r="N1416" t="s">
        <v>1350</v>
      </c>
      <c r="P1416" t="s">
        <v>5386</v>
      </c>
      <c r="Q1416">
        <v>7.2</v>
      </c>
      <c r="R1416">
        <v>1</v>
      </c>
      <c r="S1416" cm="1">
        <f t="array" ref="S1416">PERCENTILE(IF(Table1[Director Name] = $P1416,Table1[imdb_score]),0.25)</f>
        <v>7.2</v>
      </c>
      <c r="T1416" cm="1">
        <f t="array" ref="T1416">PERCENTILE(IF(Table1[Director Name] = $P1416,Table1[imdb_score]),0.5)</f>
        <v>7.2</v>
      </c>
      <c r="U1416" cm="1">
        <f t="array" ref="U1416">PERCENTILE(IF(Table1[Director Name] = $P1416,Table1[imdb_score]),0.75)</f>
        <v>7.2</v>
      </c>
      <c r="V1416" cm="1">
        <f t="array" ref="V1416">PERCENTILE(IF(Table1[Director Name] = $P1416,Table1[imdb_score]),1)</f>
        <v>7.2</v>
      </c>
    </row>
    <row r="1417" spans="1:22">
      <c r="A1417" t="s">
        <v>501</v>
      </c>
      <c r="B1417">
        <v>140</v>
      </c>
      <c r="C1417">
        <v>85</v>
      </c>
      <c r="D1417" t="s">
        <v>5387</v>
      </c>
      <c r="E1417">
        <v>66365290</v>
      </c>
      <c r="F1417" t="s">
        <v>59</v>
      </c>
      <c r="G1417" t="s">
        <v>5388</v>
      </c>
      <c r="H1417">
        <v>11365290</v>
      </c>
      <c r="I1417" t="s">
        <v>5227</v>
      </c>
      <c r="J1417" t="s">
        <v>19</v>
      </c>
      <c r="K1417" t="s">
        <v>20</v>
      </c>
      <c r="L1417">
        <v>55000000</v>
      </c>
      <c r="M1417">
        <v>6.4</v>
      </c>
      <c r="N1417" t="s">
        <v>57</v>
      </c>
      <c r="P1417" t="s">
        <v>5389</v>
      </c>
      <c r="Q1417">
        <v>7.3</v>
      </c>
      <c r="R1417">
        <v>1</v>
      </c>
      <c r="S1417" cm="1">
        <f t="array" ref="S1417">PERCENTILE(IF(Table1[Director Name] = $P1417,Table1[imdb_score]),0.25)</f>
        <v>7.3</v>
      </c>
      <c r="T1417" cm="1">
        <f t="array" ref="T1417">PERCENTILE(IF(Table1[Director Name] = $P1417,Table1[imdb_score]),0.5)</f>
        <v>7.3</v>
      </c>
      <c r="U1417" cm="1">
        <f t="array" ref="U1417">PERCENTILE(IF(Table1[Director Name] = $P1417,Table1[imdb_score]),0.75)</f>
        <v>7.3</v>
      </c>
      <c r="V1417" cm="1">
        <f t="array" ref="V1417">PERCENTILE(IF(Table1[Director Name] = $P1417,Table1[imdb_score]),1)</f>
        <v>7.3</v>
      </c>
    </row>
    <row r="1418" spans="1:22">
      <c r="A1418" t="s">
        <v>599</v>
      </c>
      <c r="B1418">
        <v>167</v>
      </c>
      <c r="C1418">
        <v>113</v>
      </c>
      <c r="D1418" t="s">
        <v>857</v>
      </c>
      <c r="E1418">
        <v>91188905</v>
      </c>
      <c r="F1418" t="s">
        <v>76</v>
      </c>
      <c r="G1418" t="s">
        <v>5390</v>
      </c>
      <c r="H1418">
        <v>11188905</v>
      </c>
      <c r="I1418" t="s">
        <v>1970</v>
      </c>
      <c r="J1418" t="s">
        <v>19</v>
      </c>
      <c r="K1418" t="s">
        <v>20</v>
      </c>
      <c r="L1418">
        <v>80000000</v>
      </c>
      <c r="M1418">
        <v>4.9000000000000004</v>
      </c>
      <c r="N1418" t="s">
        <v>2211</v>
      </c>
      <c r="P1418" t="s">
        <v>5391</v>
      </c>
      <c r="Q1418">
        <v>6.1</v>
      </c>
      <c r="R1418">
        <v>1</v>
      </c>
      <c r="S1418" cm="1">
        <f t="array" ref="S1418">PERCENTILE(IF(Table1[Director Name] = $P1418,Table1[imdb_score]),0.25)</f>
        <v>6.1</v>
      </c>
      <c r="T1418" cm="1">
        <f t="array" ref="T1418">PERCENTILE(IF(Table1[Director Name] = $P1418,Table1[imdb_score]),0.5)</f>
        <v>6.1</v>
      </c>
      <c r="U1418" cm="1">
        <f t="array" ref="U1418">PERCENTILE(IF(Table1[Director Name] = $P1418,Table1[imdb_score]),0.75)</f>
        <v>6.1</v>
      </c>
      <c r="V1418" cm="1">
        <f t="array" ref="V1418">PERCENTILE(IF(Table1[Director Name] = $P1418,Table1[imdb_score]),1)</f>
        <v>6.1</v>
      </c>
    </row>
    <row r="1419" spans="1:22">
      <c r="A1419" t="s">
        <v>2469</v>
      </c>
      <c r="B1419">
        <v>81</v>
      </c>
      <c r="C1419">
        <v>103</v>
      </c>
      <c r="D1419" t="s">
        <v>5392</v>
      </c>
      <c r="E1419">
        <v>26161406</v>
      </c>
      <c r="F1419" t="s">
        <v>5393</v>
      </c>
      <c r="G1419" t="s">
        <v>5394</v>
      </c>
      <c r="H1419">
        <v>11161406</v>
      </c>
      <c r="I1419" t="s">
        <v>5395</v>
      </c>
      <c r="J1419" t="s">
        <v>19</v>
      </c>
      <c r="K1419" t="s">
        <v>20</v>
      </c>
      <c r="L1419">
        <v>15000000</v>
      </c>
      <c r="M1419">
        <v>6.7</v>
      </c>
      <c r="N1419" t="s">
        <v>2049</v>
      </c>
      <c r="P1419" t="s">
        <v>5396</v>
      </c>
      <c r="Q1419">
        <v>4.2</v>
      </c>
      <c r="R1419">
        <v>1</v>
      </c>
      <c r="S1419" cm="1">
        <f t="array" ref="S1419">PERCENTILE(IF(Table1[Director Name] = $P1419,Table1[imdb_score]),0.25)</f>
        <v>4.2</v>
      </c>
      <c r="T1419" cm="1">
        <f t="array" ref="T1419">PERCENTILE(IF(Table1[Director Name] = $P1419,Table1[imdb_score]),0.5)</f>
        <v>4.2</v>
      </c>
      <c r="U1419" cm="1">
        <f t="array" ref="U1419">PERCENTILE(IF(Table1[Director Name] = $P1419,Table1[imdb_score]),0.75)</f>
        <v>4.2</v>
      </c>
      <c r="V1419" cm="1">
        <f t="array" ref="V1419">PERCENTILE(IF(Table1[Director Name] = $P1419,Table1[imdb_score]),1)</f>
        <v>4.2</v>
      </c>
    </row>
    <row r="1420" spans="1:22">
      <c r="A1420" t="s">
        <v>982</v>
      </c>
      <c r="B1420">
        <v>258</v>
      </c>
      <c r="C1420">
        <v>113</v>
      </c>
      <c r="D1420" t="s">
        <v>5397</v>
      </c>
      <c r="E1420">
        <v>31146570</v>
      </c>
      <c r="F1420" t="s">
        <v>1632</v>
      </c>
      <c r="G1420" t="s">
        <v>5398</v>
      </c>
      <c r="H1420">
        <v>11146570</v>
      </c>
      <c r="I1420" t="s">
        <v>5399</v>
      </c>
      <c r="J1420" t="s">
        <v>19</v>
      </c>
      <c r="K1420" t="s">
        <v>20</v>
      </c>
      <c r="L1420">
        <v>20000000</v>
      </c>
      <c r="M1420">
        <v>6.9</v>
      </c>
      <c r="N1420" t="s">
        <v>1124</v>
      </c>
      <c r="P1420" t="s">
        <v>5400</v>
      </c>
      <c r="Q1420">
        <v>6.2</v>
      </c>
      <c r="R1420">
        <v>1</v>
      </c>
      <c r="S1420" cm="1">
        <f t="array" ref="S1420">PERCENTILE(IF(Table1[Director Name] = $P1420,Table1[imdb_score]),0.25)</f>
        <v>6.2</v>
      </c>
      <c r="T1420" cm="1">
        <f t="array" ref="T1420">PERCENTILE(IF(Table1[Director Name] = $P1420,Table1[imdb_score]),0.5)</f>
        <v>6.2</v>
      </c>
      <c r="U1420" cm="1">
        <f t="array" ref="U1420">PERCENTILE(IF(Table1[Director Name] = $P1420,Table1[imdb_score]),0.75)</f>
        <v>6.2</v>
      </c>
      <c r="V1420" cm="1">
        <f t="array" ref="V1420">PERCENTILE(IF(Table1[Director Name] = $P1420,Table1[imdb_score]),1)</f>
        <v>6.2</v>
      </c>
    </row>
    <row r="1421" spans="1:22">
      <c r="A1421" t="s">
        <v>2643</v>
      </c>
      <c r="B1421">
        <v>120</v>
      </c>
      <c r="C1421">
        <v>101</v>
      </c>
      <c r="D1421" t="s">
        <v>5401</v>
      </c>
      <c r="E1421">
        <v>38122105</v>
      </c>
      <c r="F1421" t="s">
        <v>1764</v>
      </c>
      <c r="G1421" t="s">
        <v>5402</v>
      </c>
      <c r="H1421">
        <v>11122105</v>
      </c>
      <c r="I1421" t="s">
        <v>5403</v>
      </c>
      <c r="J1421" t="s">
        <v>19</v>
      </c>
      <c r="K1421" t="s">
        <v>20</v>
      </c>
      <c r="L1421">
        <v>27000000</v>
      </c>
      <c r="M1421">
        <v>6.6</v>
      </c>
      <c r="N1421" t="s">
        <v>3330</v>
      </c>
      <c r="P1421" t="s">
        <v>4993</v>
      </c>
      <c r="Q1421">
        <v>5.5</v>
      </c>
      <c r="R1421">
        <v>1</v>
      </c>
      <c r="S1421" cm="1">
        <f t="array" ref="S1421">PERCENTILE(IF(Table1[Director Name] = $P1421,Table1[imdb_score]),0.25)</f>
        <v>5.5</v>
      </c>
      <c r="T1421" cm="1">
        <f t="array" ref="T1421">PERCENTILE(IF(Table1[Director Name] = $P1421,Table1[imdb_score]),0.5)</f>
        <v>5.5</v>
      </c>
      <c r="U1421" cm="1">
        <f t="array" ref="U1421">PERCENTILE(IF(Table1[Director Name] = $P1421,Table1[imdb_score]),0.75)</f>
        <v>5.5</v>
      </c>
      <c r="V1421" cm="1">
        <f t="array" ref="V1421">PERCENTILE(IF(Table1[Director Name] = $P1421,Table1[imdb_score]),1)</f>
        <v>5.5</v>
      </c>
    </row>
    <row r="1422" spans="1:22">
      <c r="A1422" t="s">
        <v>715</v>
      </c>
      <c r="B1422">
        <v>76</v>
      </c>
      <c r="C1422">
        <v>98</v>
      </c>
      <c r="D1422" t="s">
        <v>15</v>
      </c>
      <c r="E1422">
        <v>61112916</v>
      </c>
      <c r="F1422" t="s">
        <v>59</v>
      </c>
      <c r="G1422" t="s">
        <v>5404</v>
      </c>
      <c r="H1422">
        <v>11112916</v>
      </c>
      <c r="I1422" t="s">
        <v>2362</v>
      </c>
      <c r="J1422" t="s">
        <v>19</v>
      </c>
      <c r="K1422" t="s">
        <v>20</v>
      </c>
      <c r="L1422">
        <v>50000000</v>
      </c>
      <c r="M1422">
        <v>4.4000000000000004</v>
      </c>
      <c r="N1422" t="s">
        <v>692</v>
      </c>
      <c r="P1422" t="s">
        <v>3681</v>
      </c>
      <c r="Q1422">
        <v>5.9</v>
      </c>
      <c r="R1422">
        <v>1</v>
      </c>
      <c r="S1422" cm="1">
        <f t="array" ref="S1422">PERCENTILE(IF(Table1[Director Name] = $P1422,Table1[imdb_score]),0.25)</f>
        <v>5.9</v>
      </c>
      <c r="T1422" cm="1">
        <f t="array" ref="T1422">PERCENTILE(IF(Table1[Director Name] = $P1422,Table1[imdb_score]),0.5)</f>
        <v>5.9</v>
      </c>
      <c r="U1422" cm="1">
        <f t="array" ref="U1422">PERCENTILE(IF(Table1[Director Name] = $P1422,Table1[imdb_score]),0.75)</f>
        <v>5.9</v>
      </c>
      <c r="V1422" cm="1">
        <f t="array" ref="V1422">PERCENTILE(IF(Table1[Director Name] = $P1422,Table1[imdb_score]),1)</f>
        <v>5.9</v>
      </c>
    </row>
    <row r="1423" spans="1:22">
      <c r="A1423" t="s">
        <v>625</v>
      </c>
      <c r="B1423">
        <v>163</v>
      </c>
      <c r="C1423">
        <v>87</v>
      </c>
      <c r="D1423" t="s">
        <v>2945</v>
      </c>
      <c r="E1423">
        <v>43095600</v>
      </c>
      <c r="F1423" t="s">
        <v>522</v>
      </c>
      <c r="G1423" t="s">
        <v>5405</v>
      </c>
      <c r="H1423">
        <v>11095600</v>
      </c>
      <c r="I1423" t="s">
        <v>5406</v>
      </c>
      <c r="J1423" t="s">
        <v>19</v>
      </c>
      <c r="K1423" t="s">
        <v>822</v>
      </c>
      <c r="L1423">
        <v>32000000</v>
      </c>
      <c r="M1423">
        <v>6.3</v>
      </c>
      <c r="N1423" t="s">
        <v>524</v>
      </c>
      <c r="P1423" t="s">
        <v>5407</v>
      </c>
      <c r="Q1423">
        <v>6.8</v>
      </c>
      <c r="R1423">
        <v>1</v>
      </c>
      <c r="S1423" cm="1">
        <f t="array" ref="S1423">PERCENTILE(IF(Table1[Director Name] = $P1423,Table1[imdb_score]),0.25)</f>
        <v>6.8</v>
      </c>
      <c r="T1423" cm="1">
        <f t="array" ref="T1423">PERCENTILE(IF(Table1[Director Name] = $P1423,Table1[imdb_score]),0.5)</f>
        <v>6.8</v>
      </c>
      <c r="U1423" cm="1">
        <f t="array" ref="U1423">PERCENTILE(IF(Table1[Director Name] = $P1423,Table1[imdb_score]),0.75)</f>
        <v>6.8</v>
      </c>
      <c r="V1423" cm="1">
        <f t="array" ref="V1423">PERCENTILE(IF(Table1[Director Name] = $P1423,Table1[imdb_score]),1)</f>
        <v>6.8</v>
      </c>
    </row>
    <row r="1424" spans="1:22">
      <c r="A1424" t="s">
        <v>150</v>
      </c>
      <c r="B1424">
        <v>446</v>
      </c>
      <c r="C1424">
        <v>201</v>
      </c>
      <c r="D1424" t="s">
        <v>1610</v>
      </c>
      <c r="E1424">
        <v>218051260</v>
      </c>
      <c r="F1424" t="s">
        <v>3429</v>
      </c>
      <c r="G1424" t="s">
        <v>5408</v>
      </c>
      <c r="H1424">
        <v>11051260</v>
      </c>
      <c r="I1424" t="s">
        <v>5409</v>
      </c>
      <c r="J1424" t="s">
        <v>19</v>
      </c>
      <c r="K1424" t="s">
        <v>283</v>
      </c>
      <c r="L1424">
        <v>207000000</v>
      </c>
      <c r="M1424">
        <v>7.2</v>
      </c>
      <c r="N1424" t="s">
        <v>850</v>
      </c>
      <c r="P1424" t="s">
        <v>5410</v>
      </c>
      <c r="Q1424">
        <v>4.0999999999999996</v>
      </c>
      <c r="R1424">
        <v>1</v>
      </c>
      <c r="S1424" cm="1">
        <f t="array" ref="S1424">PERCENTILE(IF(Table1[Director Name] = $P1424,Table1[imdb_score]),0.25)</f>
        <v>4.0999999999999996</v>
      </c>
      <c r="T1424" cm="1">
        <f t="array" ref="T1424">PERCENTILE(IF(Table1[Director Name] = $P1424,Table1[imdb_score]),0.5)</f>
        <v>4.0999999999999996</v>
      </c>
      <c r="U1424" cm="1">
        <f t="array" ref="U1424">PERCENTILE(IF(Table1[Director Name] = $P1424,Table1[imdb_score]),0.75)</f>
        <v>4.0999999999999996</v>
      </c>
      <c r="V1424" cm="1">
        <f t="array" ref="V1424">PERCENTILE(IF(Table1[Director Name] = $P1424,Table1[imdb_score]),1)</f>
        <v>4.0999999999999996</v>
      </c>
    </row>
    <row r="1425" spans="1:22">
      <c r="A1425" t="s">
        <v>150</v>
      </c>
      <c r="B1425">
        <v>446</v>
      </c>
      <c r="C1425">
        <v>201</v>
      </c>
      <c r="D1425" t="s">
        <v>1610</v>
      </c>
      <c r="E1425">
        <v>218051260</v>
      </c>
      <c r="F1425" t="s">
        <v>3429</v>
      </c>
      <c r="G1425" t="s">
        <v>5408</v>
      </c>
      <c r="H1425">
        <v>11051260</v>
      </c>
      <c r="I1425" t="s">
        <v>5409</v>
      </c>
      <c r="J1425" t="s">
        <v>19</v>
      </c>
      <c r="K1425" t="s">
        <v>283</v>
      </c>
      <c r="L1425">
        <v>207000000</v>
      </c>
      <c r="M1425">
        <v>7.2</v>
      </c>
      <c r="N1425" t="s">
        <v>850</v>
      </c>
      <c r="P1425" t="s">
        <v>4809</v>
      </c>
      <c r="Q1425">
        <v>6.8</v>
      </c>
      <c r="R1425">
        <v>1</v>
      </c>
      <c r="S1425" cm="1">
        <f t="array" ref="S1425">PERCENTILE(IF(Table1[Director Name] = $P1425,Table1[imdb_score]),0.25)</f>
        <v>6.8</v>
      </c>
      <c r="T1425" cm="1">
        <f t="array" ref="T1425">PERCENTILE(IF(Table1[Director Name] = $P1425,Table1[imdb_score]),0.5)</f>
        <v>6.8</v>
      </c>
      <c r="U1425" cm="1">
        <f t="array" ref="U1425">PERCENTILE(IF(Table1[Director Name] = $P1425,Table1[imdb_score]),0.75)</f>
        <v>6.8</v>
      </c>
      <c r="V1425" cm="1">
        <f t="array" ref="V1425">PERCENTILE(IF(Table1[Director Name] = $P1425,Table1[imdb_score]),1)</f>
        <v>6.8</v>
      </c>
    </row>
    <row r="1426" spans="1:22">
      <c r="A1426" t="s">
        <v>150</v>
      </c>
      <c r="B1426">
        <v>446</v>
      </c>
      <c r="C1426">
        <v>201</v>
      </c>
      <c r="D1426" t="s">
        <v>1610</v>
      </c>
      <c r="E1426">
        <v>218051260</v>
      </c>
      <c r="F1426" t="s">
        <v>3429</v>
      </c>
      <c r="G1426" t="s">
        <v>5408</v>
      </c>
      <c r="H1426">
        <v>11051260</v>
      </c>
      <c r="I1426" t="s">
        <v>5409</v>
      </c>
      <c r="J1426" t="s">
        <v>19</v>
      </c>
      <c r="K1426" t="s">
        <v>283</v>
      </c>
      <c r="L1426">
        <v>207000000</v>
      </c>
      <c r="M1426">
        <v>7.2</v>
      </c>
      <c r="N1426" t="s">
        <v>850</v>
      </c>
      <c r="P1426" t="s">
        <v>5411</v>
      </c>
      <c r="Q1426">
        <v>5.3</v>
      </c>
      <c r="R1426">
        <v>1</v>
      </c>
      <c r="S1426" cm="1">
        <f t="array" ref="S1426">PERCENTILE(IF(Table1[Director Name] = $P1426,Table1[imdb_score]),0.25)</f>
        <v>5.3</v>
      </c>
      <c r="T1426" cm="1">
        <f t="array" ref="T1426">PERCENTILE(IF(Table1[Director Name] = $P1426,Table1[imdb_score]),0.5)</f>
        <v>5.3</v>
      </c>
      <c r="U1426" cm="1">
        <f t="array" ref="U1426">PERCENTILE(IF(Table1[Director Name] = $P1426,Table1[imdb_score]),0.75)</f>
        <v>5.3</v>
      </c>
      <c r="V1426" cm="1">
        <f t="array" ref="V1426">PERCENTILE(IF(Table1[Director Name] = $P1426,Table1[imdb_score]),1)</f>
        <v>5.3</v>
      </c>
    </row>
    <row r="1427" spans="1:22">
      <c r="A1427" t="s">
        <v>5111</v>
      </c>
      <c r="B1427">
        <v>64</v>
      </c>
      <c r="C1427">
        <v>91</v>
      </c>
      <c r="D1427" t="s">
        <v>3520</v>
      </c>
      <c r="E1427">
        <v>20035310</v>
      </c>
      <c r="F1427" t="s">
        <v>2320</v>
      </c>
      <c r="G1427" t="s">
        <v>5412</v>
      </c>
      <c r="H1427">
        <v>11035310</v>
      </c>
      <c r="I1427" t="s">
        <v>5413</v>
      </c>
      <c r="J1427" t="s">
        <v>19</v>
      </c>
      <c r="K1427" t="s">
        <v>20</v>
      </c>
      <c r="L1427">
        <v>9000000</v>
      </c>
      <c r="M1427">
        <v>4.9000000000000004</v>
      </c>
      <c r="N1427" t="s">
        <v>564</v>
      </c>
      <c r="P1427" t="s">
        <v>5414</v>
      </c>
      <c r="Q1427">
        <v>6.8</v>
      </c>
      <c r="R1427">
        <v>1</v>
      </c>
      <c r="S1427" cm="1">
        <f t="array" ref="S1427">PERCENTILE(IF(Table1[Director Name] = $P1427,Table1[imdb_score]),0.25)</f>
        <v>6.8</v>
      </c>
      <c r="T1427" cm="1">
        <f t="array" ref="T1427">PERCENTILE(IF(Table1[Director Name] = $P1427,Table1[imdb_score]),0.5)</f>
        <v>6.8</v>
      </c>
      <c r="U1427" cm="1">
        <f t="array" ref="U1427">PERCENTILE(IF(Table1[Director Name] = $P1427,Table1[imdb_score]),0.75)</f>
        <v>6.8</v>
      </c>
      <c r="V1427" cm="1">
        <f t="array" ref="V1427">PERCENTILE(IF(Table1[Director Name] = $P1427,Table1[imdb_score]),1)</f>
        <v>6.8</v>
      </c>
    </row>
    <row r="1428" spans="1:22">
      <c r="A1428" t="s">
        <v>2459</v>
      </c>
      <c r="B1428">
        <v>92</v>
      </c>
      <c r="C1428">
        <v>95</v>
      </c>
      <c r="D1428" t="s">
        <v>4148</v>
      </c>
      <c r="E1428">
        <v>16017403</v>
      </c>
      <c r="F1428" t="s">
        <v>1621</v>
      </c>
      <c r="G1428" t="s">
        <v>5415</v>
      </c>
      <c r="H1428">
        <v>11017403</v>
      </c>
      <c r="I1428" t="s">
        <v>1200</v>
      </c>
      <c r="J1428" t="s">
        <v>19</v>
      </c>
      <c r="K1428" t="s">
        <v>20</v>
      </c>
      <c r="L1428">
        <v>5000000</v>
      </c>
      <c r="M1428">
        <v>6.2</v>
      </c>
      <c r="N1428" t="s">
        <v>640</v>
      </c>
      <c r="P1428" t="s">
        <v>5416</v>
      </c>
      <c r="Q1428">
        <v>6.7</v>
      </c>
      <c r="R1428">
        <v>1</v>
      </c>
      <c r="S1428" cm="1">
        <f t="array" ref="S1428">PERCENTILE(IF(Table1[Director Name] = $P1428,Table1[imdb_score]),0.25)</f>
        <v>6.7</v>
      </c>
      <c r="T1428" cm="1">
        <f t="array" ref="T1428">PERCENTILE(IF(Table1[Director Name] = $P1428,Table1[imdb_score]),0.5)</f>
        <v>6.7</v>
      </c>
      <c r="U1428" cm="1">
        <f t="array" ref="U1428">PERCENTILE(IF(Table1[Director Name] = $P1428,Table1[imdb_score]),0.75)</f>
        <v>6.7</v>
      </c>
      <c r="V1428" cm="1">
        <f t="array" ref="V1428">PERCENTILE(IF(Table1[Director Name] = $P1428,Table1[imdb_score]),1)</f>
        <v>6.7</v>
      </c>
    </row>
    <row r="1429" spans="1:22">
      <c r="A1429" t="s">
        <v>2459</v>
      </c>
      <c r="B1429">
        <v>92</v>
      </c>
      <c r="C1429">
        <v>95</v>
      </c>
      <c r="D1429" t="s">
        <v>4148</v>
      </c>
      <c r="E1429">
        <v>16017403</v>
      </c>
      <c r="F1429" t="s">
        <v>1621</v>
      </c>
      <c r="G1429" t="s">
        <v>5415</v>
      </c>
      <c r="H1429">
        <v>11017403</v>
      </c>
      <c r="I1429" t="s">
        <v>1200</v>
      </c>
      <c r="J1429" t="s">
        <v>19</v>
      </c>
      <c r="K1429" t="s">
        <v>20</v>
      </c>
      <c r="L1429">
        <v>5000000</v>
      </c>
      <c r="M1429">
        <v>6.2</v>
      </c>
      <c r="N1429" t="s">
        <v>640</v>
      </c>
      <c r="P1429" t="s">
        <v>5417</v>
      </c>
      <c r="Q1429">
        <v>6</v>
      </c>
      <c r="R1429">
        <v>1</v>
      </c>
      <c r="S1429" cm="1">
        <f t="array" ref="S1429">PERCENTILE(IF(Table1[Director Name] = $P1429,Table1[imdb_score]),0.25)</f>
        <v>6</v>
      </c>
      <c r="T1429" cm="1">
        <f t="array" ref="T1429">PERCENTILE(IF(Table1[Director Name] = $P1429,Table1[imdb_score]),0.5)</f>
        <v>6</v>
      </c>
      <c r="U1429" cm="1">
        <f t="array" ref="U1429">PERCENTILE(IF(Table1[Director Name] = $P1429,Table1[imdb_score]),0.75)</f>
        <v>6</v>
      </c>
      <c r="V1429" cm="1">
        <f t="array" ref="V1429">PERCENTILE(IF(Table1[Director Name] = $P1429,Table1[imdb_score]),1)</f>
        <v>6</v>
      </c>
    </row>
    <row r="1430" spans="1:22">
      <c r="A1430" t="s">
        <v>4662</v>
      </c>
      <c r="B1430">
        <v>139</v>
      </c>
      <c r="C1430">
        <v>96</v>
      </c>
      <c r="D1430" t="s">
        <v>5418</v>
      </c>
      <c r="E1430">
        <v>48006503</v>
      </c>
      <c r="F1430" t="s">
        <v>616</v>
      </c>
      <c r="G1430" t="s">
        <v>5419</v>
      </c>
      <c r="H1430">
        <v>11006503</v>
      </c>
      <c r="I1430" t="s">
        <v>5420</v>
      </c>
      <c r="J1430" t="s">
        <v>19</v>
      </c>
      <c r="K1430" t="s">
        <v>20</v>
      </c>
      <c r="L1430">
        <v>37000000</v>
      </c>
      <c r="M1430">
        <v>6</v>
      </c>
      <c r="N1430" t="s">
        <v>2049</v>
      </c>
      <c r="P1430" t="s">
        <v>5421</v>
      </c>
      <c r="Q1430">
        <v>5.7</v>
      </c>
      <c r="R1430">
        <v>1</v>
      </c>
      <c r="S1430" cm="1">
        <f t="array" ref="S1430">PERCENTILE(IF(Table1[Director Name] = $P1430,Table1[imdb_score]),0.25)</f>
        <v>5.7</v>
      </c>
      <c r="T1430" cm="1">
        <f t="array" ref="T1430">PERCENTILE(IF(Table1[Director Name] = $P1430,Table1[imdb_score]),0.5)</f>
        <v>5.7</v>
      </c>
      <c r="U1430" cm="1">
        <f t="array" ref="U1430">PERCENTILE(IF(Table1[Director Name] = $P1430,Table1[imdb_score]),0.75)</f>
        <v>5.7</v>
      </c>
      <c r="V1430" cm="1">
        <f t="array" ref="V1430">PERCENTILE(IF(Table1[Director Name] = $P1430,Table1[imdb_score]),1)</f>
        <v>5.7</v>
      </c>
    </row>
    <row r="1431" spans="1:22">
      <c r="A1431" t="s">
        <v>1337</v>
      </c>
      <c r="B1431">
        <v>69</v>
      </c>
      <c r="C1431">
        <v>94</v>
      </c>
      <c r="D1431" t="s">
        <v>4804</v>
      </c>
      <c r="E1431">
        <v>36985501</v>
      </c>
      <c r="F1431" t="s">
        <v>1786</v>
      </c>
      <c r="G1431" t="s">
        <v>5422</v>
      </c>
      <c r="H1431">
        <v>10985501</v>
      </c>
      <c r="I1431" t="s">
        <v>1863</v>
      </c>
      <c r="J1431" t="s">
        <v>19</v>
      </c>
      <c r="K1431" t="s">
        <v>20</v>
      </c>
      <c r="L1431">
        <v>26000000</v>
      </c>
      <c r="M1431">
        <v>5.2</v>
      </c>
      <c r="N1431" t="s">
        <v>5423</v>
      </c>
      <c r="P1431" t="s">
        <v>5424</v>
      </c>
      <c r="Q1431">
        <v>5.6</v>
      </c>
      <c r="R1431">
        <v>1</v>
      </c>
      <c r="S1431" cm="1">
        <f t="array" ref="S1431">PERCENTILE(IF(Table1[Director Name] = $P1431,Table1[imdb_score]),0.25)</f>
        <v>5.6</v>
      </c>
      <c r="T1431" cm="1">
        <f t="array" ref="T1431">PERCENTILE(IF(Table1[Director Name] = $P1431,Table1[imdb_score]),0.5)</f>
        <v>5.6</v>
      </c>
      <c r="U1431" cm="1">
        <f t="array" ref="U1431">PERCENTILE(IF(Table1[Director Name] = $P1431,Table1[imdb_score]),0.75)</f>
        <v>5.6</v>
      </c>
      <c r="V1431" cm="1">
        <f t="array" ref="V1431">PERCENTILE(IF(Table1[Director Name] = $P1431,Table1[imdb_score]),1)</f>
        <v>5.6</v>
      </c>
    </row>
    <row r="1432" spans="1:22">
      <c r="A1432" t="s">
        <v>3462</v>
      </c>
      <c r="B1432">
        <v>663</v>
      </c>
      <c r="C1432">
        <v>93</v>
      </c>
      <c r="D1432" t="s">
        <v>5425</v>
      </c>
      <c r="E1432">
        <v>12784397</v>
      </c>
      <c r="F1432" t="s">
        <v>3025</v>
      </c>
      <c r="G1432" t="s">
        <v>5426</v>
      </c>
      <c r="H1432">
        <v>10984397</v>
      </c>
      <c r="I1432" t="s">
        <v>5427</v>
      </c>
      <c r="J1432" t="s">
        <v>19</v>
      </c>
      <c r="K1432" t="s">
        <v>20</v>
      </c>
      <c r="L1432">
        <v>1800000</v>
      </c>
      <c r="M1432">
        <v>7.3</v>
      </c>
      <c r="N1432" t="s">
        <v>5428</v>
      </c>
      <c r="P1432" t="s">
        <v>3709</v>
      </c>
      <c r="Q1432">
        <v>6.2</v>
      </c>
      <c r="R1432">
        <v>1</v>
      </c>
      <c r="S1432" cm="1">
        <f t="array" ref="S1432">PERCENTILE(IF(Table1[Director Name] = $P1432,Table1[imdb_score]),0.25)</f>
        <v>6.2</v>
      </c>
      <c r="T1432" cm="1">
        <f t="array" ref="T1432">PERCENTILE(IF(Table1[Director Name] = $P1432,Table1[imdb_score]),0.5)</f>
        <v>6.2</v>
      </c>
      <c r="U1432" cm="1">
        <f t="array" ref="U1432">PERCENTILE(IF(Table1[Director Name] = $P1432,Table1[imdb_score]),0.75)</f>
        <v>6.2</v>
      </c>
      <c r="V1432" cm="1">
        <f t="array" ref="V1432">PERCENTILE(IF(Table1[Director Name] = $P1432,Table1[imdb_score]),1)</f>
        <v>6.2</v>
      </c>
    </row>
    <row r="1433" spans="1:22">
      <c r="A1433" t="s">
        <v>1308</v>
      </c>
      <c r="B1433">
        <v>128</v>
      </c>
      <c r="C1433">
        <v>121</v>
      </c>
      <c r="D1433" t="s">
        <v>3783</v>
      </c>
      <c r="E1433">
        <v>22905674</v>
      </c>
      <c r="F1433" t="s">
        <v>613</v>
      </c>
      <c r="G1433" t="s">
        <v>5429</v>
      </c>
      <c r="H1433">
        <v>10905674</v>
      </c>
      <c r="I1433" t="s">
        <v>5430</v>
      </c>
      <c r="J1433" t="s">
        <v>19</v>
      </c>
      <c r="K1433" t="s">
        <v>20</v>
      </c>
      <c r="L1433">
        <v>12000000</v>
      </c>
      <c r="M1433">
        <v>7.4</v>
      </c>
      <c r="N1433" t="s">
        <v>758</v>
      </c>
      <c r="P1433" t="s">
        <v>5431</v>
      </c>
      <c r="Q1433">
        <v>6.3</v>
      </c>
      <c r="R1433">
        <v>1</v>
      </c>
      <c r="S1433" cm="1">
        <f t="array" ref="S1433">PERCENTILE(IF(Table1[Director Name] = $P1433,Table1[imdb_score]),0.25)</f>
        <v>6.3</v>
      </c>
      <c r="T1433" cm="1">
        <f t="array" ref="T1433">PERCENTILE(IF(Table1[Director Name] = $P1433,Table1[imdb_score]),0.5)</f>
        <v>6.3</v>
      </c>
      <c r="U1433" cm="1">
        <f t="array" ref="U1433">PERCENTILE(IF(Table1[Director Name] = $P1433,Table1[imdb_score]),0.75)</f>
        <v>6.3</v>
      </c>
      <c r="V1433" cm="1">
        <f t="array" ref="V1433">PERCENTILE(IF(Table1[Director Name] = $P1433,Table1[imdb_score]),1)</f>
        <v>6.3</v>
      </c>
    </row>
    <row r="1434" spans="1:22">
      <c r="A1434" t="s">
        <v>1975</v>
      </c>
      <c r="B1434">
        <v>283</v>
      </c>
      <c r="C1434">
        <v>139</v>
      </c>
      <c r="D1434" t="s">
        <v>5432</v>
      </c>
      <c r="E1434">
        <v>50859889</v>
      </c>
      <c r="F1434" t="s">
        <v>5433</v>
      </c>
      <c r="G1434" t="s">
        <v>5434</v>
      </c>
      <c r="H1434">
        <v>10859889</v>
      </c>
      <c r="I1434" t="s">
        <v>5435</v>
      </c>
      <c r="J1434" t="s">
        <v>212</v>
      </c>
      <c r="K1434" t="s">
        <v>20</v>
      </c>
      <c r="L1434">
        <v>40000000</v>
      </c>
      <c r="M1434">
        <v>7.8</v>
      </c>
      <c r="N1434" t="s">
        <v>603</v>
      </c>
      <c r="P1434" t="s">
        <v>5436</v>
      </c>
      <c r="Q1434">
        <v>6</v>
      </c>
      <c r="R1434">
        <v>1</v>
      </c>
      <c r="S1434" cm="1">
        <f t="array" ref="S1434">PERCENTILE(IF(Table1[Director Name] = $P1434,Table1[imdb_score]),0.25)</f>
        <v>6</v>
      </c>
      <c r="T1434" cm="1">
        <f t="array" ref="T1434">PERCENTILE(IF(Table1[Director Name] = $P1434,Table1[imdb_score]),0.5)</f>
        <v>6</v>
      </c>
      <c r="U1434" cm="1">
        <f t="array" ref="U1434">PERCENTILE(IF(Table1[Director Name] = $P1434,Table1[imdb_score]),0.75)</f>
        <v>6</v>
      </c>
      <c r="V1434" cm="1">
        <f t="array" ref="V1434">PERCENTILE(IF(Table1[Director Name] = $P1434,Table1[imdb_score]),1)</f>
        <v>6</v>
      </c>
    </row>
    <row r="1435" spans="1:22">
      <c r="A1435" t="s">
        <v>3895</v>
      </c>
      <c r="B1435">
        <v>148</v>
      </c>
      <c r="C1435">
        <v>86</v>
      </c>
      <c r="D1435" t="s">
        <v>5437</v>
      </c>
      <c r="E1435">
        <v>27854896</v>
      </c>
      <c r="F1435" t="s">
        <v>1042</v>
      </c>
      <c r="G1435" t="s">
        <v>5438</v>
      </c>
      <c r="H1435">
        <v>10854896</v>
      </c>
      <c r="I1435" t="s">
        <v>5439</v>
      </c>
      <c r="J1435" t="s">
        <v>19</v>
      </c>
      <c r="K1435" t="s">
        <v>20</v>
      </c>
      <c r="L1435">
        <v>17000000</v>
      </c>
      <c r="M1435">
        <v>5.6</v>
      </c>
      <c r="N1435" t="s">
        <v>575</v>
      </c>
      <c r="P1435" t="s">
        <v>5440</v>
      </c>
      <c r="Q1435">
        <v>5.0999999999999996</v>
      </c>
      <c r="R1435">
        <v>1</v>
      </c>
      <c r="S1435" cm="1">
        <f t="array" ref="S1435">PERCENTILE(IF(Table1[Director Name] = $P1435,Table1[imdb_score]),0.25)</f>
        <v>5.0999999999999996</v>
      </c>
      <c r="T1435" cm="1">
        <f t="array" ref="T1435">PERCENTILE(IF(Table1[Director Name] = $P1435,Table1[imdb_score]),0.5)</f>
        <v>5.0999999999999996</v>
      </c>
      <c r="U1435" cm="1">
        <f t="array" ref="U1435">PERCENTILE(IF(Table1[Director Name] = $P1435,Table1[imdb_score]),0.75)</f>
        <v>5.0999999999999996</v>
      </c>
      <c r="V1435" cm="1">
        <f t="array" ref="V1435">PERCENTILE(IF(Table1[Director Name] = $P1435,Table1[imdb_score]),1)</f>
        <v>5.0999999999999996</v>
      </c>
    </row>
    <row r="1436" spans="1:22">
      <c r="A1436" t="s">
        <v>162</v>
      </c>
      <c r="B1436">
        <v>159</v>
      </c>
      <c r="C1436">
        <v>150</v>
      </c>
      <c r="D1436" t="s">
        <v>465</v>
      </c>
      <c r="E1436">
        <v>100853835</v>
      </c>
      <c r="F1436" t="s">
        <v>1044</v>
      </c>
      <c r="G1436" t="s">
        <v>5441</v>
      </c>
      <c r="H1436">
        <v>10853835</v>
      </c>
      <c r="I1436" t="s">
        <v>2580</v>
      </c>
      <c r="J1436" t="s">
        <v>19</v>
      </c>
      <c r="K1436" t="s">
        <v>20</v>
      </c>
      <c r="L1436">
        <v>90000000</v>
      </c>
      <c r="M1436">
        <v>7.4</v>
      </c>
      <c r="N1436" t="s">
        <v>3559</v>
      </c>
      <c r="P1436" t="s">
        <v>5442</v>
      </c>
      <c r="Q1436">
        <v>5</v>
      </c>
      <c r="R1436">
        <v>1</v>
      </c>
      <c r="S1436" cm="1">
        <f t="array" ref="S1436">PERCENTILE(IF(Table1[Director Name] = $P1436,Table1[imdb_score]),0.25)</f>
        <v>5</v>
      </c>
      <c r="T1436" cm="1">
        <f t="array" ref="T1436">PERCENTILE(IF(Table1[Director Name] = $P1436,Table1[imdb_score]),0.5)</f>
        <v>5</v>
      </c>
      <c r="U1436" cm="1">
        <f t="array" ref="U1436">PERCENTILE(IF(Table1[Director Name] = $P1436,Table1[imdb_score]),0.75)</f>
        <v>5</v>
      </c>
      <c r="V1436" cm="1">
        <f t="array" ref="V1436">PERCENTILE(IF(Table1[Director Name] = $P1436,Table1[imdb_score]),1)</f>
        <v>5</v>
      </c>
    </row>
    <row r="1437" spans="1:22">
      <c r="A1437" t="s">
        <v>5443</v>
      </c>
      <c r="B1437">
        <v>164</v>
      </c>
      <c r="C1437">
        <v>92</v>
      </c>
      <c r="D1437" t="s">
        <v>3584</v>
      </c>
      <c r="E1437">
        <v>45802315</v>
      </c>
      <c r="F1437" t="s">
        <v>5444</v>
      </c>
      <c r="G1437" t="s">
        <v>5445</v>
      </c>
      <c r="H1437">
        <v>10802315</v>
      </c>
      <c r="I1437" t="s">
        <v>4917</v>
      </c>
      <c r="J1437" t="s">
        <v>19</v>
      </c>
      <c r="K1437" t="s">
        <v>20</v>
      </c>
      <c r="L1437">
        <v>35000000</v>
      </c>
      <c r="M1437">
        <v>6.6</v>
      </c>
      <c r="N1437" t="s">
        <v>1076</v>
      </c>
      <c r="P1437" t="s">
        <v>5446</v>
      </c>
      <c r="Q1437">
        <v>5.9</v>
      </c>
      <c r="R1437">
        <v>1</v>
      </c>
      <c r="S1437" cm="1">
        <f t="array" ref="S1437">PERCENTILE(IF(Table1[Director Name] = $P1437,Table1[imdb_score]),0.25)</f>
        <v>5.9</v>
      </c>
      <c r="T1437" cm="1">
        <f t="array" ref="T1437">PERCENTILE(IF(Table1[Director Name] = $P1437,Table1[imdb_score]),0.5)</f>
        <v>5.9</v>
      </c>
      <c r="U1437" cm="1">
        <f t="array" ref="U1437">PERCENTILE(IF(Table1[Director Name] = $P1437,Table1[imdb_score]),0.75)</f>
        <v>5.9</v>
      </c>
      <c r="V1437" cm="1">
        <f t="array" ref="V1437">PERCENTILE(IF(Table1[Director Name] = $P1437,Table1[imdb_score]),1)</f>
        <v>5.9</v>
      </c>
    </row>
    <row r="1438" spans="1:22">
      <c r="A1438" t="s">
        <v>5447</v>
      </c>
      <c r="B1438">
        <v>61</v>
      </c>
      <c r="C1438">
        <v>92</v>
      </c>
      <c r="D1438" t="s">
        <v>5448</v>
      </c>
      <c r="E1438">
        <v>11806119</v>
      </c>
      <c r="F1438" t="s">
        <v>4954</v>
      </c>
      <c r="G1438" t="s">
        <v>5449</v>
      </c>
      <c r="H1438">
        <v>10706119</v>
      </c>
      <c r="I1438" t="s">
        <v>5450</v>
      </c>
      <c r="J1438" t="s">
        <v>19</v>
      </c>
      <c r="K1438" t="s">
        <v>20</v>
      </c>
      <c r="L1438">
        <v>1100000</v>
      </c>
      <c r="M1438">
        <v>6.8</v>
      </c>
      <c r="N1438" t="s">
        <v>5451</v>
      </c>
      <c r="P1438" t="s">
        <v>5452</v>
      </c>
      <c r="Q1438">
        <v>3.9</v>
      </c>
      <c r="R1438">
        <v>1</v>
      </c>
      <c r="S1438" cm="1">
        <f t="array" ref="S1438">PERCENTILE(IF(Table1[Director Name] = $P1438,Table1[imdb_score]),0.25)</f>
        <v>3.9</v>
      </c>
      <c r="T1438" cm="1">
        <f t="array" ref="T1438">PERCENTILE(IF(Table1[Director Name] = $P1438,Table1[imdb_score]),0.5)</f>
        <v>3.9</v>
      </c>
      <c r="U1438" cm="1">
        <f t="array" ref="U1438">PERCENTILE(IF(Table1[Director Name] = $P1438,Table1[imdb_score]),0.75)</f>
        <v>3.9</v>
      </c>
      <c r="V1438" cm="1">
        <f t="array" ref="V1438">PERCENTILE(IF(Table1[Director Name] = $P1438,Table1[imdb_score]),1)</f>
        <v>3.9</v>
      </c>
    </row>
    <row r="1439" spans="1:22">
      <c r="A1439" t="s">
        <v>1891</v>
      </c>
      <c r="B1439">
        <v>11</v>
      </c>
      <c r="C1439">
        <v>120</v>
      </c>
      <c r="D1439" t="s">
        <v>843</v>
      </c>
      <c r="E1439">
        <v>12985267</v>
      </c>
      <c r="F1439" t="s">
        <v>1557</v>
      </c>
      <c r="G1439" t="s">
        <v>5453</v>
      </c>
      <c r="H1439">
        <v>10685267</v>
      </c>
      <c r="I1439" t="s">
        <v>1744</v>
      </c>
      <c r="J1439" t="s">
        <v>19</v>
      </c>
      <c r="K1439" t="s">
        <v>20</v>
      </c>
      <c r="L1439">
        <v>2300000</v>
      </c>
      <c r="M1439">
        <v>5.9</v>
      </c>
      <c r="N1439" t="s">
        <v>48</v>
      </c>
      <c r="P1439" t="s">
        <v>3517</v>
      </c>
      <c r="Q1439">
        <v>6</v>
      </c>
      <c r="R1439">
        <v>1</v>
      </c>
      <c r="S1439" cm="1">
        <f t="array" ref="S1439">PERCENTILE(IF(Table1[Director Name] = $P1439,Table1[imdb_score]),0.25)</f>
        <v>6</v>
      </c>
      <c r="T1439" cm="1">
        <f t="array" ref="T1439">PERCENTILE(IF(Table1[Director Name] = $P1439,Table1[imdb_score]),0.5)</f>
        <v>6</v>
      </c>
      <c r="U1439" cm="1">
        <f t="array" ref="U1439">PERCENTILE(IF(Table1[Director Name] = $P1439,Table1[imdb_score]),0.75)</f>
        <v>6</v>
      </c>
      <c r="V1439" cm="1">
        <f t="array" ref="V1439">PERCENTILE(IF(Table1[Director Name] = $P1439,Table1[imdb_score]),1)</f>
        <v>6</v>
      </c>
    </row>
    <row r="1440" spans="1:22">
      <c r="A1440" t="s">
        <v>5454</v>
      </c>
      <c r="B1440">
        <v>33</v>
      </c>
      <c r="C1440">
        <v>76</v>
      </c>
      <c r="D1440" t="s">
        <v>1427</v>
      </c>
      <c r="E1440">
        <v>13684949</v>
      </c>
      <c r="F1440" t="s">
        <v>3992</v>
      </c>
      <c r="G1440" t="s">
        <v>5455</v>
      </c>
      <c r="H1440">
        <v>10684949</v>
      </c>
      <c r="I1440" t="s">
        <v>4194</v>
      </c>
      <c r="J1440" t="s">
        <v>19</v>
      </c>
      <c r="K1440" t="s">
        <v>20</v>
      </c>
      <c r="L1440">
        <v>3000000</v>
      </c>
      <c r="M1440">
        <v>5.9</v>
      </c>
      <c r="N1440" t="s">
        <v>139</v>
      </c>
      <c r="P1440" t="s">
        <v>5456</v>
      </c>
      <c r="Q1440">
        <v>7.6</v>
      </c>
      <c r="R1440">
        <v>1</v>
      </c>
      <c r="S1440" cm="1">
        <f t="array" ref="S1440">PERCENTILE(IF(Table1[Director Name] = $P1440,Table1[imdb_score]),0.25)</f>
        <v>7.6</v>
      </c>
      <c r="T1440" cm="1">
        <f t="array" ref="T1440">PERCENTILE(IF(Table1[Director Name] = $P1440,Table1[imdb_score]),0.5)</f>
        <v>7.6</v>
      </c>
      <c r="U1440" cm="1">
        <f t="array" ref="U1440">PERCENTILE(IF(Table1[Director Name] = $P1440,Table1[imdb_score]),0.75)</f>
        <v>7.6</v>
      </c>
      <c r="V1440" cm="1">
        <f t="array" ref="V1440">PERCENTILE(IF(Table1[Director Name] = $P1440,Table1[imdb_score]),1)</f>
        <v>7.6</v>
      </c>
    </row>
    <row r="1441" spans="1:22">
      <c r="A1441" t="s">
        <v>230</v>
      </c>
      <c r="B1441">
        <v>158</v>
      </c>
      <c r="C1441">
        <v>101</v>
      </c>
      <c r="D1441" t="s">
        <v>5457</v>
      </c>
      <c r="E1441">
        <v>40566655</v>
      </c>
      <c r="F1441" t="s">
        <v>5458</v>
      </c>
      <c r="G1441" t="s">
        <v>5459</v>
      </c>
      <c r="H1441">
        <v>10566655</v>
      </c>
      <c r="I1441" t="s">
        <v>5460</v>
      </c>
      <c r="J1441" t="s">
        <v>19</v>
      </c>
      <c r="K1441" t="s">
        <v>379</v>
      </c>
      <c r="L1441">
        <v>30000000</v>
      </c>
      <c r="M1441">
        <v>7.1</v>
      </c>
      <c r="N1441" t="s">
        <v>564</v>
      </c>
      <c r="P1441" t="s">
        <v>5461</v>
      </c>
      <c r="Q1441">
        <v>5.5</v>
      </c>
      <c r="R1441">
        <v>1</v>
      </c>
      <c r="S1441" cm="1">
        <f t="array" ref="S1441">PERCENTILE(IF(Table1[Director Name] = $P1441,Table1[imdb_score]),0.25)</f>
        <v>5.5</v>
      </c>
      <c r="T1441" cm="1">
        <f t="array" ref="T1441">PERCENTILE(IF(Table1[Director Name] = $P1441,Table1[imdb_score]),0.5)</f>
        <v>5.5</v>
      </c>
      <c r="U1441" cm="1">
        <f t="array" ref="U1441">PERCENTILE(IF(Table1[Director Name] = $P1441,Table1[imdb_score]),0.75)</f>
        <v>5.5</v>
      </c>
      <c r="V1441" cm="1">
        <f t="array" ref="V1441">PERCENTILE(IF(Table1[Director Name] = $P1441,Table1[imdb_score]),1)</f>
        <v>5.5</v>
      </c>
    </row>
    <row r="1442" spans="1:22">
      <c r="A1442" t="s">
        <v>2340</v>
      </c>
      <c r="B1442">
        <v>218</v>
      </c>
      <c r="C1442">
        <v>86</v>
      </c>
      <c r="D1442" t="s">
        <v>5462</v>
      </c>
      <c r="E1442">
        <v>12555230</v>
      </c>
      <c r="F1442" t="s">
        <v>5463</v>
      </c>
      <c r="G1442" t="s">
        <v>5464</v>
      </c>
      <c r="H1442">
        <v>10555230</v>
      </c>
      <c r="I1442" t="s">
        <v>5465</v>
      </c>
      <c r="J1442" t="s">
        <v>19</v>
      </c>
      <c r="K1442" t="s">
        <v>822</v>
      </c>
      <c r="L1442">
        <v>2000000</v>
      </c>
      <c r="M1442">
        <v>5.3</v>
      </c>
      <c r="N1442" t="s">
        <v>2558</v>
      </c>
      <c r="P1442" t="s">
        <v>5466</v>
      </c>
      <c r="Q1442">
        <v>6.3</v>
      </c>
      <c r="R1442">
        <v>1</v>
      </c>
      <c r="S1442" cm="1">
        <f t="array" ref="S1442">PERCENTILE(IF(Table1[Director Name] = $P1442,Table1[imdb_score]),0.25)</f>
        <v>6.3</v>
      </c>
      <c r="T1442" cm="1">
        <f t="array" ref="T1442">PERCENTILE(IF(Table1[Director Name] = $P1442,Table1[imdb_score]),0.5)</f>
        <v>6.3</v>
      </c>
      <c r="U1442" cm="1">
        <f t="array" ref="U1442">PERCENTILE(IF(Table1[Director Name] = $P1442,Table1[imdb_score]),0.75)</f>
        <v>6.3</v>
      </c>
      <c r="V1442" cm="1">
        <f t="array" ref="V1442">PERCENTILE(IF(Table1[Director Name] = $P1442,Table1[imdb_score]),1)</f>
        <v>6.3</v>
      </c>
    </row>
    <row r="1443" spans="1:22">
      <c r="A1443" t="s">
        <v>5436</v>
      </c>
      <c r="B1443">
        <v>95</v>
      </c>
      <c r="C1443">
        <v>85</v>
      </c>
      <c r="D1443" t="s">
        <v>5467</v>
      </c>
      <c r="E1443">
        <v>14000000</v>
      </c>
      <c r="F1443" t="s">
        <v>1857</v>
      </c>
      <c r="G1443" t="s">
        <v>5468</v>
      </c>
      <c r="H1443">
        <v>10500000</v>
      </c>
      <c r="I1443" t="s">
        <v>3353</v>
      </c>
      <c r="J1443" t="s">
        <v>19</v>
      </c>
      <c r="K1443" t="s">
        <v>20</v>
      </c>
      <c r="L1443">
        <v>3500000</v>
      </c>
      <c r="M1443">
        <v>6</v>
      </c>
      <c r="N1443" t="s">
        <v>3803</v>
      </c>
      <c r="P1443" t="s">
        <v>5469</v>
      </c>
      <c r="Q1443">
        <v>6.5</v>
      </c>
      <c r="R1443">
        <v>1</v>
      </c>
      <c r="S1443" cm="1">
        <f t="array" ref="S1443">PERCENTILE(IF(Table1[Director Name] = $P1443,Table1[imdb_score]),0.25)</f>
        <v>6.5</v>
      </c>
      <c r="T1443" cm="1">
        <f t="array" ref="T1443">PERCENTILE(IF(Table1[Director Name] = $P1443,Table1[imdb_score]),0.5)</f>
        <v>6.5</v>
      </c>
      <c r="U1443" cm="1">
        <f t="array" ref="U1443">PERCENTILE(IF(Table1[Director Name] = $P1443,Table1[imdb_score]),0.75)</f>
        <v>6.5</v>
      </c>
      <c r="V1443" cm="1">
        <f t="array" ref="V1443">PERCENTILE(IF(Table1[Director Name] = $P1443,Table1[imdb_score]),1)</f>
        <v>6.5</v>
      </c>
    </row>
    <row r="1444" spans="1:22">
      <c r="A1444" t="s">
        <v>977</v>
      </c>
      <c r="B1444">
        <v>197</v>
      </c>
      <c r="C1444">
        <v>101</v>
      </c>
      <c r="D1444" t="s">
        <v>5470</v>
      </c>
      <c r="E1444">
        <v>12995673</v>
      </c>
      <c r="F1444" t="s">
        <v>5471</v>
      </c>
      <c r="G1444" t="s">
        <v>5472</v>
      </c>
      <c r="H1444">
        <v>10495673</v>
      </c>
      <c r="I1444" t="s">
        <v>5473</v>
      </c>
      <c r="J1444" t="s">
        <v>19</v>
      </c>
      <c r="K1444" t="s">
        <v>20</v>
      </c>
      <c r="L1444">
        <v>2500000</v>
      </c>
      <c r="M1444">
        <v>7.7</v>
      </c>
      <c r="N1444" t="s">
        <v>5474</v>
      </c>
      <c r="P1444" t="s">
        <v>5475</v>
      </c>
      <c r="Q1444">
        <v>4.3</v>
      </c>
      <c r="R1444">
        <v>1</v>
      </c>
      <c r="S1444" cm="1">
        <f t="array" ref="S1444">PERCENTILE(IF(Table1[Director Name] = $P1444,Table1[imdb_score]),0.25)</f>
        <v>4.3</v>
      </c>
      <c r="T1444" cm="1">
        <f t="array" ref="T1444">PERCENTILE(IF(Table1[Director Name] = $P1444,Table1[imdb_score]),0.5)</f>
        <v>4.3</v>
      </c>
      <c r="U1444" cm="1">
        <f t="array" ref="U1444">PERCENTILE(IF(Table1[Director Name] = $P1444,Table1[imdb_score]),0.75)</f>
        <v>4.3</v>
      </c>
      <c r="V1444" cm="1">
        <f t="array" ref="V1444">PERCENTILE(IF(Table1[Director Name] = $P1444,Table1[imdb_score]),1)</f>
        <v>4.3</v>
      </c>
    </row>
    <row r="1445" spans="1:22">
      <c r="A1445" t="s">
        <v>1489</v>
      </c>
      <c r="B1445">
        <v>180</v>
      </c>
      <c r="C1445">
        <v>103</v>
      </c>
      <c r="D1445" t="s">
        <v>5476</v>
      </c>
      <c r="E1445">
        <v>17474107</v>
      </c>
      <c r="F1445" t="s">
        <v>2620</v>
      </c>
      <c r="G1445" t="s">
        <v>5477</v>
      </c>
      <c r="H1445">
        <v>10474107</v>
      </c>
      <c r="I1445" t="s">
        <v>4371</v>
      </c>
      <c r="J1445" t="s">
        <v>19</v>
      </c>
      <c r="K1445" t="s">
        <v>20</v>
      </c>
      <c r="L1445">
        <v>7000000</v>
      </c>
      <c r="M1445">
        <v>7.3</v>
      </c>
      <c r="N1445" t="s">
        <v>588</v>
      </c>
      <c r="P1445" t="s">
        <v>2162</v>
      </c>
      <c r="Q1445">
        <v>6</v>
      </c>
      <c r="R1445">
        <v>1</v>
      </c>
      <c r="S1445" cm="1">
        <f t="array" ref="S1445">PERCENTILE(IF(Table1[Director Name] = $P1445,Table1[imdb_score]),0.25)</f>
        <v>6</v>
      </c>
      <c r="T1445" cm="1">
        <f t="array" ref="T1445">PERCENTILE(IF(Table1[Director Name] = $P1445,Table1[imdb_score]),0.5)</f>
        <v>6</v>
      </c>
      <c r="U1445" cm="1">
        <f t="array" ref="U1445">PERCENTILE(IF(Table1[Director Name] = $P1445,Table1[imdb_score]),0.75)</f>
        <v>6</v>
      </c>
      <c r="V1445" cm="1">
        <f t="array" ref="V1445">PERCENTILE(IF(Table1[Director Name] = $P1445,Table1[imdb_score]),1)</f>
        <v>6</v>
      </c>
    </row>
    <row r="1446" spans="1:22">
      <c r="A1446" t="s">
        <v>1185</v>
      </c>
      <c r="B1446">
        <v>165</v>
      </c>
      <c r="C1446">
        <v>114</v>
      </c>
      <c r="D1446" t="s">
        <v>5478</v>
      </c>
      <c r="E1446">
        <v>60470220</v>
      </c>
      <c r="F1446" t="s">
        <v>5479</v>
      </c>
      <c r="G1446" t="s">
        <v>5480</v>
      </c>
      <c r="H1446">
        <v>10470220</v>
      </c>
      <c r="I1446" t="s">
        <v>5481</v>
      </c>
      <c r="J1446" t="s">
        <v>19</v>
      </c>
      <c r="K1446" t="s">
        <v>20</v>
      </c>
      <c r="L1446">
        <v>50000000</v>
      </c>
      <c r="M1446">
        <v>6.2</v>
      </c>
      <c r="N1446" t="s">
        <v>1249</v>
      </c>
      <c r="P1446" t="s">
        <v>5482</v>
      </c>
      <c r="Q1446">
        <v>7.1</v>
      </c>
      <c r="R1446">
        <v>1</v>
      </c>
      <c r="S1446" cm="1">
        <f t="array" ref="S1446">PERCENTILE(IF(Table1[Director Name] = $P1446,Table1[imdb_score]),0.25)</f>
        <v>7.1</v>
      </c>
      <c r="T1446" cm="1">
        <f t="array" ref="T1446">PERCENTILE(IF(Table1[Director Name] = $P1446,Table1[imdb_score]),0.5)</f>
        <v>7.1</v>
      </c>
      <c r="U1446" cm="1">
        <f t="array" ref="U1446">PERCENTILE(IF(Table1[Director Name] = $P1446,Table1[imdb_score]),0.75)</f>
        <v>7.1</v>
      </c>
      <c r="V1446" cm="1">
        <f t="array" ref="V1446">PERCENTILE(IF(Table1[Director Name] = $P1446,Table1[imdb_score]),1)</f>
        <v>7.1</v>
      </c>
    </row>
    <row r="1447" spans="1:22">
      <c r="A1447" t="s">
        <v>4752</v>
      </c>
      <c r="B1447">
        <v>46</v>
      </c>
      <c r="C1447">
        <v>88</v>
      </c>
      <c r="D1447" t="s">
        <v>113</v>
      </c>
      <c r="E1447">
        <v>90443603</v>
      </c>
      <c r="F1447" t="s">
        <v>394</v>
      </c>
      <c r="G1447" t="s">
        <v>5483</v>
      </c>
      <c r="H1447">
        <v>10443603</v>
      </c>
      <c r="I1447" t="s">
        <v>5484</v>
      </c>
      <c r="J1447" t="s">
        <v>19</v>
      </c>
      <c r="K1447" t="s">
        <v>20</v>
      </c>
      <c r="L1447">
        <v>80000000</v>
      </c>
      <c r="M1447">
        <v>6.3</v>
      </c>
      <c r="N1447" t="s">
        <v>5485</v>
      </c>
      <c r="P1447" t="s">
        <v>5486</v>
      </c>
      <c r="Q1447">
        <v>8.1</v>
      </c>
      <c r="R1447">
        <v>1</v>
      </c>
      <c r="S1447" cm="1">
        <f t="array" ref="S1447">PERCENTILE(IF(Table1[Director Name] = $P1447,Table1[imdb_score]),0.25)</f>
        <v>8.1</v>
      </c>
      <c r="T1447" cm="1">
        <f t="array" ref="T1447">PERCENTILE(IF(Table1[Director Name] = $P1447,Table1[imdb_score]),0.5)</f>
        <v>8.1</v>
      </c>
      <c r="U1447" cm="1">
        <f t="array" ref="U1447">PERCENTILE(IF(Table1[Director Name] = $P1447,Table1[imdb_score]),0.75)</f>
        <v>8.1</v>
      </c>
      <c r="V1447" cm="1">
        <f t="array" ref="V1447">PERCENTILE(IF(Table1[Director Name] = $P1447,Table1[imdb_score]),1)</f>
        <v>8.1</v>
      </c>
    </row>
    <row r="1448" spans="1:22">
      <c r="A1448" t="s">
        <v>3271</v>
      </c>
      <c r="B1448">
        <v>489</v>
      </c>
      <c r="C1448">
        <v>108</v>
      </c>
      <c r="D1448" t="s">
        <v>5487</v>
      </c>
      <c r="E1448">
        <v>25440971</v>
      </c>
      <c r="F1448" t="s">
        <v>5488</v>
      </c>
      <c r="G1448" t="s">
        <v>5489</v>
      </c>
      <c r="H1448">
        <v>10440971</v>
      </c>
      <c r="I1448" t="s">
        <v>5490</v>
      </c>
      <c r="J1448" t="s">
        <v>19</v>
      </c>
      <c r="K1448" t="s">
        <v>379</v>
      </c>
      <c r="L1448">
        <v>15000000</v>
      </c>
      <c r="M1448">
        <v>7.7</v>
      </c>
      <c r="N1448" t="s">
        <v>3559</v>
      </c>
      <c r="P1448" t="s">
        <v>4066</v>
      </c>
      <c r="Q1448">
        <v>6.9</v>
      </c>
      <c r="R1448">
        <v>1</v>
      </c>
      <c r="S1448" cm="1">
        <f t="array" ref="S1448">PERCENTILE(IF(Table1[Director Name] = $P1448,Table1[imdb_score]),0.25)</f>
        <v>6.9</v>
      </c>
      <c r="T1448" cm="1">
        <f t="array" ref="T1448">PERCENTILE(IF(Table1[Director Name] = $P1448,Table1[imdb_score]),0.5)</f>
        <v>6.9</v>
      </c>
      <c r="U1448" cm="1">
        <f t="array" ref="U1448">PERCENTILE(IF(Table1[Director Name] = $P1448,Table1[imdb_score]),0.75)</f>
        <v>6.9</v>
      </c>
      <c r="V1448" cm="1">
        <f t="array" ref="V1448">PERCENTILE(IF(Table1[Director Name] = $P1448,Table1[imdb_score]),1)</f>
        <v>6.9</v>
      </c>
    </row>
    <row r="1449" spans="1:22">
      <c r="A1449" t="s">
        <v>1133</v>
      </c>
      <c r="B1449">
        <v>52</v>
      </c>
      <c r="C1449">
        <v>164</v>
      </c>
      <c r="D1449" t="s">
        <v>5491</v>
      </c>
      <c r="E1449">
        <v>26400000</v>
      </c>
      <c r="F1449" t="s">
        <v>5492</v>
      </c>
      <c r="G1449" t="s">
        <v>5493</v>
      </c>
      <c r="H1449">
        <v>10400000</v>
      </c>
      <c r="I1449" t="s">
        <v>4268</v>
      </c>
      <c r="J1449" t="s">
        <v>19</v>
      </c>
      <c r="K1449" t="s">
        <v>379</v>
      </c>
      <c r="L1449">
        <v>16000000</v>
      </c>
      <c r="M1449">
        <v>7.4</v>
      </c>
      <c r="N1449" t="s">
        <v>988</v>
      </c>
      <c r="P1449" t="s">
        <v>5494</v>
      </c>
      <c r="Q1449">
        <v>6.5</v>
      </c>
      <c r="R1449">
        <v>1</v>
      </c>
      <c r="S1449" cm="1">
        <f t="array" ref="S1449">PERCENTILE(IF(Table1[Director Name] = $P1449,Table1[imdb_score]),0.25)</f>
        <v>6.5</v>
      </c>
      <c r="T1449" cm="1">
        <f t="array" ref="T1449">PERCENTILE(IF(Table1[Director Name] = $P1449,Table1[imdb_score]),0.5)</f>
        <v>6.5</v>
      </c>
      <c r="U1449" cm="1">
        <f t="array" ref="U1449">PERCENTILE(IF(Table1[Director Name] = $P1449,Table1[imdb_score]),0.75)</f>
        <v>6.5</v>
      </c>
      <c r="V1449" cm="1">
        <f t="array" ref="V1449">PERCENTILE(IF(Table1[Director Name] = $P1449,Table1[imdb_score]),1)</f>
        <v>6.5</v>
      </c>
    </row>
    <row r="1450" spans="1:22">
      <c r="A1450" t="s">
        <v>4053</v>
      </c>
      <c r="B1450">
        <v>124</v>
      </c>
      <c r="C1450">
        <v>114</v>
      </c>
      <c r="D1450" t="s">
        <v>1400</v>
      </c>
      <c r="E1450">
        <v>26896744</v>
      </c>
      <c r="F1450" t="s">
        <v>839</v>
      </c>
      <c r="G1450" t="s">
        <v>5495</v>
      </c>
      <c r="H1450">
        <v>10396744</v>
      </c>
      <c r="I1450" t="s">
        <v>2561</v>
      </c>
      <c r="J1450" t="s">
        <v>19</v>
      </c>
      <c r="K1450" t="s">
        <v>20</v>
      </c>
      <c r="L1450">
        <v>16500000</v>
      </c>
      <c r="M1450">
        <v>4.9000000000000004</v>
      </c>
      <c r="N1450" t="s">
        <v>167</v>
      </c>
      <c r="P1450" t="s">
        <v>1230</v>
      </c>
      <c r="Q1450">
        <v>6.8</v>
      </c>
      <c r="R1450">
        <v>1</v>
      </c>
      <c r="S1450" cm="1">
        <f t="array" ref="S1450">PERCENTILE(IF(Table1[Director Name] = $P1450,Table1[imdb_score]),0.25)</f>
        <v>6.8</v>
      </c>
      <c r="T1450" cm="1">
        <f t="array" ref="T1450">PERCENTILE(IF(Table1[Director Name] = $P1450,Table1[imdb_score]),0.5)</f>
        <v>6.8</v>
      </c>
      <c r="U1450" cm="1">
        <f t="array" ref="U1450">PERCENTILE(IF(Table1[Director Name] = $P1450,Table1[imdb_score]),0.75)</f>
        <v>6.8</v>
      </c>
      <c r="V1450" cm="1">
        <f t="array" ref="V1450">PERCENTILE(IF(Table1[Director Name] = $P1450,Table1[imdb_score]),1)</f>
        <v>6.8</v>
      </c>
    </row>
    <row r="1451" spans="1:22">
      <c r="A1451" t="s">
        <v>2601</v>
      </c>
      <c r="B1451">
        <v>120</v>
      </c>
      <c r="C1451">
        <v>96</v>
      </c>
      <c r="D1451" t="s">
        <v>3538</v>
      </c>
      <c r="E1451">
        <v>20384136</v>
      </c>
      <c r="F1451" t="s">
        <v>5496</v>
      </c>
      <c r="G1451" t="s">
        <v>5497</v>
      </c>
      <c r="H1451">
        <v>10384136</v>
      </c>
      <c r="I1451" t="s">
        <v>5498</v>
      </c>
      <c r="J1451" t="s">
        <v>19</v>
      </c>
      <c r="K1451" t="s">
        <v>20</v>
      </c>
      <c r="L1451">
        <v>10000000</v>
      </c>
      <c r="M1451">
        <v>4.7</v>
      </c>
      <c r="N1451" t="s">
        <v>861</v>
      </c>
      <c r="P1451" t="s">
        <v>5201</v>
      </c>
      <c r="Q1451">
        <v>8.1</v>
      </c>
      <c r="R1451">
        <v>1</v>
      </c>
      <c r="S1451" cm="1">
        <f t="array" ref="S1451">PERCENTILE(IF(Table1[Director Name] = $P1451,Table1[imdb_score]),0.25)</f>
        <v>8.1</v>
      </c>
      <c r="T1451" cm="1">
        <f t="array" ref="T1451">PERCENTILE(IF(Table1[Director Name] = $P1451,Table1[imdb_score]),0.5)</f>
        <v>8.1</v>
      </c>
      <c r="U1451" cm="1">
        <f t="array" ref="U1451">PERCENTILE(IF(Table1[Director Name] = $P1451,Table1[imdb_score]),0.75)</f>
        <v>8.1</v>
      </c>
      <c r="V1451" cm="1">
        <f t="array" ref="V1451">PERCENTILE(IF(Table1[Director Name] = $P1451,Table1[imdb_score]),1)</f>
        <v>8.1</v>
      </c>
    </row>
    <row r="1452" spans="1:22">
      <c r="A1452" t="s">
        <v>607</v>
      </c>
      <c r="B1452">
        <v>177</v>
      </c>
      <c r="C1452">
        <v>135</v>
      </c>
      <c r="D1452" t="s">
        <v>4306</v>
      </c>
      <c r="E1452">
        <v>38372662</v>
      </c>
      <c r="F1452" t="s">
        <v>5499</v>
      </c>
      <c r="G1452" t="s">
        <v>5500</v>
      </c>
      <c r="H1452">
        <v>10372662</v>
      </c>
      <c r="I1452" t="s">
        <v>5501</v>
      </c>
      <c r="J1452" t="s">
        <v>19</v>
      </c>
      <c r="K1452" t="s">
        <v>822</v>
      </c>
      <c r="L1452">
        <v>28000000</v>
      </c>
      <c r="M1452">
        <v>7.8</v>
      </c>
      <c r="N1452" t="s">
        <v>32</v>
      </c>
      <c r="P1452" t="s">
        <v>3570</v>
      </c>
      <c r="Q1452">
        <v>8</v>
      </c>
      <c r="R1452">
        <v>1</v>
      </c>
      <c r="S1452" cm="1">
        <f t="array" ref="S1452">PERCENTILE(IF(Table1[Director Name] = $P1452,Table1[imdb_score]),0.25)</f>
        <v>8</v>
      </c>
      <c r="T1452" cm="1">
        <f t="array" ref="T1452">PERCENTILE(IF(Table1[Director Name] = $P1452,Table1[imdb_score]),0.5)</f>
        <v>8</v>
      </c>
      <c r="U1452" cm="1">
        <f t="array" ref="U1452">PERCENTILE(IF(Table1[Director Name] = $P1452,Table1[imdb_score]),0.75)</f>
        <v>8</v>
      </c>
      <c r="V1452" cm="1">
        <f t="array" ref="V1452">PERCENTILE(IF(Table1[Director Name] = $P1452,Table1[imdb_score]),1)</f>
        <v>8</v>
      </c>
    </row>
    <row r="1453" spans="1:22">
      <c r="A1453" t="s">
        <v>576</v>
      </c>
      <c r="B1453">
        <v>137</v>
      </c>
      <c r="C1453">
        <v>102</v>
      </c>
      <c r="D1453" t="s">
        <v>2338</v>
      </c>
      <c r="E1453">
        <v>16842303</v>
      </c>
      <c r="F1453" t="s">
        <v>5502</v>
      </c>
      <c r="G1453" t="s">
        <v>5503</v>
      </c>
      <c r="H1453">
        <v>10342303</v>
      </c>
      <c r="I1453" t="s">
        <v>5504</v>
      </c>
      <c r="J1453" t="s">
        <v>19</v>
      </c>
      <c r="K1453" t="s">
        <v>20</v>
      </c>
      <c r="L1453">
        <v>6500000</v>
      </c>
      <c r="M1453">
        <v>7.3</v>
      </c>
      <c r="N1453" t="s">
        <v>921</v>
      </c>
      <c r="P1453" t="s">
        <v>5505</v>
      </c>
      <c r="Q1453">
        <v>7.2</v>
      </c>
      <c r="R1453">
        <v>1</v>
      </c>
      <c r="S1453" cm="1">
        <f t="array" ref="S1453">PERCENTILE(IF(Table1[Director Name] = $P1453,Table1[imdb_score]),0.25)</f>
        <v>7.2</v>
      </c>
      <c r="T1453" cm="1">
        <f t="array" ref="T1453">PERCENTILE(IF(Table1[Director Name] = $P1453,Table1[imdb_score]),0.5)</f>
        <v>7.2</v>
      </c>
      <c r="U1453" cm="1">
        <f t="array" ref="U1453">PERCENTILE(IF(Table1[Director Name] = $P1453,Table1[imdb_score]),0.75)</f>
        <v>7.2</v>
      </c>
      <c r="V1453" cm="1">
        <f t="array" ref="V1453">PERCENTILE(IF(Table1[Director Name] = $P1453,Table1[imdb_score]),1)</f>
        <v>7.2</v>
      </c>
    </row>
    <row r="1454" spans="1:22">
      <c r="A1454" t="s">
        <v>5506</v>
      </c>
      <c r="B1454">
        <v>89</v>
      </c>
      <c r="C1454">
        <v>84</v>
      </c>
      <c r="D1454" t="s">
        <v>920</v>
      </c>
      <c r="E1454">
        <v>20339754</v>
      </c>
      <c r="F1454" t="s">
        <v>695</v>
      </c>
      <c r="G1454" t="s">
        <v>5507</v>
      </c>
      <c r="H1454">
        <v>10339754</v>
      </c>
      <c r="I1454" t="s">
        <v>5508</v>
      </c>
      <c r="J1454" t="s">
        <v>19</v>
      </c>
      <c r="K1454" t="s">
        <v>20</v>
      </c>
      <c r="L1454">
        <v>10000000</v>
      </c>
      <c r="M1454">
        <v>5.9</v>
      </c>
      <c r="N1454" t="s">
        <v>921</v>
      </c>
      <c r="P1454" t="s">
        <v>5509</v>
      </c>
      <c r="Q1454">
        <v>7.4</v>
      </c>
      <c r="R1454">
        <v>1</v>
      </c>
      <c r="S1454" cm="1">
        <f t="array" ref="S1454">PERCENTILE(IF(Table1[Director Name] = $P1454,Table1[imdb_score]),0.25)</f>
        <v>7.4</v>
      </c>
      <c r="T1454" cm="1">
        <f t="array" ref="T1454">PERCENTILE(IF(Table1[Director Name] = $P1454,Table1[imdb_score]),0.5)</f>
        <v>7.4</v>
      </c>
      <c r="U1454" cm="1">
        <f t="array" ref="U1454">PERCENTILE(IF(Table1[Director Name] = $P1454,Table1[imdb_score]),0.75)</f>
        <v>7.4</v>
      </c>
      <c r="V1454" cm="1">
        <f t="array" ref="V1454">PERCENTILE(IF(Table1[Director Name] = $P1454,Table1[imdb_score]),1)</f>
        <v>7.4</v>
      </c>
    </row>
    <row r="1455" spans="1:22">
      <c r="A1455" t="s">
        <v>2084</v>
      </c>
      <c r="B1455">
        <v>211</v>
      </c>
      <c r="C1455">
        <v>105</v>
      </c>
      <c r="D1455" t="s">
        <v>1970</v>
      </c>
      <c r="E1455">
        <v>20338609</v>
      </c>
      <c r="F1455" t="s">
        <v>1261</v>
      </c>
      <c r="G1455" t="s">
        <v>5510</v>
      </c>
      <c r="H1455">
        <v>10338609</v>
      </c>
      <c r="I1455" t="s">
        <v>5511</v>
      </c>
      <c r="J1455" t="s">
        <v>19</v>
      </c>
      <c r="K1455" t="s">
        <v>20</v>
      </c>
      <c r="L1455">
        <v>10000000</v>
      </c>
      <c r="M1455">
        <v>6.8</v>
      </c>
      <c r="N1455" t="s">
        <v>914</v>
      </c>
      <c r="P1455" t="s">
        <v>5512</v>
      </c>
      <c r="Q1455">
        <v>3.8</v>
      </c>
      <c r="R1455">
        <v>1</v>
      </c>
      <c r="S1455" cm="1">
        <f t="array" ref="S1455">PERCENTILE(IF(Table1[Director Name] = $P1455,Table1[imdb_score]),0.25)</f>
        <v>3.8</v>
      </c>
      <c r="T1455" cm="1">
        <f t="array" ref="T1455">PERCENTILE(IF(Table1[Director Name] = $P1455,Table1[imdb_score]),0.5)</f>
        <v>3.8</v>
      </c>
      <c r="U1455" cm="1">
        <f t="array" ref="U1455">PERCENTILE(IF(Table1[Director Name] = $P1455,Table1[imdb_score]),0.75)</f>
        <v>3.8</v>
      </c>
      <c r="V1455" cm="1">
        <f t="array" ref="V1455">PERCENTILE(IF(Table1[Director Name] = $P1455,Table1[imdb_score]),1)</f>
        <v>3.8</v>
      </c>
    </row>
    <row r="1456" spans="1:22">
      <c r="A1456" t="s">
        <v>1211</v>
      </c>
      <c r="B1456">
        <v>135</v>
      </c>
      <c r="C1456">
        <v>90</v>
      </c>
      <c r="D1456" t="s">
        <v>5513</v>
      </c>
      <c r="E1456">
        <v>110332737</v>
      </c>
      <c r="F1456" t="s">
        <v>1462</v>
      </c>
      <c r="G1456" t="s">
        <v>5514</v>
      </c>
      <c r="H1456">
        <v>10332737</v>
      </c>
      <c r="I1456" t="s">
        <v>5515</v>
      </c>
      <c r="J1456" t="s">
        <v>19</v>
      </c>
      <c r="K1456" t="s">
        <v>20</v>
      </c>
      <c r="L1456">
        <v>100000000</v>
      </c>
      <c r="M1456">
        <v>6.1</v>
      </c>
      <c r="N1456" t="s">
        <v>921</v>
      </c>
      <c r="P1456" t="s">
        <v>5516</v>
      </c>
      <c r="Q1456">
        <v>6.3</v>
      </c>
      <c r="R1456">
        <v>1</v>
      </c>
      <c r="S1456" cm="1">
        <f t="array" ref="S1456">PERCENTILE(IF(Table1[Director Name] = $P1456,Table1[imdb_score]),0.25)</f>
        <v>6.3</v>
      </c>
      <c r="T1456" cm="1">
        <f t="array" ref="T1456">PERCENTILE(IF(Table1[Director Name] = $P1456,Table1[imdb_score]),0.5)</f>
        <v>6.3</v>
      </c>
      <c r="U1456" cm="1">
        <f t="array" ref="U1456">PERCENTILE(IF(Table1[Director Name] = $P1456,Table1[imdb_score]),0.75)</f>
        <v>6.3</v>
      </c>
      <c r="V1456" cm="1">
        <f t="array" ref="V1456">PERCENTILE(IF(Table1[Director Name] = $P1456,Table1[imdb_score]),1)</f>
        <v>6.3</v>
      </c>
    </row>
    <row r="1457" spans="1:22">
      <c r="A1457" t="s">
        <v>4022</v>
      </c>
      <c r="B1457">
        <v>177</v>
      </c>
      <c r="C1457">
        <v>106</v>
      </c>
      <c r="D1457" t="s">
        <v>5517</v>
      </c>
      <c r="E1457">
        <v>22331028</v>
      </c>
      <c r="F1457" t="s">
        <v>5518</v>
      </c>
      <c r="G1457" t="s">
        <v>5519</v>
      </c>
      <c r="H1457">
        <v>10331028</v>
      </c>
      <c r="I1457" t="s">
        <v>5520</v>
      </c>
      <c r="J1457" t="s">
        <v>19</v>
      </c>
      <c r="K1457" t="s">
        <v>20</v>
      </c>
      <c r="L1457">
        <v>12000000</v>
      </c>
      <c r="M1457">
        <v>6.4</v>
      </c>
      <c r="N1457" t="s">
        <v>1773</v>
      </c>
      <c r="P1457" t="s">
        <v>5521</v>
      </c>
      <c r="Q1457">
        <v>5.8</v>
      </c>
      <c r="R1457">
        <v>1</v>
      </c>
      <c r="S1457" cm="1">
        <f t="array" ref="S1457">PERCENTILE(IF(Table1[Director Name] = $P1457,Table1[imdb_score]),0.25)</f>
        <v>5.8</v>
      </c>
      <c r="T1457" cm="1">
        <f t="array" ref="T1457">PERCENTILE(IF(Table1[Director Name] = $P1457,Table1[imdb_score]),0.5)</f>
        <v>5.8</v>
      </c>
      <c r="U1457" cm="1">
        <f t="array" ref="U1457">PERCENTILE(IF(Table1[Director Name] = $P1457,Table1[imdb_score]),0.75)</f>
        <v>5.8</v>
      </c>
      <c r="V1457" cm="1">
        <f t="array" ref="V1457">PERCENTILE(IF(Table1[Director Name] = $P1457,Table1[imdb_score]),1)</f>
        <v>5.8</v>
      </c>
    </row>
    <row r="1458" spans="1:22">
      <c r="A1458" t="s">
        <v>4187</v>
      </c>
      <c r="B1458">
        <v>145</v>
      </c>
      <c r="C1458">
        <v>82</v>
      </c>
      <c r="D1458" t="s">
        <v>1237</v>
      </c>
      <c r="E1458">
        <v>137748063</v>
      </c>
      <c r="F1458" t="s">
        <v>1553</v>
      </c>
      <c r="G1458" t="s">
        <v>5522</v>
      </c>
      <c r="H1458">
        <v>10248063</v>
      </c>
      <c r="I1458" t="s">
        <v>3771</v>
      </c>
      <c r="J1458" t="s">
        <v>19</v>
      </c>
      <c r="K1458" t="s">
        <v>20</v>
      </c>
      <c r="L1458">
        <v>127500000</v>
      </c>
      <c r="M1458">
        <v>6.5</v>
      </c>
      <c r="N1458" t="s">
        <v>5523</v>
      </c>
      <c r="P1458" t="s">
        <v>5524</v>
      </c>
      <c r="Q1458">
        <v>4.5999999999999996</v>
      </c>
      <c r="R1458">
        <v>1</v>
      </c>
      <c r="S1458" cm="1">
        <f t="array" ref="S1458">PERCENTILE(IF(Table1[Director Name] = $P1458,Table1[imdb_score]),0.25)</f>
        <v>4.5999999999999996</v>
      </c>
      <c r="T1458" cm="1">
        <f t="array" ref="T1458">PERCENTILE(IF(Table1[Director Name] = $P1458,Table1[imdb_score]),0.5)</f>
        <v>4.5999999999999996</v>
      </c>
      <c r="U1458" cm="1">
        <f t="array" ref="U1458">PERCENTILE(IF(Table1[Director Name] = $P1458,Table1[imdb_score]),0.75)</f>
        <v>4.5999999999999996</v>
      </c>
      <c r="V1458" cm="1">
        <f t="array" ref="V1458">PERCENTILE(IF(Table1[Director Name] = $P1458,Table1[imdb_score]),1)</f>
        <v>4.5999999999999996</v>
      </c>
    </row>
    <row r="1459" spans="1:22">
      <c r="A1459" t="s">
        <v>607</v>
      </c>
      <c r="B1459">
        <v>417</v>
      </c>
      <c r="C1459">
        <v>111</v>
      </c>
      <c r="D1459" t="s">
        <v>5525</v>
      </c>
      <c r="E1459">
        <v>40247512</v>
      </c>
      <c r="F1459" t="s">
        <v>5526</v>
      </c>
      <c r="G1459" t="s">
        <v>5527</v>
      </c>
      <c r="H1459">
        <v>10247512</v>
      </c>
      <c r="I1459" t="s">
        <v>5528</v>
      </c>
      <c r="J1459" t="s">
        <v>19</v>
      </c>
      <c r="K1459" t="s">
        <v>20</v>
      </c>
      <c r="L1459">
        <v>30000000</v>
      </c>
      <c r="M1459">
        <v>6.8</v>
      </c>
      <c r="N1459" t="s">
        <v>2318</v>
      </c>
      <c r="P1459" t="s">
        <v>5529</v>
      </c>
      <c r="Q1459">
        <v>4.0999999999999996</v>
      </c>
      <c r="R1459">
        <v>1</v>
      </c>
      <c r="S1459" cm="1">
        <f t="array" ref="S1459">PERCENTILE(IF(Table1[Director Name] = $P1459,Table1[imdb_score]),0.25)</f>
        <v>4.0999999999999996</v>
      </c>
      <c r="T1459" cm="1">
        <f t="array" ref="T1459">PERCENTILE(IF(Table1[Director Name] = $P1459,Table1[imdb_score]),0.5)</f>
        <v>4.0999999999999996</v>
      </c>
      <c r="U1459" cm="1">
        <f t="array" ref="U1459">PERCENTILE(IF(Table1[Director Name] = $P1459,Table1[imdb_score]),0.75)</f>
        <v>4.0999999999999996</v>
      </c>
      <c r="V1459" cm="1">
        <f t="array" ref="V1459">PERCENTILE(IF(Table1[Director Name] = $P1459,Table1[imdb_score]),1)</f>
        <v>4.0999999999999996</v>
      </c>
    </row>
    <row r="1460" spans="1:22">
      <c r="A1460" t="s">
        <v>1718</v>
      </c>
      <c r="B1460">
        <v>36</v>
      </c>
      <c r="C1460">
        <v>98</v>
      </c>
      <c r="D1460" t="s">
        <v>5530</v>
      </c>
      <c r="E1460">
        <v>10246600</v>
      </c>
      <c r="F1460" t="s">
        <v>5531</v>
      </c>
      <c r="G1460" t="s">
        <v>5532</v>
      </c>
      <c r="H1460">
        <v>10221600</v>
      </c>
      <c r="I1460" t="s">
        <v>5533</v>
      </c>
      <c r="J1460" t="s">
        <v>19</v>
      </c>
      <c r="K1460" t="s">
        <v>20</v>
      </c>
      <c r="L1460">
        <v>25000</v>
      </c>
      <c r="M1460">
        <v>6.6</v>
      </c>
      <c r="N1460" t="s">
        <v>564</v>
      </c>
      <c r="P1460" t="s">
        <v>5534</v>
      </c>
      <c r="Q1460">
        <v>7</v>
      </c>
      <c r="R1460">
        <v>1</v>
      </c>
      <c r="S1460" cm="1">
        <f t="array" ref="S1460">PERCENTILE(IF(Table1[Director Name] = $P1460,Table1[imdb_score]),0.25)</f>
        <v>7</v>
      </c>
      <c r="T1460" cm="1">
        <f t="array" ref="T1460">PERCENTILE(IF(Table1[Director Name] = $P1460,Table1[imdb_score]),0.5)</f>
        <v>7</v>
      </c>
      <c r="U1460" cm="1">
        <f t="array" ref="U1460">PERCENTILE(IF(Table1[Director Name] = $P1460,Table1[imdb_score]),0.75)</f>
        <v>7</v>
      </c>
      <c r="V1460" cm="1">
        <f t="array" ref="V1460">PERCENTILE(IF(Table1[Director Name] = $P1460,Table1[imdb_score]),1)</f>
        <v>7</v>
      </c>
    </row>
    <row r="1461" spans="1:22">
      <c r="A1461" t="s">
        <v>474</v>
      </c>
      <c r="B1461">
        <v>197</v>
      </c>
      <c r="C1461">
        <v>132</v>
      </c>
      <c r="D1461" t="s">
        <v>857</v>
      </c>
      <c r="E1461">
        <v>27154426</v>
      </c>
      <c r="F1461" t="s">
        <v>312</v>
      </c>
      <c r="G1461" t="s">
        <v>5535</v>
      </c>
      <c r="H1461">
        <v>10154426</v>
      </c>
      <c r="I1461" t="s">
        <v>1679</v>
      </c>
      <c r="J1461" t="s">
        <v>19</v>
      </c>
      <c r="K1461" t="s">
        <v>20</v>
      </c>
      <c r="L1461">
        <v>17000000</v>
      </c>
      <c r="M1461">
        <v>6.7</v>
      </c>
      <c r="N1461" t="s">
        <v>1608</v>
      </c>
      <c r="P1461" t="s">
        <v>5536</v>
      </c>
      <c r="Q1461">
        <v>4.8</v>
      </c>
      <c r="R1461">
        <v>1</v>
      </c>
      <c r="S1461" cm="1">
        <f t="array" ref="S1461">PERCENTILE(IF(Table1[Director Name] = $P1461,Table1[imdb_score]),0.25)</f>
        <v>4.8</v>
      </c>
      <c r="T1461" cm="1">
        <f t="array" ref="T1461">PERCENTILE(IF(Table1[Director Name] = $P1461,Table1[imdb_score]),0.5)</f>
        <v>4.8</v>
      </c>
      <c r="U1461" cm="1">
        <f t="array" ref="U1461">PERCENTILE(IF(Table1[Director Name] = $P1461,Table1[imdb_score]),0.75)</f>
        <v>4.8</v>
      </c>
      <c r="V1461" cm="1">
        <f t="array" ref="V1461">PERCENTILE(IF(Table1[Director Name] = $P1461,Table1[imdb_score]),1)</f>
        <v>4.8</v>
      </c>
    </row>
    <row r="1462" spans="1:22">
      <c r="A1462" t="s">
        <v>4131</v>
      </c>
      <c r="B1462">
        <v>161</v>
      </c>
      <c r="C1462">
        <v>93</v>
      </c>
      <c r="D1462" t="s">
        <v>1844</v>
      </c>
      <c r="E1462">
        <v>15152879</v>
      </c>
      <c r="F1462" t="s">
        <v>442</v>
      </c>
      <c r="G1462" t="s">
        <v>5537</v>
      </c>
      <c r="H1462">
        <v>10152879</v>
      </c>
      <c r="I1462" t="s">
        <v>2886</v>
      </c>
      <c r="J1462" t="s">
        <v>19</v>
      </c>
      <c r="K1462" t="s">
        <v>822</v>
      </c>
      <c r="L1462">
        <v>5000000</v>
      </c>
      <c r="M1462">
        <v>4</v>
      </c>
      <c r="N1462" t="s">
        <v>2101</v>
      </c>
      <c r="P1462" t="s">
        <v>4095</v>
      </c>
      <c r="Q1462">
        <v>6.5</v>
      </c>
      <c r="R1462">
        <v>1</v>
      </c>
      <c r="S1462" cm="1">
        <f t="array" ref="S1462">PERCENTILE(IF(Table1[Director Name] = $P1462,Table1[imdb_score]),0.25)</f>
        <v>6.5</v>
      </c>
      <c r="T1462" cm="1">
        <f t="array" ref="T1462">PERCENTILE(IF(Table1[Director Name] = $P1462,Table1[imdb_score]),0.5)</f>
        <v>6.5</v>
      </c>
      <c r="U1462" cm="1">
        <f t="array" ref="U1462">PERCENTILE(IF(Table1[Director Name] = $P1462,Table1[imdb_score]),0.75)</f>
        <v>6.5</v>
      </c>
      <c r="V1462" cm="1">
        <f t="array" ref="V1462">PERCENTILE(IF(Table1[Director Name] = $P1462,Table1[imdb_score]),1)</f>
        <v>6.5</v>
      </c>
    </row>
    <row r="1463" spans="1:22">
      <c r="A1463" t="s">
        <v>4742</v>
      </c>
      <c r="B1463">
        <v>123</v>
      </c>
      <c r="C1463">
        <v>93</v>
      </c>
      <c r="D1463" t="s">
        <v>5538</v>
      </c>
      <c r="E1463">
        <v>15126948</v>
      </c>
      <c r="F1463" t="s">
        <v>2502</v>
      </c>
      <c r="G1463" t="s">
        <v>5539</v>
      </c>
      <c r="H1463">
        <v>10126948</v>
      </c>
      <c r="I1463" t="s">
        <v>5174</v>
      </c>
      <c r="J1463" t="s">
        <v>19</v>
      </c>
      <c r="K1463" t="s">
        <v>20</v>
      </c>
      <c r="L1463">
        <v>5000000</v>
      </c>
      <c r="M1463">
        <v>4.9000000000000004</v>
      </c>
      <c r="N1463" t="s">
        <v>1943</v>
      </c>
      <c r="P1463" t="s">
        <v>1342</v>
      </c>
      <c r="Q1463">
        <v>6.6</v>
      </c>
      <c r="R1463">
        <v>1</v>
      </c>
      <c r="S1463" cm="1">
        <f t="array" ref="S1463">PERCENTILE(IF(Table1[Director Name] = $P1463,Table1[imdb_score]),0.25)</f>
        <v>6.6</v>
      </c>
      <c r="T1463" cm="1">
        <f t="array" ref="T1463">PERCENTILE(IF(Table1[Director Name] = $P1463,Table1[imdb_score]),0.5)</f>
        <v>6.6</v>
      </c>
      <c r="U1463" cm="1">
        <f t="array" ref="U1463">PERCENTILE(IF(Table1[Director Name] = $P1463,Table1[imdb_score]),0.75)</f>
        <v>6.6</v>
      </c>
      <c r="V1463" cm="1">
        <f t="array" ref="V1463">PERCENTILE(IF(Table1[Director Name] = $P1463,Table1[imdb_score]),1)</f>
        <v>6.6</v>
      </c>
    </row>
    <row r="1464" spans="1:22">
      <c r="A1464" t="s">
        <v>1879</v>
      </c>
      <c r="B1464">
        <v>69</v>
      </c>
      <c r="C1464">
        <v>104</v>
      </c>
      <c r="D1464" t="s">
        <v>5540</v>
      </c>
      <c r="E1464">
        <v>40118420</v>
      </c>
      <c r="F1464" t="s">
        <v>3769</v>
      </c>
      <c r="G1464" t="s">
        <v>5541</v>
      </c>
      <c r="H1464">
        <v>10118420</v>
      </c>
      <c r="I1464" t="s">
        <v>5542</v>
      </c>
      <c r="J1464" t="s">
        <v>19</v>
      </c>
      <c r="K1464" t="s">
        <v>20</v>
      </c>
      <c r="L1464">
        <v>30000000</v>
      </c>
      <c r="M1464">
        <v>5.6</v>
      </c>
      <c r="N1464" t="s">
        <v>5245</v>
      </c>
      <c r="P1464" t="s">
        <v>5543</v>
      </c>
      <c r="Q1464">
        <v>5.9</v>
      </c>
      <c r="R1464">
        <v>1</v>
      </c>
      <c r="S1464" cm="1">
        <f t="array" ref="S1464">PERCENTILE(IF(Table1[Director Name] = $P1464,Table1[imdb_score]),0.25)</f>
        <v>5.9</v>
      </c>
      <c r="T1464" cm="1">
        <f t="array" ref="T1464">PERCENTILE(IF(Table1[Director Name] = $P1464,Table1[imdb_score]),0.5)</f>
        <v>5.9</v>
      </c>
      <c r="U1464" cm="1">
        <f t="array" ref="U1464">PERCENTILE(IF(Table1[Director Name] = $P1464,Table1[imdb_score]),0.75)</f>
        <v>5.9</v>
      </c>
      <c r="V1464" cm="1">
        <f t="array" ref="V1464">PERCENTILE(IF(Table1[Director Name] = $P1464,Table1[imdb_score]),1)</f>
        <v>5.9</v>
      </c>
    </row>
    <row r="1465" spans="1:22">
      <c r="A1465" t="s">
        <v>546</v>
      </c>
      <c r="B1465">
        <v>596</v>
      </c>
      <c r="C1465">
        <v>187</v>
      </c>
      <c r="D1465" t="s">
        <v>3992</v>
      </c>
      <c r="E1465">
        <v>54116191</v>
      </c>
      <c r="F1465" t="s">
        <v>5544</v>
      </c>
      <c r="G1465" t="s">
        <v>5545</v>
      </c>
      <c r="H1465">
        <v>10116191</v>
      </c>
      <c r="I1465" t="s">
        <v>5546</v>
      </c>
      <c r="J1465" t="s">
        <v>19</v>
      </c>
      <c r="K1465" t="s">
        <v>20</v>
      </c>
      <c r="L1465">
        <v>44000000</v>
      </c>
      <c r="M1465">
        <v>7.9</v>
      </c>
      <c r="N1465" t="s">
        <v>5547</v>
      </c>
      <c r="P1465" t="s">
        <v>2007</v>
      </c>
      <c r="Q1465">
        <v>6.5</v>
      </c>
      <c r="R1465">
        <v>1</v>
      </c>
      <c r="S1465" cm="1">
        <f t="array" ref="S1465">PERCENTILE(IF(Table1[Director Name] = $P1465,Table1[imdb_score]),0.25)</f>
        <v>6.5</v>
      </c>
      <c r="T1465" cm="1">
        <f t="array" ref="T1465">PERCENTILE(IF(Table1[Director Name] = $P1465,Table1[imdb_score]),0.5)</f>
        <v>6.5</v>
      </c>
      <c r="U1465" cm="1">
        <f t="array" ref="U1465">PERCENTILE(IF(Table1[Director Name] = $P1465,Table1[imdb_score]),0.75)</f>
        <v>6.5</v>
      </c>
      <c r="V1465" cm="1">
        <f t="array" ref="V1465">PERCENTILE(IF(Table1[Director Name] = $P1465,Table1[imdb_score]),1)</f>
        <v>6.5</v>
      </c>
    </row>
    <row r="1466" spans="1:22">
      <c r="A1466" t="s">
        <v>369</v>
      </c>
      <c r="B1466">
        <v>109</v>
      </c>
      <c r="C1466">
        <v>107</v>
      </c>
      <c r="D1466" t="s">
        <v>2827</v>
      </c>
      <c r="E1466">
        <v>18090181</v>
      </c>
      <c r="F1466" t="s">
        <v>985</v>
      </c>
      <c r="G1466" t="s">
        <v>5548</v>
      </c>
      <c r="H1466">
        <v>10090181</v>
      </c>
      <c r="I1466" t="s">
        <v>5549</v>
      </c>
      <c r="J1466" t="s">
        <v>19</v>
      </c>
      <c r="K1466" t="s">
        <v>20</v>
      </c>
      <c r="L1466">
        <v>8000000</v>
      </c>
      <c r="M1466">
        <v>6.4</v>
      </c>
      <c r="N1466" t="s">
        <v>2211</v>
      </c>
      <c r="P1466" t="s">
        <v>5550</v>
      </c>
      <c r="Q1466">
        <v>7.8</v>
      </c>
      <c r="R1466">
        <v>1</v>
      </c>
      <c r="S1466" cm="1">
        <f t="array" ref="S1466">PERCENTILE(IF(Table1[Director Name] = $P1466,Table1[imdb_score]),0.25)</f>
        <v>7.8</v>
      </c>
      <c r="T1466" cm="1">
        <f t="array" ref="T1466">PERCENTILE(IF(Table1[Director Name] = $P1466,Table1[imdb_score]),0.5)</f>
        <v>7.8</v>
      </c>
      <c r="U1466" cm="1">
        <f t="array" ref="U1466">PERCENTILE(IF(Table1[Director Name] = $P1466,Table1[imdb_score]),0.75)</f>
        <v>7.8</v>
      </c>
      <c r="V1466" cm="1">
        <f t="array" ref="V1466">PERCENTILE(IF(Table1[Director Name] = $P1466,Table1[imdb_score]),1)</f>
        <v>7.8</v>
      </c>
    </row>
    <row r="1467" spans="1:22">
      <c r="A1467" t="s">
        <v>1590</v>
      </c>
      <c r="B1467">
        <v>31</v>
      </c>
      <c r="C1467">
        <v>111</v>
      </c>
      <c r="D1467" t="s">
        <v>3265</v>
      </c>
      <c r="E1467">
        <v>10174663</v>
      </c>
      <c r="F1467" t="s">
        <v>1590</v>
      </c>
      <c r="G1467" t="s">
        <v>5551</v>
      </c>
      <c r="H1467">
        <v>10074663</v>
      </c>
      <c r="I1467" t="s">
        <v>5552</v>
      </c>
      <c r="J1467" t="s">
        <v>19</v>
      </c>
      <c r="K1467" t="s">
        <v>20</v>
      </c>
      <c r="L1467">
        <v>100000</v>
      </c>
      <c r="M1467">
        <v>6.7</v>
      </c>
      <c r="N1467" t="s">
        <v>891</v>
      </c>
      <c r="P1467" t="s">
        <v>5553</v>
      </c>
      <c r="Q1467">
        <v>7.4</v>
      </c>
      <c r="R1467">
        <v>1</v>
      </c>
      <c r="S1467" cm="1">
        <f t="array" ref="S1467">PERCENTILE(IF(Table1[Director Name] = $P1467,Table1[imdb_score]),0.25)</f>
        <v>7.4</v>
      </c>
      <c r="T1467" cm="1">
        <f t="array" ref="T1467">PERCENTILE(IF(Table1[Director Name] = $P1467,Table1[imdb_score]),0.5)</f>
        <v>7.4</v>
      </c>
      <c r="U1467" cm="1">
        <f t="array" ref="U1467">PERCENTILE(IF(Table1[Director Name] = $P1467,Table1[imdb_score]),0.75)</f>
        <v>7.4</v>
      </c>
      <c r="V1467" cm="1">
        <f t="array" ref="V1467">PERCENTILE(IF(Table1[Director Name] = $P1467,Table1[imdb_score]),1)</f>
        <v>7.4</v>
      </c>
    </row>
    <row r="1468" spans="1:22">
      <c r="A1468" t="s">
        <v>655</v>
      </c>
      <c r="B1468">
        <v>222</v>
      </c>
      <c r="C1468">
        <v>111</v>
      </c>
      <c r="D1468" t="s">
        <v>5107</v>
      </c>
      <c r="E1468">
        <v>30028592</v>
      </c>
      <c r="F1468" t="s">
        <v>522</v>
      </c>
      <c r="G1468" t="s">
        <v>5554</v>
      </c>
      <c r="H1468">
        <v>10028592</v>
      </c>
      <c r="I1468" t="s">
        <v>5555</v>
      </c>
      <c r="J1468" t="s">
        <v>19</v>
      </c>
      <c r="K1468" t="s">
        <v>379</v>
      </c>
      <c r="L1468">
        <v>20000000</v>
      </c>
      <c r="M1468">
        <v>7.3</v>
      </c>
      <c r="N1468" t="s">
        <v>1932</v>
      </c>
      <c r="P1468" t="s">
        <v>5556</v>
      </c>
      <c r="Q1468">
        <v>6.5</v>
      </c>
      <c r="R1468">
        <v>1</v>
      </c>
      <c r="S1468" cm="1">
        <f t="array" ref="S1468">PERCENTILE(IF(Table1[Director Name] = $P1468,Table1[imdb_score]),0.25)</f>
        <v>6.5</v>
      </c>
      <c r="T1468" cm="1">
        <f t="array" ref="T1468">PERCENTILE(IF(Table1[Director Name] = $P1468,Table1[imdb_score]),0.5)</f>
        <v>6.5</v>
      </c>
      <c r="U1468" cm="1">
        <f t="array" ref="U1468">PERCENTILE(IF(Table1[Director Name] = $P1468,Table1[imdb_score]),0.75)</f>
        <v>6.5</v>
      </c>
      <c r="V1468" cm="1">
        <f t="array" ref="V1468">PERCENTILE(IF(Table1[Director Name] = $P1468,Table1[imdb_score]),1)</f>
        <v>6.5</v>
      </c>
    </row>
    <row r="1469" spans="1:22">
      <c r="A1469" t="s">
        <v>434</v>
      </c>
      <c r="B1469">
        <v>198</v>
      </c>
      <c r="C1469">
        <v>113</v>
      </c>
      <c r="D1469" t="s">
        <v>5557</v>
      </c>
      <c r="E1469">
        <v>100018837</v>
      </c>
      <c r="F1469" t="s">
        <v>651</v>
      </c>
      <c r="G1469" t="s">
        <v>5558</v>
      </c>
      <c r="H1469">
        <v>10018837</v>
      </c>
      <c r="I1469" t="s">
        <v>3787</v>
      </c>
      <c r="J1469" t="s">
        <v>19</v>
      </c>
      <c r="K1469" t="s">
        <v>20</v>
      </c>
      <c r="L1469">
        <v>90000000</v>
      </c>
      <c r="M1469">
        <v>5.5</v>
      </c>
      <c r="N1469" t="s">
        <v>2302</v>
      </c>
      <c r="P1469" t="s">
        <v>5559</v>
      </c>
      <c r="Q1469">
        <v>7.1</v>
      </c>
      <c r="R1469">
        <v>1</v>
      </c>
      <c r="S1469" cm="1">
        <f t="array" ref="S1469">PERCENTILE(IF(Table1[Director Name] = $P1469,Table1[imdb_score]),0.25)</f>
        <v>7.1</v>
      </c>
      <c r="T1469" cm="1">
        <f t="array" ref="T1469">PERCENTILE(IF(Table1[Director Name] = $P1469,Table1[imdb_score]),0.5)</f>
        <v>7.1</v>
      </c>
      <c r="U1469" cm="1">
        <f t="array" ref="U1469">PERCENTILE(IF(Table1[Director Name] = $P1469,Table1[imdb_score]),0.75)</f>
        <v>7.1</v>
      </c>
      <c r="V1469" cm="1">
        <f t="array" ref="V1469">PERCENTILE(IF(Table1[Director Name] = $P1469,Table1[imdb_score]),1)</f>
        <v>7.1</v>
      </c>
    </row>
    <row r="1470" spans="1:22">
      <c r="A1470" t="s">
        <v>409</v>
      </c>
      <c r="B1470">
        <v>148</v>
      </c>
      <c r="C1470">
        <v>128</v>
      </c>
      <c r="D1470" t="s">
        <v>725</v>
      </c>
      <c r="E1470">
        <v>100012500</v>
      </c>
      <c r="F1470" t="s">
        <v>202</v>
      </c>
      <c r="G1470" t="s">
        <v>5560</v>
      </c>
      <c r="H1470">
        <v>10012500</v>
      </c>
      <c r="I1470" t="s">
        <v>5561</v>
      </c>
      <c r="J1470" t="s">
        <v>19</v>
      </c>
      <c r="K1470" t="s">
        <v>20</v>
      </c>
      <c r="L1470">
        <v>90000000</v>
      </c>
      <c r="M1470">
        <v>7.6</v>
      </c>
      <c r="N1470" t="s">
        <v>1081</v>
      </c>
      <c r="P1470" t="s">
        <v>5562</v>
      </c>
      <c r="Q1470">
        <v>7.4</v>
      </c>
      <c r="R1470">
        <v>1</v>
      </c>
      <c r="S1470" cm="1">
        <f t="array" ref="S1470">PERCENTILE(IF(Table1[Director Name] = $P1470,Table1[imdb_score]),0.25)</f>
        <v>7.4</v>
      </c>
      <c r="T1470" cm="1">
        <f t="array" ref="T1470">PERCENTILE(IF(Table1[Director Name] = $P1470,Table1[imdb_score]),0.5)</f>
        <v>7.4</v>
      </c>
      <c r="U1470" cm="1">
        <f t="array" ref="U1470">PERCENTILE(IF(Table1[Director Name] = $P1470,Table1[imdb_score]),0.75)</f>
        <v>7.4</v>
      </c>
      <c r="V1470" cm="1">
        <f t="array" ref="V1470">PERCENTILE(IF(Table1[Director Name] = $P1470,Table1[imdb_score]),1)</f>
        <v>7.4</v>
      </c>
    </row>
    <row r="1471" spans="1:22">
      <c r="A1471" t="s">
        <v>5299</v>
      </c>
      <c r="B1471">
        <v>127</v>
      </c>
      <c r="C1471">
        <v>101</v>
      </c>
      <c r="D1471" t="s">
        <v>1373</v>
      </c>
      <c r="E1471">
        <v>35000629</v>
      </c>
      <c r="F1471" t="s">
        <v>4776</v>
      </c>
      <c r="G1471" t="s">
        <v>5563</v>
      </c>
      <c r="H1471">
        <v>10000629</v>
      </c>
      <c r="I1471" t="s">
        <v>3593</v>
      </c>
      <c r="J1471" t="s">
        <v>19</v>
      </c>
      <c r="K1471" t="s">
        <v>20</v>
      </c>
      <c r="L1471">
        <v>25000000</v>
      </c>
      <c r="M1471">
        <v>5.6</v>
      </c>
      <c r="N1471" t="s">
        <v>331</v>
      </c>
      <c r="P1471" t="s">
        <v>5564</v>
      </c>
      <c r="Q1471">
        <v>4.9000000000000004</v>
      </c>
      <c r="R1471">
        <v>1</v>
      </c>
      <c r="S1471" cm="1">
        <f t="array" ref="S1471">PERCENTILE(IF(Table1[Director Name] = $P1471,Table1[imdb_score]),0.25)</f>
        <v>4.9000000000000004</v>
      </c>
      <c r="T1471" cm="1">
        <f t="array" ref="T1471">PERCENTILE(IF(Table1[Director Name] = $P1471,Table1[imdb_score]),0.5)</f>
        <v>4.9000000000000004</v>
      </c>
      <c r="U1471" cm="1">
        <f t="array" ref="U1471">PERCENTILE(IF(Table1[Director Name] = $P1471,Table1[imdb_score]),0.75)</f>
        <v>4.9000000000000004</v>
      </c>
      <c r="V1471" cm="1">
        <f t="array" ref="V1471">PERCENTILE(IF(Table1[Director Name] = $P1471,Table1[imdb_score]),1)</f>
        <v>4.9000000000000004</v>
      </c>
    </row>
    <row r="1472" spans="1:22">
      <c r="A1472" t="s">
        <v>655</v>
      </c>
      <c r="B1472">
        <v>172</v>
      </c>
      <c r="C1472">
        <v>108</v>
      </c>
      <c r="D1472" t="s">
        <v>5565</v>
      </c>
      <c r="E1472">
        <v>24984868</v>
      </c>
      <c r="F1472" t="s">
        <v>5566</v>
      </c>
      <c r="G1472" t="s">
        <v>5567</v>
      </c>
      <c r="H1472">
        <v>9984868</v>
      </c>
      <c r="I1472" t="s">
        <v>1912</v>
      </c>
      <c r="J1472" t="s">
        <v>19</v>
      </c>
      <c r="K1472" t="s">
        <v>20</v>
      </c>
      <c r="L1472">
        <v>15000000</v>
      </c>
      <c r="M1472">
        <v>6.3</v>
      </c>
      <c r="N1472" t="s">
        <v>524</v>
      </c>
      <c r="P1472" t="s">
        <v>5568</v>
      </c>
      <c r="Q1472">
        <v>5.3</v>
      </c>
      <c r="R1472">
        <v>1</v>
      </c>
      <c r="S1472" cm="1">
        <f t="array" ref="S1472">PERCENTILE(IF(Table1[Director Name] = $P1472,Table1[imdb_score]),0.25)</f>
        <v>5.3</v>
      </c>
      <c r="T1472" cm="1">
        <f t="array" ref="T1472">PERCENTILE(IF(Table1[Director Name] = $P1472,Table1[imdb_score]),0.5)</f>
        <v>5.3</v>
      </c>
      <c r="U1472" cm="1">
        <f t="array" ref="U1472">PERCENTILE(IF(Table1[Director Name] = $P1472,Table1[imdb_score]),0.75)</f>
        <v>5.3</v>
      </c>
      <c r="V1472" cm="1">
        <f t="array" ref="V1472">PERCENTILE(IF(Table1[Director Name] = $P1472,Table1[imdb_score]),1)</f>
        <v>5.3</v>
      </c>
    </row>
    <row r="1473" spans="1:22">
      <c r="A1473" t="s">
        <v>5494</v>
      </c>
      <c r="B1473">
        <v>292</v>
      </c>
      <c r="C1473">
        <v>98</v>
      </c>
      <c r="D1473" t="s">
        <v>5569</v>
      </c>
      <c r="E1473">
        <v>29975979</v>
      </c>
      <c r="F1473" t="s">
        <v>5570</v>
      </c>
      <c r="G1473" t="s">
        <v>5571</v>
      </c>
      <c r="H1473">
        <v>9975979</v>
      </c>
      <c r="I1473" t="s">
        <v>5572</v>
      </c>
      <c r="J1473" t="s">
        <v>19</v>
      </c>
      <c r="K1473" t="s">
        <v>347</v>
      </c>
      <c r="L1473">
        <v>20000000</v>
      </c>
      <c r="M1473">
        <v>6.5</v>
      </c>
      <c r="N1473" t="s">
        <v>1740</v>
      </c>
      <c r="P1473" t="s">
        <v>5573</v>
      </c>
      <c r="Q1473">
        <v>7.2</v>
      </c>
      <c r="R1473">
        <v>1</v>
      </c>
      <c r="S1473" cm="1">
        <f t="array" ref="S1473">PERCENTILE(IF(Table1[Director Name] = $P1473,Table1[imdb_score]),0.25)</f>
        <v>7.2</v>
      </c>
      <c r="T1473" cm="1">
        <f t="array" ref="T1473">PERCENTILE(IF(Table1[Director Name] = $P1473,Table1[imdb_score]),0.5)</f>
        <v>7.2</v>
      </c>
      <c r="U1473" cm="1">
        <f t="array" ref="U1473">PERCENTILE(IF(Table1[Director Name] = $P1473,Table1[imdb_score]),0.75)</f>
        <v>7.2</v>
      </c>
      <c r="V1473" cm="1">
        <f t="array" ref="V1473">PERCENTILE(IF(Table1[Director Name] = $P1473,Table1[imdb_score]),1)</f>
        <v>7.2</v>
      </c>
    </row>
    <row r="1474" spans="1:22">
      <c r="A1474" t="s">
        <v>1059</v>
      </c>
      <c r="B1474">
        <v>261</v>
      </c>
      <c r="C1474">
        <v>109</v>
      </c>
      <c r="D1474" t="s">
        <v>5574</v>
      </c>
      <c r="E1474">
        <v>16901126</v>
      </c>
      <c r="F1474" t="s">
        <v>3703</v>
      </c>
      <c r="G1474" t="s">
        <v>5575</v>
      </c>
      <c r="H1474">
        <v>9901126</v>
      </c>
      <c r="I1474" t="s">
        <v>4039</v>
      </c>
      <c r="J1474" t="s">
        <v>19</v>
      </c>
      <c r="K1474" t="s">
        <v>20</v>
      </c>
      <c r="L1474">
        <v>7000000</v>
      </c>
      <c r="M1474">
        <v>6.9</v>
      </c>
      <c r="N1474" t="s">
        <v>5576</v>
      </c>
      <c r="P1474" t="s">
        <v>5577</v>
      </c>
      <c r="Q1474">
        <v>7.2</v>
      </c>
      <c r="R1474">
        <v>1</v>
      </c>
      <c r="S1474" cm="1">
        <f t="array" ref="S1474">PERCENTILE(IF(Table1[Director Name] = $P1474,Table1[imdb_score]),0.25)</f>
        <v>7.2</v>
      </c>
      <c r="T1474" cm="1">
        <f t="array" ref="T1474">PERCENTILE(IF(Table1[Director Name] = $P1474,Table1[imdb_score]),0.5)</f>
        <v>7.2</v>
      </c>
      <c r="U1474" cm="1">
        <f t="array" ref="U1474">PERCENTILE(IF(Table1[Director Name] = $P1474,Table1[imdb_score]),0.75)</f>
        <v>7.2</v>
      </c>
      <c r="V1474" cm="1">
        <f t="array" ref="V1474">PERCENTILE(IF(Table1[Director Name] = $P1474,Table1[imdb_score]),1)</f>
        <v>7.2</v>
      </c>
    </row>
    <row r="1475" spans="1:22">
      <c r="A1475" t="s">
        <v>1128</v>
      </c>
      <c r="B1475">
        <v>93</v>
      </c>
      <c r="C1475">
        <v>101</v>
      </c>
      <c r="D1475" t="s">
        <v>5578</v>
      </c>
      <c r="E1475">
        <v>24881000</v>
      </c>
      <c r="F1475" t="s">
        <v>5579</v>
      </c>
      <c r="G1475" t="s">
        <v>5580</v>
      </c>
      <c r="H1475">
        <v>9881000</v>
      </c>
      <c r="I1475" t="s">
        <v>5581</v>
      </c>
      <c r="J1475" t="s">
        <v>19</v>
      </c>
      <c r="K1475" t="s">
        <v>20</v>
      </c>
      <c r="L1475">
        <v>15000000</v>
      </c>
      <c r="M1475">
        <v>6.2</v>
      </c>
      <c r="N1475" t="s">
        <v>2992</v>
      </c>
      <c r="P1475" t="s">
        <v>5582</v>
      </c>
      <c r="Q1475">
        <v>4.5</v>
      </c>
      <c r="R1475">
        <v>1</v>
      </c>
      <c r="S1475" cm="1">
        <f t="array" ref="S1475">PERCENTILE(IF(Table1[Director Name] = $P1475,Table1[imdb_score]),0.25)</f>
        <v>4.5</v>
      </c>
      <c r="T1475" cm="1">
        <f t="array" ref="T1475">PERCENTILE(IF(Table1[Director Name] = $P1475,Table1[imdb_score]),0.5)</f>
        <v>4.5</v>
      </c>
      <c r="U1475" cm="1">
        <f t="array" ref="U1475">PERCENTILE(IF(Table1[Director Name] = $P1475,Table1[imdb_score]),0.75)</f>
        <v>4.5</v>
      </c>
      <c r="V1475" cm="1">
        <f t="array" ref="V1475">PERCENTILE(IF(Table1[Director Name] = $P1475,Table1[imdb_score]),1)</f>
        <v>4.5</v>
      </c>
    </row>
    <row r="1476" spans="1:22">
      <c r="A1476" t="s">
        <v>1533</v>
      </c>
      <c r="B1476">
        <v>242</v>
      </c>
      <c r="C1476">
        <v>112</v>
      </c>
      <c r="D1476" t="s">
        <v>5583</v>
      </c>
      <c r="E1476">
        <v>22858926</v>
      </c>
      <c r="F1476" t="s">
        <v>1395</v>
      </c>
      <c r="G1476" t="s">
        <v>5584</v>
      </c>
      <c r="H1476">
        <v>9858926</v>
      </c>
      <c r="I1476" t="s">
        <v>1677</v>
      </c>
      <c r="J1476" t="s">
        <v>19</v>
      </c>
      <c r="K1476" t="s">
        <v>20</v>
      </c>
      <c r="L1476">
        <v>13000000</v>
      </c>
      <c r="M1476">
        <v>7.8</v>
      </c>
      <c r="N1476" t="s">
        <v>3652</v>
      </c>
      <c r="P1476" t="s">
        <v>5585</v>
      </c>
      <c r="Q1476">
        <v>6.3</v>
      </c>
      <c r="R1476">
        <v>1</v>
      </c>
      <c r="S1476" cm="1">
        <f t="array" ref="S1476">PERCENTILE(IF(Table1[Director Name] = $P1476,Table1[imdb_score]),0.25)</f>
        <v>6.3</v>
      </c>
      <c r="T1476" cm="1">
        <f t="array" ref="T1476">PERCENTILE(IF(Table1[Director Name] = $P1476,Table1[imdb_score]),0.5)</f>
        <v>6.3</v>
      </c>
      <c r="U1476" cm="1">
        <f t="array" ref="U1476">PERCENTILE(IF(Table1[Director Name] = $P1476,Table1[imdb_score]),0.75)</f>
        <v>6.3</v>
      </c>
      <c r="V1476" cm="1">
        <f t="array" ref="V1476">PERCENTILE(IF(Table1[Director Name] = $P1476,Table1[imdb_score]),1)</f>
        <v>6.3</v>
      </c>
    </row>
    <row r="1477" spans="1:22">
      <c r="A1477" t="s">
        <v>519</v>
      </c>
      <c r="B1477">
        <v>16</v>
      </c>
      <c r="C1477">
        <v>116</v>
      </c>
      <c r="D1477" t="s">
        <v>4665</v>
      </c>
      <c r="E1477">
        <v>49851591</v>
      </c>
      <c r="F1477" t="s">
        <v>2054</v>
      </c>
      <c r="G1477" t="s">
        <v>5586</v>
      </c>
      <c r="H1477">
        <v>9851591</v>
      </c>
      <c r="I1477" t="s">
        <v>3035</v>
      </c>
      <c r="J1477" t="s">
        <v>19</v>
      </c>
      <c r="K1477" t="s">
        <v>20</v>
      </c>
      <c r="L1477">
        <v>40000000</v>
      </c>
      <c r="M1477">
        <v>5.9</v>
      </c>
      <c r="N1477" t="s">
        <v>5587</v>
      </c>
      <c r="P1477" t="s">
        <v>4756</v>
      </c>
      <c r="Q1477">
        <v>7.4</v>
      </c>
      <c r="R1477">
        <v>1</v>
      </c>
      <c r="S1477" cm="1">
        <f t="array" ref="S1477">PERCENTILE(IF(Table1[Director Name] = $P1477,Table1[imdb_score]),0.25)</f>
        <v>7.4</v>
      </c>
      <c r="T1477" cm="1">
        <f t="array" ref="T1477">PERCENTILE(IF(Table1[Director Name] = $P1477,Table1[imdb_score]),0.5)</f>
        <v>7.4</v>
      </c>
      <c r="U1477" cm="1">
        <f t="array" ref="U1477">PERCENTILE(IF(Table1[Director Name] = $P1477,Table1[imdb_score]),0.75)</f>
        <v>7.4</v>
      </c>
      <c r="V1477" cm="1">
        <f t="array" ref="V1477">PERCENTILE(IF(Table1[Director Name] = $P1477,Table1[imdb_score]),1)</f>
        <v>7.4</v>
      </c>
    </row>
    <row r="1478" spans="1:22">
      <c r="A1478" t="s">
        <v>1874</v>
      </c>
      <c r="B1478">
        <v>59</v>
      </c>
      <c r="C1478">
        <v>91</v>
      </c>
      <c r="D1478" t="s">
        <v>2475</v>
      </c>
      <c r="E1478">
        <v>17843379</v>
      </c>
      <c r="F1478" t="s">
        <v>1503</v>
      </c>
      <c r="G1478" t="s">
        <v>5588</v>
      </c>
      <c r="H1478">
        <v>9843379</v>
      </c>
      <c r="I1478" t="s">
        <v>5589</v>
      </c>
      <c r="J1478" t="s">
        <v>19</v>
      </c>
      <c r="K1478" t="s">
        <v>20</v>
      </c>
      <c r="L1478">
        <v>8000000</v>
      </c>
      <c r="M1478">
        <v>5.7</v>
      </c>
      <c r="N1478" t="s">
        <v>564</v>
      </c>
      <c r="P1478" t="s">
        <v>5590</v>
      </c>
      <c r="Q1478">
        <v>7.8</v>
      </c>
      <c r="R1478">
        <v>1</v>
      </c>
      <c r="S1478" cm="1">
        <f t="array" ref="S1478">PERCENTILE(IF(Table1[Director Name] = $P1478,Table1[imdb_score]),0.25)</f>
        <v>7.8</v>
      </c>
      <c r="T1478" cm="1">
        <f t="array" ref="T1478">PERCENTILE(IF(Table1[Director Name] = $P1478,Table1[imdb_score]),0.5)</f>
        <v>7.8</v>
      </c>
      <c r="U1478" cm="1">
        <f t="array" ref="U1478">PERCENTILE(IF(Table1[Director Name] = $P1478,Table1[imdb_score]),0.75)</f>
        <v>7.8</v>
      </c>
      <c r="V1478" cm="1">
        <f t="array" ref="V1478">PERCENTILE(IF(Table1[Director Name] = $P1478,Table1[imdb_score]),1)</f>
        <v>7.8</v>
      </c>
    </row>
    <row r="1479" spans="1:22">
      <c r="A1479" t="s">
        <v>3845</v>
      </c>
      <c r="B1479">
        <v>535</v>
      </c>
      <c r="C1479">
        <v>107</v>
      </c>
      <c r="D1479" t="s">
        <v>5591</v>
      </c>
      <c r="E1479">
        <v>13092000</v>
      </c>
      <c r="F1479" t="s">
        <v>190</v>
      </c>
      <c r="G1479" t="s">
        <v>5592</v>
      </c>
      <c r="H1479">
        <v>9792000</v>
      </c>
      <c r="I1479" t="s">
        <v>1921</v>
      </c>
      <c r="J1479" t="s">
        <v>19</v>
      </c>
      <c r="K1479" t="s">
        <v>20</v>
      </c>
      <c r="L1479">
        <v>3300000</v>
      </c>
      <c r="M1479">
        <v>8.5</v>
      </c>
      <c r="N1479" t="s">
        <v>1618</v>
      </c>
      <c r="P1479" t="s">
        <v>5593</v>
      </c>
      <c r="Q1479">
        <v>5.3</v>
      </c>
      <c r="R1479">
        <v>1</v>
      </c>
      <c r="S1479" cm="1">
        <f t="array" ref="S1479">PERCENTILE(IF(Table1[Director Name] = $P1479,Table1[imdb_score]),0.25)</f>
        <v>5.3</v>
      </c>
      <c r="T1479" cm="1">
        <f t="array" ref="T1479">PERCENTILE(IF(Table1[Director Name] = $P1479,Table1[imdb_score]),0.5)</f>
        <v>5.3</v>
      </c>
      <c r="U1479" cm="1">
        <f t="array" ref="U1479">PERCENTILE(IF(Table1[Director Name] = $P1479,Table1[imdb_score]),0.75)</f>
        <v>5.3</v>
      </c>
      <c r="V1479" cm="1">
        <f t="array" ref="V1479">PERCENTILE(IF(Table1[Director Name] = $P1479,Table1[imdb_score]),1)</f>
        <v>5.3</v>
      </c>
    </row>
    <row r="1480" spans="1:22">
      <c r="A1480" t="s">
        <v>1989</v>
      </c>
      <c r="B1480">
        <v>125</v>
      </c>
      <c r="C1480">
        <v>118</v>
      </c>
      <c r="D1480" t="s">
        <v>3152</v>
      </c>
      <c r="E1480">
        <v>18761993</v>
      </c>
      <c r="F1480" t="s">
        <v>1615</v>
      </c>
      <c r="G1480" t="s">
        <v>5594</v>
      </c>
      <c r="H1480">
        <v>9761993</v>
      </c>
      <c r="I1480" t="s">
        <v>1125</v>
      </c>
      <c r="J1480" t="s">
        <v>19</v>
      </c>
      <c r="K1480" t="s">
        <v>20</v>
      </c>
      <c r="L1480">
        <v>9000000</v>
      </c>
      <c r="M1480">
        <v>6.9</v>
      </c>
      <c r="N1480" t="s">
        <v>167</v>
      </c>
      <c r="P1480" t="s">
        <v>5595</v>
      </c>
      <c r="Q1480">
        <v>6.3</v>
      </c>
      <c r="R1480">
        <v>1</v>
      </c>
      <c r="S1480" cm="1">
        <f t="array" ref="S1480">PERCENTILE(IF(Table1[Director Name] = $P1480,Table1[imdb_score]),0.25)</f>
        <v>6.3</v>
      </c>
      <c r="T1480" cm="1">
        <f t="array" ref="T1480">PERCENTILE(IF(Table1[Director Name] = $P1480,Table1[imdb_score]),0.5)</f>
        <v>6.3</v>
      </c>
      <c r="U1480" cm="1">
        <f t="array" ref="U1480">PERCENTILE(IF(Table1[Director Name] = $P1480,Table1[imdb_score]),0.75)</f>
        <v>6.3</v>
      </c>
      <c r="V1480" cm="1">
        <f t="array" ref="V1480">PERCENTILE(IF(Table1[Director Name] = $P1480,Table1[imdb_score]),1)</f>
        <v>6.3</v>
      </c>
    </row>
    <row r="1481" spans="1:22">
      <c r="A1481" t="s">
        <v>4823</v>
      </c>
      <c r="B1481">
        <v>69</v>
      </c>
      <c r="C1481">
        <v>115</v>
      </c>
      <c r="D1481" t="s">
        <v>444</v>
      </c>
      <c r="E1481">
        <v>29753944</v>
      </c>
      <c r="F1481" t="s">
        <v>394</v>
      </c>
      <c r="G1481" t="s">
        <v>5596</v>
      </c>
      <c r="H1481">
        <v>9753944</v>
      </c>
      <c r="I1481" t="s">
        <v>5597</v>
      </c>
      <c r="J1481" t="s">
        <v>19</v>
      </c>
      <c r="K1481" t="s">
        <v>20</v>
      </c>
      <c r="L1481">
        <v>20000000</v>
      </c>
      <c r="M1481">
        <v>6.5</v>
      </c>
      <c r="N1481" t="s">
        <v>1040</v>
      </c>
      <c r="P1481" t="s">
        <v>4016</v>
      </c>
      <c r="Q1481">
        <v>3.9</v>
      </c>
      <c r="R1481">
        <v>1</v>
      </c>
      <c r="S1481" cm="1">
        <f t="array" ref="S1481">PERCENTILE(IF(Table1[Director Name] = $P1481,Table1[imdb_score]),0.25)</f>
        <v>3.9</v>
      </c>
      <c r="T1481" cm="1">
        <f t="array" ref="T1481">PERCENTILE(IF(Table1[Director Name] = $P1481,Table1[imdb_score]),0.5)</f>
        <v>3.9</v>
      </c>
      <c r="U1481" cm="1">
        <f t="array" ref="U1481">PERCENTILE(IF(Table1[Director Name] = $P1481,Table1[imdb_score]),0.75)</f>
        <v>3.9</v>
      </c>
      <c r="V1481" cm="1">
        <f t="array" ref="V1481">PERCENTILE(IF(Table1[Director Name] = $P1481,Table1[imdb_score]),1)</f>
        <v>3.9</v>
      </c>
    </row>
    <row r="1482" spans="1:22">
      <c r="A1482" t="s">
        <v>620</v>
      </c>
      <c r="B1482">
        <v>86</v>
      </c>
      <c r="C1482">
        <v>104</v>
      </c>
      <c r="D1482" t="s">
        <v>5511</v>
      </c>
      <c r="E1482">
        <v>69688384</v>
      </c>
      <c r="F1482" t="s">
        <v>202</v>
      </c>
      <c r="G1482" t="s">
        <v>5598</v>
      </c>
      <c r="H1482">
        <v>9688384</v>
      </c>
      <c r="I1482" t="s">
        <v>3969</v>
      </c>
      <c r="J1482" t="s">
        <v>19</v>
      </c>
      <c r="K1482" t="s">
        <v>20</v>
      </c>
      <c r="L1482">
        <v>60000000</v>
      </c>
      <c r="M1482">
        <v>6.1</v>
      </c>
      <c r="N1482" t="s">
        <v>692</v>
      </c>
      <c r="P1482" t="s">
        <v>5447</v>
      </c>
      <c r="Q1482">
        <v>6.8</v>
      </c>
      <c r="R1482">
        <v>1</v>
      </c>
      <c r="S1482" cm="1">
        <f t="array" ref="S1482">PERCENTILE(IF(Table1[Director Name] = $P1482,Table1[imdb_score]),0.25)</f>
        <v>6.8</v>
      </c>
      <c r="T1482" cm="1">
        <f t="array" ref="T1482">PERCENTILE(IF(Table1[Director Name] = $P1482,Table1[imdb_score]),0.5)</f>
        <v>6.8</v>
      </c>
      <c r="U1482" cm="1">
        <f t="array" ref="U1482">PERCENTILE(IF(Table1[Director Name] = $P1482,Table1[imdb_score]),0.75)</f>
        <v>6.8</v>
      </c>
      <c r="V1482" cm="1">
        <f t="array" ref="V1482">PERCENTILE(IF(Table1[Director Name] = $P1482,Table1[imdb_score]),1)</f>
        <v>6.8</v>
      </c>
    </row>
    <row r="1483" spans="1:22">
      <c r="A1483" t="s">
        <v>2119</v>
      </c>
      <c r="B1483">
        <v>391</v>
      </c>
      <c r="C1483">
        <v>123</v>
      </c>
      <c r="D1483" t="s">
        <v>1566</v>
      </c>
      <c r="E1483">
        <v>62563543</v>
      </c>
      <c r="F1483" t="s">
        <v>338</v>
      </c>
      <c r="G1483" t="s">
        <v>5599</v>
      </c>
      <c r="H1483">
        <v>9563543</v>
      </c>
      <c r="I1483" t="s">
        <v>3096</v>
      </c>
      <c r="J1483" t="s">
        <v>19</v>
      </c>
      <c r="K1483" t="s">
        <v>20</v>
      </c>
      <c r="L1483">
        <v>53000000</v>
      </c>
      <c r="M1483">
        <v>7</v>
      </c>
      <c r="N1483" t="s">
        <v>951</v>
      </c>
      <c r="P1483" t="s">
        <v>5600</v>
      </c>
      <c r="Q1483">
        <v>7.3</v>
      </c>
      <c r="R1483">
        <v>1</v>
      </c>
      <c r="S1483" cm="1">
        <f t="array" ref="S1483">PERCENTILE(IF(Table1[Director Name] = $P1483,Table1[imdb_score]),0.25)</f>
        <v>7.3</v>
      </c>
      <c r="T1483" cm="1">
        <f t="array" ref="T1483">PERCENTILE(IF(Table1[Director Name] = $P1483,Table1[imdb_score]),0.5)</f>
        <v>7.3</v>
      </c>
      <c r="U1483" cm="1">
        <f t="array" ref="U1483">PERCENTILE(IF(Table1[Director Name] = $P1483,Table1[imdb_score]),0.75)</f>
        <v>7.3</v>
      </c>
      <c r="V1483" cm="1">
        <f t="array" ref="V1483">PERCENTILE(IF(Table1[Director Name] = $P1483,Table1[imdb_score]),1)</f>
        <v>7.3</v>
      </c>
    </row>
    <row r="1484" spans="1:22">
      <c r="A1484" t="s">
        <v>3689</v>
      </c>
      <c r="B1484">
        <v>77</v>
      </c>
      <c r="C1484">
        <v>102</v>
      </c>
      <c r="D1484" t="s">
        <v>3910</v>
      </c>
      <c r="E1484">
        <v>11546543</v>
      </c>
      <c r="F1484" t="s">
        <v>5601</v>
      </c>
      <c r="G1484" t="s">
        <v>5602</v>
      </c>
      <c r="H1484">
        <v>9546543</v>
      </c>
      <c r="I1484" t="s">
        <v>5603</v>
      </c>
      <c r="J1484" t="s">
        <v>105</v>
      </c>
      <c r="K1484" t="s">
        <v>3914</v>
      </c>
      <c r="L1484">
        <v>2000000</v>
      </c>
      <c r="M1484">
        <v>7.6</v>
      </c>
      <c r="N1484" t="s">
        <v>2302</v>
      </c>
      <c r="P1484" t="s">
        <v>5604</v>
      </c>
      <c r="Q1484">
        <v>6.6</v>
      </c>
      <c r="R1484">
        <v>1</v>
      </c>
      <c r="S1484" cm="1">
        <f t="array" ref="S1484">PERCENTILE(IF(Table1[Director Name] = $P1484,Table1[imdb_score]),0.25)</f>
        <v>6.6</v>
      </c>
      <c r="T1484" cm="1">
        <f t="array" ref="T1484">PERCENTILE(IF(Table1[Director Name] = $P1484,Table1[imdb_score]),0.5)</f>
        <v>6.6</v>
      </c>
      <c r="U1484" cm="1">
        <f t="array" ref="U1484">PERCENTILE(IF(Table1[Director Name] = $P1484,Table1[imdb_score]),0.75)</f>
        <v>6.6</v>
      </c>
      <c r="V1484" cm="1">
        <f t="array" ref="V1484">PERCENTILE(IF(Table1[Director Name] = $P1484,Table1[imdb_score]),1)</f>
        <v>6.6</v>
      </c>
    </row>
    <row r="1485" spans="1:22">
      <c r="A1485" t="s">
        <v>1439</v>
      </c>
      <c r="B1485">
        <v>231</v>
      </c>
      <c r="C1485">
        <v>93</v>
      </c>
      <c r="D1485" t="s">
        <v>1849</v>
      </c>
      <c r="E1485">
        <v>17536788</v>
      </c>
      <c r="F1485" t="s">
        <v>1170</v>
      </c>
      <c r="G1485" t="s">
        <v>5605</v>
      </c>
      <c r="H1485">
        <v>9536788</v>
      </c>
      <c r="I1485" t="s">
        <v>5606</v>
      </c>
      <c r="J1485" t="s">
        <v>19</v>
      </c>
      <c r="K1485" t="s">
        <v>20</v>
      </c>
      <c r="L1485">
        <v>8000000</v>
      </c>
      <c r="M1485">
        <v>7.1</v>
      </c>
      <c r="N1485" t="s">
        <v>564</v>
      </c>
      <c r="P1485" t="s">
        <v>5607</v>
      </c>
      <c r="Q1485">
        <v>5.6</v>
      </c>
      <c r="R1485">
        <v>1</v>
      </c>
      <c r="S1485" cm="1">
        <f t="array" ref="S1485">PERCENTILE(IF(Table1[Director Name] = $P1485,Table1[imdb_score]),0.25)</f>
        <v>5.6</v>
      </c>
      <c r="T1485" cm="1">
        <f t="array" ref="T1485">PERCENTILE(IF(Table1[Director Name] = $P1485,Table1[imdb_score]),0.5)</f>
        <v>5.6</v>
      </c>
      <c r="U1485" cm="1">
        <f t="array" ref="U1485">PERCENTILE(IF(Table1[Director Name] = $P1485,Table1[imdb_score]),0.75)</f>
        <v>5.6</v>
      </c>
      <c r="V1485" cm="1">
        <f t="array" ref="V1485">PERCENTILE(IF(Table1[Director Name] = $P1485,Table1[imdb_score]),1)</f>
        <v>5.6</v>
      </c>
    </row>
    <row r="1486" spans="1:22">
      <c r="A1486" t="s">
        <v>1370</v>
      </c>
      <c r="B1486">
        <v>123</v>
      </c>
      <c r="C1486">
        <v>118</v>
      </c>
      <c r="D1486" t="s">
        <v>5608</v>
      </c>
      <c r="E1486">
        <v>11533945</v>
      </c>
      <c r="F1486" t="s">
        <v>5609</v>
      </c>
      <c r="G1486" t="s">
        <v>5610</v>
      </c>
      <c r="H1486">
        <v>9533945</v>
      </c>
      <c r="I1486" t="s">
        <v>5611</v>
      </c>
      <c r="J1486" t="s">
        <v>19</v>
      </c>
      <c r="K1486" t="s">
        <v>20</v>
      </c>
      <c r="L1486">
        <v>2000000</v>
      </c>
      <c r="M1486">
        <v>7.6</v>
      </c>
      <c r="N1486" t="s">
        <v>5612</v>
      </c>
      <c r="P1486" t="s">
        <v>5613</v>
      </c>
      <c r="Q1486">
        <v>4.8</v>
      </c>
      <c r="R1486">
        <v>1</v>
      </c>
      <c r="S1486" cm="1">
        <f t="array" ref="S1486">PERCENTILE(IF(Table1[Director Name] = $P1486,Table1[imdb_score]),0.25)</f>
        <v>4.8</v>
      </c>
      <c r="T1486" cm="1">
        <f t="array" ref="T1486">PERCENTILE(IF(Table1[Director Name] = $P1486,Table1[imdb_score]),0.5)</f>
        <v>4.8</v>
      </c>
      <c r="U1486" cm="1">
        <f t="array" ref="U1486">PERCENTILE(IF(Table1[Director Name] = $P1486,Table1[imdb_score]),0.75)</f>
        <v>4.8</v>
      </c>
      <c r="V1486" cm="1">
        <f t="array" ref="V1486">PERCENTILE(IF(Table1[Director Name] = $P1486,Table1[imdb_score]),1)</f>
        <v>4.8</v>
      </c>
    </row>
    <row r="1487" spans="1:22">
      <c r="A1487" t="s">
        <v>1214</v>
      </c>
      <c r="B1487">
        <v>246</v>
      </c>
      <c r="C1487">
        <v>99</v>
      </c>
      <c r="D1487" t="s">
        <v>1669</v>
      </c>
      <c r="E1487">
        <v>13464388</v>
      </c>
      <c r="F1487" t="s">
        <v>5614</v>
      </c>
      <c r="G1487" t="s">
        <v>5615</v>
      </c>
      <c r="H1487">
        <v>9464388</v>
      </c>
      <c r="I1487" t="s">
        <v>5616</v>
      </c>
      <c r="J1487" t="s">
        <v>19</v>
      </c>
      <c r="K1487" t="s">
        <v>379</v>
      </c>
      <c r="L1487">
        <v>4000000</v>
      </c>
      <c r="M1487">
        <v>8</v>
      </c>
      <c r="N1487" t="s">
        <v>5617</v>
      </c>
      <c r="P1487" t="s">
        <v>5618</v>
      </c>
      <c r="Q1487">
        <v>5.2</v>
      </c>
      <c r="R1487">
        <v>1</v>
      </c>
      <c r="S1487" cm="1">
        <f t="array" ref="S1487">PERCENTILE(IF(Table1[Director Name] = $P1487,Table1[imdb_score]),0.25)</f>
        <v>5.2</v>
      </c>
      <c r="T1487" cm="1">
        <f t="array" ref="T1487">PERCENTILE(IF(Table1[Director Name] = $P1487,Table1[imdb_score]),0.5)</f>
        <v>5.2</v>
      </c>
      <c r="U1487" cm="1">
        <f t="array" ref="U1487">PERCENTILE(IF(Table1[Director Name] = $P1487,Table1[imdb_score]),0.75)</f>
        <v>5.2</v>
      </c>
      <c r="V1487" cm="1">
        <f t="array" ref="V1487">PERCENTILE(IF(Table1[Director Name] = $P1487,Table1[imdb_score]),1)</f>
        <v>5.2</v>
      </c>
    </row>
    <row r="1488" spans="1:22">
      <c r="A1488" t="s">
        <v>3650</v>
      </c>
      <c r="B1488">
        <v>233</v>
      </c>
      <c r="C1488">
        <v>93</v>
      </c>
      <c r="D1488" t="s">
        <v>5619</v>
      </c>
      <c r="E1488">
        <v>17427926</v>
      </c>
      <c r="F1488" t="s">
        <v>5101</v>
      </c>
      <c r="G1488" t="s">
        <v>5620</v>
      </c>
      <c r="H1488">
        <v>9427926</v>
      </c>
      <c r="I1488" t="s">
        <v>5621</v>
      </c>
      <c r="J1488" t="s">
        <v>19</v>
      </c>
      <c r="K1488" t="s">
        <v>20</v>
      </c>
      <c r="L1488">
        <v>8000000</v>
      </c>
      <c r="M1488">
        <v>5.9</v>
      </c>
      <c r="N1488" t="s">
        <v>116</v>
      </c>
      <c r="P1488" t="s">
        <v>5622</v>
      </c>
      <c r="Q1488">
        <v>6.1</v>
      </c>
      <c r="R1488">
        <v>1</v>
      </c>
      <c r="S1488" cm="1">
        <f t="array" ref="S1488">PERCENTILE(IF(Table1[Director Name] = $P1488,Table1[imdb_score]),0.25)</f>
        <v>6.1</v>
      </c>
      <c r="T1488" cm="1">
        <f t="array" ref="T1488">PERCENTILE(IF(Table1[Director Name] = $P1488,Table1[imdb_score]),0.5)</f>
        <v>6.1</v>
      </c>
      <c r="U1488" cm="1">
        <f t="array" ref="U1488">PERCENTILE(IF(Table1[Director Name] = $P1488,Table1[imdb_score]),0.75)</f>
        <v>6.1</v>
      </c>
      <c r="V1488" cm="1">
        <f t="array" ref="V1488">PERCENTILE(IF(Table1[Director Name] = $P1488,Table1[imdb_score]),1)</f>
        <v>6.1</v>
      </c>
    </row>
    <row r="1489" spans="1:22">
      <c r="A1489" t="s">
        <v>337</v>
      </c>
      <c r="B1489">
        <v>302</v>
      </c>
      <c r="C1489">
        <v>169</v>
      </c>
      <c r="D1489" t="s">
        <v>152</v>
      </c>
      <c r="E1489">
        <v>309404152</v>
      </c>
      <c r="F1489" t="s">
        <v>338</v>
      </c>
      <c r="G1489" t="s">
        <v>5623</v>
      </c>
      <c r="H1489">
        <v>9404152</v>
      </c>
      <c r="I1489" t="s">
        <v>340</v>
      </c>
      <c r="J1489" t="s">
        <v>19</v>
      </c>
      <c r="K1489" t="s">
        <v>20</v>
      </c>
      <c r="L1489">
        <v>300000000</v>
      </c>
      <c r="M1489">
        <v>7.1</v>
      </c>
      <c r="N1489" t="s">
        <v>341</v>
      </c>
      <c r="P1489" t="s">
        <v>5624</v>
      </c>
      <c r="Q1489">
        <v>6.8</v>
      </c>
      <c r="R1489">
        <v>1</v>
      </c>
      <c r="S1489" cm="1">
        <f t="array" ref="S1489">PERCENTILE(IF(Table1[Director Name] = $P1489,Table1[imdb_score]),0.25)</f>
        <v>6.8</v>
      </c>
      <c r="T1489" cm="1">
        <f t="array" ref="T1489">PERCENTILE(IF(Table1[Director Name] = $P1489,Table1[imdb_score]),0.5)</f>
        <v>6.8</v>
      </c>
      <c r="U1489" cm="1">
        <f t="array" ref="U1489">PERCENTILE(IF(Table1[Director Name] = $P1489,Table1[imdb_score]),0.75)</f>
        <v>6.8</v>
      </c>
      <c r="V1489" cm="1">
        <f t="array" ref="V1489">PERCENTILE(IF(Table1[Director Name] = $P1489,Table1[imdb_score]),1)</f>
        <v>6.8</v>
      </c>
    </row>
    <row r="1490" spans="1:22">
      <c r="A1490" t="s">
        <v>1702</v>
      </c>
      <c r="B1490">
        <v>78</v>
      </c>
      <c r="C1490">
        <v>91</v>
      </c>
      <c r="D1490" t="s">
        <v>5625</v>
      </c>
      <c r="E1490">
        <v>27087695</v>
      </c>
      <c r="F1490" t="s">
        <v>3338</v>
      </c>
      <c r="G1490" t="s">
        <v>5626</v>
      </c>
      <c r="H1490">
        <v>9387695</v>
      </c>
      <c r="I1490" t="s">
        <v>3637</v>
      </c>
      <c r="J1490" t="s">
        <v>19</v>
      </c>
      <c r="K1490" t="s">
        <v>20</v>
      </c>
      <c r="L1490">
        <v>17700000</v>
      </c>
      <c r="M1490">
        <v>5.9</v>
      </c>
      <c r="N1490" t="s">
        <v>2400</v>
      </c>
      <c r="P1490" t="s">
        <v>5627</v>
      </c>
      <c r="Q1490">
        <v>6.5</v>
      </c>
      <c r="R1490">
        <v>1</v>
      </c>
      <c r="S1490" cm="1">
        <f t="array" ref="S1490">PERCENTILE(IF(Table1[Director Name] = $P1490,Table1[imdb_score]),0.25)</f>
        <v>6.5</v>
      </c>
      <c r="T1490" cm="1">
        <f t="array" ref="T1490">PERCENTILE(IF(Table1[Director Name] = $P1490,Table1[imdb_score]),0.5)</f>
        <v>6.5</v>
      </c>
      <c r="U1490" cm="1">
        <f t="array" ref="U1490">PERCENTILE(IF(Table1[Director Name] = $P1490,Table1[imdb_score]),0.75)</f>
        <v>6.5</v>
      </c>
      <c r="V1490" cm="1">
        <f t="array" ref="V1490">PERCENTILE(IF(Table1[Director Name] = $P1490,Table1[imdb_score]),1)</f>
        <v>6.5</v>
      </c>
    </row>
    <row r="1491" spans="1:22">
      <c r="A1491" t="s">
        <v>399</v>
      </c>
      <c r="B1491">
        <v>33</v>
      </c>
      <c r="C1491">
        <v>91</v>
      </c>
      <c r="D1491" t="s">
        <v>5628</v>
      </c>
      <c r="E1491">
        <v>21370057</v>
      </c>
      <c r="F1491" t="s">
        <v>5629</v>
      </c>
      <c r="G1491" t="s">
        <v>5630</v>
      </c>
      <c r="H1491">
        <v>9370057</v>
      </c>
      <c r="I1491" t="s">
        <v>5631</v>
      </c>
      <c r="J1491" t="s">
        <v>19</v>
      </c>
      <c r="K1491" t="s">
        <v>20</v>
      </c>
      <c r="L1491">
        <v>12000000</v>
      </c>
      <c r="M1491">
        <v>6</v>
      </c>
      <c r="N1491" t="s">
        <v>1608</v>
      </c>
      <c r="P1491" t="s">
        <v>2702</v>
      </c>
      <c r="Q1491">
        <v>6.7</v>
      </c>
      <c r="R1491">
        <v>1</v>
      </c>
      <c r="S1491" cm="1">
        <f t="array" ref="S1491">PERCENTILE(IF(Table1[Director Name] = $P1491,Table1[imdb_score]),0.25)</f>
        <v>6.7</v>
      </c>
      <c r="T1491" cm="1">
        <f t="array" ref="T1491">PERCENTILE(IF(Table1[Director Name] = $P1491,Table1[imdb_score]),0.5)</f>
        <v>6.7</v>
      </c>
      <c r="U1491" cm="1">
        <f t="array" ref="U1491">PERCENTILE(IF(Table1[Director Name] = $P1491,Table1[imdb_score]),0.75)</f>
        <v>6.7</v>
      </c>
      <c r="V1491" cm="1">
        <f t="array" ref="V1491">PERCENTILE(IF(Table1[Director Name] = $P1491,Table1[imdb_score]),1)</f>
        <v>6.7</v>
      </c>
    </row>
    <row r="1492" spans="1:22">
      <c r="A1492" t="s">
        <v>5632</v>
      </c>
      <c r="B1492">
        <v>129</v>
      </c>
      <c r="C1492">
        <v>100</v>
      </c>
      <c r="D1492" t="s">
        <v>5633</v>
      </c>
      <c r="E1492">
        <v>14343976</v>
      </c>
      <c r="F1492" t="s">
        <v>4780</v>
      </c>
      <c r="G1492" t="s">
        <v>5634</v>
      </c>
      <c r="H1492">
        <v>9343976</v>
      </c>
      <c r="I1492" t="s">
        <v>5635</v>
      </c>
      <c r="J1492" t="s">
        <v>19</v>
      </c>
      <c r="K1492" t="s">
        <v>20</v>
      </c>
      <c r="L1492">
        <v>5000000</v>
      </c>
      <c r="M1492">
        <v>4.5</v>
      </c>
      <c r="N1492" t="s">
        <v>5636</v>
      </c>
      <c r="P1492" t="s">
        <v>5637</v>
      </c>
      <c r="Q1492">
        <v>3</v>
      </c>
      <c r="R1492">
        <v>1</v>
      </c>
      <c r="S1492" cm="1">
        <f t="array" ref="S1492">PERCENTILE(IF(Table1[Director Name] = $P1492,Table1[imdb_score]),0.25)</f>
        <v>3</v>
      </c>
      <c r="T1492" cm="1">
        <f t="array" ref="T1492">PERCENTILE(IF(Table1[Director Name] = $P1492,Table1[imdb_score]),0.5)</f>
        <v>3</v>
      </c>
      <c r="U1492" cm="1">
        <f t="array" ref="U1492">PERCENTILE(IF(Table1[Director Name] = $P1492,Table1[imdb_score]),0.75)</f>
        <v>3</v>
      </c>
      <c r="V1492" cm="1">
        <f t="array" ref="V1492">PERCENTILE(IF(Table1[Director Name] = $P1492,Table1[imdb_score]),1)</f>
        <v>3</v>
      </c>
    </row>
    <row r="1493" spans="1:22">
      <c r="A1493" t="s">
        <v>308</v>
      </c>
      <c r="B1493">
        <v>73</v>
      </c>
      <c r="C1493">
        <v>147</v>
      </c>
      <c r="D1493" t="s">
        <v>1177</v>
      </c>
      <c r="E1493">
        <v>53300852</v>
      </c>
      <c r="F1493" t="s">
        <v>328</v>
      </c>
      <c r="G1493" t="s">
        <v>5638</v>
      </c>
      <c r="H1493">
        <v>9300852</v>
      </c>
      <c r="I1493" t="s">
        <v>761</v>
      </c>
      <c r="J1493" t="s">
        <v>19</v>
      </c>
      <c r="K1493" t="s">
        <v>20</v>
      </c>
      <c r="L1493">
        <v>44000000</v>
      </c>
      <c r="M1493">
        <v>7.5</v>
      </c>
      <c r="N1493" t="s">
        <v>1608</v>
      </c>
      <c r="P1493" t="s">
        <v>5639</v>
      </c>
      <c r="Q1493">
        <v>6.2</v>
      </c>
      <c r="R1493">
        <v>1</v>
      </c>
      <c r="S1493" cm="1">
        <f t="array" ref="S1493">PERCENTILE(IF(Table1[Director Name] = $P1493,Table1[imdb_score]),0.25)</f>
        <v>6.2</v>
      </c>
      <c r="T1493" cm="1">
        <f t="array" ref="T1493">PERCENTILE(IF(Table1[Director Name] = $P1493,Table1[imdb_score]),0.5)</f>
        <v>6.2</v>
      </c>
      <c r="U1493" cm="1">
        <f t="array" ref="U1493">PERCENTILE(IF(Table1[Director Name] = $P1493,Table1[imdb_score]),0.75)</f>
        <v>6.2</v>
      </c>
      <c r="V1493" cm="1">
        <f t="array" ref="V1493">PERCENTILE(IF(Table1[Director Name] = $P1493,Table1[imdb_score]),1)</f>
        <v>6.2</v>
      </c>
    </row>
    <row r="1494" spans="1:22">
      <c r="A1494" t="s">
        <v>846</v>
      </c>
      <c r="B1494">
        <v>285</v>
      </c>
      <c r="C1494">
        <v>143</v>
      </c>
      <c r="D1494" t="s">
        <v>5640</v>
      </c>
      <c r="E1494">
        <v>34300771</v>
      </c>
      <c r="F1494" t="s">
        <v>1177</v>
      </c>
      <c r="G1494" t="s">
        <v>5641</v>
      </c>
      <c r="H1494">
        <v>9300771</v>
      </c>
      <c r="I1494" t="s">
        <v>5642</v>
      </c>
      <c r="J1494" t="s">
        <v>19</v>
      </c>
      <c r="K1494" t="s">
        <v>822</v>
      </c>
      <c r="L1494">
        <v>25000000</v>
      </c>
      <c r="M1494">
        <v>7.5</v>
      </c>
      <c r="N1494" t="s">
        <v>48</v>
      </c>
      <c r="P1494" t="s">
        <v>5643</v>
      </c>
      <c r="Q1494">
        <v>6.2</v>
      </c>
      <c r="R1494">
        <v>1</v>
      </c>
      <c r="S1494" cm="1">
        <f t="array" ref="S1494">PERCENTILE(IF(Table1[Director Name] = $P1494,Table1[imdb_score]),0.25)</f>
        <v>6.2</v>
      </c>
      <c r="T1494" cm="1">
        <f t="array" ref="T1494">PERCENTILE(IF(Table1[Director Name] = $P1494,Table1[imdb_score]),0.5)</f>
        <v>6.2</v>
      </c>
      <c r="U1494" cm="1">
        <f t="array" ref="U1494">PERCENTILE(IF(Table1[Director Name] = $P1494,Table1[imdb_score]),0.75)</f>
        <v>6.2</v>
      </c>
      <c r="V1494" cm="1">
        <f t="array" ref="V1494">PERCENTILE(IF(Table1[Director Name] = $P1494,Table1[imdb_score]),1)</f>
        <v>6.2</v>
      </c>
    </row>
    <row r="1495" spans="1:22">
      <c r="A1495" t="s">
        <v>1731</v>
      </c>
      <c r="B1495">
        <v>215</v>
      </c>
      <c r="C1495">
        <v>137</v>
      </c>
      <c r="D1495" t="s">
        <v>5644</v>
      </c>
      <c r="E1495">
        <v>11284657</v>
      </c>
      <c r="F1495" t="s">
        <v>5645</v>
      </c>
      <c r="G1495" t="s">
        <v>5646</v>
      </c>
      <c r="H1495">
        <v>9284657</v>
      </c>
      <c r="I1495" t="s">
        <v>5647</v>
      </c>
      <c r="J1495" t="s">
        <v>81</v>
      </c>
      <c r="K1495" t="s">
        <v>2416</v>
      </c>
      <c r="L1495">
        <v>2000000</v>
      </c>
      <c r="M1495">
        <v>8.5</v>
      </c>
      <c r="N1495" t="s">
        <v>1124</v>
      </c>
      <c r="P1495" t="s">
        <v>5648</v>
      </c>
      <c r="Q1495">
        <v>6.4</v>
      </c>
      <c r="R1495">
        <v>1</v>
      </c>
      <c r="S1495" cm="1">
        <f t="array" ref="S1495">PERCENTILE(IF(Table1[Director Name] = $P1495,Table1[imdb_score]),0.25)</f>
        <v>6.4</v>
      </c>
      <c r="T1495" cm="1">
        <f t="array" ref="T1495">PERCENTILE(IF(Table1[Director Name] = $P1495,Table1[imdb_score]),0.5)</f>
        <v>6.4</v>
      </c>
      <c r="U1495" cm="1">
        <f t="array" ref="U1495">PERCENTILE(IF(Table1[Director Name] = $P1495,Table1[imdb_score]),0.75)</f>
        <v>6.4</v>
      </c>
      <c r="V1495" cm="1">
        <f t="array" ref="V1495">PERCENTILE(IF(Table1[Director Name] = $P1495,Table1[imdb_score]),1)</f>
        <v>6.4</v>
      </c>
    </row>
    <row r="1496" spans="1:22">
      <c r="A1496" t="s">
        <v>2626</v>
      </c>
      <c r="B1496">
        <v>97</v>
      </c>
      <c r="C1496">
        <v>107</v>
      </c>
      <c r="D1496" t="s">
        <v>2756</v>
      </c>
      <c r="E1496">
        <v>26284475</v>
      </c>
      <c r="F1496" t="s">
        <v>4121</v>
      </c>
      <c r="G1496" t="s">
        <v>5649</v>
      </c>
      <c r="H1496">
        <v>9284475</v>
      </c>
      <c r="I1496" t="s">
        <v>5650</v>
      </c>
      <c r="J1496" t="s">
        <v>19</v>
      </c>
      <c r="K1496" t="s">
        <v>20</v>
      </c>
      <c r="L1496">
        <v>17000000</v>
      </c>
      <c r="M1496">
        <v>5.7</v>
      </c>
      <c r="N1496" t="s">
        <v>57</v>
      </c>
      <c r="P1496" t="s">
        <v>1452</v>
      </c>
      <c r="Q1496">
        <v>7.5</v>
      </c>
      <c r="R1496">
        <v>1</v>
      </c>
      <c r="S1496" cm="1">
        <f t="array" ref="S1496">PERCENTILE(IF(Table1[Director Name] = $P1496,Table1[imdb_score]),0.25)</f>
        <v>7.5</v>
      </c>
      <c r="T1496" cm="1">
        <f t="array" ref="T1496">PERCENTILE(IF(Table1[Director Name] = $P1496,Table1[imdb_score]),0.5)</f>
        <v>7.5</v>
      </c>
      <c r="U1496" cm="1">
        <f t="array" ref="U1496">PERCENTILE(IF(Table1[Director Name] = $P1496,Table1[imdb_score]),0.75)</f>
        <v>7.5</v>
      </c>
      <c r="V1496" cm="1">
        <f t="array" ref="V1496">PERCENTILE(IF(Table1[Director Name] = $P1496,Table1[imdb_score]),1)</f>
        <v>7.5</v>
      </c>
    </row>
    <row r="1497" spans="1:22">
      <c r="A1497" t="s">
        <v>2161</v>
      </c>
      <c r="B1497">
        <v>40</v>
      </c>
      <c r="C1497">
        <v>82</v>
      </c>
      <c r="D1497" t="s">
        <v>5651</v>
      </c>
      <c r="E1497">
        <v>17278980</v>
      </c>
      <c r="F1497" t="s">
        <v>1648</v>
      </c>
      <c r="G1497" t="s">
        <v>5652</v>
      </c>
      <c r="H1497">
        <v>9278980</v>
      </c>
      <c r="I1497" t="s">
        <v>5653</v>
      </c>
      <c r="J1497" t="s">
        <v>19</v>
      </c>
      <c r="K1497" t="s">
        <v>20</v>
      </c>
      <c r="L1497">
        <v>8000000</v>
      </c>
      <c r="M1497">
        <v>6.7</v>
      </c>
      <c r="N1497" t="s">
        <v>921</v>
      </c>
      <c r="P1497" t="s">
        <v>5654</v>
      </c>
      <c r="Q1497">
        <v>6.9</v>
      </c>
      <c r="R1497">
        <v>1</v>
      </c>
      <c r="S1497" cm="1">
        <f t="array" ref="S1497">PERCENTILE(IF(Table1[Director Name] = $P1497,Table1[imdb_score]),0.25)</f>
        <v>6.9</v>
      </c>
      <c r="T1497" cm="1">
        <f t="array" ref="T1497">PERCENTILE(IF(Table1[Director Name] = $P1497,Table1[imdb_score]),0.5)</f>
        <v>6.9</v>
      </c>
      <c r="U1497" cm="1">
        <f t="array" ref="U1497">PERCENTILE(IF(Table1[Director Name] = $P1497,Table1[imdb_score]),0.75)</f>
        <v>6.9</v>
      </c>
      <c r="V1497" cm="1">
        <f t="array" ref="V1497">PERCENTILE(IF(Table1[Director Name] = $P1497,Table1[imdb_score]),1)</f>
        <v>6.9</v>
      </c>
    </row>
    <row r="1498" spans="1:22">
      <c r="A1498" t="s">
        <v>2645</v>
      </c>
      <c r="B1498">
        <v>232</v>
      </c>
      <c r="C1498">
        <v>85</v>
      </c>
      <c r="D1498" t="s">
        <v>5655</v>
      </c>
      <c r="E1498">
        <v>9437933</v>
      </c>
      <c r="F1498" t="s">
        <v>5656</v>
      </c>
      <c r="G1498" t="s">
        <v>5657</v>
      </c>
      <c r="H1498">
        <v>9257933</v>
      </c>
      <c r="I1498" t="s">
        <v>5658</v>
      </c>
      <c r="J1498" t="s">
        <v>19</v>
      </c>
      <c r="K1498" t="s">
        <v>5659</v>
      </c>
      <c r="L1498">
        <v>180000</v>
      </c>
      <c r="M1498">
        <v>7.9</v>
      </c>
      <c r="N1498" t="s">
        <v>1280</v>
      </c>
      <c r="P1498" t="s">
        <v>4888</v>
      </c>
      <c r="Q1498">
        <v>5.9</v>
      </c>
      <c r="R1498">
        <v>1</v>
      </c>
      <c r="S1498" cm="1">
        <f t="array" ref="S1498">PERCENTILE(IF(Table1[Director Name] = $P1498,Table1[imdb_score]),0.25)</f>
        <v>5.9</v>
      </c>
      <c r="T1498" cm="1">
        <f t="array" ref="T1498">PERCENTILE(IF(Table1[Director Name] = $P1498,Table1[imdb_score]),0.5)</f>
        <v>5.9</v>
      </c>
      <c r="U1498" cm="1">
        <f t="array" ref="U1498">PERCENTILE(IF(Table1[Director Name] = $P1498,Table1[imdb_score]),0.75)</f>
        <v>5.9</v>
      </c>
      <c r="V1498" cm="1">
        <f t="array" ref="V1498">PERCENTILE(IF(Table1[Director Name] = $P1498,Table1[imdb_score]),1)</f>
        <v>5.9</v>
      </c>
    </row>
    <row r="1499" spans="1:22">
      <c r="A1499" t="s">
        <v>2411</v>
      </c>
      <c r="B1499">
        <v>150</v>
      </c>
      <c r="C1499">
        <v>88</v>
      </c>
      <c r="D1499" t="s">
        <v>2357</v>
      </c>
      <c r="E1499">
        <v>18225165</v>
      </c>
      <c r="F1499" t="s">
        <v>1299</v>
      </c>
      <c r="G1499" t="s">
        <v>5660</v>
      </c>
      <c r="H1499">
        <v>9225165</v>
      </c>
      <c r="I1499" t="s">
        <v>4804</v>
      </c>
      <c r="J1499" t="s">
        <v>19</v>
      </c>
      <c r="K1499" t="s">
        <v>20</v>
      </c>
      <c r="L1499">
        <v>9000000</v>
      </c>
      <c r="M1499">
        <v>7.1</v>
      </c>
      <c r="N1499" t="s">
        <v>473</v>
      </c>
      <c r="P1499" t="s">
        <v>5661</v>
      </c>
      <c r="Q1499">
        <v>7.3</v>
      </c>
      <c r="R1499">
        <v>1</v>
      </c>
      <c r="S1499" cm="1">
        <f t="array" ref="S1499">PERCENTILE(IF(Table1[Director Name] = $P1499,Table1[imdb_score]),0.25)</f>
        <v>7.3</v>
      </c>
      <c r="T1499" cm="1">
        <f t="array" ref="T1499">PERCENTILE(IF(Table1[Director Name] = $P1499,Table1[imdb_score]),0.5)</f>
        <v>7.3</v>
      </c>
      <c r="U1499" cm="1">
        <f t="array" ref="U1499">PERCENTILE(IF(Table1[Director Name] = $P1499,Table1[imdb_score]),0.75)</f>
        <v>7.3</v>
      </c>
      <c r="V1499" cm="1">
        <f t="array" ref="V1499">PERCENTILE(IF(Table1[Director Name] = $P1499,Table1[imdb_score]),1)</f>
        <v>7.3</v>
      </c>
    </row>
    <row r="1500" spans="1:22">
      <c r="A1500" t="s">
        <v>1113</v>
      </c>
      <c r="B1500">
        <v>45</v>
      </c>
      <c r="C1500">
        <v>97</v>
      </c>
      <c r="D1500" t="s">
        <v>3159</v>
      </c>
      <c r="E1500">
        <v>27141959</v>
      </c>
      <c r="F1500" t="s">
        <v>1412</v>
      </c>
      <c r="G1500" t="s">
        <v>5662</v>
      </c>
      <c r="H1500">
        <v>9141959</v>
      </c>
      <c r="I1500" t="s">
        <v>3527</v>
      </c>
      <c r="J1500" t="s">
        <v>19</v>
      </c>
      <c r="K1500" t="s">
        <v>20</v>
      </c>
      <c r="L1500">
        <v>18000000</v>
      </c>
      <c r="M1500">
        <v>2.5</v>
      </c>
      <c r="N1500" t="s">
        <v>5663</v>
      </c>
      <c r="P1500" t="s">
        <v>5664</v>
      </c>
      <c r="Q1500">
        <v>5.2</v>
      </c>
      <c r="R1500">
        <v>1</v>
      </c>
      <c r="S1500" cm="1">
        <f t="array" ref="S1500">PERCENTILE(IF(Table1[Director Name] = $P1500,Table1[imdb_score]),0.25)</f>
        <v>5.2</v>
      </c>
      <c r="T1500" cm="1">
        <f t="array" ref="T1500">PERCENTILE(IF(Table1[Director Name] = $P1500,Table1[imdb_score]),0.5)</f>
        <v>5.2</v>
      </c>
      <c r="U1500" cm="1">
        <f t="array" ref="U1500">PERCENTILE(IF(Table1[Director Name] = $P1500,Table1[imdb_score]),0.75)</f>
        <v>5.2</v>
      </c>
      <c r="V1500" cm="1">
        <f t="array" ref="V1500">PERCENTILE(IF(Table1[Director Name] = $P1500,Table1[imdb_score]),1)</f>
        <v>5.2</v>
      </c>
    </row>
    <row r="1501" spans="1:22">
      <c r="A1501" t="s">
        <v>922</v>
      </c>
      <c r="B1501">
        <v>164</v>
      </c>
      <c r="C1501">
        <v>99</v>
      </c>
      <c r="D1501" t="s">
        <v>5665</v>
      </c>
      <c r="E1501">
        <v>21133087</v>
      </c>
      <c r="F1501" t="s">
        <v>5666</v>
      </c>
      <c r="G1501" t="s">
        <v>5667</v>
      </c>
      <c r="H1501">
        <v>9133087</v>
      </c>
      <c r="I1501" t="s">
        <v>5668</v>
      </c>
      <c r="J1501" t="s">
        <v>19</v>
      </c>
      <c r="K1501" t="s">
        <v>20</v>
      </c>
      <c r="L1501">
        <v>12000000</v>
      </c>
      <c r="M1501">
        <v>7</v>
      </c>
      <c r="N1501" t="s">
        <v>861</v>
      </c>
      <c r="P1501" t="s">
        <v>5669</v>
      </c>
      <c r="Q1501">
        <v>7.2</v>
      </c>
      <c r="R1501">
        <v>1</v>
      </c>
      <c r="S1501" cm="1">
        <f t="array" ref="S1501">PERCENTILE(IF(Table1[Director Name] = $P1501,Table1[imdb_score]),0.25)</f>
        <v>7.2</v>
      </c>
      <c r="T1501" cm="1">
        <f t="array" ref="T1501">PERCENTILE(IF(Table1[Director Name] = $P1501,Table1[imdb_score]),0.5)</f>
        <v>7.2</v>
      </c>
      <c r="U1501" cm="1">
        <f t="array" ref="U1501">PERCENTILE(IF(Table1[Director Name] = $P1501,Table1[imdb_score]),0.75)</f>
        <v>7.2</v>
      </c>
      <c r="V1501" cm="1">
        <f t="array" ref="V1501">PERCENTILE(IF(Table1[Director Name] = $P1501,Table1[imdb_score]),1)</f>
        <v>7.2</v>
      </c>
    </row>
    <row r="1502" spans="1:22">
      <c r="A1502" t="s">
        <v>4452</v>
      </c>
      <c r="B1502">
        <v>444</v>
      </c>
      <c r="C1502">
        <v>94</v>
      </c>
      <c r="D1502" t="s">
        <v>5670</v>
      </c>
      <c r="E1502">
        <v>14123773</v>
      </c>
      <c r="F1502" t="s">
        <v>189</v>
      </c>
      <c r="G1502" t="s">
        <v>5671</v>
      </c>
      <c r="H1502">
        <v>9123773</v>
      </c>
      <c r="I1502" t="s">
        <v>5672</v>
      </c>
      <c r="J1502" t="s">
        <v>19</v>
      </c>
      <c r="K1502" t="s">
        <v>20</v>
      </c>
      <c r="L1502">
        <v>5000000</v>
      </c>
      <c r="M1502">
        <v>5.3</v>
      </c>
      <c r="N1502" t="s">
        <v>758</v>
      </c>
      <c r="P1502" t="s">
        <v>1014</v>
      </c>
      <c r="Q1502">
        <v>6.3</v>
      </c>
      <c r="R1502">
        <v>1</v>
      </c>
      <c r="S1502" cm="1">
        <f t="array" ref="S1502">PERCENTILE(IF(Table1[Director Name] = $P1502,Table1[imdb_score]),0.25)</f>
        <v>6.3</v>
      </c>
      <c r="T1502" cm="1">
        <f t="array" ref="T1502">PERCENTILE(IF(Table1[Director Name] = $P1502,Table1[imdb_score]),0.5)</f>
        <v>6.3</v>
      </c>
      <c r="U1502" cm="1">
        <f t="array" ref="U1502">PERCENTILE(IF(Table1[Director Name] = $P1502,Table1[imdb_score]),0.75)</f>
        <v>6.3</v>
      </c>
      <c r="V1502" cm="1">
        <f t="array" ref="V1502">PERCENTILE(IF(Table1[Director Name] = $P1502,Table1[imdb_score]),1)</f>
        <v>6.3</v>
      </c>
    </row>
    <row r="1503" spans="1:22">
      <c r="A1503" t="s">
        <v>308</v>
      </c>
      <c r="B1503">
        <v>42</v>
      </c>
      <c r="C1503">
        <v>110</v>
      </c>
      <c r="D1503" t="s">
        <v>5673</v>
      </c>
      <c r="E1503">
        <v>14100000</v>
      </c>
      <c r="F1503" t="s">
        <v>544</v>
      </c>
      <c r="G1503" t="s">
        <v>5674</v>
      </c>
      <c r="H1503">
        <v>9100000</v>
      </c>
      <c r="I1503" t="s">
        <v>2860</v>
      </c>
      <c r="J1503" t="s">
        <v>19</v>
      </c>
      <c r="K1503" t="s">
        <v>20</v>
      </c>
      <c r="L1503">
        <v>5000000</v>
      </c>
      <c r="M1503">
        <v>7.2</v>
      </c>
      <c r="N1503" t="s">
        <v>167</v>
      </c>
      <c r="P1503" t="s">
        <v>5675</v>
      </c>
      <c r="Q1503">
        <v>7.7</v>
      </c>
      <c r="R1503">
        <v>1</v>
      </c>
      <c r="S1503" cm="1">
        <f t="array" ref="S1503">PERCENTILE(IF(Table1[Director Name] = $P1503,Table1[imdb_score]),0.25)</f>
        <v>7.7</v>
      </c>
      <c r="T1503" cm="1">
        <f t="array" ref="T1503">PERCENTILE(IF(Table1[Director Name] = $P1503,Table1[imdb_score]),0.5)</f>
        <v>7.7</v>
      </c>
      <c r="U1503" cm="1">
        <f t="array" ref="U1503">PERCENTILE(IF(Table1[Director Name] = $P1503,Table1[imdb_score]),0.75)</f>
        <v>7.7</v>
      </c>
      <c r="V1503" cm="1">
        <f t="array" ref="V1503">PERCENTILE(IF(Table1[Director Name] = $P1503,Table1[imdb_score]),1)</f>
        <v>7.7</v>
      </c>
    </row>
    <row r="1504" spans="1:22">
      <c r="A1504" t="s">
        <v>2107</v>
      </c>
      <c r="B1504">
        <v>220</v>
      </c>
      <c r="C1504">
        <v>83</v>
      </c>
      <c r="D1504" t="s">
        <v>5676</v>
      </c>
      <c r="E1504">
        <v>37053924</v>
      </c>
      <c r="F1504" t="s">
        <v>4928</v>
      </c>
      <c r="G1504" t="s">
        <v>5677</v>
      </c>
      <c r="H1504">
        <v>9053924</v>
      </c>
      <c r="I1504" t="s">
        <v>3637</v>
      </c>
      <c r="J1504" t="s">
        <v>19</v>
      </c>
      <c r="K1504" t="s">
        <v>2416</v>
      </c>
      <c r="L1504">
        <v>28000000</v>
      </c>
      <c r="M1504">
        <v>6.1</v>
      </c>
      <c r="N1504" t="s">
        <v>291</v>
      </c>
      <c r="P1504" t="s">
        <v>1458</v>
      </c>
      <c r="Q1504">
        <v>6.3</v>
      </c>
      <c r="R1504">
        <v>1</v>
      </c>
      <c r="S1504" cm="1">
        <f t="array" ref="S1504">PERCENTILE(IF(Table1[Director Name] = $P1504,Table1[imdb_score]),0.25)</f>
        <v>6.3</v>
      </c>
      <c r="T1504" cm="1">
        <f t="array" ref="T1504">PERCENTILE(IF(Table1[Director Name] = $P1504,Table1[imdb_score]),0.5)</f>
        <v>6.3</v>
      </c>
      <c r="U1504" cm="1">
        <f t="array" ref="U1504">PERCENTILE(IF(Table1[Director Name] = $P1504,Table1[imdb_score]),0.75)</f>
        <v>6.3</v>
      </c>
      <c r="V1504" cm="1">
        <f t="array" ref="V1504">PERCENTILE(IF(Table1[Director Name] = $P1504,Table1[imdb_score]),1)</f>
        <v>6.3</v>
      </c>
    </row>
    <row r="1505" spans="1:22">
      <c r="A1505" t="s">
        <v>426</v>
      </c>
      <c r="B1505">
        <v>237</v>
      </c>
      <c r="C1505">
        <v>111</v>
      </c>
      <c r="D1505" t="s">
        <v>5678</v>
      </c>
      <c r="E1505">
        <v>45045037</v>
      </c>
      <c r="F1505" t="s">
        <v>5679</v>
      </c>
      <c r="G1505" t="s">
        <v>5680</v>
      </c>
      <c r="H1505">
        <v>9045037</v>
      </c>
      <c r="I1505" t="s">
        <v>5681</v>
      </c>
      <c r="J1505" t="s">
        <v>19</v>
      </c>
      <c r="K1505" t="s">
        <v>20</v>
      </c>
      <c r="L1505">
        <v>36000000</v>
      </c>
      <c r="M1505">
        <v>5.9</v>
      </c>
      <c r="N1505" t="s">
        <v>331</v>
      </c>
      <c r="P1505" t="s">
        <v>5682</v>
      </c>
      <c r="Q1505">
        <v>6.1</v>
      </c>
      <c r="R1505">
        <v>1</v>
      </c>
      <c r="S1505" cm="1">
        <f t="array" ref="S1505">PERCENTILE(IF(Table1[Director Name] = $P1505,Table1[imdb_score]),0.25)</f>
        <v>6.1</v>
      </c>
      <c r="T1505" cm="1">
        <f t="array" ref="T1505">PERCENTILE(IF(Table1[Director Name] = $P1505,Table1[imdb_score]),0.5)</f>
        <v>6.1</v>
      </c>
      <c r="U1505" cm="1">
        <f t="array" ref="U1505">PERCENTILE(IF(Table1[Director Name] = $P1505,Table1[imdb_score]),0.75)</f>
        <v>6.1</v>
      </c>
      <c r="V1505" cm="1">
        <f t="array" ref="V1505">PERCENTILE(IF(Table1[Director Name] = $P1505,Table1[imdb_score]),1)</f>
        <v>6.1</v>
      </c>
    </row>
    <row r="1506" spans="1:22">
      <c r="A1506" t="s">
        <v>1822</v>
      </c>
      <c r="B1506">
        <v>137</v>
      </c>
      <c r="C1506">
        <v>90</v>
      </c>
      <c r="D1506" t="s">
        <v>1239</v>
      </c>
      <c r="E1506">
        <v>10042266</v>
      </c>
      <c r="F1506" t="s">
        <v>5683</v>
      </c>
      <c r="G1506" t="s">
        <v>5684</v>
      </c>
      <c r="H1506">
        <v>9042266</v>
      </c>
      <c r="I1506" t="s">
        <v>5685</v>
      </c>
      <c r="J1506" t="s">
        <v>19</v>
      </c>
      <c r="K1506" t="s">
        <v>20</v>
      </c>
      <c r="L1506">
        <v>1000000</v>
      </c>
      <c r="M1506">
        <v>5.9</v>
      </c>
      <c r="N1506" t="s">
        <v>2558</v>
      </c>
      <c r="P1506" t="s">
        <v>5686</v>
      </c>
      <c r="Q1506">
        <v>7.7</v>
      </c>
      <c r="R1506">
        <v>1</v>
      </c>
      <c r="S1506" cm="1">
        <f t="array" ref="S1506">PERCENTILE(IF(Table1[Director Name] = $P1506,Table1[imdb_score]),0.25)</f>
        <v>7.7</v>
      </c>
      <c r="T1506" cm="1">
        <f t="array" ref="T1506">PERCENTILE(IF(Table1[Director Name] = $P1506,Table1[imdb_score]),0.5)</f>
        <v>7.7</v>
      </c>
      <c r="U1506" cm="1">
        <f t="array" ref="U1506">PERCENTILE(IF(Table1[Director Name] = $P1506,Table1[imdb_score]),0.75)</f>
        <v>7.7</v>
      </c>
      <c r="V1506" cm="1">
        <f t="array" ref="V1506">PERCENTILE(IF(Table1[Director Name] = $P1506,Table1[imdb_score]),1)</f>
        <v>7.7</v>
      </c>
    </row>
    <row r="1507" spans="1:22">
      <c r="A1507" t="s">
        <v>1416</v>
      </c>
      <c r="B1507">
        <v>107</v>
      </c>
      <c r="C1507">
        <v>93</v>
      </c>
      <c r="D1507" t="s">
        <v>666</v>
      </c>
      <c r="E1507">
        <v>14015786</v>
      </c>
      <c r="F1507" t="s">
        <v>1732</v>
      </c>
      <c r="G1507" t="s">
        <v>5687</v>
      </c>
      <c r="H1507">
        <v>9015786</v>
      </c>
      <c r="I1507" t="s">
        <v>2459</v>
      </c>
      <c r="J1507" t="s">
        <v>19</v>
      </c>
      <c r="K1507" t="s">
        <v>20</v>
      </c>
      <c r="L1507">
        <v>5000000</v>
      </c>
      <c r="M1507">
        <v>6.5</v>
      </c>
      <c r="N1507" t="s">
        <v>32</v>
      </c>
      <c r="P1507" t="s">
        <v>5688</v>
      </c>
      <c r="Q1507">
        <v>5.8</v>
      </c>
      <c r="R1507">
        <v>1</v>
      </c>
      <c r="S1507" cm="1">
        <f t="array" ref="S1507">PERCENTILE(IF(Table1[Director Name] = $P1507,Table1[imdb_score]),0.25)</f>
        <v>5.8</v>
      </c>
      <c r="T1507" cm="1">
        <f t="array" ref="T1507">PERCENTILE(IF(Table1[Director Name] = $P1507,Table1[imdb_score]),0.5)</f>
        <v>5.8</v>
      </c>
      <c r="U1507" cm="1">
        <f t="array" ref="U1507">PERCENTILE(IF(Table1[Director Name] = $P1507,Table1[imdb_score]),0.75)</f>
        <v>5.8</v>
      </c>
      <c r="V1507" cm="1">
        <f t="array" ref="V1507">PERCENTILE(IF(Table1[Director Name] = $P1507,Table1[imdb_score]),1)</f>
        <v>5.8</v>
      </c>
    </row>
    <row r="1508" spans="1:22">
      <c r="A1508" t="s">
        <v>313</v>
      </c>
      <c r="B1508">
        <v>172</v>
      </c>
      <c r="C1508">
        <v>93</v>
      </c>
      <c r="D1508" t="s">
        <v>4150</v>
      </c>
      <c r="E1508">
        <v>13008928</v>
      </c>
      <c r="F1508" t="s">
        <v>5689</v>
      </c>
      <c r="G1508" t="s">
        <v>5690</v>
      </c>
      <c r="H1508">
        <v>9008928</v>
      </c>
      <c r="I1508" t="s">
        <v>5691</v>
      </c>
      <c r="J1508" t="s">
        <v>19</v>
      </c>
      <c r="K1508" t="s">
        <v>20</v>
      </c>
      <c r="L1508">
        <v>4000000</v>
      </c>
      <c r="M1508">
        <v>7.3</v>
      </c>
      <c r="N1508" t="s">
        <v>1922</v>
      </c>
      <c r="P1508" t="s">
        <v>5692</v>
      </c>
      <c r="Q1508">
        <v>6.7</v>
      </c>
      <c r="R1508">
        <v>1</v>
      </c>
      <c r="S1508" cm="1">
        <f t="array" ref="S1508">PERCENTILE(IF(Table1[Director Name] = $P1508,Table1[imdb_score]),0.25)</f>
        <v>6.7</v>
      </c>
      <c r="T1508" cm="1">
        <f t="array" ref="T1508">PERCENTILE(IF(Table1[Director Name] = $P1508,Table1[imdb_score]),0.5)</f>
        <v>6.7</v>
      </c>
      <c r="U1508" cm="1">
        <f t="array" ref="U1508">PERCENTILE(IF(Table1[Director Name] = $P1508,Table1[imdb_score]),0.75)</f>
        <v>6.7</v>
      </c>
      <c r="V1508" cm="1">
        <f t="array" ref="V1508">PERCENTILE(IF(Table1[Director Name] = $P1508,Table1[imdb_score]),1)</f>
        <v>6.7</v>
      </c>
    </row>
    <row r="1509" spans="1:22">
      <c r="A1509" t="s">
        <v>3453</v>
      </c>
      <c r="B1509">
        <v>132</v>
      </c>
      <c r="C1509">
        <v>120</v>
      </c>
      <c r="D1509" t="s">
        <v>1326</v>
      </c>
      <c r="E1509">
        <v>16938179</v>
      </c>
      <c r="F1509" t="s">
        <v>483</v>
      </c>
      <c r="G1509" t="s">
        <v>5693</v>
      </c>
      <c r="H1509">
        <v>8938179</v>
      </c>
      <c r="I1509" t="s">
        <v>2800</v>
      </c>
      <c r="J1509" t="s">
        <v>19</v>
      </c>
      <c r="K1509" t="s">
        <v>20</v>
      </c>
      <c r="L1509">
        <v>8000000</v>
      </c>
      <c r="M1509">
        <v>7</v>
      </c>
      <c r="N1509" t="s">
        <v>1608</v>
      </c>
      <c r="P1509" t="s">
        <v>5694</v>
      </c>
      <c r="Q1509">
        <v>7.3</v>
      </c>
      <c r="R1509">
        <v>1</v>
      </c>
      <c r="S1509" cm="1">
        <f t="array" ref="S1509">PERCENTILE(IF(Table1[Director Name] = $P1509,Table1[imdb_score]),0.25)</f>
        <v>7.3</v>
      </c>
      <c r="T1509" cm="1">
        <f t="array" ref="T1509">PERCENTILE(IF(Table1[Director Name] = $P1509,Table1[imdb_score]),0.5)</f>
        <v>7.3</v>
      </c>
      <c r="U1509" cm="1">
        <f t="array" ref="U1509">PERCENTILE(IF(Table1[Director Name] = $P1509,Table1[imdb_score]),0.75)</f>
        <v>7.3</v>
      </c>
      <c r="V1509" cm="1">
        <f t="array" ref="V1509">PERCENTILE(IF(Table1[Director Name] = $P1509,Table1[imdb_score]),1)</f>
        <v>7.3</v>
      </c>
    </row>
    <row r="1510" spans="1:22">
      <c r="A1510" t="s">
        <v>5695</v>
      </c>
      <c r="B1510">
        <v>27</v>
      </c>
      <c r="C1510">
        <v>81</v>
      </c>
      <c r="D1510" t="s">
        <v>5696</v>
      </c>
      <c r="E1510">
        <v>26906039</v>
      </c>
      <c r="F1510" t="s">
        <v>5697</v>
      </c>
      <c r="G1510" t="s">
        <v>5698</v>
      </c>
      <c r="H1510">
        <v>8906039</v>
      </c>
      <c r="I1510" t="s">
        <v>5699</v>
      </c>
      <c r="J1510" t="s">
        <v>19</v>
      </c>
      <c r="K1510" t="s">
        <v>20</v>
      </c>
      <c r="L1510">
        <v>18000000</v>
      </c>
      <c r="M1510">
        <v>5.3</v>
      </c>
      <c r="N1510" t="s">
        <v>2302</v>
      </c>
      <c r="P1510" t="s">
        <v>5700</v>
      </c>
      <c r="Q1510">
        <v>7</v>
      </c>
      <c r="R1510">
        <v>1</v>
      </c>
      <c r="S1510" cm="1">
        <f t="array" ref="S1510">PERCENTILE(IF(Table1[Director Name] = $P1510,Table1[imdb_score]),0.25)</f>
        <v>7</v>
      </c>
      <c r="T1510" cm="1">
        <f t="array" ref="T1510">PERCENTILE(IF(Table1[Director Name] = $P1510,Table1[imdb_score]),0.5)</f>
        <v>7</v>
      </c>
      <c r="U1510" cm="1">
        <f t="array" ref="U1510">PERCENTILE(IF(Table1[Director Name] = $P1510,Table1[imdb_score]),0.75)</f>
        <v>7</v>
      </c>
      <c r="V1510" cm="1">
        <f t="array" ref="V1510">PERCENTILE(IF(Table1[Director Name] = $P1510,Table1[imdb_score]),1)</f>
        <v>7</v>
      </c>
    </row>
    <row r="1511" spans="1:22">
      <c r="A1511" t="s">
        <v>1166</v>
      </c>
      <c r="B1511">
        <v>86</v>
      </c>
      <c r="C1511">
        <v>96</v>
      </c>
      <c r="D1511" t="s">
        <v>5701</v>
      </c>
      <c r="E1511">
        <v>28876924</v>
      </c>
      <c r="F1511" t="s">
        <v>5702</v>
      </c>
      <c r="G1511" t="s">
        <v>5703</v>
      </c>
      <c r="H1511">
        <v>8876924</v>
      </c>
      <c r="I1511" t="s">
        <v>5704</v>
      </c>
      <c r="J1511" t="s">
        <v>19</v>
      </c>
      <c r="K1511" t="s">
        <v>20</v>
      </c>
      <c r="L1511">
        <v>20000000</v>
      </c>
      <c r="M1511">
        <v>7.1</v>
      </c>
      <c r="N1511" t="s">
        <v>5705</v>
      </c>
      <c r="P1511" t="s">
        <v>5706</v>
      </c>
      <c r="Q1511">
        <v>6.7</v>
      </c>
      <c r="R1511">
        <v>1</v>
      </c>
      <c r="S1511" cm="1">
        <f t="array" ref="S1511">PERCENTILE(IF(Table1[Director Name] = $P1511,Table1[imdb_score]),0.25)</f>
        <v>6.7</v>
      </c>
      <c r="T1511" cm="1">
        <f t="array" ref="T1511">PERCENTILE(IF(Table1[Director Name] = $P1511,Table1[imdb_score]),0.5)</f>
        <v>6.7</v>
      </c>
      <c r="U1511" cm="1">
        <f t="array" ref="U1511">PERCENTILE(IF(Table1[Director Name] = $P1511,Table1[imdb_score]),0.75)</f>
        <v>6.7</v>
      </c>
      <c r="V1511" cm="1">
        <f t="array" ref="V1511">PERCENTILE(IF(Table1[Director Name] = $P1511,Table1[imdb_score]),1)</f>
        <v>6.7</v>
      </c>
    </row>
    <row r="1512" spans="1:22">
      <c r="A1512" t="s">
        <v>1509</v>
      </c>
      <c r="B1512">
        <v>48</v>
      </c>
      <c r="C1512">
        <v>135</v>
      </c>
      <c r="D1512" t="s">
        <v>783</v>
      </c>
      <c r="E1512">
        <v>53854588</v>
      </c>
      <c r="F1512" t="s">
        <v>2665</v>
      </c>
      <c r="G1512" t="s">
        <v>5707</v>
      </c>
      <c r="H1512">
        <v>8854588</v>
      </c>
      <c r="I1512" t="s">
        <v>990</v>
      </c>
      <c r="J1512" t="s">
        <v>19</v>
      </c>
      <c r="K1512" t="s">
        <v>20</v>
      </c>
      <c r="L1512">
        <v>45000000</v>
      </c>
      <c r="M1512">
        <v>6.3</v>
      </c>
      <c r="N1512" t="s">
        <v>1093</v>
      </c>
      <c r="P1512" t="s">
        <v>5708</v>
      </c>
      <c r="Q1512">
        <v>6.7</v>
      </c>
      <c r="R1512">
        <v>1</v>
      </c>
      <c r="S1512" cm="1">
        <f t="array" ref="S1512">PERCENTILE(IF(Table1[Director Name] = $P1512,Table1[imdb_score]),0.25)</f>
        <v>6.7</v>
      </c>
      <c r="T1512" cm="1">
        <f t="array" ref="T1512">PERCENTILE(IF(Table1[Director Name] = $P1512,Table1[imdb_score]),0.5)</f>
        <v>6.7</v>
      </c>
      <c r="U1512" cm="1">
        <f t="array" ref="U1512">PERCENTILE(IF(Table1[Director Name] = $P1512,Table1[imdb_score]),0.75)</f>
        <v>6.7</v>
      </c>
      <c r="V1512" cm="1">
        <f t="array" ref="V1512">PERCENTILE(IF(Table1[Director Name] = $P1512,Table1[imdb_score]),1)</f>
        <v>6.7</v>
      </c>
    </row>
    <row r="1513" spans="1:22">
      <c r="A1513" t="s">
        <v>492</v>
      </c>
      <c r="B1513">
        <v>60</v>
      </c>
      <c r="C1513">
        <v>122</v>
      </c>
      <c r="D1513" t="s">
        <v>86</v>
      </c>
      <c r="E1513">
        <v>26830000</v>
      </c>
      <c r="F1513" t="s">
        <v>1355</v>
      </c>
      <c r="G1513" t="s">
        <v>5709</v>
      </c>
      <c r="H1513">
        <v>8830000</v>
      </c>
      <c r="I1513" t="s">
        <v>70</v>
      </c>
      <c r="J1513" t="s">
        <v>19</v>
      </c>
      <c r="K1513" t="s">
        <v>20</v>
      </c>
      <c r="L1513">
        <v>18000000</v>
      </c>
      <c r="M1513">
        <v>7.9</v>
      </c>
      <c r="N1513" t="s">
        <v>3922</v>
      </c>
      <c r="P1513" t="s">
        <v>5710</v>
      </c>
      <c r="Q1513">
        <v>6.1</v>
      </c>
      <c r="R1513">
        <v>1</v>
      </c>
      <c r="S1513" cm="1">
        <f t="array" ref="S1513">PERCENTILE(IF(Table1[Director Name] = $P1513,Table1[imdb_score]),0.25)</f>
        <v>6.1</v>
      </c>
      <c r="T1513" cm="1">
        <f t="array" ref="T1513">PERCENTILE(IF(Table1[Director Name] = $P1513,Table1[imdb_score]),0.5)</f>
        <v>6.1</v>
      </c>
      <c r="U1513" cm="1">
        <f t="array" ref="U1513">PERCENTILE(IF(Table1[Director Name] = $P1513,Table1[imdb_score]),0.75)</f>
        <v>6.1</v>
      </c>
      <c r="V1513" cm="1">
        <f t="array" ref="V1513">PERCENTILE(IF(Table1[Director Name] = $P1513,Table1[imdb_score]),1)</f>
        <v>6.1</v>
      </c>
    </row>
    <row r="1514" spans="1:22">
      <c r="A1514" t="s">
        <v>492</v>
      </c>
      <c r="B1514">
        <v>60</v>
      </c>
      <c r="C1514">
        <v>122</v>
      </c>
      <c r="D1514" t="s">
        <v>86</v>
      </c>
      <c r="E1514">
        <v>26830000</v>
      </c>
      <c r="F1514" t="s">
        <v>1355</v>
      </c>
      <c r="G1514" t="s">
        <v>5709</v>
      </c>
      <c r="H1514">
        <v>8830000</v>
      </c>
      <c r="I1514" t="s">
        <v>70</v>
      </c>
      <c r="J1514" t="s">
        <v>19</v>
      </c>
      <c r="K1514" t="s">
        <v>20</v>
      </c>
      <c r="L1514">
        <v>18000000</v>
      </c>
      <c r="M1514">
        <v>7.9</v>
      </c>
      <c r="N1514" t="s">
        <v>3922</v>
      </c>
      <c r="P1514" t="s">
        <v>5711</v>
      </c>
      <c r="Q1514">
        <v>5.9</v>
      </c>
      <c r="R1514">
        <v>1</v>
      </c>
      <c r="S1514" cm="1">
        <f t="array" ref="S1514">PERCENTILE(IF(Table1[Director Name] = $P1514,Table1[imdb_score]),0.25)</f>
        <v>5.9</v>
      </c>
      <c r="T1514" cm="1">
        <f t="array" ref="T1514">PERCENTILE(IF(Table1[Director Name] = $P1514,Table1[imdb_score]),0.5)</f>
        <v>5.9</v>
      </c>
      <c r="U1514" cm="1">
        <f t="array" ref="U1514">PERCENTILE(IF(Table1[Director Name] = $P1514,Table1[imdb_score]),0.75)</f>
        <v>5.9</v>
      </c>
      <c r="V1514" cm="1">
        <f t="array" ref="V1514">PERCENTILE(IF(Table1[Director Name] = $P1514,Table1[imdb_score]),1)</f>
        <v>5.9</v>
      </c>
    </row>
    <row r="1515" spans="1:22">
      <c r="A1515" t="s">
        <v>2699</v>
      </c>
      <c r="B1515">
        <v>31</v>
      </c>
      <c r="C1515">
        <v>109</v>
      </c>
      <c r="D1515" t="s">
        <v>3768</v>
      </c>
      <c r="E1515">
        <v>14821531</v>
      </c>
      <c r="F1515" t="s">
        <v>4934</v>
      </c>
      <c r="G1515" t="s">
        <v>5712</v>
      </c>
      <c r="H1515">
        <v>8821531</v>
      </c>
      <c r="I1515" t="s">
        <v>5713</v>
      </c>
      <c r="J1515" t="s">
        <v>19</v>
      </c>
      <c r="K1515" t="s">
        <v>20</v>
      </c>
      <c r="L1515">
        <v>6000000</v>
      </c>
      <c r="M1515">
        <v>7.3</v>
      </c>
      <c r="N1515" t="s">
        <v>48</v>
      </c>
      <c r="P1515" t="s">
        <v>5443</v>
      </c>
      <c r="Q1515">
        <v>6.6</v>
      </c>
      <c r="R1515">
        <v>1</v>
      </c>
      <c r="S1515" cm="1">
        <f t="array" ref="S1515">PERCENTILE(IF(Table1[Director Name] = $P1515,Table1[imdb_score]),0.25)</f>
        <v>6.6</v>
      </c>
      <c r="T1515" cm="1">
        <f t="array" ref="T1515">PERCENTILE(IF(Table1[Director Name] = $P1515,Table1[imdb_score]),0.5)</f>
        <v>6.6</v>
      </c>
      <c r="U1515" cm="1">
        <f t="array" ref="U1515">PERCENTILE(IF(Table1[Director Name] = $P1515,Table1[imdb_score]),0.75)</f>
        <v>6.6</v>
      </c>
      <c r="V1515" cm="1">
        <f t="array" ref="V1515">PERCENTILE(IF(Table1[Director Name] = $P1515,Table1[imdb_score]),1)</f>
        <v>6.6</v>
      </c>
    </row>
    <row r="1516" spans="1:22">
      <c r="A1516" t="s">
        <v>5349</v>
      </c>
      <c r="B1516">
        <v>137</v>
      </c>
      <c r="C1516">
        <v>89</v>
      </c>
      <c r="D1516" t="s">
        <v>5714</v>
      </c>
      <c r="E1516">
        <v>15818967</v>
      </c>
      <c r="F1516" t="s">
        <v>1875</v>
      </c>
      <c r="G1516" t="s">
        <v>5715</v>
      </c>
      <c r="H1516">
        <v>8818967</v>
      </c>
      <c r="I1516" t="s">
        <v>5716</v>
      </c>
      <c r="J1516" t="s">
        <v>19</v>
      </c>
      <c r="K1516" t="s">
        <v>20</v>
      </c>
      <c r="L1516">
        <v>7000000</v>
      </c>
      <c r="M1516">
        <v>4</v>
      </c>
      <c r="N1516" t="s">
        <v>1318</v>
      </c>
      <c r="P1516" t="s">
        <v>3551</v>
      </c>
      <c r="Q1516">
        <v>7.3</v>
      </c>
      <c r="R1516">
        <v>1</v>
      </c>
      <c r="S1516" cm="1">
        <f t="array" ref="S1516">PERCENTILE(IF(Table1[Director Name] = $P1516,Table1[imdb_score]),0.25)</f>
        <v>7.3</v>
      </c>
      <c r="T1516" cm="1">
        <f t="array" ref="T1516">PERCENTILE(IF(Table1[Director Name] = $P1516,Table1[imdb_score]),0.5)</f>
        <v>7.3</v>
      </c>
      <c r="U1516" cm="1">
        <f t="array" ref="U1516">PERCENTILE(IF(Table1[Director Name] = $P1516,Table1[imdb_score]),0.75)</f>
        <v>7.3</v>
      </c>
      <c r="V1516" cm="1">
        <f t="array" ref="V1516">PERCENTILE(IF(Table1[Director Name] = $P1516,Table1[imdb_score]),1)</f>
        <v>7.3</v>
      </c>
    </row>
    <row r="1517" spans="1:22">
      <c r="A1517" t="s">
        <v>3727</v>
      </c>
      <c r="B1517">
        <v>148</v>
      </c>
      <c r="C1517">
        <v>110</v>
      </c>
      <c r="D1517" t="s">
        <v>1836</v>
      </c>
      <c r="E1517">
        <v>46813366</v>
      </c>
      <c r="F1517" t="s">
        <v>346</v>
      </c>
      <c r="G1517" t="s">
        <v>5717</v>
      </c>
      <c r="H1517">
        <v>8813366</v>
      </c>
      <c r="I1517" t="s">
        <v>3601</v>
      </c>
      <c r="J1517" t="s">
        <v>19</v>
      </c>
      <c r="K1517" t="s">
        <v>20</v>
      </c>
      <c r="L1517">
        <v>38000000</v>
      </c>
      <c r="M1517">
        <v>6.1</v>
      </c>
      <c r="N1517" t="s">
        <v>331</v>
      </c>
      <c r="P1517" t="s">
        <v>5718</v>
      </c>
      <c r="Q1517">
        <v>5.8</v>
      </c>
      <c r="R1517">
        <v>1</v>
      </c>
      <c r="S1517" cm="1">
        <f t="array" ref="S1517">PERCENTILE(IF(Table1[Director Name] = $P1517,Table1[imdb_score]),0.25)</f>
        <v>5.8</v>
      </c>
      <c r="T1517" cm="1">
        <f t="array" ref="T1517">PERCENTILE(IF(Table1[Director Name] = $P1517,Table1[imdb_score]),0.5)</f>
        <v>5.8</v>
      </c>
      <c r="U1517" cm="1">
        <f t="array" ref="U1517">PERCENTILE(IF(Table1[Director Name] = $P1517,Table1[imdb_score]),0.75)</f>
        <v>5.8</v>
      </c>
      <c r="V1517" cm="1">
        <f t="array" ref="V1517">PERCENTILE(IF(Table1[Director Name] = $P1517,Table1[imdb_score]),1)</f>
        <v>5.8</v>
      </c>
    </row>
    <row r="1518" spans="1:22">
      <c r="A1518" t="s">
        <v>1366</v>
      </c>
      <c r="B1518">
        <v>120</v>
      </c>
      <c r="C1518">
        <v>91</v>
      </c>
      <c r="D1518" t="s">
        <v>5579</v>
      </c>
      <c r="E1518">
        <v>43792641</v>
      </c>
      <c r="F1518" t="s">
        <v>371</v>
      </c>
      <c r="G1518" t="s">
        <v>5719</v>
      </c>
      <c r="H1518">
        <v>8792641</v>
      </c>
      <c r="I1518" t="s">
        <v>411</v>
      </c>
      <c r="J1518" t="s">
        <v>19</v>
      </c>
      <c r="K1518" t="s">
        <v>20</v>
      </c>
      <c r="L1518">
        <v>35000000</v>
      </c>
      <c r="M1518">
        <v>5.3</v>
      </c>
      <c r="N1518" t="s">
        <v>331</v>
      </c>
      <c r="P1518" t="s">
        <v>5720</v>
      </c>
      <c r="Q1518">
        <v>4.5</v>
      </c>
      <c r="R1518">
        <v>1</v>
      </c>
      <c r="S1518" cm="1">
        <f t="array" ref="S1518">PERCENTILE(IF(Table1[Director Name] = $P1518,Table1[imdb_score]),0.25)</f>
        <v>4.5</v>
      </c>
      <c r="T1518" cm="1">
        <f t="array" ref="T1518">PERCENTILE(IF(Table1[Director Name] = $P1518,Table1[imdb_score]),0.5)</f>
        <v>4.5</v>
      </c>
      <c r="U1518" cm="1">
        <f t="array" ref="U1518">PERCENTILE(IF(Table1[Director Name] = $P1518,Table1[imdb_score]),0.75)</f>
        <v>4.5</v>
      </c>
      <c r="V1518" cm="1">
        <f t="array" ref="V1518">PERCENTILE(IF(Table1[Director Name] = $P1518,Table1[imdb_score]),1)</f>
        <v>4.5</v>
      </c>
    </row>
    <row r="1519" spans="1:22">
      <c r="A1519" t="s">
        <v>740</v>
      </c>
      <c r="B1519">
        <v>137</v>
      </c>
      <c r="C1519">
        <v>136</v>
      </c>
      <c r="D1519" t="s">
        <v>5721</v>
      </c>
      <c r="E1519">
        <v>51768623</v>
      </c>
      <c r="F1519" t="s">
        <v>3183</v>
      </c>
      <c r="G1519" t="s">
        <v>5722</v>
      </c>
      <c r="H1519">
        <v>8768623</v>
      </c>
      <c r="I1519" t="s">
        <v>1277</v>
      </c>
      <c r="J1519" t="s">
        <v>19</v>
      </c>
      <c r="K1519" t="s">
        <v>20</v>
      </c>
      <c r="L1519">
        <v>43000000</v>
      </c>
      <c r="M1519">
        <v>7.3</v>
      </c>
      <c r="N1519" t="s">
        <v>48</v>
      </c>
      <c r="P1519" t="s">
        <v>5723</v>
      </c>
      <c r="Q1519">
        <v>5.7</v>
      </c>
      <c r="R1519">
        <v>1</v>
      </c>
      <c r="S1519" cm="1">
        <f t="array" ref="S1519">PERCENTILE(IF(Table1[Director Name] = $P1519,Table1[imdb_score]),0.25)</f>
        <v>5.7</v>
      </c>
      <c r="T1519" cm="1">
        <f t="array" ref="T1519">PERCENTILE(IF(Table1[Director Name] = $P1519,Table1[imdb_score]),0.5)</f>
        <v>5.7</v>
      </c>
      <c r="U1519" cm="1">
        <f t="array" ref="U1519">PERCENTILE(IF(Table1[Director Name] = $P1519,Table1[imdb_score]),0.75)</f>
        <v>5.7</v>
      </c>
      <c r="V1519" cm="1">
        <f t="array" ref="V1519">PERCENTILE(IF(Table1[Director Name] = $P1519,Table1[imdb_score]),1)</f>
        <v>5.7</v>
      </c>
    </row>
    <row r="1520" spans="1:22">
      <c r="A1520" t="s">
        <v>2025</v>
      </c>
      <c r="B1520">
        <v>181</v>
      </c>
      <c r="C1520">
        <v>101</v>
      </c>
      <c r="D1520" t="s">
        <v>1374</v>
      </c>
      <c r="E1520">
        <v>27758465</v>
      </c>
      <c r="F1520" t="s">
        <v>5724</v>
      </c>
      <c r="G1520" t="s">
        <v>5725</v>
      </c>
      <c r="H1520">
        <v>8758465</v>
      </c>
      <c r="I1520" t="s">
        <v>5726</v>
      </c>
      <c r="J1520" t="s">
        <v>19</v>
      </c>
      <c r="K1520" t="s">
        <v>20</v>
      </c>
      <c r="L1520">
        <v>19000000</v>
      </c>
      <c r="M1520">
        <v>6.1</v>
      </c>
      <c r="N1520" t="s">
        <v>564</v>
      </c>
      <c r="P1520" t="s">
        <v>5727</v>
      </c>
      <c r="Q1520">
        <v>7.3</v>
      </c>
      <c r="R1520">
        <v>1</v>
      </c>
      <c r="S1520" cm="1">
        <f t="array" ref="S1520">PERCENTILE(IF(Table1[Director Name] = $P1520,Table1[imdb_score]),0.25)</f>
        <v>7.3</v>
      </c>
      <c r="T1520" cm="1">
        <f t="array" ref="T1520">PERCENTILE(IF(Table1[Director Name] = $P1520,Table1[imdb_score]),0.5)</f>
        <v>7.3</v>
      </c>
      <c r="U1520" cm="1">
        <f t="array" ref="U1520">PERCENTILE(IF(Table1[Director Name] = $P1520,Table1[imdb_score]),0.75)</f>
        <v>7.3</v>
      </c>
      <c r="V1520" cm="1">
        <f t="array" ref="V1520">PERCENTILE(IF(Table1[Director Name] = $P1520,Table1[imdb_score]),1)</f>
        <v>7.3</v>
      </c>
    </row>
    <row r="1521" spans="1:22">
      <c r="A1521" t="s">
        <v>4881</v>
      </c>
      <c r="B1521">
        <v>121</v>
      </c>
      <c r="C1521">
        <v>97</v>
      </c>
      <c r="D1521" t="s">
        <v>2908</v>
      </c>
      <c r="E1521">
        <v>16699684</v>
      </c>
      <c r="F1521" t="s">
        <v>190</v>
      </c>
      <c r="G1521" t="s">
        <v>5728</v>
      </c>
      <c r="H1521">
        <v>8699684</v>
      </c>
      <c r="I1521" t="s">
        <v>3120</v>
      </c>
      <c r="J1521" t="s">
        <v>19</v>
      </c>
      <c r="K1521" t="s">
        <v>20</v>
      </c>
      <c r="L1521">
        <v>8000000</v>
      </c>
      <c r="M1521">
        <v>5.6</v>
      </c>
      <c r="N1521" t="s">
        <v>331</v>
      </c>
      <c r="P1521" t="s">
        <v>5729</v>
      </c>
      <c r="Q1521">
        <v>6</v>
      </c>
      <c r="R1521">
        <v>1</v>
      </c>
      <c r="S1521" cm="1">
        <f t="array" ref="S1521">PERCENTILE(IF(Table1[Director Name] = $P1521,Table1[imdb_score]),0.25)</f>
        <v>6</v>
      </c>
      <c r="T1521" cm="1">
        <f t="array" ref="T1521">PERCENTILE(IF(Table1[Director Name] = $P1521,Table1[imdb_score]),0.5)</f>
        <v>6</v>
      </c>
      <c r="U1521" cm="1">
        <f t="array" ref="U1521">PERCENTILE(IF(Table1[Director Name] = $P1521,Table1[imdb_score]),0.75)</f>
        <v>6</v>
      </c>
      <c r="V1521" cm="1">
        <f t="array" ref="V1521">PERCENTILE(IF(Table1[Director Name] = $P1521,Table1[imdb_score]),1)</f>
        <v>6</v>
      </c>
    </row>
    <row r="1522" spans="1:22">
      <c r="A1522" t="s">
        <v>1411</v>
      </c>
      <c r="B1522">
        <v>114</v>
      </c>
      <c r="C1522">
        <v>100</v>
      </c>
      <c r="D1522" t="s">
        <v>1648</v>
      </c>
      <c r="E1522">
        <v>11694528</v>
      </c>
      <c r="F1522" t="s">
        <v>1966</v>
      </c>
      <c r="G1522" t="s">
        <v>5730</v>
      </c>
      <c r="H1522">
        <v>8694528</v>
      </c>
      <c r="I1522" t="s">
        <v>5731</v>
      </c>
      <c r="J1522" t="s">
        <v>19</v>
      </c>
      <c r="K1522" t="s">
        <v>20</v>
      </c>
      <c r="L1522">
        <v>3000000</v>
      </c>
      <c r="M1522">
        <v>7.2</v>
      </c>
      <c r="N1522" t="s">
        <v>5732</v>
      </c>
      <c r="P1522" t="s">
        <v>5733</v>
      </c>
      <c r="Q1522">
        <v>5.5</v>
      </c>
      <c r="R1522">
        <v>1</v>
      </c>
      <c r="S1522" cm="1">
        <f t="array" ref="S1522">PERCENTILE(IF(Table1[Director Name] = $P1522,Table1[imdb_score]),0.25)</f>
        <v>5.5</v>
      </c>
      <c r="T1522" cm="1">
        <f t="array" ref="T1522">PERCENTILE(IF(Table1[Director Name] = $P1522,Table1[imdb_score]),0.5)</f>
        <v>5.5</v>
      </c>
      <c r="U1522" cm="1">
        <f t="array" ref="U1522">PERCENTILE(IF(Table1[Director Name] = $P1522,Table1[imdb_score]),0.75)</f>
        <v>5.5</v>
      </c>
      <c r="V1522" cm="1">
        <f t="array" ref="V1522">PERCENTILE(IF(Table1[Director Name] = $P1522,Table1[imdb_score]),1)</f>
        <v>5.5</v>
      </c>
    </row>
    <row r="1523" spans="1:22">
      <c r="A1523" t="s">
        <v>4153</v>
      </c>
      <c r="B1523">
        <v>134</v>
      </c>
      <c r="C1523">
        <v>108</v>
      </c>
      <c r="D1523" t="s">
        <v>5734</v>
      </c>
      <c r="E1523">
        <v>9600000</v>
      </c>
      <c r="F1523" t="s">
        <v>754</v>
      </c>
      <c r="G1523" t="s">
        <v>5735</v>
      </c>
      <c r="H1523">
        <v>8690000</v>
      </c>
      <c r="I1523" t="s">
        <v>5266</v>
      </c>
      <c r="J1523" t="s">
        <v>19</v>
      </c>
      <c r="K1523" t="s">
        <v>20</v>
      </c>
      <c r="L1523">
        <v>910000</v>
      </c>
      <c r="M1523">
        <v>8.1999999999999993</v>
      </c>
      <c r="N1523" t="s">
        <v>5736</v>
      </c>
      <c r="P1523" t="s">
        <v>4270</v>
      </c>
      <c r="Q1523">
        <v>7.2</v>
      </c>
      <c r="R1523">
        <v>1</v>
      </c>
      <c r="S1523" cm="1">
        <f t="array" ref="S1523">PERCENTILE(IF(Table1[Director Name] = $P1523,Table1[imdb_score]),0.25)</f>
        <v>7.2</v>
      </c>
      <c r="T1523" cm="1">
        <f t="array" ref="T1523">PERCENTILE(IF(Table1[Director Name] = $P1523,Table1[imdb_score]),0.5)</f>
        <v>7.2</v>
      </c>
      <c r="U1523" cm="1">
        <f t="array" ref="U1523">PERCENTILE(IF(Table1[Director Name] = $P1523,Table1[imdb_score]),0.75)</f>
        <v>7.2</v>
      </c>
      <c r="V1523" cm="1">
        <f t="array" ref="V1523">PERCENTILE(IF(Table1[Director Name] = $P1523,Table1[imdb_score]),1)</f>
        <v>7.2</v>
      </c>
    </row>
    <row r="1524" spans="1:22">
      <c r="A1524" t="s">
        <v>1092</v>
      </c>
      <c r="B1524">
        <v>106</v>
      </c>
      <c r="C1524">
        <v>115</v>
      </c>
      <c r="D1524" t="s">
        <v>3219</v>
      </c>
      <c r="E1524">
        <v>32662299</v>
      </c>
      <c r="F1524" t="s">
        <v>761</v>
      </c>
      <c r="G1524" t="s">
        <v>5737</v>
      </c>
      <c r="H1524">
        <v>8662299</v>
      </c>
      <c r="I1524" t="s">
        <v>1092</v>
      </c>
      <c r="J1524" t="s">
        <v>19</v>
      </c>
      <c r="K1524" t="s">
        <v>20</v>
      </c>
      <c r="L1524">
        <v>24000000</v>
      </c>
      <c r="M1524">
        <v>6.9</v>
      </c>
      <c r="N1524" t="s">
        <v>564</v>
      </c>
      <c r="P1524" t="s">
        <v>5738</v>
      </c>
      <c r="Q1524">
        <v>5.9</v>
      </c>
      <c r="R1524">
        <v>1</v>
      </c>
      <c r="S1524" cm="1">
        <f t="array" ref="S1524">PERCENTILE(IF(Table1[Director Name] = $P1524,Table1[imdb_score]),0.25)</f>
        <v>5.9</v>
      </c>
      <c r="T1524" cm="1">
        <f t="array" ref="T1524">PERCENTILE(IF(Table1[Director Name] = $P1524,Table1[imdb_score]),0.5)</f>
        <v>5.9</v>
      </c>
      <c r="U1524" cm="1">
        <f t="array" ref="U1524">PERCENTILE(IF(Table1[Director Name] = $P1524,Table1[imdb_score]),0.75)</f>
        <v>5.9</v>
      </c>
      <c r="V1524" cm="1">
        <f t="array" ref="V1524">PERCENTILE(IF(Table1[Director Name] = $P1524,Table1[imdb_score]),1)</f>
        <v>5.9</v>
      </c>
    </row>
    <row r="1525" spans="1:22">
      <c r="A1525" t="s">
        <v>4071</v>
      </c>
      <c r="B1525">
        <v>137</v>
      </c>
      <c r="C1525">
        <v>96</v>
      </c>
      <c r="D1525" t="s">
        <v>5739</v>
      </c>
      <c r="E1525">
        <v>11642254</v>
      </c>
      <c r="F1525" t="s">
        <v>2502</v>
      </c>
      <c r="G1525" t="s">
        <v>5740</v>
      </c>
      <c r="H1525">
        <v>8642254</v>
      </c>
      <c r="I1525" t="s">
        <v>4167</v>
      </c>
      <c r="J1525" t="s">
        <v>19</v>
      </c>
      <c r="K1525" t="s">
        <v>20</v>
      </c>
      <c r="L1525">
        <v>3000000</v>
      </c>
      <c r="M1525">
        <v>5.2</v>
      </c>
      <c r="N1525" t="s">
        <v>1943</v>
      </c>
      <c r="P1525" t="s">
        <v>2643</v>
      </c>
      <c r="Q1525">
        <v>6.6</v>
      </c>
      <c r="R1525">
        <v>1</v>
      </c>
      <c r="S1525" cm="1">
        <f t="array" ref="S1525">PERCENTILE(IF(Table1[Director Name] = $P1525,Table1[imdb_score]),0.25)</f>
        <v>6.6</v>
      </c>
      <c r="T1525" cm="1">
        <f t="array" ref="T1525">PERCENTILE(IF(Table1[Director Name] = $P1525,Table1[imdb_score]),0.5)</f>
        <v>6.6</v>
      </c>
      <c r="U1525" cm="1">
        <f t="array" ref="U1525">PERCENTILE(IF(Table1[Director Name] = $P1525,Table1[imdb_score]),0.75)</f>
        <v>6.6</v>
      </c>
      <c r="V1525" cm="1">
        <f t="array" ref="V1525">PERCENTILE(IF(Table1[Director Name] = $P1525,Table1[imdb_score]),1)</f>
        <v>6.6</v>
      </c>
    </row>
    <row r="1526" spans="1:22">
      <c r="A1526" t="s">
        <v>1402</v>
      </c>
      <c r="B1526">
        <v>175</v>
      </c>
      <c r="C1526">
        <v>111</v>
      </c>
      <c r="D1526" t="s">
        <v>5741</v>
      </c>
      <c r="E1526">
        <v>33631221</v>
      </c>
      <c r="F1526" t="s">
        <v>1857</v>
      </c>
      <c r="G1526" t="s">
        <v>5742</v>
      </c>
      <c r="H1526">
        <v>8631221</v>
      </c>
      <c r="I1526" t="s">
        <v>5743</v>
      </c>
      <c r="J1526" t="s">
        <v>19</v>
      </c>
      <c r="K1526" t="s">
        <v>20</v>
      </c>
      <c r="L1526">
        <v>25000000</v>
      </c>
      <c r="M1526">
        <v>6</v>
      </c>
      <c r="N1526" t="s">
        <v>1608</v>
      </c>
      <c r="P1526" t="s">
        <v>1303</v>
      </c>
      <c r="Q1526">
        <v>6</v>
      </c>
      <c r="R1526">
        <v>1</v>
      </c>
      <c r="S1526" cm="1">
        <f t="array" ref="S1526">PERCENTILE(IF(Table1[Director Name] = $P1526,Table1[imdb_score]),0.25)</f>
        <v>6</v>
      </c>
      <c r="T1526" cm="1">
        <f t="array" ref="T1526">PERCENTILE(IF(Table1[Director Name] = $P1526,Table1[imdb_score]),0.5)</f>
        <v>6</v>
      </c>
      <c r="U1526" cm="1">
        <f t="array" ref="U1526">PERCENTILE(IF(Table1[Director Name] = $P1526,Table1[imdb_score]),0.75)</f>
        <v>6</v>
      </c>
      <c r="V1526" cm="1">
        <f t="array" ref="V1526">PERCENTILE(IF(Table1[Director Name] = $P1526,Table1[imdb_score]),1)</f>
        <v>6</v>
      </c>
    </row>
    <row r="1527" spans="1:22">
      <c r="A1527" t="s">
        <v>1402</v>
      </c>
      <c r="B1527">
        <v>175</v>
      </c>
      <c r="C1527">
        <v>111</v>
      </c>
      <c r="D1527" t="s">
        <v>5741</v>
      </c>
      <c r="E1527">
        <v>33631221</v>
      </c>
      <c r="F1527" t="s">
        <v>1857</v>
      </c>
      <c r="G1527" t="s">
        <v>5742</v>
      </c>
      <c r="H1527">
        <v>8631221</v>
      </c>
      <c r="I1527" t="s">
        <v>5743</v>
      </c>
      <c r="J1527" t="s">
        <v>19</v>
      </c>
      <c r="K1527" t="s">
        <v>20</v>
      </c>
      <c r="L1527">
        <v>25000000</v>
      </c>
      <c r="M1527">
        <v>6</v>
      </c>
      <c r="N1527" t="s">
        <v>1608</v>
      </c>
      <c r="P1527" t="s">
        <v>5744</v>
      </c>
      <c r="Q1527">
        <v>5.8</v>
      </c>
      <c r="R1527">
        <v>1</v>
      </c>
      <c r="S1527" cm="1">
        <f t="array" ref="S1527">PERCENTILE(IF(Table1[Director Name] = $P1527,Table1[imdb_score]),0.25)</f>
        <v>5.8</v>
      </c>
      <c r="T1527" cm="1">
        <f t="array" ref="T1527">PERCENTILE(IF(Table1[Director Name] = $P1527,Table1[imdb_score]),0.5)</f>
        <v>5.8</v>
      </c>
      <c r="U1527" cm="1">
        <f t="array" ref="U1527">PERCENTILE(IF(Table1[Director Name] = $P1527,Table1[imdb_score]),0.75)</f>
        <v>5.8</v>
      </c>
      <c r="V1527" cm="1">
        <f t="array" ref="V1527">PERCENTILE(IF(Table1[Director Name] = $P1527,Table1[imdb_score]),1)</f>
        <v>5.8</v>
      </c>
    </row>
    <row r="1528" spans="1:22">
      <c r="A1528" t="s">
        <v>356</v>
      </c>
      <c r="B1528">
        <v>103</v>
      </c>
      <c r="C1528">
        <v>112</v>
      </c>
      <c r="D1528" t="s">
        <v>5745</v>
      </c>
      <c r="E1528">
        <v>56607223</v>
      </c>
      <c r="F1528" t="s">
        <v>5746</v>
      </c>
      <c r="G1528" t="s">
        <v>5747</v>
      </c>
      <c r="H1528">
        <v>8607223</v>
      </c>
      <c r="I1528" t="s">
        <v>5748</v>
      </c>
      <c r="J1528" t="s">
        <v>19</v>
      </c>
      <c r="K1528" t="s">
        <v>1075</v>
      </c>
      <c r="L1528">
        <v>48000000</v>
      </c>
      <c r="M1528">
        <v>6.4</v>
      </c>
      <c r="N1528" t="s">
        <v>473</v>
      </c>
      <c r="P1528" t="s">
        <v>5749</v>
      </c>
      <c r="Q1528">
        <v>6.8</v>
      </c>
      <c r="R1528">
        <v>1</v>
      </c>
      <c r="S1528" cm="1">
        <f t="array" ref="S1528">PERCENTILE(IF(Table1[Director Name] = $P1528,Table1[imdb_score]),0.25)</f>
        <v>6.8</v>
      </c>
      <c r="T1528" cm="1">
        <f t="array" ref="T1528">PERCENTILE(IF(Table1[Director Name] = $P1528,Table1[imdb_score]),0.5)</f>
        <v>6.8</v>
      </c>
      <c r="U1528" cm="1">
        <f t="array" ref="U1528">PERCENTILE(IF(Table1[Director Name] = $P1528,Table1[imdb_score]),0.75)</f>
        <v>6.8</v>
      </c>
      <c r="V1528" cm="1">
        <f t="array" ref="V1528">PERCENTILE(IF(Table1[Director Name] = $P1528,Table1[imdb_score]),1)</f>
        <v>6.8</v>
      </c>
    </row>
    <row r="1529" spans="1:22">
      <c r="A1529" t="s">
        <v>1355</v>
      </c>
      <c r="B1529">
        <v>121</v>
      </c>
      <c r="C1529">
        <v>117</v>
      </c>
      <c r="D1529" t="s">
        <v>3935</v>
      </c>
      <c r="E1529">
        <v>21078145</v>
      </c>
      <c r="F1529" t="s">
        <v>1355</v>
      </c>
      <c r="G1529" t="s">
        <v>5750</v>
      </c>
      <c r="H1529">
        <v>8578145</v>
      </c>
      <c r="I1529" t="s">
        <v>5751</v>
      </c>
      <c r="J1529" t="s">
        <v>19</v>
      </c>
      <c r="K1529" t="s">
        <v>20</v>
      </c>
      <c r="L1529">
        <v>12500000</v>
      </c>
      <c r="M1529">
        <v>7.3</v>
      </c>
      <c r="N1529" t="s">
        <v>949</v>
      </c>
      <c r="P1529" t="s">
        <v>1108</v>
      </c>
      <c r="Q1529">
        <v>7</v>
      </c>
      <c r="R1529">
        <v>1</v>
      </c>
      <c r="S1529" cm="1">
        <f t="array" ref="S1529">PERCENTILE(IF(Table1[Director Name] = $P1529,Table1[imdb_score]),0.25)</f>
        <v>7</v>
      </c>
      <c r="T1529" cm="1">
        <f t="array" ref="T1529">PERCENTILE(IF(Table1[Director Name] = $P1529,Table1[imdb_score]),0.5)</f>
        <v>7</v>
      </c>
      <c r="U1529" cm="1">
        <f t="array" ref="U1529">PERCENTILE(IF(Table1[Director Name] = $P1529,Table1[imdb_score]),0.75)</f>
        <v>7</v>
      </c>
      <c r="V1529" cm="1">
        <f t="array" ref="V1529">PERCENTILE(IF(Table1[Director Name] = $P1529,Table1[imdb_score]),1)</f>
        <v>7</v>
      </c>
    </row>
    <row r="1530" spans="1:22">
      <c r="A1530" t="s">
        <v>1561</v>
      </c>
      <c r="B1530">
        <v>284</v>
      </c>
      <c r="C1530">
        <v>110</v>
      </c>
      <c r="D1530" t="s">
        <v>5752</v>
      </c>
      <c r="E1530">
        <v>83503161</v>
      </c>
      <c r="F1530" t="s">
        <v>1466</v>
      </c>
      <c r="G1530" t="s">
        <v>5753</v>
      </c>
      <c r="H1530">
        <v>8503161</v>
      </c>
      <c r="I1530" t="s">
        <v>5754</v>
      </c>
      <c r="J1530" t="s">
        <v>19</v>
      </c>
      <c r="K1530" t="s">
        <v>20</v>
      </c>
      <c r="L1530">
        <v>75000000</v>
      </c>
      <c r="M1530">
        <v>6.1</v>
      </c>
      <c r="N1530" t="s">
        <v>5755</v>
      </c>
      <c r="P1530" t="s">
        <v>3960</v>
      </c>
      <c r="Q1530">
        <v>3.3</v>
      </c>
      <c r="R1530">
        <v>1</v>
      </c>
      <c r="S1530" cm="1">
        <f t="array" ref="S1530">PERCENTILE(IF(Table1[Director Name] = $P1530,Table1[imdb_score]),0.25)</f>
        <v>3.3</v>
      </c>
      <c r="T1530" cm="1">
        <f t="array" ref="T1530">PERCENTILE(IF(Table1[Director Name] = $P1530,Table1[imdb_score]),0.5)</f>
        <v>3.3</v>
      </c>
      <c r="U1530" cm="1">
        <f t="array" ref="U1530">PERCENTILE(IF(Table1[Director Name] = $P1530,Table1[imdb_score]),0.75)</f>
        <v>3.3</v>
      </c>
      <c r="V1530" cm="1">
        <f t="array" ref="V1530">PERCENTILE(IF(Table1[Director Name] = $P1530,Table1[imdb_score]),1)</f>
        <v>3.3</v>
      </c>
    </row>
    <row r="1531" spans="1:22">
      <c r="A1531" t="s">
        <v>5756</v>
      </c>
      <c r="B1531">
        <v>85</v>
      </c>
      <c r="C1531">
        <v>125</v>
      </c>
      <c r="D1531" t="s">
        <v>4934</v>
      </c>
      <c r="E1531">
        <v>38432823</v>
      </c>
      <c r="F1531" t="s">
        <v>1086</v>
      </c>
      <c r="G1531" t="s">
        <v>5757</v>
      </c>
      <c r="H1531">
        <v>8432823</v>
      </c>
      <c r="I1531" t="s">
        <v>321</v>
      </c>
      <c r="J1531" t="s">
        <v>19</v>
      </c>
      <c r="K1531" t="s">
        <v>20</v>
      </c>
      <c r="L1531">
        <v>30000000</v>
      </c>
      <c r="M1531">
        <v>6.9</v>
      </c>
      <c r="N1531" t="s">
        <v>5758</v>
      </c>
      <c r="P1531" t="s">
        <v>5759</v>
      </c>
      <c r="Q1531">
        <v>6.5</v>
      </c>
      <c r="R1531">
        <v>1</v>
      </c>
      <c r="S1531" cm="1">
        <f t="array" ref="S1531">PERCENTILE(IF(Table1[Director Name] = $P1531,Table1[imdb_score]),0.25)</f>
        <v>6.5</v>
      </c>
      <c r="T1531" cm="1">
        <f t="array" ref="T1531">PERCENTILE(IF(Table1[Director Name] = $P1531,Table1[imdb_score]),0.5)</f>
        <v>6.5</v>
      </c>
      <c r="U1531" cm="1">
        <f t="array" ref="U1531">PERCENTILE(IF(Table1[Director Name] = $P1531,Table1[imdb_score]),0.75)</f>
        <v>6.5</v>
      </c>
      <c r="V1531" cm="1">
        <f t="array" ref="V1531">PERCENTILE(IF(Table1[Director Name] = $P1531,Table1[imdb_score]),1)</f>
        <v>6.5</v>
      </c>
    </row>
    <row r="1532" spans="1:22">
      <c r="A1532" t="s">
        <v>286</v>
      </c>
      <c r="B1532">
        <v>77</v>
      </c>
      <c r="C1532">
        <v>126</v>
      </c>
      <c r="D1532" t="s">
        <v>1764</v>
      </c>
      <c r="E1532">
        <v>38413606</v>
      </c>
      <c r="F1532" t="s">
        <v>328</v>
      </c>
      <c r="G1532" t="s">
        <v>5760</v>
      </c>
      <c r="H1532">
        <v>8413606</v>
      </c>
      <c r="I1532" t="s">
        <v>2317</v>
      </c>
      <c r="J1532" t="s">
        <v>19</v>
      </c>
      <c r="K1532" t="s">
        <v>20</v>
      </c>
      <c r="L1532">
        <v>30000000</v>
      </c>
      <c r="M1532">
        <v>7.6</v>
      </c>
      <c r="N1532" t="s">
        <v>709</v>
      </c>
      <c r="P1532" t="s">
        <v>5761</v>
      </c>
      <c r="Q1532">
        <v>6.4</v>
      </c>
      <c r="R1532">
        <v>1</v>
      </c>
      <c r="S1532" cm="1">
        <f t="array" ref="S1532">PERCENTILE(IF(Table1[Director Name] = $P1532,Table1[imdb_score]),0.25)</f>
        <v>6.4</v>
      </c>
      <c r="T1532" cm="1">
        <f t="array" ref="T1532">PERCENTILE(IF(Table1[Director Name] = $P1532,Table1[imdb_score]),0.5)</f>
        <v>6.4</v>
      </c>
      <c r="U1532" cm="1">
        <f t="array" ref="U1532">PERCENTILE(IF(Table1[Director Name] = $P1532,Table1[imdb_score]),0.75)</f>
        <v>6.4</v>
      </c>
      <c r="V1532" cm="1">
        <f t="array" ref="V1532">PERCENTILE(IF(Table1[Director Name] = $P1532,Table1[imdb_score]),1)</f>
        <v>6.4</v>
      </c>
    </row>
    <row r="1533" spans="1:22">
      <c r="A1533" t="s">
        <v>2268</v>
      </c>
      <c r="B1533">
        <v>45</v>
      </c>
      <c r="C1533">
        <v>97</v>
      </c>
      <c r="D1533" t="s">
        <v>294</v>
      </c>
      <c r="E1533">
        <v>63408614</v>
      </c>
      <c r="F1533" t="s">
        <v>888</v>
      </c>
      <c r="G1533" t="s">
        <v>5762</v>
      </c>
      <c r="H1533">
        <v>8408614</v>
      </c>
      <c r="I1533" t="s">
        <v>5763</v>
      </c>
      <c r="J1533" t="s">
        <v>19</v>
      </c>
      <c r="K1533" t="s">
        <v>20</v>
      </c>
      <c r="L1533">
        <v>55000000</v>
      </c>
      <c r="M1533">
        <v>6.3</v>
      </c>
      <c r="N1533" t="s">
        <v>709</v>
      </c>
      <c r="P1533" t="s">
        <v>2361</v>
      </c>
      <c r="Q1533">
        <v>5.5</v>
      </c>
      <c r="R1533">
        <v>1</v>
      </c>
      <c r="S1533" cm="1">
        <f t="array" ref="S1533">PERCENTILE(IF(Table1[Director Name] = $P1533,Table1[imdb_score]),0.25)</f>
        <v>5.5</v>
      </c>
      <c r="T1533" cm="1">
        <f t="array" ref="T1533">PERCENTILE(IF(Table1[Director Name] = $P1533,Table1[imdb_score]),0.5)</f>
        <v>5.5</v>
      </c>
      <c r="U1533" cm="1">
        <f t="array" ref="U1533">PERCENTILE(IF(Table1[Director Name] = $P1533,Table1[imdb_score]),0.75)</f>
        <v>5.5</v>
      </c>
      <c r="V1533" cm="1">
        <f t="array" ref="V1533">PERCENTILE(IF(Table1[Director Name] = $P1533,Table1[imdb_score]),1)</f>
        <v>5.5</v>
      </c>
    </row>
    <row r="1534" spans="1:22">
      <c r="A1534" t="s">
        <v>2940</v>
      </c>
      <c r="B1534">
        <v>77</v>
      </c>
      <c r="C1534">
        <v>103</v>
      </c>
      <c r="D1534" t="s">
        <v>5764</v>
      </c>
      <c r="E1534">
        <v>26400000</v>
      </c>
      <c r="F1534" t="s">
        <v>1987</v>
      </c>
      <c r="G1534" t="s">
        <v>5765</v>
      </c>
      <c r="H1534">
        <v>8400000</v>
      </c>
      <c r="I1534" t="s">
        <v>5766</v>
      </c>
      <c r="J1534" t="s">
        <v>19</v>
      </c>
      <c r="K1534" t="s">
        <v>20</v>
      </c>
      <c r="L1534">
        <v>18000000</v>
      </c>
      <c r="M1534">
        <v>5.8</v>
      </c>
      <c r="N1534" t="s">
        <v>341</v>
      </c>
      <c r="P1534" t="s">
        <v>5767</v>
      </c>
      <c r="Q1534">
        <v>7.1</v>
      </c>
      <c r="R1534">
        <v>1</v>
      </c>
      <c r="S1534" cm="1">
        <f t="array" ref="S1534">PERCENTILE(IF(Table1[Director Name] = $P1534,Table1[imdb_score]),0.25)</f>
        <v>7.1</v>
      </c>
      <c r="T1534" cm="1">
        <f t="array" ref="T1534">PERCENTILE(IF(Table1[Director Name] = $P1534,Table1[imdb_score]),0.5)</f>
        <v>7.1</v>
      </c>
      <c r="U1534" cm="1">
        <f t="array" ref="U1534">PERCENTILE(IF(Table1[Director Name] = $P1534,Table1[imdb_score]),0.75)</f>
        <v>7.1</v>
      </c>
      <c r="V1534" cm="1">
        <f t="array" ref="V1534">PERCENTILE(IF(Table1[Director Name] = $P1534,Table1[imdb_score]),1)</f>
        <v>7.1</v>
      </c>
    </row>
    <row r="1535" spans="1:22">
      <c r="A1535" t="s">
        <v>315</v>
      </c>
      <c r="B1535">
        <v>94</v>
      </c>
      <c r="C1535">
        <v>147</v>
      </c>
      <c r="D1535" t="s">
        <v>5768</v>
      </c>
      <c r="E1535">
        <v>138396624</v>
      </c>
      <c r="F1535" t="s">
        <v>263</v>
      </c>
      <c r="G1535" t="s">
        <v>5769</v>
      </c>
      <c r="H1535">
        <v>8396624</v>
      </c>
      <c r="I1535" t="s">
        <v>4077</v>
      </c>
      <c r="J1535" t="s">
        <v>19</v>
      </c>
      <c r="K1535" t="s">
        <v>20</v>
      </c>
      <c r="L1535">
        <v>130000000</v>
      </c>
      <c r="M1535">
        <v>6.6</v>
      </c>
      <c r="N1535" t="s">
        <v>709</v>
      </c>
      <c r="P1535" t="s">
        <v>468</v>
      </c>
      <c r="Q1535">
        <v>6.5</v>
      </c>
      <c r="R1535">
        <v>1</v>
      </c>
      <c r="S1535" cm="1">
        <f t="array" ref="S1535">PERCENTILE(IF(Table1[Director Name] = $P1535,Table1[imdb_score]),0.25)</f>
        <v>6.5</v>
      </c>
      <c r="T1535" cm="1">
        <f t="array" ref="T1535">PERCENTILE(IF(Table1[Director Name] = $P1535,Table1[imdb_score]),0.5)</f>
        <v>6.5</v>
      </c>
      <c r="U1535" cm="1">
        <f t="array" ref="U1535">PERCENTILE(IF(Table1[Director Name] = $P1535,Table1[imdb_score]),0.75)</f>
        <v>6.5</v>
      </c>
      <c r="V1535" cm="1">
        <f t="array" ref="V1535">PERCENTILE(IF(Table1[Director Name] = $P1535,Table1[imdb_score]),1)</f>
        <v>6.5</v>
      </c>
    </row>
    <row r="1536" spans="1:22">
      <c r="A1536" t="s">
        <v>5512</v>
      </c>
      <c r="B1536">
        <v>74</v>
      </c>
      <c r="C1536">
        <v>82</v>
      </c>
      <c r="D1536" t="s">
        <v>5770</v>
      </c>
      <c r="E1536">
        <v>13350177</v>
      </c>
      <c r="F1536" t="s">
        <v>5771</v>
      </c>
      <c r="G1536" t="s">
        <v>5772</v>
      </c>
      <c r="H1536">
        <v>8350177</v>
      </c>
      <c r="I1536" t="s">
        <v>1415</v>
      </c>
      <c r="J1536" t="s">
        <v>19</v>
      </c>
      <c r="K1536" t="s">
        <v>20</v>
      </c>
      <c r="L1536">
        <v>5000000</v>
      </c>
      <c r="M1536">
        <v>3.8</v>
      </c>
      <c r="N1536" t="s">
        <v>2101</v>
      </c>
      <c r="P1536" t="s">
        <v>967</v>
      </c>
      <c r="Q1536">
        <v>7.3</v>
      </c>
      <c r="R1536">
        <v>1</v>
      </c>
      <c r="S1536" cm="1">
        <f t="array" ref="S1536">PERCENTILE(IF(Table1[Director Name] = $P1536,Table1[imdb_score]),0.25)</f>
        <v>7.3</v>
      </c>
      <c r="T1536" cm="1">
        <f t="array" ref="T1536">PERCENTILE(IF(Table1[Director Name] = $P1536,Table1[imdb_score]),0.5)</f>
        <v>7.3</v>
      </c>
      <c r="U1536" cm="1">
        <f t="array" ref="U1536">PERCENTILE(IF(Table1[Director Name] = $P1536,Table1[imdb_score]),0.75)</f>
        <v>7.3</v>
      </c>
      <c r="V1536" cm="1">
        <f t="array" ref="V1536">PERCENTILE(IF(Table1[Director Name] = $P1536,Table1[imdb_score]),1)</f>
        <v>7.3</v>
      </c>
    </row>
    <row r="1537" spans="1:22">
      <c r="A1537" t="s">
        <v>5372</v>
      </c>
      <c r="B1537">
        <v>87</v>
      </c>
      <c r="C1537">
        <v>78</v>
      </c>
      <c r="D1537" t="s">
        <v>389</v>
      </c>
      <c r="E1537">
        <v>58336565</v>
      </c>
      <c r="F1537" t="s">
        <v>344</v>
      </c>
      <c r="G1537" t="s">
        <v>5773</v>
      </c>
      <c r="H1537">
        <v>8336565</v>
      </c>
      <c r="I1537" t="s">
        <v>136</v>
      </c>
      <c r="J1537" t="s">
        <v>19</v>
      </c>
      <c r="K1537" t="s">
        <v>20</v>
      </c>
      <c r="L1537">
        <v>50000000</v>
      </c>
      <c r="M1537">
        <v>6.6</v>
      </c>
      <c r="N1537" t="s">
        <v>139</v>
      </c>
      <c r="P1537" t="s">
        <v>5774</v>
      </c>
      <c r="Q1537">
        <v>4</v>
      </c>
      <c r="R1537">
        <v>1</v>
      </c>
      <c r="S1537" cm="1">
        <f t="array" ref="S1537">PERCENTILE(IF(Table1[Director Name] = $P1537,Table1[imdb_score]),0.25)</f>
        <v>4</v>
      </c>
      <c r="T1537" cm="1">
        <f t="array" ref="T1537">PERCENTILE(IF(Table1[Director Name] = $P1537,Table1[imdb_score]),0.5)</f>
        <v>4</v>
      </c>
      <c r="U1537" cm="1">
        <f t="array" ref="U1537">PERCENTILE(IF(Table1[Director Name] = $P1537,Table1[imdb_score]),0.75)</f>
        <v>4</v>
      </c>
      <c r="V1537" cm="1">
        <f t="array" ref="V1537">PERCENTILE(IF(Table1[Director Name] = $P1537,Table1[imdb_score]),1)</f>
        <v>4</v>
      </c>
    </row>
    <row r="1538" spans="1:22">
      <c r="A1538" t="s">
        <v>449</v>
      </c>
      <c r="B1538">
        <v>330</v>
      </c>
      <c r="C1538">
        <v>101</v>
      </c>
      <c r="D1538" t="s">
        <v>4023</v>
      </c>
      <c r="E1538">
        <v>118311368</v>
      </c>
      <c r="F1538" t="s">
        <v>1139</v>
      </c>
      <c r="G1538" t="s">
        <v>5775</v>
      </c>
      <c r="H1538">
        <v>8311368</v>
      </c>
      <c r="I1538" t="s">
        <v>5776</v>
      </c>
      <c r="J1538" t="s">
        <v>19</v>
      </c>
      <c r="K1538" t="s">
        <v>20</v>
      </c>
      <c r="L1538">
        <v>110000000</v>
      </c>
      <c r="M1538">
        <v>6.4</v>
      </c>
      <c r="N1538" t="s">
        <v>2792</v>
      </c>
      <c r="P1538" t="s">
        <v>5777</v>
      </c>
      <c r="Q1538">
        <v>7.1</v>
      </c>
      <c r="R1538">
        <v>1</v>
      </c>
      <c r="S1538" cm="1">
        <f t="array" ref="S1538">PERCENTILE(IF(Table1[Director Name] = $P1538,Table1[imdb_score]),0.25)</f>
        <v>7.1</v>
      </c>
      <c r="T1538" cm="1">
        <f t="array" ref="T1538">PERCENTILE(IF(Table1[Director Name] = $P1538,Table1[imdb_score]),0.5)</f>
        <v>7.1</v>
      </c>
      <c r="U1538" cm="1">
        <f t="array" ref="U1538">PERCENTILE(IF(Table1[Director Name] = $P1538,Table1[imdb_score]),0.75)</f>
        <v>7.1</v>
      </c>
      <c r="V1538" cm="1">
        <f t="array" ref="V1538">PERCENTILE(IF(Table1[Director Name] = $P1538,Table1[imdb_score]),1)</f>
        <v>7.1</v>
      </c>
    </row>
    <row r="1539" spans="1:22">
      <c r="A1539" t="s">
        <v>1709</v>
      </c>
      <c r="B1539">
        <v>78</v>
      </c>
      <c r="C1539">
        <v>94</v>
      </c>
      <c r="D1539" t="s">
        <v>3113</v>
      </c>
      <c r="E1539">
        <v>58297830</v>
      </c>
      <c r="F1539" t="s">
        <v>192</v>
      </c>
      <c r="G1539" t="s">
        <v>5778</v>
      </c>
      <c r="H1539">
        <v>8297830</v>
      </c>
      <c r="I1539" t="s">
        <v>5779</v>
      </c>
      <c r="J1539" t="s">
        <v>19</v>
      </c>
      <c r="K1539" t="s">
        <v>20</v>
      </c>
      <c r="L1539">
        <v>50000000</v>
      </c>
      <c r="M1539">
        <v>7.1</v>
      </c>
      <c r="N1539" t="s">
        <v>5780</v>
      </c>
      <c r="P1539" t="s">
        <v>5781</v>
      </c>
      <c r="Q1539">
        <v>6.5</v>
      </c>
      <c r="R1539">
        <v>1</v>
      </c>
      <c r="S1539" cm="1">
        <f t="array" ref="S1539">PERCENTILE(IF(Table1[Director Name] = $P1539,Table1[imdb_score]),0.25)</f>
        <v>6.5</v>
      </c>
      <c r="T1539" cm="1">
        <f t="array" ref="T1539">PERCENTILE(IF(Table1[Director Name] = $P1539,Table1[imdb_score]),0.5)</f>
        <v>6.5</v>
      </c>
      <c r="U1539" cm="1">
        <f t="array" ref="U1539">PERCENTILE(IF(Table1[Director Name] = $P1539,Table1[imdb_score]),0.75)</f>
        <v>6.5</v>
      </c>
      <c r="V1539" cm="1">
        <f t="array" ref="V1539">PERCENTILE(IF(Table1[Director Name] = $P1539,Table1[imdb_score]),1)</f>
        <v>6.5</v>
      </c>
    </row>
    <row r="1540" spans="1:22">
      <c r="A1540" t="s">
        <v>5155</v>
      </c>
      <c r="B1540">
        <v>14</v>
      </c>
      <c r="C1540">
        <v>123</v>
      </c>
      <c r="D1540" t="s">
        <v>5653</v>
      </c>
      <c r="E1540">
        <v>18272447</v>
      </c>
      <c r="F1540" t="s">
        <v>3957</v>
      </c>
      <c r="G1540" t="s">
        <v>5782</v>
      </c>
      <c r="H1540">
        <v>8272447</v>
      </c>
      <c r="I1540" t="s">
        <v>1156</v>
      </c>
      <c r="J1540" t="s">
        <v>19</v>
      </c>
      <c r="K1540" t="s">
        <v>20</v>
      </c>
      <c r="L1540">
        <v>10000000</v>
      </c>
      <c r="M1540">
        <v>5.9</v>
      </c>
      <c r="N1540" t="s">
        <v>1124</v>
      </c>
      <c r="P1540" t="s">
        <v>5783</v>
      </c>
      <c r="Q1540">
        <v>7.2</v>
      </c>
      <c r="R1540">
        <v>1</v>
      </c>
      <c r="S1540" cm="1">
        <f t="array" ref="S1540">PERCENTILE(IF(Table1[Director Name] = $P1540,Table1[imdb_score]),0.25)</f>
        <v>7.2</v>
      </c>
      <c r="T1540" cm="1">
        <f t="array" ref="T1540">PERCENTILE(IF(Table1[Director Name] = $P1540,Table1[imdb_score]),0.5)</f>
        <v>7.2</v>
      </c>
      <c r="U1540" cm="1">
        <f t="array" ref="U1540">PERCENTILE(IF(Table1[Director Name] = $P1540,Table1[imdb_score]),0.75)</f>
        <v>7.2</v>
      </c>
      <c r="V1540" cm="1">
        <f t="array" ref="V1540">PERCENTILE(IF(Table1[Director Name] = $P1540,Table1[imdb_score]),1)</f>
        <v>7.2</v>
      </c>
    </row>
    <row r="1541" spans="1:22">
      <c r="A1541" t="s">
        <v>1323</v>
      </c>
      <c r="B1541">
        <v>68</v>
      </c>
      <c r="C1541">
        <v>135</v>
      </c>
      <c r="D1541" t="s">
        <v>3646</v>
      </c>
      <c r="E1541">
        <v>13269963</v>
      </c>
      <c r="F1541" t="s">
        <v>1044</v>
      </c>
      <c r="G1541" t="s">
        <v>5784</v>
      </c>
      <c r="H1541">
        <v>8269963</v>
      </c>
      <c r="I1541" t="s">
        <v>5785</v>
      </c>
      <c r="J1541" t="s">
        <v>19</v>
      </c>
      <c r="K1541" t="s">
        <v>20</v>
      </c>
      <c r="L1541">
        <v>5000000</v>
      </c>
      <c r="M1541">
        <v>7.6</v>
      </c>
      <c r="N1541" t="s">
        <v>4234</v>
      </c>
      <c r="P1541" t="s">
        <v>5786</v>
      </c>
      <c r="Q1541">
        <v>7.1</v>
      </c>
      <c r="R1541">
        <v>1</v>
      </c>
      <c r="S1541" cm="1">
        <f t="array" ref="S1541">PERCENTILE(IF(Table1[Director Name] = $P1541,Table1[imdb_score]),0.25)</f>
        <v>7.1</v>
      </c>
      <c r="T1541" cm="1">
        <f t="array" ref="T1541">PERCENTILE(IF(Table1[Director Name] = $P1541,Table1[imdb_score]),0.5)</f>
        <v>7.1</v>
      </c>
      <c r="U1541" cm="1">
        <f t="array" ref="U1541">PERCENTILE(IF(Table1[Director Name] = $P1541,Table1[imdb_score]),0.75)</f>
        <v>7.1</v>
      </c>
      <c r="V1541" cm="1">
        <f t="array" ref="V1541">PERCENTILE(IF(Table1[Director Name] = $P1541,Table1[imdb_score]),1)</f>
        <v>7.1</v>
      </c>
    </row>
    <row r="1542" spans="1:22">
      <c r="A1542" t="s">
        <v>1287</v>
      </c>
      <c r="B1542">
        <v>111</v>
      </c>
      <c r="C1542">
        <v>86</v>
      </c>
      <c r="D1542" t="s">
        <v>2658</v>
      </c>
      <c r="E1542">
        <v>38232624</v>
      </c>
      <c r="F1542" t="s">
        <v>2569</v>
      </c>
      <c r="G1542" t="s">
        <v>5787</v>
      </c>
      <c r="H1542">
        <v>8232624</v>
      </c>
      <c r="I1542" t="s">
        <v>5788</v>
      </c>
      <c r="J1542" t="s">
        <v>19</v>
      </c>
      <c r="K1542" t="s">
        <v>20</v>
      </c>
      <c r="L1542">
        <v>30000000</v>
      </c>
      <c r="M1542">
        <v>2.7</v>
      </c>
      <c r="N1542" t="s">
        <v>57</v>
      </c>
      <c r="P1542" t="s">
        <v>4143</v>
      </c>
      <c r="Q1542">
        <v>5.8</v>
      </c>
      <c r="R1542">
        <v>1</v>
      </c>
      <c r="S1542" cm="1">
        <f t="array" ref="S1542">PERCENTILE(IF(Table1[Director Name] = $P1542,Table1[imdb_score]),0.25)</f>
        <v>5.8</v>
      </c>
      <c r="T1542" cm="1">
        <f t="array" ref="T1542">PERCENTILE(IF(Table1[Director Name] = $P1542,Table1[imdb_score]),0.5)</f>
        <v>5.8</v>
      </c>
      <c r="U1542" cm="1">
        <f t="array" ref="U1542">PERCENTILE(IF(Table1[Director Name] = $P1542,Table1[imdb_score]),0.75)</f>
        <v>5.8</v>
      </c>
      <c r="V1542" cm="1">
        <f t="array" ref="V1542">PERCENTILE(IF(Table1[Director Name] = $P1542,Table1[imdb_score]),1)</f>
        <v>5.8</v>
      </c>
    </row>
    <row r="1543" spans="1:22">
      <c r="A1543" t="s">
        <v>3020</v>
      </c>
      <c r="B1543">
        <v>386</v>
      </c>
      <c r="C1543">
        <v>99</v>
      </c>
      <c r="D1543" t="s">
        <v>5789</v>
      </c>
      <c r="E1543">
        <v>14597405</v>
      </c>
      <c r="F1543" t="s">
        <v>1320</v>
      </c>
      <c r="G1543" t="s">
        <v>5790</v>
      </c>
      <c r="H1543">
        <v>8197405</v>
      </c>
      <c r="I1543" t="s">
        <v>3040</v>
      </c>
      <c r="J1543" t="s">
        <v>19</v>
      </c>
      <c r="K1543" t="s">
        <v>379</v>
      </c>
      <c r="L1543">
        <v>6400000</v>
      </c>
      <c r="M1543">
        <v>7</v>
      </c>
      <c r="N1543" t="s">
        <v>949</v>
      </c>
      <c r="P1543" t="s">
        <v>5791</v>
      </c>
      <c r="Q1543">
        <v>4.4000000000000004</v>
      </c>
      <c r="R1543">
        <v>1</v>
      </c>
      <c r="S1543" cm="1">
        <f t="array" ref="S1543">PERCENTILE(IF(Table1[Director Name] = $P1543,Table1[imdb_score]),0.25)</f>
        <v>4.4000000000000004</v>
      </c>
      <c r="T1543" cm="1">
        <f t="array" ref="T1543">PERCENTILE(IF(Table1[Director Name] = $P1543,Table1[imdb_score]),0.5)</f>
        <v>4.4000000000000004</v>
      </c>
      <c r="U1543" cm="1">
        <f t="array" ref="U1543">PERCENTILE(IF(Table1[Director Name] = $P1543,Table1[imdb_score]),0.75)</f>
        <v>4.4000000000000004</v>
      </c>
      <c r="V1543" cm="1">
        <f t="array" ref="V1543">PERCENTILE(IF(Table1[Director Name] = $P1543,Table1[imdb_score]),1)</f>
        <v>4.4000000000000004</v>
      </c>
    </row>
    <row r="1544" spans="1:22">
      <c r="A1544" t="s">
        <v>51</v>
      </c>
      <c r="B1544">
        <v>77</v>
      </c>
      <c r="C1544">
        <v>155</v>
      </c>
      <c r="D1544" t="s">
        <v>86</v>
      </c>
      <c r="E1544">
        <v>44175394</v>
      </c>
      <c r="F1544" t="s">
        <v>957</v>
      </c>
      <c r="G1544" t="s">
        <v>5792</v>
      </c>
      <c r="H1544">
        <v>8175394</v>
      </c>
      <c r="I1544" t="s">
        <v>1044</v>
      </c>
      <c r="J1544" t="s">
        <v>19</v>
      </c>
      <c r="K1544" t="s">
        <v>20</v>
      </c>
      <c r="L1544">
        <v>36000000</v>
      </c>
      <c r="M1544">
        <v>7.2</v>
      </c>
      <c r="N1544" t="s">
        <v>3452</v>
      </c>
      <c r="P1544" t="s">
        <v>5793</v>
      </c>
      <c r="Q1544">
        <v>5.7</v>
      </c>
      <c r="R1544">
        <v>1</v>
      </c>
      <c r="S1544" cm="1">
        <f t="array" ref="S1544">PERCENTILE(IF(Table1[Director Name] = $P1544,Table1[imdb_score]),0.25)</f>
        <v>5.7</v>
      </c>
      <c r="T1544" cm="1">
        <f t="array" ref="T1544">PERCENTILE(IF(Table1[Director Name] = $P1544,Table1[imdb_score]),0.5)</f>
        <v>5.7</v>
      </c>
      <c r="U1544" cm="1">
        <f t="array" ref="U1544">PERCENTILE(IF(Table1[Director Name] = $P1544,Table1[imdb_score]),0.75)</f>
        <v>5.7</v>
      </c>
      <c r="V1544" cm="1">
        <f t="array" ref="V1544">PERCENTILE(IF(Table1[Director Name] = $P1544,Table1[imdb_score]),1)</f>
        <v>5.7</v>
      </c>
    </row>
    <row r="1545" spans="1:22">
      <c r="A1545" t="s">
        <v>2645</v>
      </c>
      <c r="B1545">
        <v>283</v>
      </c>
      <c r="C1545">
        <v>104</v>
      </c>
      <c r="D1545" t="s">
        <v>5794</v>
      </c>
      <c r="E1545">
        <v>16168741</v>
      </c>
      <c r="F1545" t="s">
        <v>5795</v>
      </c>
      <c r="G1545" t="s">
        <v>5796</v>
      </c>
      <c r="H1545">
        <v>8168741</v>
      </c>
      <c r="I1545" t="s">
        <v>5797</v>
      </c>
      <c r="J1545" t="s">
        <v>19</v>
      </c>
      <c r="K1545" t="s">
        <v>20</v>
      </c>
      <c r="L1545">
        <v>8000000</v>
      </c>
      <c r="M1545">
        <v>7.4</v>
      </c>
      <c r="N1545" t="s">
        <v>1618</v>
      </c>
      <c r="P1545" t="s">
        <v>5798</v>
      </c>
      <c r="Q1545">
        <v>6.6</v>
      </c>
      <c r="R1545">
        <v>1</v>
      </c>
      <c r="S1545" cm="1">
        <f t="array" ref="S1545">PERCENTILE(IF(Table1[Director Name] = $P1545,Table1[imdb_score]),0.25)</f>
        <v>6.6</v>
      </c>
      <c r="T1545" cm="1">
        <f t="array" ref="T1545">PERCENTILE(IF(Table1[Director Name] = $P1545,Table1[imdb_score]),0.5)</f>
        <v>6.6</v>
      </c>
      <c r="U1545" cm="1">
        <f t="array" ref="U1545">PERCENTILE(IF(Table1[Director Name] = $P1545,Table1[imdb_score]),0.75)</f>
        <v>6.6</v>
      </c>
      <c r="V1545" cm="1">
        <f t="array" ref="V1545">PERCENTILE(IF(Table1[Director Name] = $P1545,Table1[imdb_score]),1)</f>
        <v>6.6</v>
      </c>
    </row>
    <row r="1546" spans="1:22">
      <c r="A1546" t="s">
        <v>4421</v>
      </c>
      <c r="B1546">
        <v>56</v>
      </c>
      <c r="C1546">
        <v>98</v>
      </c>
      <c r="D1546" t="s">
        <v>946</v>
      </c>
      <c r="E1546">
        <v>16115878</v>
      </c>
      <c r="F1546" t="s">
        <v>2172</v>
      </c>
      <c r="G1546" t="s">
        <v>5799</v>
      </c>
      <c r="H1546">
        <v>8115878</v>
      </c>
      <c r="I1546" t="s">
        <v>1970</v>
      </c>
      <c r="J1546" t="s">
        <v>19</v>
      </c>
      <c r="K1546" t="s">
        <v>20</v>
      </c>
      <c r="L1546">
        <v>8000000</v>
      </c>
      <c r="M1546">
        <v>6.6</v>
      </c>
      <c r="N1546" t="s">
        <v>5800</v>
      </c>
      <c r="P1546" t="s">
        <v>4824</v>
      </c>
      <c r="Q1546">
        <v>6.8</v>
      </c>
      <c r="R1546">
        <v>1</v>
      </c>
      <c r="S1546" cm="1">
        <f t="array" ref="S1546">PERCENTILE(IF(Table1[Director Name] = $P1546,Table1[imdb_score]),0.25)</f>
        <v>6.8</v>
      </c>
      <c r="T1546" cm="1">
        <f t="array" ref="T1546">PERCENTILE(IF(Table1[Director Name] = $P1546,Table1[imdb_score]),0.5)</f>
        <v>6.8</v>
      </c>
      <c r="U1546" cm="1">
        <f t="array" ref="U1546">PERCENTILE(IF(Table1[Director Name] = $P1546,Table1[imdb_score]),0.75)</f>
        <v>6.8</v>
      </c>
      <c r="V1546" cm="1">
        <f t="array" ref="V1546">PERCENTILE(IF(Table1[Director Name] = $P1546,Table1[imdb_score]),1)</f>
        <v>6.8</v>
      </c>
    </row>
    <row r="1547" spans="1:22">
      <c r="A1547" t="s">
        <v>5801</v>
      </c>
      <c r="B1547">
        <v>101</v>
      </c>
      <c r="C1547">
        <v>109</v>
      </c>
      <c r="D1547" t="s">
        <v>5802</v>
      </c>
      <c r="E1547">
        <v>9000000</v>
      </c>
      <c r="F1547" t="s">
        <v>3021</v>
      </c>
      <c r="G1547" t="s">
        <v>5803</v>
      </c>
      <c r="H1547">
        <v>8100000</v>
      </c>
      <c r="I1547" t="s">
        <v>5804</v>
      </c>
      <c r="J1547" t="s">
        <v>19</v>
      </c>
      <c r="K1547" t="s">
        <v>20</v>
      </c>
      <c r="L1547">
        <v>900000</v>
      </c>
      <c r="M1547">
        <v>6.2</v>
      </c>
      <c r="N1547" t="s">
        <v>914</v>
      </c>
      <c r="P1547" t="s">
        <v>5805</v>
      </c>
      <c r="Q1547">
        <v>7.3</v>
      </c>
      <c r="R1547">
        <v>1</v>
      </c>
      <c r="S1547" cm="1">
        <f t="array" ref="S1547">PERCENTILE(IF(Table1[Director Name] = $P1547,Table1[imdb_score]),0.25)</f>
        <v>7.3</v>
      </c>
      <c r="T1547" cm="1">
        <f t="array" ref="T1547">PERCENTILE(IF(Table1[Director Name] = $P1547,Table1[imdb_score]),0.5)</f>
        <v>7.3</v>
      </c>
      <c r="U1547" cm="1">
        <f t="array" ref="U1547">PERCENTILE(IF(Table1[Director Name] = $P1547,Table1[imdb_score]),0.75)</f>
        <v>7.3</v>
      </c>
      <c r="V1547" cm="1">
        <f t="array" ref="V1547">PERCENTILE(IF(Table1[Director Name] = $P1547,Table1[imdb_score]),1)</f>
        <v>7.3</v>
      </c>
    </row>
    <row r="1548" spans="1:22">
      <c r="A1548" t="s">
        <v>681</v>
      </c>
      <c r="B1548">
        <v>179</v>
      </c>
      <c r="C1548">
        <v>93</v>
      </c>
      <c r="D1548" t="s">
        <v>1389</v>
      </c>
      <c r="E1548">
        <v>17096053</v>
      </c>
      <c r="F1548" t="s">
        <v>394</v>
      </c>
      <c r="G1548" t="s">
        <v>5806</v>
      </c>
      <c r="H1548">
        <v>8096053</v>
      </c>
      <c r="I1548" t="s">
        <v>204</v>
      </c>
      <c r="J1548" t="s">
        <v>19</v>
      </c>
      <c r="K1548" t="s">
        <v>20</v>
      </c>
      <c r="L1548">
        <v>9000000</v>
      </c>
      <c r="M1548">
        <v>7.7</v>
      </c>
      <c r="N1548" t="s">
        <v>167</v>
      </c>
      <c r="P1548" t="s">
        <v>5807</v>
      </c>
      <c r="Q1548">
        <v>6.8</v>
      </c>
      <c r="R1548">
        <v>1</v>
      </c>
      <c r="S1548" cm="1">
        <f t="array" ref="S1548">PERCENTILE(IF(Table1[Director Name] = $P1548,Table1[imdb_score]),0.25)</f>
        <v>6.8</v>
      </c>
      <c r="T1548" cm="1">
        <f t="array" ref="T1548">PERCENTILE(IF(Table1[Director Name] = $P1548,Table1[imdb_score]),0.5)</f>
        <v>6.8</v>
      </c>
      <c r="U1548" cm="1">
        <f t="array" ref="U1548">PERCENTILE(IF(Table1[Director Name] = $P1548,Table1[imdb_score]),0.75)</f>
        <v>6.8</v>
      </c>
      <c r="V1548" cm="1">
        <f t="array" ref="V1548">PERCENTILE(IF(Table1[Director Name] = $P1548,Table1[imdb_score]),1)</f>
        <v>6.8</v>
      </c>
    </row>
    <row r="1549" spans="1:22">
      <c r="A1549" t="s">
        <v>266</v>
      </c>
      <c r="B1549">
        <v>278</v>
      </c>
      <c r="C1549">
        <v>119</v>
      </c>
      <c r="D1549" t="s">
        <v>3819</v>
      </c>
      <c r="E1549">
        <v>23089926</v>
      </c>
      <c r="F1549" t="s">
        <v>62</v>
      </c>
      <c r="G1549" t="s">
        <v>5808</v>
      </c>
      <c r="H1549">
        <v>8089926</v>
      </c>
      <c r="I1549" t="s">
        <v>3054</v>
      </c>
      <c r="J1549" t="s">
        <v>19</v>
      </c>
      <c r="K1549" t="s">
        <v>379</v>
      </c>
      <c r="L1549">
        <v>15000000</v>
      </c>
      <c r="M1549">
        <v>7.7</v>
      </c>
      <c r="N1549" t="s">
        <v>640</v>
      </c>
      <c r="P1549" t="s">
        <v>5809</v>
      </c>
      <c r="Q1549">
        <v>6.2</v>
      </c>
      <c r="R1549">
        <v>1</v>
      </c>
      <c r="S1549" cm="1">
        <f t="array" ref="S1549">PERCENTILE(IF(Table1[Director Name] = $P1549,Table1[imdb_score]),0.25)</f>
        <v>6.2</v>
      </c>
      <c r="T1549" cm="1">
        <f t="array" ref="T1549">PERCENTILE(IF(Table1[Director Name] = $P1549,Table1[imdb_score]),0.5)</f>
        <v>6.2</v>
      </c>
      <c r="U1549" cm="1">
        <f t="array" ref="U1549">PERCENTILE(IF(Table1[Director Name] = $P1549,Table1[imdb_score]),0.75)</f>
        <v>6.2</v>
      </c>
      <c r="V1549" cm="1">
        <f t="array" ref="V1549">PERCENTILE(IF(Table1[Director Name] = $P1549,Table1[imdb_score]),1)</f>
        <v>6.2</v>
      </c>
    </row>
    <row r="1550" spans="1:22">
      <c r="A1550" t="s">
        <v>4201</v>
      </c>
      <c r="B1550">
        <v>66</v>
      </c>
      <c r="C1550">
        <v>92</v>
      </c>
      <c r="D1550" t="s">
        <v>839</v>
      </c>
      <c r="E1550">
        <v>21088568</v>
      </c>
      <c r="F1550" t="s">
        <v>16</v>
      </c>
      <c r="G1550" t="s">
        <v>5810</v>
      </c>
      <c r="H1550">
        <v>8088568</v>
      </c>
      <c r="I1550" t="s">
        <v>5811</v>
      </c>
      <c r="J1550" t="s">
        <v>19</v>
      </c>
      <c r="K1550" t="s">
        <v>20</v>
      </c>
      <c r="L1550">
        <v>13000000</v>
      </c>
      <c r="M1550">
        <v>6.7</v>
      </c>
      <c r="N1550" t="s">
        <v>2831</v>
      </c>
      <c r="P1550" t="s">
        <v>5812</v>
      </c>
      <c r="Q1550">
        <v>7.6</v>
      </c>
      <c r="R1550">
        <v>1</v>
      </c>
      <c r="S1550" cm="1">
        <f t="array" ref="S1550">PERCENTILE(IF(Table1[Director Name] = $P1550,Table1[imdb_score]),0.25)</f>
        <v>7.6</v>
      </c>
      <c r="T1550" cm="1">
        <f t="array" ref="T1550">PERCENTILE(IF(Table1[Director Name] = $P1550,Table1[imdb_score]),0.5)</f>
        <v>7.6</v>
      </c>
      <c r="U1550" cm="1">
        <f t="array" ref="U1550">PERCENTILE(IF(Table1[Director Name] = $P1550,Table1[imdb_score]),0.75)</f>
        <v>7.6</v>
      </c>
      <c r="V1550" cm="1">
        <f t="array" ref="V1550">PERCENTILE(IF(Table1[Director Name] = $P1550,Table1[imdb_score]),1)</f>
        <v>7.6</v>
      </c>
    </row>
    <row r="1551" spans="1:22">
      <c r="A1551" t="s">
        <v>476</v>
      </c>
      <c r="B1551">
        <v>269</v>
      </c>
      <c r="C1551">
        <v>121</v>
      </c>
      <c r="D1551" t="s">
        <v>1632</v>
      </c>
      <c r="E1551">
        <v>83077470</v>
      </c>
      <c r="F1551" t="s">
        <v>502</v>
      </c>
      <c r="G1551" t="s">
        <v>5813</v>
      </c>
      <c r="H1551">
        <v>8077470</v>
      </c>
      <c r="I1551" t="s">
        <v>1610</v>
      </c>
      <c r="J1551" t="s">
        <v>19</v>
      </c>
      <c r="K1551" t="s">
        <v>20</v>
      </c>
      <c r="L1551">
        <v>75000000</v>
      </c>
      <c r="M1551">
        <v>7.1</v>
      </c>
      <c r="N1551" t="s">
        <v>5814</v>
      </c>
      <c r="P1551" t="s">
        <v>2315</v>
      </c>
      <c r="Q1551">
        <v>6.4</v>
      </c>
      <c r="R1551">
        <v>1</v>
      </c>
      <c r="S1551" cm="1">
        <f t="array" ref="S1551">PERCENTILE(IF(Table1[Director Name] = $P1551,Table1[imdb_score]),0.25)</f>
        <v>6.4</v>
      </c>
      <c r="T1551" cm="1">
        <f t="array" ref="T1551">PERCENTILE(IF(Table1[Director Name] = $P1551,Table1[imdb_score]),0.5)</f>
        <v>6.4</v>
      </c>
      <c r="U1551" cm="1">
        <f t="array" ref="U1551">PERCENTILE(IF(Table1[Director Name] = $P1551,Table1[imdb_score]),0.75)</f>
        <v>6.4</v>
      </c>
      <c r="V1551" cm="1">
        <f t="array" ref="V1551">PERCENTILE(IF(Table1[Director Name] = $P1551,Table1[imdb_score]),1)</f>
        <v>6.4</v>
      </c>
    </row>
    <row r="1552" spans="1:22">
      <c r="A1552" t="s">
        <v>2749</v>
      </c>
      <c r="B1552">
        <v>278</v>
      </c>
      <c r="C1552">
        <v>100</v>
      </c>
      <c r="D1552" t="s">
        <v>204</v>
      </c>
      <c r="E1552">
        <v>12574715</v>
      </c>
      <c r="F1552" t="s">
        <v>3030</v>
      </c>
      <c r="G1552" t="s">
        <v>5815</v>
      </c>
      <c r="H1552">
        <v>8074715</v>
      </c>
      <c r="I1552" t="s">
        <v>5816</v>
      </c>
      <c r="J1552" t="s">
        <v>19</v>
      </c>
      <c r="K1552" t="s">
        <v>379</v>
      </c>
      <c r="L1552">
        <v>4500000</v>
      </c>
      <c r="M1552">
        <v>7.3</v>
      </c>
      <c r="N1552" t="s">
        <v>48</v>
      </c>
      <c r="P1552" t="s">
        <v>5756</v>
      </c>
      <c r="Q1552">
        <v>6.9</v>
      </c>
      <c r="R1552">
        <v>1</v>
      </c>
      <c r="S1552" cm="1">
        <f t="array" ref="S1552">PERCENTILE(IF(Table1[Director Name] = $P1552,Table1[imdb_score]),0.25)</f>
        <v>6.9</v>
      </c>
      <c r="T1552" cm="1">
        <f t="array" ref="T1552">PERCENTILE(IF(Table1[Director Name] = $P1552,Table1[imdb_score]),0.5)</f>
        <v>6.9</v>
      </c>
      <c r="U1552" cm="1">
        <f t="array" ref="U1552">PERCENTILE(IF(Table1[Director Name] = $P1552,Table1[imdb_score]),0.75)</f>
        <v>6.9</v>
      </c>
      <c r="V1552" cm="1">
        <f t="array" ref="V1552">PERCENTILE(IF(Table1[Director Name] = $P1552,Table1[imdb_score]),1)</f>
        <v>6.9</v>
      </c>
    </row>
    <row r="1553" spans="1:22">
      <c r="A1553" t="s">
        <v>416</v>
      </c>
      <c r="B1553">
        <v>181</v>
      </c>
      <c r="C1553">
        <v>104</v>
      </c>
      <c r="D1553" t="s">
        <v>898</v>
      </c>
      <c r="E1553">
        <v>30059386</v>
      </c>
      <c r="F1553" t="s">
        <v>344</v>
      </c>
      <c r="G1553" t="s">
        <v>5817</v>
      </c>
      <c r="H1553">
        <v>8059386</v>
      </c>
      <c r="I1553" t="s">
        <v>4490</v>
      </c>
      <c r="J1553" t="s">
        <v>19</v>
      </c>
      <c r="K1553" t="s">
        <v>20</v>
      </c>
      <c r="L1553">
        <v>22000000</v>
      </c>
      <c r="M1553">
        <v>6.9</v>
      </c>
      <c r="N1553" t="s">
        <v>57</v>
      </c>
      <c r="P1553" t="s">
        <v>4515</v>
      </c>
      <c r="Q1553">
        <v>4.8</v>
      </c>
      <c r="R1553">
        <v>1</v>
      </c>
      <c r="S1553" cm="1">
        <f t="array" ref="S1553">PERCENTILE(IF(Table1[Director Name] = $P1553,Table1[imdb_score]),0.25)</f>
        <v>4.8</v>
      </c>
      <c r="T1553" cm="1">
        <f t="array" ref="T1553">PERCENTILE(IF(Table1[Director Name] = $P1553,Table1[imdb_score]),0.5)</f>
        <v>4.8</v>
      </c>
      <c r="U1553" cm="1">
        <f t="array" ref="U1553">PERCENTILE(IF(Table1[Director Name] = $P1553,Table1[imdb_score]),0.75)</f>
        <v>4.8</v>
      </c>
      <c r="V1553" cm="1">
        <f t="array" ref="V1553">PERCENTILE(IF(Table1[Director Name] = $P1553,Table1[imdb_score]),1)</f>
        <v>4.8</v>
      </c>
    </row>
    <row r="1554" spans="1:22">
      <c r="A1554" t="s">
        <v>5338</v>
      </c>
      <c r="B1554">
        <v>288</v>
      </c>
      <c r="C1554">
        <v>102</v>
      </c>
      <c r="D1554" t="s">
        <v>5818</v>
      </c>
      <c r="E1554">
        <v>15047419</v>
      </c>
      <c r="F1554" t="s">
        <v>84</v>
      </c>
      <c r="G1554" t="s">
        <v>5819</v>
      </c>
      <c r="H1554">
        <v>8047419</v>
      </c>
      <c r="I1554" t="s">
        <v>4356</v>
      </c>
      <c r="J1554" t="s">
        <v>19</v>
      </c>
      <c r="K1554" t="s">
        <v>20</v>
      </c>
      <c r="L1554">
        <v>7000000</v>
      </c>
      <c r="M1554">
        <v>7.6</v>
      </c>
      <c r="N1554" t="s">
        <v>758</v>
      </c>
      <c r="P1554" t="s">
        <v>5820</v>
      </c>
      <c r="Q1554">
        <v>6.3</v>
      </c>
      <c r="R1554">
        <v>1</v>
      </c>
      <c r="S1554" cm="1">
        <f t="array" ref="S1554">PERCENTILE(IF(Table1[Director Name] = $P1554,Table1[imdb_score]),0.25)</f>
        <v>6.3</v>
      </c>
      <c r="T1554" cm="1">
        <f t="array" ref="T1554">PERCENTILE(IF(Table1[Director Name] = $P1554,Table1[imdb_score]),0.5)</f>
        <v>6.3</v>
      </c>
      <c r="U1554" cm="1">
        <f t="array" ref="U1554">PERCENTILE(IF(Table1[Director Name] = $P1554,Table1[imdb_score]),0.75)</f>
        <v>6.3</v>
      </c>
      <c r="V1554" cm="1">
        <f t="array" ref="V1554">PERCENTILE(IF(Table1[Director Name] = $P1554,Table1[imdb_score]),1)</f>
        <v>6.3</v>
      </c>
    </row>
    <row r="1555" spans="1:22">
      <c r="A1555" t="s">
        <v>304</v>
      </c>
      <c r="B1555">
        <v>22</v>
      </c>
      <c r="C1555">
        <v>121</v>
      </c>
      <c r="D1555" t="s">
        <v>5821</v>
      </c>
      <c r="E1555">
        <v>14545844</v>
      </c>
      <c r="F1555" t="s">
        <v>5022</v>
      </c>
      <c r="G1555" t="s">
        <v>5822</v>
      </c>
      <c r="H1555">
        <v>8045844</v>
      </c>
      <c r="I1555" t="s">
        <v>4416</v>
      </c>
      <c r="J1555" t="s">
        <v>19</v>
      </c>
      <c r="K1555" t="s">
        <v>20</v>
      </c>
      <c r="L1555">
        <v>6500000</v>
      </c>
      <c r="M1555">
        <v>5.8</v>
      </c>
      <c r="N1555" t="s">
        <v>5823</v>
      </c>
      <c r="P1555" t="s">
        <v>5824</v>
      </c>
      <c r="Q1555">
        <v>7.7</v>
      </c>
      <c r="R1555">
        <v>1</v>
      </c>
      <c r="S1555" cm="1">
        <f t="array" ref="S1555">PERCENTILE(IF(Table1[Director Name] = $P1555,Table1[imdb_score]),0.25)</f>
        <v>7.7</v>
      </c>
      <c r="T1555" cm="1">
        <f t="array" ref="T1555">PERCENTILE(IF(Table1[Director Name] = $P1555,Table1[imdb_score]),0.5)</f>
        <v>7.7</v>
      </c>
      <c r="U1555" cm="1">
        <f t="array" ref="U1555">PERCENTILE(IF(Table1[Director Name] = $P1555,Table1[imdb_score]),0.75)</f>
        <v>7.7</v>
      </c>
      <c r="V1555" cm="1">
        <f t="array" ref="V1555">PERCENTILE(IF(Table1[Director Name] = $P1555,Table1[imdb_score]),1)</f>
        <v>7.7</v>
      </c>
    </row>
    <row r="1556" spans="1:22">
      <c r="A1556" t="s">
        <v>1241</v>
      </c>
      <c r="B1556">
        <v>371</v>
      </c>
      <c r="C1556">
        <v>118</v>
      </c>
      <c r="D1556" t="s">
        <v>613</v>
      </c>
      <c r="E1556">
        <v>78031620</v>
      </c>
      <c r="F1556" t="s">
        <v>394</v>
      </c>
      <c r="G1556" t="s">
        <v>5825</v>
      </c>
      <c r="H1556">
        <v>8031620</v>
      </c>
      <c r="I1556" t="s">
        <v>998</v>
      </c>
      <c r="J1556" t="s">
        <v>19</v>
      </c>
      <c r="K1556" t="s">
        <v>20</v>
      </c>
      <c r="L1556">
        <v>70000000</v>
      </c>
      <c r="M1556">
        <v>6.1</v>
      </c>
      <c r="N1556" t="s">
        <v>744</v>
      </c>
      <c r="P1556" t="s">
        <v>5826</v>
      </c>
      <c r="Q1556">
        <v>3.3</v>
      </c>
      <c r="R1556">
        <v>1</v>
      </c>
      <c r="S1556" cm="1">
        <f t="array" ref="S1556">PERCENTILE(IF(Table1[Director Name] = $P1556,Table1[imdb_score]),0.25)</f>
        <v>3.3</v>
      </c>
      <c r="T1556" cm="1">
        <f t="array" ref="T1556">PERCENTILE(IF(Table1[Director Name] = $P1556,Table1[imdb_score]),0.5)</f>
        <v>3.3</v>
      </c>
      <c r="U1556" cm="1">
        <f t="array" ref="U1556">PERCENTILE(IF(Table1[Director Name] = $P1556,Table1[imdb_score]),0.75)</f>
        <v>3.3</v>
      </c>
      <c r="V1556" cm="1">
        <f t="array" ref="V1556">PERCENTILE(IF(Table1[Director Name] = $P1556,Table1[imdb_score]),1)</f>
        <v>3.3</v>
      </c>
    </row>
    <row r="1557" spans="1:22">
      <c r="A1557" t="s">
        <v>4115</v>
      </c>
      <c r="B1557">
        <v>169</v>
      </c>
      <c r="C1557">
        <v>103</v>
      </c>
      <c r="D1557" t="s">
        <v>5827</v>
      </c>
      <c r="E1557">
        <v>9013113</v>
      </c>
      <c r="F1557" t="s">
        <v>3267</v>
      </c>
      <c r="G1557" t="s">
        <v>5828</v>
      </c>
      <c r="H1557">
        <v>8013113</v>
      </c>
      <c r="I1557" t="s">
        <v>5829</v>
      </c>
      <c r="J1557" t="s">
        <v>19</v>
      </c>
      <c r="K1557" t="s">
        <v>20</v>
      </c>
      <c r="L1557">
        <v>1000000</v>
      </c>
      <c r="M1557">
        <v>7.4</v>
      </c>
      <c r="N1557" t="s">
        <v>2400</v>
      </c>
      <c r="P1557" t="s">
        <v>5830</v>
      </c>
      <c r="Q1557">
        <v>6.7</v>
      </c>
      <c r="R1557">
        <v>1</v>
      </c>
      <c r="S1557" cm="1">
        <f t="array" ref="S1557">PERCENTILE(IF(Table1[Director Name] = $P1557,Table1[imdb_score]),0.25)</f>
        <v>6.7</v>
      </c>
      <c r="T1557" cm="1">
        <f t="array" ref="T1557">PERCENTILE(IF(Table1[Director Name] = $P1557,Table1[imdb_score]),0.5)</f>
        <v>6.7</v>
      </c>
      <c r="U1557" cm="1">
        <f t="array" ref="U1557">PERCENTILE(IF(Table1[Director Name] = $P1557,Table1[imdb_score]),0.75)</f>
        <v>6.7</v>
      </c>
      <c r="V1557" cm="1">
        <f t="array" ref="V1557">PERCENTILE(IF(Table1[Director Name] = $P1557,Table1[imdb_score]),1)</f>
        <v>6.7</v>
      </c>
    </row>
    <row r="1558" spans="1:22">
      <c r="A1558" t="s">
        <v>1245</v>
      </c>
      <c r="B1558">
        <v>118</v>
      </c>
      <c r="C1558">
        <v>125</v>
      </c>
      <c r="D1558" t="s">
        <v>5831</v>
      </c>
      <c r="E1558">
        <v>21000000</v>
      </c>
      <c r="F1558" t="s">
        <v>183</v>
      </c>
      <c r="G1558" t="s">
        <v>5832</v>
      </c>
      <c r="H1558">
        <v>8000000</v>
      </c>
      <c r="I1558" t="s">
        <v>2128</v>
      </c>
      <c r="J1558" t="s">
        <v>19</v>
      </c>
      <c r="K1558" t="s">
        <v>379</v>
      </c>
      <c r="L1558">
        <v>13000000</v>
      </c>
      <c r="M1558">
        <v>6.8</v>
      </c>
      <c r="N1558" t="s">
        <v>1081</v>
      </c>
      <c r="P1558" t="s">
        <v>5833</v>
      </c>
      <c r="Q1558">
        <v>7.1</v>
      </c>
      <c r="R1558">
        <v>1</v>
      </c>
      <c r="S1558" cm="1">
        <f t="array" ref="S1558">PERCENTILE(IF(Table1[Director Name] = $P1558,Table1[imdb_score]),0.25)</f>
        <v>7.1</v>
      </c>
      <c r="T1558" cm="1">
        <f t="array" ref="T1558">PERCENTILE(IF(Table1[Director Name] = $P1558,Table1[imdb_score]),0.5)</f>
        <v>7.1</v>
      </c>
      <c r="U1558" cm="1">
        <f t="array" ref="U1558">PERCENTILE(IF(Table1[Director Name] = $P1558,Table1[imdb_score]),0.75)</f>
        <v>7.1</v>
      </c>
      <c r="V1558" cm="1">
        <f t="array" ref="V1558">PERCENTILE(IF(Table1[Director Name] = $P1558,Table1[imdb_score]),1)</f>
        <v>7.1</v>
      </c>
    </row>
    <row r="1559" spans="1:22">
      <c r="A1559" t="s">
        <v>577</v>
      </c>
      <c r="B1559">
        <v>423</v>
      </c>
      <c r="C1559">
        <v>106</v>
      </c>
      <c r="D1559" t="s">
        <v>646</v>
      </c>
      <c r="E1559">
        <v>29997095</v>
      </c>
      <c r="F1559" t="s">
        <v>62</v>
      </c>
      <c r="G1559" t="s">
        <v>5834</v>
      </c>
      <c r="H1559">
        <v>7997095</v>
      </c>
      <c r="I1559" t="s">
        <v>5835</v>
      </c>
      <c r="J1559" t="s">
        <v>19</v>
      </c>
      <c r="K1559" t="s">
        <v>379</v>
      </c>
      <c r="L1559">
        <v>22000000</v>
      </c>
      <c r="M1559">
        <v>6.4</v>
      </c>
      <c r="N1559" t="s">
        <v>3204</v>
      </c>
      <c r="P1559" t="s">
        <v>5836</v>
      </c>
      <c r="Q1559">
        <v>5.8</v>
      </c>
      <c r="R1559">
        <v>1</v>
      </c>
      <c r="S1559" cm="1">
        <f t="array" ref="S1559">PERCENTILE(IF(Table1[Director Name] = $P1559,Table1[imdb_score]),0.25)</f>
        <v>5.8</v>
      </c>
      <c r="T1559" cm="1">
        <f t="array" ref="T1559">PERCENTILE(IF(Table1[Director Name] = $P1559,Table1[imdb_score]),0.5)</f>
        <v>5.8</v>
      </c>
      <c r="U1559" cm="1">
        <f t="array" ref="U1559">PERCENTILE(IF(Table1[Director Name] = $P1559,Table1[imdb_score]),0.75)</f>
        <v>5.8</v>
      </c>
      <c r="V1559" cm="1">
        <f t="array" ref="V1559">PERCENTILE(IF(Table1[Director Name] = $P1559,Table1[imdb_score]),1)</f>
        <v>5.8</v>
      </c>
    </row>
    <row r="1560" spans="1:22">
      <c r="A1560" t="s">
        <v>2715</v>
      </c>
      <c r="B1560">
        <v>122</v>
      </c>
      <c r="C1560">
        <v>111</v>
      </c>
      <c r="D1560" t="s">
        <v>551</v>
      </c>
      <c r="E1560">
        <v>9180275</v>
      </c>
      <c r="F1560" t="s">
        <v>70</v>
      </c>
      <c r="G1560" t="s">
        <v>5837</v>
      </c>
      <c r="H1560">
        <v>7980275</v>
      </c>
      <c r="I1560" t="s">
        <v>4086</v>
      </c>
      <c r="J1560" t="s">
        <v>19</v>
      </c>
      <c r="K1560" t="s">
        <v>20</v>
      </c>
      <c r="L1560">
        <v>1200000</v>
      </c>
      <c r="M1560">
        <v>7.7</v>
      </c>
      <c r="N1560" t="s">
        <v>48</v>
      </c>
      <c r="P1560" t="s">
        <v>5838</v>
      </c>
      <c r="Q1560">
        <v>7.2</v>
      </c>
      <c r="R1560">
        <v>1</v>
      </c>
      <c r="S1560" cm="1">
        <f t="array" ref="S1560">PERCENTILE(IF(Table1[Director Name] = $P1560,Table1[imdb_score]),0.25)</f>
        <v>7.2</v>
      </c>
      <c r="T1560" cm="1">
        <f t="array" ref="T1560">PERCENTILE(IF(Table1[Director Name] = $P1560,Table1[imdb_score]),0.5)</f>
        <v>7.2</v>
      </c>
      <c r="U1560" cm="1">
        <f t="array" ref="U1560">PERCENTILE(IF(Table1[Director Name] = $P1560,Table1[imdb_score]),0.75)</f>
        <v>7.2</v>
      </c>
      <c r="V1560" cm="1">
        <f t="array" ref="V1560">PERCENTILE(IF(Table1[Director Name] = $P1560,Table1[imdb_score]),1)</f>
        <v>7.2</v>
      </c>
    </row>
    <row r="1561" spans="1:22">
      <c r="A1561" t="s">
        <v>4316</v>
      </c>
      <c r="B1561">
        <v>96</v>
      </c>
      <c r="C1561">
        <v>89</v>
      </c>
      <c r="D1561" t="s">
        <v>5839</v>
      </c>
      <c r="E1561">
        <v>12947763</v>
      </c>
      <c r="F1561" t="s">
        <v>382</v>
      </c>
      <c r="G1561" t="s">
        <v>5840</v>
      </c>
      <c r="H1561">
        <v>7947763</v>
      </c>
      <c r="I1561" t="s">
        <v>5841</v>
      </c>
      <c r="J1561" t="s">
        <v>19</v>
      </c>
      <c r="K1561" t="s">
        <v>20</v>
      </c>
      <c r="L1561">
        <v>5000000</v>
      </c>
      <c r="M1561">
        <v>6.2</v>
      </c>
      <c r="N1561" t="s">
        <v>1318</v>
      </c>
      <c r="P1561" t="s">
        <v>2865</v>
      </c>
      <c r="Q1561">
        <v>6.8</v>
      </c>
      <c r="R1561">
        <v>1</v>
      </c>
      <c r="S1561" cm="1">
        <f t="array" ref="S1561">PERCENTILE(IF(Table1[Director Name] = $P1561,Table1[imdb_score]),0.25)</f>
        <v>6.8</v>
      </c>
      <c r="T1561" cm="1">
        <f t="array" ref="T1561">PERCENTILE(IF(Table1[Director Name] = $P1561,Table1[imdb_score]),0.5)</f>
        <v>6.8</v>
      </c>
      <c r="U1561" cm="1">
        <f t="array" ref="U1561">PERCENTILE(IF(Table1[Director Name] = $P1561,Table1[imdb_score]),0.75)</f>
        <v>6.8</v>
      </c>
      <c r="V1561" cm="1">
        <f t="array" ref="V1561">PERCENTILE(IF(Table1[Director Name] = $P1561,Table1[imdb_score]),1)</f>
        <v>6.8</v>
      </c>
    </row>
    <row r="1562" spans="1:22">
      <c r="A1562" t="s">
        <v>572</v>
      </c>
      <c r="B1562">
        <v>50</v>
      </c>
      <c r="C1562">
        <v>92</v>
      </c>
      <c r="D1562" t="s">
        <v>5842</v>
      </c>
      <c r="E1562">
        <v>14891000</v>
      </c>
      <c r="F1562" t="s">
        <v>5511</v>
      </c>
      <c r="G1562" t="s">
        <v>5843</v>
      </c>
      <c r="H1562">
        <v>7891000</v>
      </c>
      <c r="I1562" t="s">
        <v>3697</v>
      </c>
      <c r="J1562" t="s">
        <v>19</v>
      </c>
      <c r="K1562" t="s">
        <v>20</v>
      </c>
      <c r="L1562">
        <v>7000000</v>
      </c>
      <c r="M1562">
        <v>6.8</v>
      </c>
      <c r="N1562" t="s">
        <v>57</v>
      </c>
      <c r="P1562" t="s">
        <v>5844</v>
      </c>
      <c r="Q1562">
        <v>6.3</v>
      </c>
      <c r="R1562">
        <v>1</v>
      </c>
      <c r="S1562" cm="1">
        <f t="array" ref="S1562">PERCENTILE(IF(Table1[Director Name] = $P1562,Table1[imdb_score]),0.25)</f>
        <v>6.3</v>
      </c>
      <c r="T1562" cm="1">
        <f t="array" ref="T1562">PERCENTILE(IF(Table1[Director Name] = $P1562,Table1[imdb_score]),0.5)</f>
        <v>6.3</v>
      </c>
      <c r="U1562" cm="1">
        <f t="array" ref="U1562">PERCENTILE(IF(Table1[Director Name] = $P1562,Table1[imdb_score]),0.75)</f>
        <v>6.3</v>
      </c>
      <c r="V1562" cm="1">
        <f t="array" ref="V1562">PERCENTILE(IF(Table1[Director Name] = $P1562,Table1[imdb_score]),1)</f>
        <v>6.3</v>
      </c>
    </row>
    <row r="1563" spans="1:22">
      <c r="A1563" t="s">
        <v>1447</v>
      </c>
      <c r="B1563">
        <v>118</v>
      </c>
      <c r="C1563">
        <v>106</v>
      </c>
      <c r="D1563" t="s">
        <v>3049</v>
      </c>
      <c r="E1563">
        <v>57887882</v>
      </c>
      <c r="F1563" t="s">
        <v>508</v>
      </c>
      <c r="G1563" t="s">
        <v>5845</v>
      </c>
      <c r="H1563">
        <v>7887882</v>
      </c>
      <c r="I1563" t="s">
        <v>1620</v>
      </c>
      <c r="J1563" t="s">
        <v>19</v>
      </c>
      <c r="K1563" t="s">
        <v>20</v>
      </c>
      <c r="L1563">
        <v>50000000</v>
      </c>
      <c r="M1563">
        <v>6.1</v>
      </c>
      <c r="N1563" t="s">
        <v>564</v>
      </c>
      <c r="P1563" t="s">
        <v>5846</v>
      </c>
      <c r="Q1563">
        <v>6.2</v>
      </c>
      <c r="R1563">
        <v>1</v>
      </c>
      <c r="S1563" cm="1">
        <f t="array" ref="S1563">PERCENTILE(IF(Table1[Director Name] = $P1563,Table1[imdb_score]),0.25)</f>
        <v>6.2</v>
      </c>
      <c r="T1563" cm="1">
        <f t="array" ref="T1563">PERCENTILE(IF(Table1[Director Name] = $P1563,Table1[imdb_score]),0.5)</f>
        <v>6.2</v>
      </c>
      <c r="U1563" cm="1">
        <f t="array" ref="U1563">PERCENTILE(IF(Table1[Director Name] = $P1563,Table1[imdb_score]),0.75)</f>
        <v>6.2</v>
      </c>
      <c r="V1563" cm="1">
        <f t="array" ref="V1563">PERCENTILE(IF(Table1[Director Name] = $P1563,Table1[imdb_score]),1)</f>
        <v>6.2</v>
      </c>
    </row>
    <row r="1564" spans="1:22">
      <c r="A1564" t="s">
        <v>416</v>
      </c>
      <c r="B1564">
        <v>203</v>
      </c>
      <c r="C1564">
        <v>107</v>
      </c>
      <c r="D1564" t="s">
        <v>2336</v>
      </c>
      <c r="E1564">
        <v>44867349</v>
      </c>
      <c r="F1564" t="s">
        <v>202</v>
      </c>
      <c r="G1564" t="s">
        <v>5847</v>
      </c>
      <c r="H1564">
        <v>7867349</v>
      </c>
      <c r="I1564" t="s">
        <v>1123</v>
      </c>
      <c r="J1564" t="s">
        <v>19</v>
      </c>
      <c r="K1564" t="s">
        <v>20</v>
      </c>
      <c r="L1564">
        <v>37000000</v>
      </c>
      <c r="M1564">
        <v>5.6</v>
      </c>
      <c r="N1564" t="s">
        <v>291</v>
      </c>
      <c r="P1564" t="s">
        <v>5848</v>
      </c>
      <c r="Q1564">
        <v>7.8</v>
      </c>
      <c r="R1564">
        <v>1</v>
      </c>
      <c r="S1564" cm="1">
        <f t="array" ref="S1564">PERCENTILE(IF(Table1[Director Name] = $P1564,Table1[imdb_score]),0.25)</f>
        <v>7.8</v>
      </c>
      <c r="T1564" cm="1">
        <f t="array" ref="T1564">PERCENTILE(IF(Table1[Director Name] = $P1564,Table1[imdb_score]),0.5)</f>
        <v>7.8</v>
      </c>
      <c r="U1564" cm="1">
        <f t="array" ref="U1564">PERCENTILE(IF(Table1[Director Name] = $P1564,Table1[imdb_score]),0.75)</f>
        <v>7.8</v>
      </c>
      <c r="V1564" cm="1">
        <f t="array" ref="V1564">PERCENTILE(IF(Table1[Director Name] = $P1564,Table1[imdb_score]),1)</f>
        <v>7.8</v>
      </c>
    </row>
    <row r="1565" spans="1:22">
      <c r="A1565" t="s">
        <v>362</v>
      </c>
      <c r="B1565">
        <v>171</v>
      </c>
      <c r="C1565">
        <v>146</v>
      </c>
      <c r="D1565" t="s">
        <v>3213</v>
      </c>
      <c r="E1565">
        <v>77862546</v>
      </c>
      <c r="F1565" t="s">
        <v>1355</v>
      </c>
      <c r="G1565" t="s">
        <v>5849</v>
      </c>
      <c r="H1565">
        <v>7862546</v>
      </c>
      <c r="I1565" t="s">
        <v>5346</v>
      </c>
      <c r="J1565" t="s">
        <v>19</v>
      </c>
      <c r="K1565" t="s">
        <v>20</v>
      </c>
      <c r="L1565">
        <v>70000000</v>
      </c>
      <c r="M1565">
        <v>7.7</v>
      </c>
      <c r="N1565" t="s">
        <v>87</v>
      </c>
      <c r="P1565" t="s">
        <v>5850</v>
      </c>
      <c r="Q1565">
        <v>6.4</v>
      </c>
      <c r="R1565">
        <v>1</v>
      </c>
      <c r="S1565" cm="1">
        <f t="array" ref="S1565">PERCENTILE(IF(Table1[Director Name] = $P1565,Table1[imdb_score]),0.25)</f>
        <v>6.4</v>
      </c>
      <c r="T1565" cm="1">
        <f t="array" ref="T1565">PERCENTILE(IF(Table1[Director Name] = $P1565,Table1[imdb_score]),0.5)</f>
        <v>6.4</v>
      </c>
      <c r="U1565" cm="1">
        <f t="array" ref="U1565">PERCENTILE(IF(Table1[Director Name] = $P1565,Table1[imdb_score]),0.75)</f>
        <v>6.4</v>
      </c>
      <c r="V1565" cm="1">
        <f t="array" ref="V1565">PERCENTILE(IF(Table1[Director Name] = $P1565,Table1[imdb_score]),1)</f>
        <v>6.4</v>
      </c>
    </row>
    <row r="1566" spans="1:22">
      <c r="A1566" t="s">
        <v>922</v>
      </c>
      <c r="B1566">
        <v>195</v>
      </c>
      <c r="C1566">
        <v>96</v>
      </c>
      <c r="D1566" t="s">
        <v>3670</v>
      </c>
      <c r="E1566">
        <v>47781388</v>
      </c>
      <c r="F1566" t="s">
        <v>338</v>
      </c>
      <c r="G1566" t="s">
        <v>5851</v>
      </c>
      <c r="H1566">
        <v>7781388</v>
      </c>
      <c r="I1566" t="s">
        <v>5852</v>
      </c>
      <c r="J1566" t="s">
        <v>19</v>
      </c>
      <c r="K1566" t="s">
        <v>20</v>
      </c>
      <c r="L1566">
        <v>40000000</v>
      </c>
      <c r="M1566">
        <v>6.6</v>
      </c>
      <c r="N1566" t="s">
        <v>1254</v>
      </c>
      <c r="P1566" t="s">
        <v>5853</v>
      </c>
      <c r="Q1566">
        <v>5.0999999999999996</v>
      </c>
      <c r="R1566">
        <v>1</v>
      </c>
      <c r="S1566" cm="1">
        <f t="array" ref="S1566">PERCENTILE(IF(Table1[Director Name] = $P1566,Table1[imdb_score]),0.25)</f>
        <v>5.0999999999999996</v>
      </c>
      <c r="T1566" cm="1">
        <f t="array" ref="T1566">PERCENTILE(IF(Table1[Director Name] = $P1566,Table1[imdb_score]),0.5)</f>
        <v>5.0999999999999996</v>
      </c>
      <c r="U1566" cm="1">
        <f t="array" ref="U1566">PERCENTILE(IF(Table1[Director Name] = $P1566,Table1[imdb_score]),0.75)</f>
        <v>5.0999999999999996</v>
      </c>
      <c r="V1566" cm="1">
        <f t="array" ref="V1566">PERCENTILE(IF(Table1[Director Name] = $P1566,Table1[imdb_score]),1)</f>
        <v>5.0999999999999996</v>
      </c>
    </row>
    <row r="1567" spans="1:22">
      <c r="A1567" t="s">
        <v>266</v>
      </c>
      <c r="B1567">
        <v>275</v>
      </c>
      <c r="C1567">
        <v>96</v>
      </c>
      <c r="D1567" t="s">
        <v>321</v>
      </c>
      <c r="E1567">
        <v>23213577</v>
      </c>
      <c r="F1567" t="s">
        <v>62</v>
      </c>
      <c r="G1567" t="s">
        <v>5854</v>
      </c>
      <c r="H1567">
        <v>7713577</v>
      </c>
      <c r="I1567" t="s">
        <v>5855</v>
      </c>
      <c r="J1567" t="s">
        <v>19</v>
      </c>
      <c r="K1567" t="s">
        <v>2850</v>
      </c>
      <c r="L1567">
        <v>15500000</v>
      </c>
      <c r="M1567">
        <v>7.2</v>
      </c>
      <c r="N1567" t="s">
        <v>32</v>
      </c>
      <c r="P1567" t="s">
        <v>5856</v>
      </c>
      <c r="Q1567">
        <v>6.4</v>
      </c>
      <c r="R1567">
        <v>1</v>
      </c>
      <c r="S1567" cm="1">
        <f t="array" ref="S1567">PERCENTILE(IF(Table1[Director Name] = $P1567,Table1[imdb_score]),0.25)</f>
        <v>6.4</v>
      </c>
      <c r="T1567" cm="1">
        <f t="array" ref="T1567">PERCENTILE(IF(Table1[Director Name] = $P1567,Table1[imdb_score]),0.5)</f>
        <v>6.4</v>
      </c>
      <c r="U1567" cm="1">
        <f t="array" ref="U1567">PERCENTILE(IF(Table1[Director Name] = $P1567,Table1[imdb_score]),0.75)</f>
        <v>6.4</v>
      </c>
      <c r="V1567" cm="1">
        <f t="array" ref="V1567">PERCENTILE(IF(Table1[Director Name] = $P1567,Table1[imdb_score]),1)</f>
        <v>6.4</v>
      </c>
    </row>
    <row r="1568" spans="1:22">
      <c r="A1568" t="s">
        <v>659</v>
      </c>
      <c r="B1568">
        <v>113</v>
      </c>
      <c r="C1568">
        <v>116</v>
      </c>
      <c r="D1568" t="s">
        <v>5852</v>
      </c>
      <c r="E1568">
        <v>102678089</v>
      </c>
      <c r="F1568" t="s">
        <v>3969</v>
      </c>
      <c r="G1568" t="s">
        <v>5857</v>
      </c>
      <c r="H1568">
        <v>7678089</v>
      </c>
      <c r="I1568" t="s">
        <v>5653</v>
      </c>
      <c r="J1568" t="s">
        <v>19</v>
      </c>
      <c r="K1568" t="s">
        <v>20</v>
      </c>
      <c r="L1568">
        <v>95000000</v>
      </c>
      <c r="M1568">
        <v>6.3</v>
      </c>
      <c r="N1568" t="s">
        <v>205</v>
      </c>
      <c r="P1568" t="s">
        <v>5858</v>
      </c>
      <c r="Q1568">
        <v>7.4</v>
      </c>
      <c r="R1568">
        <v>1</v>
      </c>
      <c r="S1568" cm="1">
        <f t="array" ref="S1568">PERCENTILE(IF(Table1[Director Name] = $P1568,Table1[imdb_score]),0.25)</f>
        <v>7.4</v>
      </c>
      <c r="T1568" cm="1">
        <f t="array" ref="T1568">PERCENTILE(IF(Table1[Director Name] = $P1568,Table1[imdb_score]),0.5)</f>
        <v>7.4</v>
      </c>
      <c r="U1568" cm="1">
        <f t="array" ref="U1568">PERCENTILE(IF(Table1[Director Name] = $P1568,Table1[imdb_score]),0.75)</f>
        <v>7.4</v>
      </c>
      <c r="V1568" cm="1">
        <f t="array" ref="V1568">PERCENTILE(IF(Table1[Director Name] = $P1568,Table1[imdb_score]),1)</f>
        <v>7.4</v>
      </c>
    </row>
    <row r="1569" spans="1:22">
      <c r="A1569" t="s">
        <v>5706</v>
      </c>
      <c r="B1569">
        <v>73</v>
      </c>
      <c r="C1569">
        <v>101</v>
      </c>
      <c r="D1569" t="s">
        <v>2524</v>
      </c>
      <c r="E1569">
        <v>17655201</v>
      </c>
      <c r="F1569" t="s">
        <v>3040</v>
      </c>
      <c r="G1569" t="s">
        <v>5859</v>
      </c>
      <c r="H1569">
        <v>7655201</v>
      </c>
      <c r="I1569" t="s">
        <v>1062</v>
      </c>
      <c r="J1569" t="s">
        <v>19</v>
      </c>
      <c r="K1569" t="s">
        <v>20</v>
      </c>
      <c r="L1569">
        <v>10000000</v>
      </c>
      <c r="M1569">
        <v>6.7</v>
      </c>
      <c r="N1569" t="s">
        <v>3121</v>
      </c>
      <c r="P1569" t="s">
        <v>5860</v>
      </c>
      <c r="Q1569">
        <v>6.7</v>
      </c>
      <c r="R1569">
        <v>1</v>
      </c>
      <c r="S1569" cm="1">
        <f t="array" ref="S1569">PERCENTILE(IF(Table1[Director Name] = $P1569,Table1[imdb_score]),0.25)</f>
        <v>6.7</v>
      </c>
      <c r="T1569" cm="1">
        <f t="array" ref="T1569">PERCENTILE(IF(Table1[Director Name] = $P1569,Table1[imdb_score]),0.5)</f>
        <v>6.7</v>
      </c>
      <c r="U1569" cm="1">
        <f t="array" ref="U1569">PERCENTILE(IF(Table1[Director Name] = $P1569,Table1[imdb_score]),0.75)</f>
        <v>6.7</v>
      </c>
      <c r="V1569" cm="1">
        <f t="array" ref="V1569">PERCENTILE(IF(Table1[Director Name] = $P1569,Table1[imdb_score]),1)</f>
        <v>6.7</v>
      </c>
    </row>
    <row r="1570" spans="1:22">
      <c r="A1570" t="s">
        <v>573</v>
      </c>
      <c r="B1570">
        <v>122</v>
      </c>
      <c r="C1570">
        <v>101</v>
      </c>
      <c r="D1570" t="s">
        <v>5861</v>
      </c>
      <c r="E1570">
        <v>37617947</v>
      </c>
      <c r="F1570" t="s">
        <v>4989</v>
      </c>
      <c r="G1570" t="s">
        <v>5862</v>
      </c>
      <c r="H1570">
        <v>7617947</v>
      </c>
      <c r="I1570" t="s">
        <v>5863</v>
      </c>
      <c r="J1570" t="s">
        <v>19</v>
      </c>
      <c r="K1570" t="s">
        <v>20</v>
      </c>
      <c r="L1570">
        <v>30000000</v>
      </c>
      <c r="M1570">
        <v>6.8</v>
      </c>
      <c r="N1570" t="s">
        <v>5864</v>
      </c>
      <c r="P1570" t="s">
        <v>5865</v>
      </c>
      <c r="Q1570">
        <v>7.1</v>
      </c>
      <c r="R1570">
        <v>1</v>
      </c>
      <c r="S1570" cm="1">
        <f t="array" ref="S1570">PERCENTILE(IF(Table1[Director Name] = $P1570,Table1[imdb_score]),0.25)</f>
        <v>7.1</v>
      </c>
      <c r="T1570" cm="1">
        <f t="array" ref="T1570">PERCENTILE(IF(Table1[Director Name] = $P1570,Table1[imdb_score]),0.5)</f>
        <v>7.1</v>
      </c>
      <c r="U1570" cm="1">
        <f t="array" ref="U1570">PERCENTILE(IF(Table1[Director Name] = $P1570,Table1[imdb_score]),0.75)</f>
        <v>7.1</v>
      </c>
      <c r="V1570" cm="1">
        <f t="array" ref="V1570">PERCENTILE(IF(Table1[Director Name] = $P1570,Table1[imdb_score]),1)</f>
        <v>7.1</v>
      </c>
    </row>
    <row r="1571" spans="1:22">
      <c r="A1571" t="s">
        <v>1749</v>
      </c>
      <c r="B1571">
        <v>71</v>
      </c>
      <c r="C1571">
        <v>116</v>
      </c>
      <c r="D1571" t="s">
        <v>2780</v>
      </c>
      <c r="E1571">
        <v>14612840</v>
      </c>
      <c r="F1571" t="s">
        <v>761</v>
      </c>
      <c r="G1571" t="s">
        <v>5866</v>
      </c>
      <c r="H1571">
        <v>7612840</v>
      </c>
      <c r="I1571" t="s">
        <v>5867</v>
      </c>
      <c r="J1571" t="s">
        <v>19</v>
      </c>
      <c r="K1571" t="s">
        <v>20</v>
      </c>
      <c r="L1571">
        <v>7000000</v>
      </c>
      <c r="M1571">
        <v>6.9</v>
      </c>
      <c r="N1571" t="s">
        <v>1618</v>
      </c>
      <c r="P1571" t="s">
        <v>5868</v>
      </c>
      <c r="Q1571">
        <v>5.6</v>
      </c>
      <c r="R1571">
        <v>1</v>
      </c>
      <c r="S1571" cm="1">
        <f t="array" ref="S1571">PERCENTILE(IF(Table1[Director Name] = $P1571,Table1[imdb_score]),0.25)</f>
        <v>5.6</v>
      </c>
      <c r="T1571" cm="1">
        <f t="array" ref="T1571">PERCENTILE(IF(Table1[Director Name] = $P1571,Table1[imdb_score]),0.5)</f>
        <v>5.6</v>
      </c>
      <c r="U1571" cm="1">
        <f t="array" ref="U1571">PERCENTILE(IF(Table1[Director Name] = $P1571,Table1[imdb_score]),0.75)</f>
        <v>5.6</v>
      </c>
      <c r="V1571" cm="1">
        <f t="array" ref="V1571">PERCENTILE(IF(Table1[Director Name] = $P1571,Table1[imdb_score]),1)</f>
        <v>5.6</v>
      </c>
    </row>
    <row r="1572" spans="1:22">
      <c r="A1572" t="s">
        <v>1220</v>
      </c>
      <c r="B1572">
        <v>330</v>
      </c>
      <c r="C1572">
        <v>126</v>
      </c>
      <c r="D1572" t="s">
        <v>2947</v>
      </c>
      <c r="E1572">
        <v>25592632</v>
      </c>
      <c r="F1572" t="s">
        <v>5789</v>
      </c>
      <c r="G1572" t="s">
        <v>5869</v>
      </c>
      <c r="H1572">
        <v>7592632</v>
      </c>
      <c r="I1572" t="s">
        <v>1584</v>
      </c>
      <c r="J1572" t="s">
        <v>19</v>
      </c>
      <c r="K1572" t="s">
        <v>20</v>
      </c>
      <c r="L1572">
        <v>18000000</v>
      </c>
      <c r="M1572">
        <v>7.2</v>
      </c>
      <c r="N1572" t="s">
        <v>116</v>
      </c>
      <c r="P1572" t="s">
        <v>5870</v>
      </c>
      <c r="Q1572">
        <v>6.5</v>
      </c>
      <c r="R1572">
        <v>1</v>
      </c>
      <c r="S1572" cm="1">
        <f t="array" ref="S1572">PERCENTILE(IF(Table1[Director Name] = $P1572,Table1[imdb_score]),0.25)</f>
        <v>6.5</v>
      </c>
      <c r="T1572" cm="1">
        <f t="array" ref="T1572">PERCENTILE(IF(Table1[Director Name] = $P1572,Table1[imdb_score]),0.5)</f>
        <v>6.5</v>
      </c>
      <c r="U1572" cm="1">
        <f t="array" ref="U1572">PERCENTILE(IF(Table1[Director Name] = $P1572,Table1[imdb_score]),0.75)</f>
        <v>6.5</v>
      </c>
      <c r="V1572" cm="1">
        <f t="array" ref="V1572">PERCENTILE(IF(Table1[Director Name] = $P1572,Table1[imdb_score]),1)</f>
        <v>6.5</v>
      </c>
    </row>
    <row r="1573" spans="1:22">
      <c r="A1573" t="s">
        <v>1831</v>
      </c>
      <c r="B1573">
        <v>94</v>
      </c>
      <c r="C1573">
        <v>95</v>
      </c>
      <c r="D1573" t="s">
        <v>344</v>
      </c>
      <c r="E1573">
        <v>52580895</v>
      </c>
      <c r="F1573" t="s">
        <v>91</v>
      </c>
      <c r="G1573" t="s">
        <v>5871</v>
      </c>
      <c r="H1573">
        <v>7580895</v>
      </c>
      <c r="I1573" t="s">
        <v>757</v>
      </c>
      <c r="J1573" t="s">
        <v>19</v>
      </c>
      <c r="K1573" t="s">
        <v>20</v>
      </c>
      <c r="L1573">
        <v>45000000</v>
      </c>
      <c r="M1573">
        <v>5.6</v>
      </c>
      <c r="N1573" t="s">
        <v>5872</v>
      </c>
      <c r="P1573" t="s">
        <v>3947</v>
      </c>
      <c r="Q1573">
        <v>7.8</v>
      </c>
      <c r="R1573">
        <v>1</v>
      </c>
      <c r="S1573" cm="1">
        <f t="array" ref="S1573">PERCENTILE(IF(Table1[Director Name] = $P1573,Table1[imdb_score]),0.25)</f>
        <v>7.8</v>
      </c>
      <c r="T1573" cm="1">
        <f t="array" ref="T1573">PERCENTILE(IF(Table1[Director Name] = $P1573,Table1[imdb_score]),0.5)</f>
        <v>7.8</v>
      </c>
      <c r="U1573" cm="1">
        <f t="array" ref="U1573">PERCENTILE(IF(Table1[Director Name] = $P1573,Table1[imdb_score]),0.75)</f>
        <v>7.8</v>
      </c>
      <c r="V1573" cm="1">
        <f t="array" ref="V1573">PERCENTILE(IF(Table1[Director Name] = $P1573,Table1[imdb_score]),1)</f>
        <v>7.8</v>
      </c>
    </row>
    <row r="1574" spans="1:22">
      <c r="A1574" t="s">
        <v>257</v>
      </c>
      <c r="B1574">
        <v>304</v>
      </c>
      <c r="C1574">
        <v>113</v>
      </c>
      <c r="D1574" t="s">
        <v>5873</v>
      </c>
      <c r="E1574">
        <v>39568996</v>
      </c>
      <c r="F1574" t="s">
        <v>4530</v>
      </c>
      <c r="G1574" t="s">
        <v>5874</v>
      </c>
      <c r="H1574">
        <v>7568996</v>
      </c>
      <c r="I1574" t="s">
        <v>5875</v>
      </c>
      <c r="J1574" t="s">
        <v>19</v>
      </c>
      <c r="K1574" t="s">
        <v>20</v>
      </c>
      <c r="L1574">
        <v>32000000</v>
      </c>
      <c r="M1574">
        <v>6.6</v>
      </c>
      <c r="N1574" t="s">
        <v>116</v>
      </c>
      <c r="P1574" t="s">
        <v>5876</v>
      </c>
      <c r="Q1574">
        <v>7.2</v>
      </c>
      <c r="R1574">
        <v>1</v>
      </c>
      <c r="S1574" cm="1">
        <f t="array" ref="S1574">PERCENTILE(IF(Table1[Director Name] = $P1574,Table1[imdb_score]),0.25)</f>
        <v>7.2</v>
      </c>
      <c r="T1574" cm="1">
        <f t="array" ref="T1574">PERCENTILE(IF(Table1[Director Name] = $P1574,Table1[imdb_score]),0.5)</f>
        <v>7.2</v>
      </c>
      <c r="U1574" cm="1">
        <f t="array" ref="U1574">PERCENTILE(IF(Table1[Director Name] = $P1574,Table1[imdb_score]),0.75)</f>
        <v>7.2</v>
      </c>
      <c r="V1574" cm="1">
        <f t="array" ref="V1574">PERCENTILE(IF(Table1[Director Name] = $P1574,Table1[imdb_score]),1)</f>
        <v>7.2</v>
      </c>
    </row>
    <row r="1575" spans="1:22">
      <c r="A1575" t="s">
        <v>1281</v>
      </c>
      <c r="B1575">
        <v>222</v>
      </c>
      <c r="C1575">
        <v>117</v>
      </c>
      <c r="D1575" t="s">
        <v>5877</v>
      </c>
      <c r="E1575">
        <v>28563179</v>
      </c>
      <c r="F1575" t="s">
        <v>757</v>
      </c>
      <c r="G1575" t="s">
        <v>5878</v>
      </c>
      <c r="H1575">
        <v>7563179</v>
      </c>
      <c r="I1575" t="s">
        <v>5879</v>
      </c>
      <c r="J1575" t="s">
        <v>19</v>
      </c>
      <c r="K1575" t="s">
        <v>20</v>
      </c>
      <c r="L1575">
        <v>21000000</v>
      </c>
      <c r="M1575">
        <v>6.9</v>
      </c>
      <c r="N1575" t="s">
        <v>1608</v>
      </c>
      <c r="P1575" t="s">
        <v>5880</v>
      </c>
      <c r="Q1575">
        <v>6.9</v>
      </c>
      <c r="R1575">
        <v>1</v>
      </c>
      <c r="S1575" cm="1">
        <f t="array" ref="S1575">PERCENTILE(IF(Table1[Director Name] = $P1575,Table1[imdb_score]),0.25)</f>
        <v>6.9</v>
      </c>
      <c r="T1575" cm="1">
        <f t="array" ref="T1575">PERCENTILE(IF(Table1[Director Name] = $P1575,Table1[imdb_score]),0.5)</f>
        <v>6.9</v>
      </c>
      <c r="U1575" cm="1">
        <f t="array" ref="U1575">PERCENTILE(IF(Table1[Director Name] = $P1575,Table1[imdb_score]),0.75)</f>
        <v>6.9</v>
      </c>
      <c r="V1575" cm="1">
        <f t="array" ref="V1575">PERCENTILE(IF(Table1[Director Name] = $P1575,Table1[imdb_score]),1)</f>
        <v>6.9</v>
      </c>
    </row>
    <row r="1576" spans="1:22">
      <c r="A1576" t="s">
        <v>5881</v>
      </c>
      <c r="B1576">
        <v>151</v>
      </c>
      <c r="C1576">
        <v>90</v>
      </c>
      <c r="D1576" t="s">
        <v>5882</v>
      </c>
      <c r="E1576">
        <v>32553210</v>
      </c>
      <c r="F1576" t="s">
        <v>5883</v>
      </c>
      <c r="G1576" t="s">
        <v>5884</v>
      </c>
      <c r="H1576">
        <v>7553210</v>
      </c>
      <c r="I1576" t="s">
        <v>5885</v>
      </c>
      <c r="J1576" t="s">
        <v>19</v>
      </c>
      <c r="K1576" t="s">
        <v>379</v>
      </c>
      <c r="L1576">
        <v>25000000</v>
      </c>
      <c r="M1576">
        <v>6.3</v>
      </c>
      <c r="N1576" t="s">
        <v>180</v>
      </c>
      <c r="P1576" t="s">
        <v>5886</v>
      </c>
      <c r="Q1576">
        <v>7.2</v>
      </c>
      <c r="R1576">
        <v>1</v>
      </c>
      <c r="S1576" cm="1">
        <f t="array" ref="S1576">PERCENTILE(IF(Table1[Director Name] = $P1576,Table1[imdb_score]),0.25)</f>
        <v>7.2</v>
      </c>
      <c r="T1576" cm="1">
        <f t="array" ref="T1576">PERCENTILE(IF(Table1[Director Name] = $P1576,Table1[imdb_score]),0.5)</f>
        <v>7.2</v>
      </c>
      <c r="U1576" cm="1">
        <f t="array" ref="U1576">PERCENTILE(IF(Table1[Director Name] = $P1576,Table1[imdb_score]),0.75)</f>
        <v>7.2</v>
      </c>
      <c r="V1576" cm="1">
        <f t="array" ref="V1576">PERCENTILE(IF(Table1[Director Name] = $P1576,Table1[imdb_score]),1)</f>
        <v>7.2</v>
      </c>
    </row>
    <row r="1577" spans="1:22">
      <c r="A1577" t="s">
        <v>1723</v>
      </c>
      <c r="B1577">
        <v>252</v>
      </c>
      <c r="C1577">
        <v>94</v>
      </c>
      <c r="D1577" t="s">
        <v>3520</v>
      </c>
      <c r="E1577">
        <v>17544812</v>
      </c>
      <c r="F1577" t="s">
        <v>2076</v>
      </c>
      <c r="G1577" t="s">
        <v>5887</v>
      </c>
      <c r="H1577">
        <v>7544812</v>
      </c>
      <c r="I1577" t="s">
        <v>5888</v>
      </c>
      <c r="J1577" t="s">
        <v>19</v>
      </c>
      <c r="K1577" t="s">
        <v>20</v>
      </c>
      <c r="L1577">
        <v>10000000</v>
      </c>
      <c r="M1577">
        <v>5.4</v>
      </c>
      <c r="N1577" t="s">
        <v>116</v>
      </c>
      <c r="P1577" t="s">
        <v>158</v>
      </c>
      <c r="Q1577">
        <v>8.4</v>
      </c>
      <c r="R1577">
        <v>1</v>
      </c>
      <c r="S1577" cm="1">
        <f t="array" ref="S1577">PERCENTILE(IF(Table1[Director Name] = $P1577,Table1[imdb_score]),0.25)</f>
        <v>8.4</v>
      </c>
      <c r="T1577" cm="1">
        <f t="array" ref="T1577">PERCENTILE(IF(Table1[Director Name] = $P1577,Table1[imdb_score]),0.5)</f>
        <v>8.4</v>
      </c>
      <c r="U1577" cm="1">
        <f t="array" ref="U1577">PERCENTILE(IF(Table1[Director Name] = $P1577,Table1[imdb_score]),0.75)</f>
        <v>8.4</v>
      </c>
      <c r="V1577" cm="1">
        <f t="array" ref="V1577">PERCENTILE(IF(Table1[Director Name] = $P1577,Table1[imdb_score]),1)</f>
        <v>8.4</v>
      </c>
    </row>
    <row r="1578" spans="1:22">
      <c r="A1578" t="s">
        <v>852</v>
      </c>
      <c r="B1578">
        <v>203</v>
      </c>
      <c r="C1578">
        <v>102</v>
      </c>
      <c r="D1578" t="s">
        <v>5889</v>
      </c>
      <c r="E1578">
        <v>107515297</v>
      </c>
      <c r="F1578" t="s">
        <v>91</v>
      </c>
      <c r="G1578" t="s">
        <v>5890</v>
      </c>
      <c r="H1578">
        <v>7515297</v>
      </c>
      <c r="I1578" t="s">
        <v>4167</v>
      </c>
      <c r="J1578" t="s">
        <v>19</v>
      </c>
      <c r="K1578" t="s">
        <v>20</v>
      </c>
      <c r="L1578">
        <v>100000000</v>
      </c>
      <c r="M1578">
        <v>6.7</v>
      </c>
      <c r="N1578" t="s">
        <v>2216</v>
      </c>
      <c r="P1578" t="s">
        <v>5891</v>
      </c>
      <c r="Q1578">
        <v>6</v>
      </c>
      <c r="R1578">
        <v>1</v>
      </c>
      <c r="S1578" cm="1">
        <f t="array" ref="S1578">PERCENTILE(IF(Table1[Director Name] = $P1578,Table1[imdb_score]),0.25)</f>
        <v>6</v>
      </c>
      <c r="T1578" cm="1">
        <f t="array" ref="T1578">PERCENTILE(IF(Table1[Director Name] = $P1578,Table1[imdb_score]),0.5)</f>
        <v>6</v>
      </c>
      <c r="U1578" cm="1">
        <f t="array" ref="U1578">PERCENTILE(IF(Table1[Director Name] = $P1578,Table1[imdb_score]),0.75)</f>
        <v>6</v>
      </c>
      <c r="V1578" cm="1">
        <f t="array" ref="V1578">PERCENTILE(IF(Table1[Director Name] = $P1578,Table1[imdb_score]),1)</f>
        <v>6</v>
      </c>
    </row>
    <row r="1579" spans="1:22">
      <c r="A1579" t="s">
        <v>4833</v>
      </c>
      <c r="B1579">
        <v>108</v>
      </c>
      <c r="C1579">
        <v>97</v>
      </c>
      <c r="D1579" t="s">
        <v>5892</v>
      </c>
      <c r="E1579">
        <v>21468807</v>
      </c>
      <c r="F1579" t="s">
        <v>943</v>
      </c>
      <c r="G1579" t="s">
        <v>5893</v>
      </c>
      <c r="H1579">
        <v>7468807</v>
      </c>
      <c r="I1579" t="s">
        <v>4428</v>
      </c>
      <c r="J1579" t="s">
        <v>19</v>
      </c>
      <c r="K1579" t="s">
        <v>20</v>
      </c>
      <c r="L1579">
        <v>14000000</v>
      </c>
      <c r="M1579">
        <v>4.0999999999999996</v>
      </c>
      <c r="N1579" t="s">
        <v>861</v>
      </c>
      <c r="P1579" t="s">
        <v>5894</v>
      </c>
      <c r="Q1579">
        <v>7.2</v>
      </c>
      <c r="R1579">
        <v>1</v>
      </c>
      <c r="S1579" cm="1">
        <f t="array" ref="S1579">PERCENTILE(IF(Table1[Director Name] = $P1579,Table1[imdb_score]),0.25)</f>
        <v>7.2</v>
      </c>
      <c r="T1579" cm="1">
        <f t="array" ref="T1579">PERCENTILE(IF(Table1[Director Name] = $P1579,Table1[imdb_score]),0.5)</f>
        <v>7.2</v>
      </c>
      <c r="U1579" cm="1">
        <f t="array" ref="U1579">PERCENTILE(IF(Table1[Director Name] = $P1579,Table1[imdb_score]),0.75)</f>
        <v>7.2</v>
      </c>
      <c r="V1579" cm="1">
        <f t="array" ref="V1579">PERCENTILE(IF(Table1[Director Name] = $P1579,Table1[imdb_score]),1)</f>
        <v>7.2</v>
      </c>
    </row>
    <row r="1580" spans="1:22">
      <c r="A1580" t="s">
        <v>416</v>
      </c>
      <c r="B1580">
        <v>247</v>
      </c>
      <c r="C1580">
        <v>101</v>
      </c>
      <c r="D1580" t="s">
        <v>5895</v>
      </c>
      <c r="E1580">
        <v>31452765</v>
      </c>
      <c r="F1580" t="s">
        <v>1410</v>
      </c>
      <c r="G1580" t="s">
        <v>5896</v>
      </c>
      <c r="H1580">
        <v>7452765</v>
      </c>
      <c r="I1580" t="s">
        <v>5897</v>
      </c>
      <c r="J1580" t="s">
        <v>19</v>
      </c>
      <c r="K1580" t="s">
        <v>20</v>
      </c>
      <c r="L1580">
        <v>24000000</v>
      </c>
      <c r="M1580">
        <v>6.6</v>
      </c>
      <c r="N1580" t="s">
        <v>331</v>
      </c>
      <c r="P1580" t="s">
        <v>5898</v>
      </c>
      <c r="Q1580">
        <v>5.7</v>
      </c>
      <c r="R1580">
        <v>1</v>
      </c>
      <c r="S1580" cm="1">
        <f t="array" ref="S1580">PERCENTILE(IF(Table1[Director Name] = $P1580,Table1[imdb_score]),0.25)</f>
        <v>5.7</v>
      </c>
      <c r="T1580" cm="1">
        <f t="array" ref="T1580">PERCENTILE(IF(Table1[Director Name] = $P1580,Table1[imdb_score]),0.5)</f>
        <v>5.7</v>
      </c>
      <c r="U1580" cm="1">
        <f t="array" ref="U1580">PERCENTILE(IF(Table1[Director Name] = $P1580,Table1[imdb_score]),0.75)</f>
        <v>5.7</v>
      </c>
      <c r="V1580" cm="1">
        <f t="array" ref="V1580">PERCENTILE(IF(Table1[Director Name] = $P1580,Table1[imdb_score]),1)</f>
        <v>5.7</v>
      </c>
    </row>
    <row r="1581" spans="1:22">
      <c r="A1581" t="s">
        <v>3439</v>
      </c>
      <c r="B1581">
        <v>271</v>
      </c>
      <c r="C1581">
        <v>94</v>
      </c>
      <c r="D1581" t="s">
        <v>417</v>
      </c>
      <c r="E1581">
        <v>32416109</v>
      </c>
      <c r="F1581" t="s">
        <v>908</v>
      </c>
      <c r="G1581" t="s">
        <v>5899</v>
      </c>
      <c r="H1581">
        <v>7416109</v>
      </c>
      <c r="I1581" t="s">
        <v>135</v>
      </c>
      <c r="J1581" t="s">
        <v>19</v>
      </c>
      <c r="K1581" t="s">
        <v>20</v>
      </c>
      <c r="L1581">
        <v>25000000</v>
      </c>
      <c r="M1581">
        <v>6.2</v>
      </c>
      <c r="N1581" t="s">
        <v>1962</v>
      </c>
      <c r="P1581" t="s">
        <v>5900</v>
      </c>
      <c r="Q1581">
        <v>2.7</v>
      </c>
      <c r="R1581">
        <v>1</v>
      </c>
      <c r="S1581" cm="1">
        <f t="array" ref="S1581">PERCENTILE(IF(Table1[Director Name] = $P1581,Table1[imdb_score]),0.25)</f>
        <v>2.7</v>
      </c>
      <c r="T1581" cm="1">
        <f t="array" ref="T1581">PERCENTILE(IF(Table1[Director Name] = $P1581,Table1[imdb_score]),0.5)</f>
        <v>2.7</v>
      </c>
      <c r="U1581" cm="1">
        <f t="array" ref="U1581">PERCENTILE(IF(Table1[Director Name] = $P1581,Table1[imdb_score]),0.75)</f>
        <v>2.7</v>
      </c>
      <c r="V1581" cm="1">
        <f t="array" ref="V1581">PERCENTILE(IF(Table1[Director Name] = $P1581,Table1[imdb_score]),1)</f>
        <v>2.7</v>
      </c>
    </row>
    <row r="1582" spans="1:22">
      <c r="A1582" t="s">
        <v>2984</v>
      </c>
      <c r="B1582">
        <v>82</v>
      </c>
      <c r="C1582">
        <v>116</v>
      </c>
      <c r="D1582" t="s">
        <v>3115</v>
      </c>
      <c r="E1582">
        <v>24397469</v>
      </c>
      <c r="F1582" t="s">
        <v>5901</v>
      </c>
      <c r="G1582" t="s">
        <v>5902</v>
      </c>
      <c r="H1582">
        <v>7397469</v>
      </c>
      <c r="I1582" t="s">
        <v>242</v>
      </c>
      <c r="J1582" t="s">
        <v>19</v>
      </c>
      <c r="K1582" t="s">
        <v>20</v>
      </c>
      <c r="L1582">
        <v>17000000</v>
      </c>
      <c r="M1582">
        <v>5.7</v>
      </c>
      <c r="N1582" t="s">
        <v>1618</v>
      </c>
      <c r="P1582" t="s">
        <v>5695</v>
      </c>
      <c r="Q1582">
        <v>5.3</v>
      </c>
      <c r="R1582">
        <v>1</v>
      </c>
      <c r="S1582" cm="1">
        <f t="array" ref="S1582">PERCENTILE(IF(Table1[Director Name] = $P1582,Table1[imdb_score]),0.25)</f>
        <v>5.3</v>
      </c>
      <c r="T1582" cm="1">
        <f t="array" ref="T1582">PERCENTILE(IF(Table1[Director Name] = $P1582,Table1[imdb_score]),0.5)</f>
        <v>5.3</v>
      </c>
      <c r="U1582" cm="1">
        <f t="array" ref="U1582">PERCENTILE(IF(Table1[Director Name] = $P1582,Table1[imdb_score]),0.75)</f>
        <v>5.3</v>
      </c>
      <c r="V1582" cm="1">
        <f t="array" ref="V1582">PERCENTILE(IF(Table1[Director Name] = $P1582,Table1[imdb_score]),1)</f>
        <v>5.3</v>
      </c>
    </row>
    <row r="1583" spans="1:22">
      <c r="A1583" t="s">
        <v>4120</v>
      </c>
      <c r="B1583">
        <v>175</v>
      </c>
      <c r="C1583">
        <v>98</v>
      </c>
      <c r="D1583" t="s">
        <v>5903</v>
      </c>
      <c r="E1583">
        <v>18381787</v>
      </c>
      <c r="F1583" t="s">
        <v>5904</v>
      </c>
      <c r="G1583" t="s">
        <v>5905</v>
      </c>
      <c r="H1583">
        <v>7381787</v>
      </c>
      <c r="I1583" t="s">
        <v>5906</v>
      </c>
      <c r="J1583" t="s">
        <v>19</v>
      </c>
      <c r="K1583" t="s">
        <v>379</v>
      </c>
      <c r="L1583">
        <v>11000000</v>
      </c>
      <c r="M1583">
        <v>6.8</v>
      </c>
      <c r="N1583" t="s">
        <v>167</v>
      </c>
      <c r="P1583" t="s">
        <v>4926</v>
      </c>
      <c r="Q1583">
        <v>4.0999999999999996</v>
      </c>
      <c r="R1583">
        <v>1</v>
      </c>
      <c r="S1583" cm="1">
        <f t="array" ref="S1583">PERCENTILE(IF(Table1[Director Name] = $P1583,Table1[imdb_score]),0.25)</f>
        <v>4.0999999999999996</v>
      </c>
      <c r="T1583" cm="1">
        <f t="array" ref="T1583">PERCENTILE(IF(Table1[Director Name] = $P1583,Table1[imdb_score]),0.5)</f>
        <v>4.0999999999999996</v>
      </c>
      <c r="U1583" cm="1">
        <f t="array" ref="U1583">PERCENTILE(IF(Table1[Director Name] = $P1583,Table1[imdb_score]),0.75)</f>
        <v>4.0999999999999996</v>
      </c>
      <c r="V1583" cm="1">
        <f t="array" ref="V1583">PERCENTILE(IF(Table1[Director Name] = $P1583,Table1[imdb_score]),1)</f>
        <v>4.0999999999999996</v>
      </c>
    </row>
    <row r="1584" spans="1:22">
      <c r="A1584" t="s">
        <v>1513</v>
      </c>
      <c r="B1584">
        <v>114</v>
      </c>
      <c r="C1584">
        <v>89</v>
      </c>
      <c r="D1584" t="s">
        <v>5907</v>
      </c>
      <c r="E1584">
        <v>32368960</v>
      </c>
      <c r="F1584" t="s">
        <v>5908</v>
      </c>
      <c r="G1584" t="s">
        <v>5909</v>
      </c>
      <c r="H1584">
        <v>7368960</v>
      </c>
      <c r="I1584" t="s">
        <v>5910</v>
      </c>
      <c r="J1584" t="s">
        <v>19</v>
      </c>
      <c r="K1584" t="s">
        <v>1075</v>
      </c>
      <c r="L1584">
        <v>25000000</v>
      </c>
      <c r="M1584">
        <v>5.3</v>
      </c>
      <c r="N1584" t="s">
        <v>5911</v>
      </c>
      <c r="P1584" t="s">
        <v>5912</v>
      </c>
      <c r="Q1584">
        <v>7.7</v>
      </c>
      <c r="R1584">
        <v>1</v>
      </c>
      <c r="S1584" cm="1">
        <f t="array" ref="S1584">PERCENTILE(IF(Table1[Director Name] = $P1584,Table1[imdb_score]),0.25)</f>
        <v>7.7</v>
      </c>
      <c r="T1584" cm="1">
        <f t="array" ref="T1584">PERCENTILE(IF(Table1[Director Name] = $P1584,Table1[imdb_score]),0.5)</f>
        <v>7.7</v>
      </c>
      <c r="U1584" cm="1">
        <f t="array" ref="U1584">PERCENTILE(IF(Table1[Director Name] = $P1584,Table1[imdb_score]),0.75)</f>
        <v>7.7</v>
      </c>
      <c r="V1584" cm="1">
        <f t="array" ref="V1584">PERCENTILE(IF(Table1[Director Name] = $P1584,Table1[imdb_score]),1)</f>
        <v>7.7</v>
      </c>
    </row>
    <row r="1585" spans="1:22">
      <c r="A1585" t="s">
        <v>457</v>
      </c>
      <c r="B1585">
        <v>174</v>
      </c>
      <c r="C1585">
        <v>113</v>
      </c>
      <c r="D1585" t="s">
        <v>857</v>
      </c>
      <c r="E1585">
        <v>27277055</v>
      </c>
      <c r="F1585" t="s">
        <v>5913</v>
      </c>
      <c r="G1585" t="s">
        <v>5914</v>
      </c>
      <c r="H1585">
        <v>7277055</v>
      </c>
      <c r="I1585" t="s">
        <v>4230</v>
      </c>
      <c r="J1585" t="s">
        <v>19</v>
      </c>
      <c r="K1585" t="s">
        <v>379</v>
      </c>
      <c r="L1585">
        <v>20000000</v>
      </c>
      <c r="M1585">
        <v>7.6</v>
      </c>
      <c r="N1585" t="s">
        <v>3052</v>
      </c>
      <c r="P1585" t="s">
        <v>5915</v>
      </c>
      <c r="Q1585">
        <v>6.4</v>
      </c>
      <c r="R1585">
        <v>1</v>
      </c>
      <c r="S1585" cm="1">
        <f t="array" ref="S1585">PERCENTILE(IF(Table1[Director Name] = $P1585,Table1[imdb_score]),0.25)</f>
        <v>6.4</v>
      </c>
      <c r="T1585" cm="1">
        <f t="array" ref="T1585">PERCENTILE(IF(Table1[Director Name] = $P1585,Table1[imdb_score]),0.5)</f>
        <v>6.4</v>
      </c>
      <c r="U1585" cm="1">
        <f t="array" ref="U1585">PERCENTILE(IF(Table1[Director Name] = $P1585,Table1[imdb_score]),0.75)</f>
        <v>6.4</v>
      </c>
      <c r="V1585" cm="1">
        <f t="array" ref="V1585">PERCENTILE(IF(Table1[Director Name] = $P1585,Table1[imdb_score]),1)</f>
        <v>6.4</v>
      </c>
    </row>
    <row r="1586" spans="1:22">
      <c r="A1586" t="s">
        <v>320</v>
      </c>
      <c r="B1586">
        <v>242</v>
      </c>
      <c r="C1586">
        <v>129</v>
      </c>
      <c r="D1586" t="s">
        <v>2076</v>
      </c>
      <c r="E1586">
        <v>70236496</v>
      </c>
      <c r="F1586" t="s">
        <v>1680</v>
      </c>
      <c r="G1586" t="s">
        <v>5916</v>
      </c>
      <c r="H1586">
        <v>7236496</v>
      </c>
      <c r="I1586" t="s">
        <v>1679</v>
      </c>
      <c r="J1586" t="s">
        <v>19</v>
      </c>
      <c r="K1586" t="s">
        <v>20</v>
      </c>
      <c r="L1586">
        <v>63000000</v>
      </c>
      <c r="M1586">
        <v>6</v>
      </c>
      <c r="N1586" t="s">
        <v>2074</v>
      </c>
      <c r="P1586" t="s">
        <v>5917</v>
      </c>
      <c r="Q1586">
        <v>5.4</v>
      </c>
      <c r="R1586">
        <v>1</v>
      </c>
      <c r="S1586" cm="1">
        <f t="array" ref="S1586">PERCENTILE(IF(Table1[Director Name] = $P1586,Table1[imdb_score]),0.25)</f>
        <v>5.4</v>
      </c>
      <c r="T1586" cm="1">
        <f t="array" ref="T1586">PERCENTILE(IF(Table1[Director Name] = $P1586,Table1[imdb_score]),0.5)</f>
        <v>5.4</v>
      </c>
      <c r="U1586" cm="1">
        <f t="array" ref="U1586">PERCENTILE(IF(Table1[Director Name] = $P1586,Table1[imdb_score]),0.75)</f>
        <v>5.4</v>
      </c>
      <c r="V1586" cm="1">
        <f t="array" ref="V1586">PERCENTILE(IF(Table1[Director Name] = $P1586,Table1[imdb_score]),1)</f>
        <v>5.4</v>
      </c>
    </row>
    <row r="1587" spans="1:22">
      <c r="A1587" t="s">
        <v>2530</v>
      </c>
      <c r="B1587">
        <v>186</v>
      </c>
      <c r="C1587">
        <v>94</v>
      </c>
      <c r="D1587" t="s">
        <v>3595</v>
      </c>
      <c r="E1587">
        <v>16235293</v>
      </c>
      <c r="F1587" t="s">
        <v>5918</v>
      </c>
      <c r="G1587" t="s">
        <v>5919</v>
      </c>
      <c r="H1587">
        <v>7235293</v>
      </c>
      <c r="I1587" t="s">
        <v>2295</v>
      </c>
      <c r="J1587" t="s">
        <v>19</v>
      </c>
      <c r="K1587" t="s">
        <v>20</v>
      </c>
      <c r="L1587">
        <v>9000000</v>
      </c>
      <c r="M1587">
        <v>4.5</v>
      </c>
      <c r="N1587" t="s">
        <v>116</v>
      </c>
      <c r="P1587" t="s">
        <v>5920</v>
      </c>
      <c r="Q1587">
        <v>5.9</v>
      </c>
      <c r="R1587">
        <v>1</v>
      </c>
      <c r="S1587" cm="1">
        <f t="array" ref="S1587">PERCENTILE(IF(Table1[Director Name] = $P1587,Table1[imdb_score]),0.25)</f>
        <v>5.9</v>
      </c>
      <c r="T1587" cm="1">
        <f t="array" ref="T1587">PERCENTILE(IF(Table1[Director Name] = $P1587,Table1[imdb_score]),0.5)</f>
        <v>5.9</v>
      </c>
      <c r="U1587" cm="1">
        <f t="array" ref="U1587">PERCENTILE(IF(Table1[Director Name] = $P1587,Table1[imdb_score]),0.75)</f>
        <v>5.9</v>
      </c>
      <c r="V1587" cm="1">
        <f t="array" ref="V1587">PERCENTILE(IF(Table1[Director Name] = $P1587,Table1[imdb_score]),1)</f>
        <v>5.9</v>
      </c>
    </row>
    <row r="1588" spans="1:22">
      <c r="A1588" t="s">
        <v>4308</v>
      </c>
      <c r="B1588">
        <v>52</v>
      </c>
      <c r="C1588">
        <v>89</v>
      </c>
      <c r="D1588" t="s">
        <v>3194</v>
      </c>
      <c r="E1588">
        <v>13235267</v>
      </c>
      <c r="F1588" t="s">
        <v>5921</v>
      </c>
      <c r="G1588" t="s">
        <v>5922</v>
      </c>
      <c r="H1588">
        <v>7235267</v>
      </c>
      <c r="I1588" t="s">
        <v>4505</v>
      </c>
      <c r="J1588" t="s">
        <v>19</v>
      </c>
      <c r="K1588" t="s">
        <v>20</v>
      </c>
      <c r="L1588">
        <v>6000000</v>
      </c>
      <c r="M1588">
        <v>2.9</v>
      </c>
      <c r="N1588" t="s">
        <v>180</v>
      </c>
      <c r="P1588" t="s">
        <v>5923</v>
      </c>
      <c r="Q1588">
        <v>7.8</v>
      </c>
      <c r="R1588">
        <v>1</v>
      </c>
      <c r="S1588" cm="1">
        <f t="array" ref="S1588">PERCENTILE(IF(Table1[Director Name] = $P1588,Table1[imdb_score]),0.25)</f>
        <v>7.8</v>
      </c>
      <c r="T1588" cm="1">
        <f t="array" ref="T1588">PERCENTILE(IF(Table1[Director Name] = $P1588,Table1[imdb_score]),0.5)</f>
        <v>7.8</v>
      </c>
      <c r="U1588" cm="1">
        <f t="array" ref="U1588">PERCENTILE(IF(Table1[Director Name] = $P1588,Table1[imdb_score]),0.75)</f>
        <v>7.8</v>
      </c>
      <c r="V1588" cm="1">
        <f t="array" ref="V1588">PERCENTILE(IF(Table1[Director Name] = $P1588,Table1[imdb_score]),1)</f>
        <v>7.8</v>
      </c>
    </row>
    <row r="1589" spans="1:22">
      <c r="A1589" t="s">
        <v>1379</v>
      </c>
      <c r="B1589">
        <v>46</v>
      </c>
      <c r="C1589">
        <v>133</v>
      </c>
      <c r="D1589" t="s">
        <v>4841</v>
      </c>
      <c r="E1589">
        <v>33200000</v>
      </c>
      <c r="F1589" t="s">
        <v>956</v>
      </c>
      <c r="G1589" t="s">
        <v>5924</v>
      </c>
      <c r="H1589">
        <v>7200000</v>
      </c>
      <c r="I1589" t="s">
        <v>5925</v>
      </c>
      <c r="J1589" t="s">
        <v>19</v>
      </c>
      <c r="K1589" t="s">
        <v>20</v>
      </c>
      <c r="L1589">
        <v>26000000</v>
      </c>
      <c r="M1589">
        <v>7.2</v>
      </c>
      <c r="N1589" t="s">
        <v>5926</v>
      </c>
      <c r="P1589" t="s">
        <v>5632</v>
      </c>
      <c r="Q1589">
        <v>4.5</v>
      </c>
      <c r="R1589">
        <v>1</v>
      </c>
      <c r="S1589" cm="1">
        <f t="array" ref="S1589">PERCENTILE(IF(Table1[Director Name] = $P1589,Table1[imdb_score]),0.25)</f>
        <v>4.5</v>
      </c>
      <c r="T1589" cm="1">
        <f t="array" ref="T1589">PERCENTILE(IF(Table1[Director Name] = $P1589,Table1[imdb_score]),0.5)</f>
        <v>4.5</v>
      </c>
      <c r="U1589" cm="1">
        <f t="array" ref="U1589">PERCENTILE(IF(Table1[Director Name] = $P1589,Table1[imdb_score]),0.75)</f>
        <v>4.5</v>
      </c>
      <c r="V1589" cm="1">
        <f t="array" ref="V1589">PERCENTILE(IF(Table1[Director Name] = $P1589,Table1[imdb_score]),1)</f>
        <v>4.5</v>
      </c>
    </row>
    <row r="1590" spans="1:22">
      <c r="A1590" t="s">
        <v>5927</v>
      </c>
      <c r="B1590">
        <v>29</v>
      </c>
      <c r="C1590">
        <v>107</v>
      </c>
      <c r="D1590" t="s">
        <v>5928</v>
      </c>
      <c r="E1590">
        <v>12200000</v>
      </c>
      <c r="F1590" t="s">
        <v>2842</v>
      </c>
      <c r="G1590" t="s">
        <v>5929</v>
      </c>
      <c r="H1590">
        <v>7200000</v>
      </c>
      <c r="I1590" t="s">
        <v>5930</v>
      </c>
      <c r="J1590" t="s">
        <v>19</v>
      </c>
      <c r="K1590" t="s">
        <v>20</v>
      </c>
      <c r="L1590">
        <v>5000000</v>
      </c>
      <c r="M1590">
        <v>6.3</v>
      </c>
      <c r="N1590" t="s">
        <v>3375</v>
      </c>
      <c r="P1590" t="s">
        <v>5159</v>
      </c>
      <c r="Q1590">
        <v>6.8</v>
      </c>
      <c r="R1590">
        <v>1</v>
      </c>
      <c r="S1590" cm="1">
        <f t="array" ref="S1590">PERCENTILE(IF(Table1[Director Name] = $P1590,Table1[imdb_score]),0.25)</f>
        <v>6.8</v>
      </c>
      <c r="T1590" cm="1">
        <f t="array" ref="T1590">PERCENTILE(IF(Table1[Director Name] = $P1590,Table1[imdb_score]),0.5)</f>
        <v>6.8</v>
      </c>
      <c r="U1590" cm="1">
        <f t="array" ref="U1590">PERCENTILE(IF(Table1[Director Name] = $P1590,Table1[imdb_score]),0.75)</f>
        <v>6.8</v>
      </c>
      <c r="V1590" cm="1">
        <f t="array" ref="V1590">PERCENTILE(IF(Table1[Director Name] = $P1590,Table1[imdb_score]),1)</f>
        <v>6.8</v>
      </c>
    </row>
    <row r="1591" spans="1:22">
      <c r="A1591" t="s">
        <v>2949</v>
      </c>
      <c r="B1591">
        <v>25</v>
      </c>
      <c r="C1591">
        <v>94</v>
      </c>
      <c r="D1591" t="s">
        <v>5931</v>
      </c>
      <c r="E1591">
        <v>22189039</v>
      </c>
      <c r="F1591" t="s">
        <v>558</v>
      </c>
      <c r="G1591" t="s">
        <v>5932</v>
      </c>
      <c r="H1591">
        <v>7189039</v>
      </c>
      <c r="I1591" t="s">
        <v>5933</v>
      </c>
      <c r="J1591" t="s">
        <v>19</v>
      </c>
      <c r="K1591" t="s">
        <v>20</v>
      </c>
      <c r="L1591">
        <v>15000000</v>
      </c>
      <c r="M1591">
        <v>5.5</v>
      </c>
      <c r="N1591" t="s">
        <v>3749</v>
      </c>
      <c r="P1591" t="s">
        <v>5181</v>
      </c>
      <c r="Q1591">
        <v>4.5999999999999996</v>
      </c>
      <c r="R1591">
        <v>1</v>
      </c>
      <c r="S1591" cm="1">
        <f t="array" ref="S1591">PERCENTILE(IF(Table1[Director Name] = $P1591,Table1[imdb_score]),0.25)</f>
        <v>4.5999999999999996</v>
      </c>
      <c r="T1591" cm="1">
        <f t="array" ref="T1591">PERCENTILE(IF(Table1[Director Name] = $P1591,Table1[imdb_score]),0.5)</f>
        <v>4.5999999999999996</v>
      </c>
      <c r="U1591" cm="1">
        <f t="array" ref="U1591">PERCENTILE(IF(Table1[Director Name] = $P1591,Table1[imdb_score]),0.75)</f>
        <v>4.5999999999999996</v>
      </c>
      <c r="V1591" cm="1">
        <f t="array" ref="V1591">PERCENTILE(IF(Table1[Director Name] = $P1591,Table1[imdb_score]),1)</f>
        <v>4.5999999999999996</v>
      </c>
    </row>
    <row r="1592" spans="1:22">
      <c r="A1592" t="s">
        <v>1013</v>
      </c>
      <c r="B1592">
        <v>76</v>
      </c>
      <c r="C1592">
        <v>114</v>
      </c>
      <c r="D1592" t="s">
        <v>242</v>
      </c>
      <c r="E1592">
        <v>42168445</v>
      </c>
      <c r="F1592" t="s">
        <v>2980</v>
      </c>
      <c r="G1592" t="s">
        <v>5934</v>
      </c>
      <c r="H1592">
        <v>7168445</v>
      </c>
      <c r="I1592" t="s">
        <v>838</v>
      </c>
      <c r="J1592" t="s">
        <v>19</v>
      </c>
      <c r="K1592" t="s">
        <v>20</v>
      </c>
      <c r="L1592">
        <v>35000000</v>
      </c>
      <c r="M1592">
        <v>5.3</v>
      </c>
      <c r="N1592" t="s">
        <v>564</v>
      </c>
      <c r="P1592" t="s">
        <v>5935</v>
      </c>
      <c r="Q1592">
        <v>6.1</v>
      </c>
      <c r="R1592">
        <v>1</v>
      </c>
      <c r="S1592" cm="1">
        <f t="array" ref="S1592">PERCENTILE(IF(Table1[Director Name] = $P1592,Table1[imdb_score]),0.25)</f>
        <v>6.1</v>
      </c>
      <c r="T1592" cm="1">
        <f t="array" ref="T1592">PERCENTILE(IF(Table1[Director Name] = $P1592,Table1[imdb_score]),0.5)</f>
        <v>6.1</v>
      </c>
      <c r="U1592" cm="1">
        <f t="array" ref="U1592">PERCENTILE(IF(Table1[Director Name] = $P1592,Table1[imdb_score]),0.75)</f>
        <v>6.1</v>
      </c>
      <c r="V1592" cm="1">
        <f t="array" ref="V1592">PERCENTILE(IF(Table1[Director Name] = $P1592,Table1[imdb_score]),1)</f>
        <v>6.1</v>
      </c>
    </row>
    <row r="1593" spans="1:22">
      <c r="A1593" t="s">
        <v>3042</v>
      </c>
      <c r="B1593">
        <v>53</v>
      </c>
      <c r="C1593">
        <v>170</v>
      </c>
      <c r="D1593" t="s">
        <v>5936</v>
      </c>
      <c r="E1593">
        <v>7830611</v>
      </c>
      <c r="F1593" t="s">
        <v>5937</v>
      </c>
      <c r="G1593" t="s">
        <v>5938</v>
      </c>
      <c r="H1593">
        <v>7130611</v>
      </c>
      <c r="I1593" t="s">
        <v>5939</v>
      </c>
      <c r="J1593" t="s">
        <v>19</v>
      </c>
      <c r="K1593" t="s">
        <v>20</v>
      </c>
      <c r="L1593">
        <v>700000</v>
      </c>
      <c r="M1593">
        <v>8.3000000000000007</v>
      </c>
      <c r="N1593" t="s">
        <v>5940</v>
      </c>
      <c r="P1593" t="s">
        <v>5941</v>
      </c>
      <c r="Q1593">
        <v>5.0999999999999996</v>
      </c>
      <c r="R1593">
        <v>1</v>
      </c>
      <c r="S1593" cm="1">
        <f t="array" ref="S1593">PERCENTILE(IF(Table1[Director Name] = $P1593,Table1[imdb_score]),0.25)</f>
        <v>5.0999999999999996</v>
      </c>
      <c r="T1593" cm="1">
        <f t="array" ref="T1593">PERCENTILE(IF(Table1[Director Name] = $P1593,Table1[imdb_score]),0.5)</f>
        <v>5.0999999999999996</v>
      </c>
      <c r="U1593" cm="1">
        <f t="array" ref="U1593">PERCENTILE(IF(Table1[Director Name] = $P1593,Table1[imdb_score]),0.75)</f>
        <v>5.0999999999999996</v>
      </c>
      <c r="V1593" cm="1">
        <f t="array" ref="V1593">PERCENTILE(IF(Table1[Director Name] = $P1593,Table1[imdb_score]),1)</f>
        <v>5.0999999999999996</v>
      </c>
    </row>
    <row r="1594" spans="1:22">
      <c r="A1594" t="s">
        <v>5942</v>
      </c>
      <c r="B1594">
        <v>85</v>
      </c>
      <c r="C1594">
        <v>85</v>
      </c>
      <c r="D1594" t="s">
        <v>5943</v>
      </c>
      <c r="E1594">
        <v>26096584</v>
      </c>
      <c r="F1594" t="s">
        <v>2810</v>
      </c>
      <c r="G1594" t="s">
        <v>5944</v>
      </c>
      <c r="H1594">
        <v>7096584</v>
      </c>
      <c r="I1594" t="s">
        <v>5945</v>
      </c>
      <c r="J1594" t="s">
        <v>19</v>
      </c>
      <c r="K1594" t="s">
        <v>20</v>
      </c>
      <c r="L1594">
        <v>19000000</v>
      </c>
      <c r="M1594">
        <v>3.4</v>
      </c>
      <c r="N1594" t="s">
        <v>57</v>
      </c>
      <c r="P1594" t="s">
        <v>5946</v>
      </c>
      <c r="Q1594">
        <v>6.5</v>
      </c>
      <c r="R1594">
        <v>1</v>
      </c>
      <c r="S1594" cm="1">
        <f t="array" ref="S1594">PERCENTILE(IF(Table1[Director Name] = $P1594,Table1[imdb_score]),0.25)</f>
        <v>6.5</v>
      </c>
      <c r="T1594" cm="1">
        <f t="array" ref="T1594">PERCENTILE(IF(Table1[Director Name] = $P1594,Table1[imdb_score]),0.5)</f>
        <v>6.5</v>
      </c>
      <c r="U1594" cm="1">
        <f t="array" ref="U1594">PERCENTILE(IF(Table1[Director Name] = $P1594,Table1[imdb_score]),0.75)</f>
        <v>6.5</v>
      </c>
      <c r="V1594" cm="1">
        <f t="array" ref="V1594">PERCENTILE(IF(Table1[Director Name] = $P1594,Table1[imdb_score]),1)</f>
        <v>6.5</v>
      </c>
    </row>
    <row r="1595" spans="1:22">
      <c r="A1595" t="s">
        <v>2112</v>
      </c>
      <c r="B1595">
        <v>70</v>
      </c>
      <c r="C1595">
        <v>93</v>
      </c>
      <c r="D1595" t="s">
        <v>807</v>
      </c>
      <c r="E1595">
        <v>32055248</v>
      </c>
      <c r="F1595" t="s">
        <v>1368</v>
      </c>
      <c r="G1595" t="s">
        <v>5947</v>
      </c>
      <c r="H1595">
        <v>7055248</v>
      </c>
      <c r="I1595" t="s">
        <v>5948</v>
      </c>
      <c r="J1595" t="s">
        <v>19</v>
      </c>
      <c r="K1595" t="s">
        <v>20</v>
      </c>
      <c r="L1595">
        <v>25000000</v>
      </c>
      <c r="M1595">
        <v>6</v>
      </c>
      <c r="N1595" t="s">
        <v>5949</v>
      </c>
      <c r="P1595" t="s">
        <v>5506</v>
      </c>
      <c r="Q1595">
        <v>5.9</v>
      </c>
      <c r="R1595">
        <v>1</v>
      </c>
      <c r="S1595" cm="1">
        <f t="array" ref="S1595">PERCENTILE(IF(Table1[Director Name] = $P1595,Table1[imdb_score]),0.25)</f>
        <v>5.9</v>
      </c>
      <c r="T1595" cm="1">
        <f t="array" ref="T1595">PERCENTILE(IF(Table1[Director Name] = $P1595,Table1[imdb_score]),0.5)</f>
        <v>5.9</v>
      </c>
      <c r="U1595" cm="1">
        <f t="array" ref="U1595">PERCENTILE(IF(Table1[Director Name] = $P1595,Table1[imdb_score]),0.75)</f>
        <v>5.9</v>
      </c>
      <c r="V1595" cm="1">
        <f t="array" ref="V1595">PERCENTILE(IF(Table1[Director Name] = $P1595,Table1[imdb_score]),1)</f>
        <v>5.9</v>
      </c>
    </row>
    <row r="1596" spans="1:22">
      <c r="A1596" t="s">
        <v>4137</v>
      </c>
      <c r="B1596">
        <v>148</v>
      </c>
      <c r="C1596">
        <v>128</v>
      </c>
      <c r="D1596" t="s">
        <v>1024</v>
      </c>
      <c r="E1596">
        <v>37036404</v>
      </c>
      <c r="F1596" t="s">
        <v>941</v>
      </c>
      <c r="G1596" t="s">
        <v>5950</v>
      </c>
      <c r="H1596">
        <v>7036404</v>
      </c>
      <c r="I1596" t="s">
        <v>5951</v>
      </c>
      <c r="J1596" t="s">
        <v>19</v>
      </c>
      <c r="K1596" t="s">
        <v>20</v>
      </c>
      <c r="L1596">
        <v>30000000</v>
      </c>
      <c r="M1596">
        <v>6.4</v>
      </c>
      <c r="N1596" t="s">
        <v>564</v>
      </c>
      <c r="P1596" t="s">
        <v>5952</v>
      </c>
      <c r="Q1596">
        <v>4.7</v>
      </c>
      <c r="R1596">
        <v>1</v>
      </c>
      <c r="S1596" cm="1">
        <f t="array" ref="S1596">PERCENTILE(IF(Table1[Director Name] = $P1596,Table1[imdb_score]),0.25)</f>
        <v>4.7</v>
      </c>
      <c r="T1596" cm="1">
        <f t="array" ref="T1596">PERCENTILE(IF(Table1[Director Name] = $P1596,Table1[imdb_score]),0.5)</f>
        <v>4.7</v>
      </c>
      <c r="U1596" cm="1">
        <f t="array" ref="U1596">PERCENTILE(IF(Table1[Director Name] = $P1596,Table1[imdb_score]),0.75)</f>
        <v>4.7</v>
      </c>
      <c r="V1596" cm="1">
        <f t="array" ref="V1596">PERCENTILE(IF(Table1[Director Name] = $P1596,Table1[imdb_score]),1)</f>
        <v>4.7</v>
      </c>
    </row>
    <row r="1597" spans="1:22">
      <c r="A1597" t="s">
        <v>126</v>
      </c>
      <c r="B1597">
        <v>249</v>
      </c>
      <c r="C1597">
        <v>134</v>
      </c>
      <c r="D1597" t="s">
        <v>5953</v>
      </c>
      <c r="E1597">
        <v>47034272</v>
      </c>
      <c r="F1597" t="s">
        <v>5954</v>
      </c>
      <c r="G1597" t="s">
        <v>5955</v>
      </c>
      <c r="H1597">
        <v>7034272</v>
      </c>
      <c r="I1597" t="s">
        <v>5956</v>
      </c>
      <c r="J1597" t="s">
        <v>19</v>
      </c>
      <c r="K1597" t="s">
        <v>20</v>
      </c>
      <c r="L1597">
        <v>40000000</v>
      </c>
      <c r="M1597">
        <v>6.9</v>
      </c>
      <c r="N1597" t="s">
        <v>5957</v>
      </c>
      <c r="P1597" t="s">
        <v>5958</v>
      </c>
      <c r="Q1597">
        <v>6.5</v>
      </c>
      <c r="R1597">
        <v>1</v>
      </c>
      <c r="S1597" cm="1">
        <f t="array" ref="S1597">PERCENTILE(IF(Table1[Director Name] = $P1597,Table1[imdb_score]),0.25)</f>
        <v>6.5</v>
      </c>
      <c r="T1597" cm="1">
        <f t="array" ref="T1597">PERCENTILE(IF(Table1[Director Name] = $P1597,Table1[imdb_score]),0.5)</f>
        <v>6.5</v>
      </c>
      <c r="U1597" cm="1">
        <f t="array" ref="U1597">PERCENTILE(IF(Table1[Director Name] = $P1597,Table1[imdb_score]),0.75)</f>
        <v>6.5</v>
      </c>
      <c r="V1597" cm="1">
        <f t="array" ref="V1597">PERCENTILE(IF(Table1[Director Name] = $P1597,Table1[imdb_score]),1)</f>
        <v>6.5</v>
      </c>
    </row>
    <row r="1598" spans="1:22">
      <c r="A1598" t="s">
        <v>3471</v>
      </c>
      <c r="B1598">
        <v>49</v>
      </c>
      <c r="C1598">
        <v>84</v>
      </c>
      <c r="D1598" t="s">
        <v>2639</v>
      </c>
      <c r="E1598">
        <v>10017041</v>
      </c>
      <c r="F1598" t="s">
        <v>5901</v>
      </c>
      <c r="G1598" t="s">
        <v>5959</v>
      </c>
      <c r="H1598">
        <v>7017041</v>
      </c>
      <c r="I1598" t="s">
        <v>242</v>
      </c>
      <c r="J1598" t="s">
        <v>19</v>
      </c>
      <c r="K1598" t="s">
        <v>20</v>
      </c>
      <c r="L1598">
        <v>3000000</v>
      </c>
      <c r="M1598">
        <v>5.9</v>
      </c>
      <c r="N1598" t="s">
        <v>291</v>
      </c>
      <c r="P1598" t="s">
        <v>757</v>
      </c>
      <c r="Q1598">
        <v>7.2</v>
      </c>
      <c r="R1598">
        <v>1</v>
      </c>
      <c r="S1598" cm="1">
        <f t="array" ref="S1598">PERCENTILE(IF(Table1[Director Name] = $P1598,Table1[imdb_score]),0.25)</f>
        <v>7.2</v>
      </c>
      <c r="T1598" cm="1">
        <f t="array" ref="T1598">PERCENTILE(IF(Table1[Director Name] = $P1598,Table1[imdb_score]),0.5)</f>
        <v>7.2</v>
      </c>
      <c r="U1598" cm="1">
        <f t="array" ref="U1598">PERCENTILE(IF(Table1[Director Name] = $P1598,Table1[imdb_score]),0.75)</f>
        <v>7.2</v>
      </c>
      <c r="V1598" cm="1">
        <f t="array" ref="V1598">PERCENTILE(IF(Table1[Director Name] = $P1598,Table1[imdb_score]),1)</f>
        <v>7.2</v>
      </c>
    </row>
    <row r="1599" spans="1:22">
      <c r="A1599" t="s">
        <v>1053</v>
      </c>
      <c r="B1599">
        <v>101</v>
      </c>
      <c r="C1599">
        <v>84</v>
      </c>
      <c r="D1599" t="s">
        <v>69</v>
      </c>
      <c r="E1599">
        <v>140015224</v>
      </c>
      <c r="F1599" t="s">
        <v>1591</v>
      </c>
      <c r="G1599" t="s">
        <v>5960</v>
      </c>
      <c r="H1599">
        <v>7015224</v>
      </c>
      <c r="I1599" t="s">
        <v>1256</v>
      </c>
      <c r="J1599" t="s">
        <v>19</v>
      </c>
      <c r="K1599" t="s">
        <v>2416</v>
      </c>
      <c r="L1599">
        <v>133000000</v>
      </c>
      <c r="M1599">
        <v>5.9</v>
      </c>
      <c r="N1599" t="s">
        <v>2049</v>
      </c>
      <c r="P1599" t="s">
        <v>4209</v>
      </c>
      <c r="Q1599">
        <v>6.8</v>
      </c>
      <c r="R1599">
        <v>1</v>
      </c>
      <c r="S1599" cm="1">
        <f t="array" ref="S1599">PERCENTILE(IF(Table1[Director Name] = $P1599,Table1[imdb_score]),0.25)</f>
        <v>6.8</v>
      </c>
      <c r="T1599" cm="1">
        <f t="array" ref="T1599">PERCENTILE(IF(Table1[Director Name] = $P1599,Table1[imdb_score]),0.5)</f>
        <v>6.8</v>
      </c>
      <c r="U1599" cm="1">
        <f t="array" ref="U1599">PERCENTILE(IF(Table1[Director Name] = $P1599,Table1[imdb_score]),0.75)</f>
        <v>6.8</v>
      </c>
      <c r="V1599" cm="1">
        <f t="array" ref="V1599">PERCENTILE(IF(Table1[Director Name] = $P1599,Table1[imdb_score]),1)</f>
        <v>6.8</v>
      </c>
    </row>
    <row r="1600" spans="1:22">
      <c r="A1600" t="s">
        <v>729</v>
      </c>
      <c r="B1600">
        <v>127</v>
      </c>
      <c r="C1600">
        <v>94</v>
      </c>
      <c r="D1600" t="s">
        <v>5961</v>
      </c>
      <c r="E1600">
        <v>32003620</v>
      </c>
      <c r="F1600" t="s">
        <v>5513</v>
      </c>
      <c r="G1600" t="s">
        <v>5962</v>
      </c>
      <c r="H1600">
        <v>7003620</v>
      </c>
      <c r="I1600" t="s">
        <v>5963</v>
      </c>
      <c r="J1600" t="s">
        <v>19</v>
      </c>
      <c r="K1600" t="s">
        <v>20</v>
      </c>
      <c r="L1600">
        <v>25000000</v>
      </c>
      <c r="M1600">
        <v>6.5</v>
      </c>
      <c r="N1600" t="s">
        <v>524</v>
      </c>
      <c r="P1600" t="s">
        <v>5964</v>
      </c>
      <c r="Q1600">
        <v>7.2</v>
      </c>
      <c r="R1600">
        <v>1</v>
      </c>
      <c r="S1600" cm="1">
        <f t="array" ref="S1600">PERCENTILE(IF(Table1[Director Name] = $P1600,Table1[imdb_score]),0.25)</f>
        <v>7.2</v>
      </c>
      <c r="T1600" cm="1">
        <f t="array" ref="T1600">PERCENTILE(IF(Table1[Director Name] = $P1600,Table1[imdb_score]),0.5)</f>
        <v>7.2</v>
      </c>
      <c r="U1600" cm="1">
        <f t="array" ref="U1600">PERCENTILE(IF(Table1[Director Name] = $P1600,Table1[imdb_score]),0.75)</f>
        <v>7.2</v>
      </c>
      <c r="V1600" cm="1">
        <f t="array" ref="V1600">PERCENTILE(IF(Table1[Director Name] = $P1600,Table1[imdb_score]),1)</f>
        <v>7.2</v>
      </c>
    </row>
    <row r="1601" spans="1:22">
      <c r="A1601" t="s">
        <v>2822</v>
      </c>
      <c r="B1601">
        <v>28</v>
      </c>
      <c r="C1601">
        <v>95</v>
      </c>
      <c r="D1601" t="s">
        <v>1562</v>
      </c>
      <c r="E1601">
        <v>14003141</v>
      </c>
      <c r="F1601" t="s">
        <v>3028</v>
      </c>
      <c r="G1601" t="s">
        <v>5965</v>
      </c>
      <c r="H1601">
        <v>7003141</v>
      </c>
      <c r="I1601" t="s">
        <v>1326</v>
      </c>
      <c r="J1601" t="s">
        <v>19</v>
      </c>
      <c r="K1601" t="s">
        <v>20</v>
      </c>
      <c r="L1601">
        <v>7000000</v>
      </c>
      <c r="M1601">
        <v>6.1</v>
      </c>
      <c r="N1601" t="s">
        <v>1608</v>
      </c>
      <c r="P1601" t="s">
        <v>5966</v>
      </c>
      <c r="Q1601">
        <v>6.3</v>
      </c>
      <c r="R1601">
        <v>1</v>
      </c>
      <c r="S1601" cm="1">
        <f t="array" ref="S1601">PERCENTILE(IF(Table1[Director Name] = $P1601,Table1[imdb_score]),0.25)</f>
        <v>6.3</v>
      </c>
      <c r="T1601" cm="1">
        <f t="array" ref="T1601">PERCENTILE(IF(Table1[Director Name] = $P1601,Table1[imdb_score]),0.5)</f>
        <v>6.3</v>
      </c>
      <c r="U1601" cm="1">
        <f t="array" ref="U1601">PERCENTILE(IF(Table1[Director Name] = $P1601,Table1[imdb_score]),0.75)</f>
        <v>6.3</v>
      </c>
      <c r="V1601" cm="1">
        <f t="array" ref="V1601">PERCENTILE(IF(Table1[Director Name] = $P1601,Table1[imdb_score]),1)</f>
        <v>6.3</v>
      </c>
    </row>
    <row r="1602" spans="1:22">
      <c r="A1602" t="s">
        <v>736</v>
      </c>
      <c r="B1602">
        <v>177</v>
      </c>
      <c r="C1602">
        <v>87</v>
      </c>
      <c r="D1602" t="s">
        <v>1536</v>
      </c>
      <c r="E1602">
        <v>9003011</v>
      </c>
      <c r="F1602" t="s">
        <v>5967</v>
      </c>
      <c r="G1602" t="s">
        <v>5968</v>
      </c>
      <c r="H1602">
        <v>7003011</v>
      </c>
      <c r="I1602" t="s">
        <v>5969</v>
      </c>
      <c r="J1602" t="s">
        <v>19</v>
      </c>
      <c r="K1602" t="s">
        <v>347</v>
      </c>
      <c r="L1602">
        <v>2000000</v>
      </c>
      <c r="M1602">
        <v>7.6</v>
      </c>
      <c r="N1602" t="s">
        <v>27</v>
      </c>
      <c r="P1602" t="s">
        <v>5970</v>
      </c>
      <c r="Q1602">
        <v>3.5</v>
      </c>
      <c r="R1602">
        <v>1</v>
      </c>
      <c r="S1602" cm="1">
        <f t="array" ref="S1602">PERCENTILE(IF(Table1[Director Name] = $P1602,Table1[imdb_score]),0.25)</f>
        <v>3.5</v>
      </c>
      <c r="T1602" cm="1">
        <f t="array" ref="T1602">PERCENTILE(IF(Table1[Director Name] = $P1602,Table1[imdb_score]),0.5)</f>
        <v>3.5</v>
      </c>
      <c r="U1602" cm="1">
        <f t="array" ref="U1602">PERCENTILE(IF(Table1[Director Name] = $P1602,Table1[imdb_score]),0.75)</f>
        <v>3.5</v>
      </c>
      <c r="V1602" cm="1">
        <f t="array" ref="V1602">PERCENTILE(IF(Table1[Director Name] = $P1602,Table1[imdb_score]),1)</f>
        <v>3.5</v>
      </c>
    </row>
    <row r="1603" spans="1:22">
      <c r="A1603" t="s">
        <v>1034</v>
      </c>
      <c r="B1603">
        <v>212</v>
      </c>
      <c r="C1603">
        <v>98</v>
      </c>
      <c r="D1603" t="s">
        <v>479</v>
      </c>
      <c r="E1603">
        <v>33987757</v>
      </c>
      <c r="F1603" t="s">
        <v>77</v>
      </c>
      <c r="G1603" t="s">
        <v>5971</v>
      </c>
      <c r="H1603">
        <v>6987757</v>
      </c>
      <c r="I1603" t="s">
        <v>5972</v>
      </c>
      <c r="J1603" t="s">
        <v>19</v>
      </c>
      <c r="K1603" t="s">
        <v>20</v>
      </c>
      <c r="L1603">
        <v>27000000</v>
      </c>
      <c r="M1603">
        <v>7.3</v>
      </c>
      <c r="N1603" t="s">
        <v>32</v>
      </c>
      <c r="P1603" t="s">
        <v>5973</v>
      </c>
      <c r="Q1603">
        <v>6.4</v>
      </c>
      <c r="R1603">
        <v>1</v>
      </c>
      <c r="S1603" cm="1">
        <f t="array" ref="S1603">PERCENTILE(IF(Table1[Director Name] = $P1603,Table1[imdb_score]),0.25)</f>
        <v>6.4</v>
      </c>
      <c r="T1603" cm="1">
        <f t="array" ref="T1603">PERCENTILE(IF(Table1[Director Name] = $P1603,Table1[imdb_score]),0.5)</f>
        <v>6.4</v>
      </c>
      <c r="U1603" cm="1">
        <f t="array" ref="U1603">PERCENTILE(IF(Table1[Director Name] = $P1603,Table1[imdb_score]),0.75)</f>
        <v>6.4</v>
      </c>
      <c r="V1603" cm="1">
        <f t="array" ref="V1603">PERCENTILE(IF(Table1[Director Name] = $P1603,Table1[imdb_score]),1)</f>
        <v>6.4</v>
      </c>
    </row>
    <row r="1604" spans="1:22">
      <c r="A1604" t="s">
        <v>304</v>
      </c>
      <c r="B1604">
        <v>26</v>
      </c>
      <c r="C1604">
        <v>88</v>
      </c>
      <c r="D1604" t="s">
        <v>5974</v>
      </c>
      <c r="E1604">
        <v>7137502</v>
      </c>
      <c r="F1604" t="s">
        <v>1098</v>
      </c>
      <c r="G1604" t="s">
        <v>5975</v>
      </c>
      <c r="H1604">
        <v>6962502</v>
      </c>
      <c r="I1604" t="s">
        <v>5976</v>
      </c>
      <c r="J1604" t="s">
        <v>19</v>
      </c>
      <c r="K1604" t="s">
        <v>20</v>
      </c>
      <c r="L1604">
        <v>175000</v>
      </c>
      <c r="M1604">
        <v>6.5</v>
      </c>
      <c r="N1604" t="s">
        <v>331</v>
      </c>
      <c r="P1604" t="s">
        <v>1221</v>
      </c>
      <c r="Q1604">
        <v>7.8</v>
      </c>
      <c r="R1604">
        <v>1</v>
      </c>
      <c r="S1604" cm="1">
        <f t="array" ref="S1604">PERCENTILE(IF(Table1[Director Name] = $P1604,Table1[imdb_score]),0.25)</f>
        <v>7.8</v>
      </c>
      <c r="T1604" cm="1">
        <f t="array" ref="T1604">PERCENTILE(IF(Table1[Director Name] = $P1604,Table1[imdb_score]),0.5)</f>
        <v>7.8</v>
      </c>
      <c r="U1604" cm="1">
        <f t="array" ref="U1604">PERCENTILE(IF(Table1[Director Name] = $P1604,Table1[imdb_score]),0.75)</f>
        <v>7.8</v>
      </c>
      <c r="V1604" cm="1">
        <f t="array" ref="V1604">PERCENTILE(IF(Table1[Director Name] = $P1604,Table1[imdb_score]),1)</f>
        <v>7.8</v>
      </c>
    </row>
    <row r="1605" spans="1:22">
      <c r="A1605" t="s">
        <v>634</v>
      </c>
      <c r="B1605">
        <v>117</v>
      </c>
      <c r="C1605">
        <v>147</v>
      </c>
      <c r="D1605" t="s">
        <v>755</v>
      </c>
      <c r="E1605">
        <v>41954997</v>
      </c>
      <c r="F1605" t="s">
        <v>338</v>
      </c>
      <c r="G1605" t="s">
        <v>5977</v>
      </c>
      <c r="H1605">
        <v>6954997</v>
      </c>
      <c r="I1605" t="s">
        <v>2094</v>
      </c>
      <c r="J1605" t="s">
        <v>19</v>
      </c>
      <c r="K1605" t="s">
        <v>20</v>
      </c>
      <c r="L1605">
        <v>35000000</v>
      </c>
      <c r="M1605">
        <v>7.8</v>
      </c>
      <c r="N1605" t="s">
        <v>951</v>
      </c>
      <c r="P1605" t="s">
        <v>1924</v>
      </c>
      <c r="Q1605">
        <v>7</v>
      </c>
      <c r="R1605">
        <v>1</v>
      </c>
      <c r="S1605" cm="1">
        <f t="array" ref="S1605">PERCENTILE(IF(Table1[Director Name] = $P1605,Table1[imdb_score]),0.25)</f>
        <v>7</v>
      </c>
      <c r="T1605" cm="1">
        <f t="array" ref="T1605">PERCENTILE(IF(Table1[Director Name] = $P1605,Table1[imdb_score]),0.5)</f>
        <v>7</v>
      </c>
      <c r="U1605" cm="1">
        <f t="array" ref="U1605">PERCENTILE(IF(Table1[Director Name] = $P1605,Table1[imdb_score]),0.75)</f>
        <v>7</v>
      </c>
      <c r="V1605" cm="1">
        <f t="array" ref="V1605">PERCENTILE(IF(Table1[Director Name] = $P1605,Table1[imdb_score]),1)</f>
        <v>7</v>
      </c>
    </row>
    <row r="1606" spans="1:22">
      <c r="A1606" t="s">
        <v>856</v>
      </c>
      <c r="B1606">
        <v>175</v>
      </c>
      <c r="C1606">
        <v>103</v>
      </c>
      <c r="D1606" t="s">
        <v>5978</v>
      </c>
      <c r="E1606">
        <v>14879556</v>
      </c>
      <c r="F1606" t="s">
        <v>70</v>
      </c>
      <c r="G1606" t="s">
        <v>5979</v>
      </c>
      <c r="H1606">
        <v>6879556</v>
      </c>
      <c r="I1606" t="s">
        <v>5980</v>
      </c>
      <c r="J1606" t="s">
        <v>19</v>
      </c>
      <c r="K1606" t="s">
        <v>20</v>
      </c>
      <c r="L1606">
        <v>8000000</v>
      </c>
      <c r="M1606">
        <v>7.3</v>
      </c>
      <c r="N1606" t="s">
        <v>167</v>
      </c>
      <c r="P1606" t="s">
        <v>5981</v>
      </c>
      <c r="Q1606">
        <v>7.2</v>
      </c>
      <c r="R1606">
        <v>1</v>
      </c>
      <c r="S1606" cm="1">
        <f t="array" ref="S1606">PERCENTILE(IF(Table1[Director Name] = $P1606,Table1[imdb_score]),0.25)</f>
        <v>7.2</v>
      </c>
      <c r="T1606" cm="1">
        <f t="array" ref="T1606">PERCENTILE(IF(Table1[Director Name] = $P1606,Table1[imdb_score]),0.5)</f>
        <v>7.2</v>
      </c>
      <c r="U1606" cm="1">
        <f t="array" ref="U1606">PERCENTILE(IF(Table1[Director Name] = $P1606,Table1[imdb_score]),0.75)</f>
        <v>7.2</v>
      </c>
      <c r="V1606" cm="1">
        <f t="array" ref="V1606">PERCENTILE(IF(Table1[Director Name] = $P1606,Table1[imdb_score]),1)</f>
        <v>7.2</v>
      </c>
    </row>
    <row r="1607" spans="1:22">
      <c r="A1607" t="s">
        <v>1430</v>
      </c>
      <c r="B1607">
        <v>137</v>
      </c>
      <c r="C1607">
        <v>114</v>
      </c>
      <c r="D1607" t="s">
        <v>5982</v>
      </c>
      <c r="E1607">
        <v>13876974</v>
      </c>
      <c r="F1607" t="s">
        <v>5983</v>
      </c>
      <c r="G1607" t="s">
        <v>5984</v>
      </c>
      <c r="H1607">
        <v>6876974</v>
      </c>
      <c r="I1607" t="s">
        <v>5985</v>
      </c>
      <c r="J1607" t="s">
        <v>97</v>
      </c>
      <c r="K1607" t="s">
        <v>5986</v>
      </c>
      <c r="L1607">
        <v>7000000</v>
      </c>
      <c r="M1607">
        <v>7.4</v>
      </c>
      <c r="N1607" t="s">
        <v>564</v>
      </c>
      <c r="P1607" t="s">
        <v>5987</v>
      </c>
      <c r="Q1607">
        <v>7</v>
      </c>
      <c r="R1607">
        <v>1</v>
      </c>
      <c r="S1607" cm="1">
        <f t="array" ref="S1607">PERCENTILE(IF(Table1[Director Name] = $P1607,Table1[imdb_score]),0.25)</f>
        <v>7</v>
      </c>
      <c r="T1607" cm="1">
        <f t="array" ref="T1607">PERCENTILE(IF(Table1[Director Name] = $P1607,Table1[imdb_score]),0.5)</f>
        <v>7</v>
      </c>
      <c r="U1607" cm="1">
        <f t="array" ref="U1607">PERCENTILE(IF(Table1[Director Name] = $P1607,Table1[imdb_score]),0.75)</f>
        <v>7</v>
      </c>
      <c r="V1607" cm="1">
        <f t="array" ref="V1607">PERCENTILE(IF(Table1[Director Name] = $P1607,Table1[imdb_score]),1)</f>
        <v>7</v>
      </c>
    </row>
    <row r="1608" spans="1:22">
      <c r="A1608" t="s">
        <v>1439</v>
      </c>
      <c r="B1608">
        <v>111</v>
      </c>
      <c r="C1608">
        <v>88</v>
      </c>
      <c r="D1608" t="s">
        <v>5988</v>
      </c>
      <c r="E1608">
        <v>13367101</v>
      </c>
      <c r="F1608" t="s">
        <v>4887</v>
      </c>
      <c r="G1608" t="s">
        <v>5989</v>
      </c>
      <c r="H1608">
        <v>6867101</v>
      </c>
      <c r="I1608" t="s">
        <v>5990</v>
      </c>
      <c r="J1608" t="s">
        <v>19</v>
      </c>
      <c r="K1608" t="s">
        <v>20</v>
      </c>
      <c r="L1608">
        <v>6500000</v>
      </c>
      <c r="M1608">
        <v>5.9</v>
      </c>
      <c r="N1608" t="s">
        <v>564</v>
      </c>
      <c r="P1608" t="s">
        <v>3641</v>
      </c>
      <c r="Q1608">
        <v>5.8</v>
      </c>
      <c r="R1608">
        <v>1</v>
      </c>
      <c r="S1608" cm="1">
        <f t="array" ref="S1608">PERCENTILE(IF(Table1[Director Name] = $P1608,Table1[imdb_score]),0.25)</f>
        <v>5.8</v>
      </c>
      <c r="T1608" cm="1">
        <f t="array" ref="T1608">PERCENTILE(IF(Table1[Director Name] = $P1608,Table1[imdb_score]),0.5)</f>
        <v>5.8</v>
      </c>
      <c r="U1608" cm="1">
        <f t="array" ref="U1608">PERCENTILE(IF(Table1[Director Name] = $P1608,Table1[imdb_score]),0.75)</f>
        <v>5.8</v>
      </c>
      <c r="V1608" cm="1">
        <f t="array" ref="V1608">PERCENTILE(IF(Table1[Director Name] = $P1608,Table1[imdb_score]),1)</f>
        <v>5.8</v>
      </c>
    </row>
    <row r="1609" spans="1:22">
      <c r="A1609" t="s">
        <v>5452</v>
      </c>
      <c r="B1609">
        <v>19</v>
      </c>
      <c r="C1609">
        <v>93</v>
      </c>
      <c r="D1609" t="s">
        <v>5991</v>
      </c>
      <c r="E1609">
        <v>10305534</v>
      </c>
      <c r="F1609" t="s">
        <v>5992</v>
      </c>
      <c r="G1609" t="s">
        <v>5993</v>
      </c>
      <c r="H1609">
        <v>6805534</v>
      </c>
      <c r="I1609" t="s">
        <v>5994</v>
      </c>
      <c r="J1609" t="s">
        <v>19</v>
      </c>
      <c r="K1609" t="s">
        <v>20</v>
      </c>
      <c r="L1609">
        <v>3500000</v>
      </c>
      <c r="M1609">
        <v>3.9</v>
      </c>
      <c r="N1609" t="s">
        <v>57</v>
      </c>
      <c r="P1609" t="s">
        <v>5995</v>
      </c>
      <c r="Q1609">
        <v>7.3</v>
      </c>
      <c r="R1609">
        <v>1</v>
      </c>
      <c r="S1609" cm="1">
        <f t="array" ref="S1609">PERCENTILE(IF(Table1[Director Name] = $P1609,Table1[imdb_score]),0.25)</f>
        <v>7.3</v>
      </c>
      <c r="T1609" cm="1">
        <f t="array" ref="T1609">PERCENTILE(IF(Table1[Director Name] = $P1609,Table1[imdb_score]),0.5)</f>
        <v>7.3</v>
      </c>
      <c r="U1609" cm="1">
        <f t="array" ref="U1609">PERCENTILE(IF(Table1[Director Name] = $P1609,Table1[imdb_score]),0.75)</f>
        <v>7.3</v>
      </c>
      <c r="V1609" cm="1">
        <f t="array" ref="V1609">PERCENTILE(IF(Table1[Director Name] = $P1609,Table1[imdb_score]),1)</f>
        <v>7.3</v>
      </c>
    </row>
    <row r="1610" spans="1:22">
      <c r="A1610" t="s">
        <v>3640</v>
      </c>
      <c r="B1610">
        <v>56</v>
      </c>
      <c r="C1610">
        <v>153</v>
      </c>
      <c r="D1610" t="s">
        <v>5996</v>
      </c>
      <c r="E1610">
        <v>16800000</v>
      </c>
      <c r="F1610" t="s">
        <v>1391</v>
      </c>
      <c r="G1610" t="s">
        <v>5997</v>
      </c>
      <c r="H1610">
        <v>6800000</v>
      </c>
      <c r="I1610" t="s">
        <v>5998</v>
      </c>
      <c r="J1610" t="s">
        <v>19</v>
      </c>
      <c r="K1610" t="s">
        <v>379</v>
      </c>
      <c r="L1610">
        <v>10000000</v>
      </c>
      <c r="M1610">
        <v>7.5</v>
      </c>
      <c r="N1610" t="s">
        <v>5999</v>
      </c>
      <c r="P1610" t="s">
        <v>6000</v>
      </c>
      <c r="Q1610">
        <v>6.2</v>
      </c>
      <c r="R1610">
        <v>1</v>
      </c>
      <c r="S1610" cm="1">
        <f t="array" ref="S1610">PERCENTILE(IF(Table1[Director Name] = $P1610,Table1[imdb_score]),0.25)</f>
        <v>6.2</v>
      </c>
      <c r="T1610" cm="1">
        <f t="array" ref="T1610">PERCENTILE(IF(Table1[Director Name] = $P1610,Table1[imdb_score]),0.5)</f>
        <v>6.2</v>
      </c>
      <c r="U1610" cm="1">
        <f t="array" ref="U1610">PERCENTILE(IF(Table1[Director Name] = $P1610,Table1[imdb_score]),0.75)</f>
        <v>6.2</v>
      </c>
      <c r="V1610" cm="1">
        <f t="array" ref="V1610">PERCENTILE(IF(Table1[Director Name] = $P1610,Table1[imdb_score]),1)</f>
        <v>6.2</v>
      </c>
    </row>
    <row r="1611" spans="1:22">
      <c r="A1611" t="s">
        <v>486</v>
      </c>
      <c r="B1611">
        <v>34</v>
      </c>
      <c r="C1611">
        <v>104</v>
      </c>
      <c r="D1611" t="s">
        <v>857</v>
      </c>
      <c r="E1611">
        <v>12793213</v>
      </c>
      <c r="F1611" t="s">
        <v>479</v>
      </c>
      <c r="G1611" t="s">
        <v>6001</v>
      </c>
      <c r="H1611">
        <v>6793213</v>
      </c>
      <c r="I1611" t="s">
        <v>1673</v>
      </c>
      <c r="J1611" t="s">
        <v>19</v>
      </c>
      <c r="K1611" t="s">
        <v>20</v>
      </c>
      <c r="L1611">
        <v>6000000</v>
      </c>
      <c r="M1611">
        <v>6.2</v>
      </c>
      <c r="N1611" t="s">
        <v>564</v>
      </c>
      <c r="P1611" t="s">
        <v>6002</v>
      </c>
      <c r="Q1611">
        <v>7</v>
      </c>
      <c r="R1611">
        <v>1</v>
      </c>
      <c r="S1611" cm="1">
        <f t="array" ref="S1611">PERCENTILE(IF(Table1[Director Name] = $P1611,Table1[imdb_score]),0.25)</f>
        <v>7</v>
      </c>
      <c r="T1611" cm="1">
        <f t="array" ref="T1611">PERCENTILE(IF(Table1[Director Name] = $P1611,Table1[imdb_score]),0.5)</f>
        <v>7</v>
      </c>
      <c r="U1611" cm="1">
        <f t="array" ref="U1611">PERCENTILE(IF(Table1[Director Name] = $P1611,Table1[imdb_score]),0.75)</f>
        <v>7</v>
      </c>
      <c r="V1611" cm="1">
        <f t="array" ref="V1611">PERCENTILE(IF(Table1[Director Name] = $P1611,Table1[imdb_score]),1)</f>
        <v>7</v>
      </c>
    </row>
    <row r="1612" spans="1:22">
      <c r="A1612" t="s">
        <v>325</v>
      </c>
      <c r="B1612">
        <v>165</v>
      </c>
      <c r="C1612">
        <v>108</v>
      </c>
      <c r="D1612" t="s">
        <v>1446</v>
      </c>
      <c r="E1612">
        <v>25753840</v>
      </c>
      <c r="F1612" t="s">
        <v>546</v>
      </c>
      <c r="G1612" t="s">
        <v>6003</v>
      </c>
      <c r="H1612">
        <v>6753840</v>
      </c>
      <c r="I1612" t="s">
        <v>783</v>
      </c>
      <c r="J1612" t="s">
        <v>19</v>
      </c>
      <c r="K1612" t="s">
        <v>20</v>
      </c>
      <c r="L1612">
        <v>19000000</v>
      </c>
      <c r="M1612">
        <v>7.3</v>
      </c>
      <c r="N1612" t="s">
        <v>6004</v>
      </c>
      <c r="P1612" t="s">
        <v>6005</v>
      </c>
      <c r="Q1612">
        <v>2.4</v>
      </c>
      <c r="R1612">
        <v>1</v>
      </c>
      <c r="S1612" cm="1">
        <f t="array" ref="S1612">PERCENTILE(IF(Table1[Director Name] = $P1612,Table1[imdb_score]),0.25)</f>
        <v>2.4</v>
      </c>
      <c r="T1612" cm="1">
        <f t="array" ref="T1612">PERCENTILE(IF(Table1[Director Name] = $P1612,Table1[imdb_score]),0.5)</f>
        <v>2.4</v>
      </c>
      <c r="U1612" cm="1">
        <f t="array" ref="U1612">PERCENTILE(IF(Table1[Director Name] = $P1612,Table1[imdb_score]),0.75)</f>
        <v>2.4</v>
      </c>
      <c r="V1612" cm="1">
        <f t="array" ref="V1612">PERCENTILE(IF(Table1[Director Name] = $P1612,Table1[imdb_score]),1)</f>
        <v>2.4</v>
      </c>
    </row>
    <row r="1613" spans="1:22">
      <c r="A1613" t="s">
        <v>2424</v>
      </c>
      <c r="B1613">
        <v>73</v>
      </c>
      <c r="C1613">
        <v>89</v>
      </c>
      <c r="D1613" t="s">
        <v>6006</v>
      </c>
      <c r="E1613">
        <v>66734992</v>
      </c>
      <c r="F1613" t="s">
        <v>1469</v>
      </c>
      <c r="G1613" t="s">
        <v>6007</v>
      </c>
      <c r="H1613">
        <v>6734992</v>
      </c>
      <c r="I1613" t="s">
        <v>6008</v>
      </c>
      <c r="J1613" t="s">
        <v>19</v>
      </c>
      <c r="K1613" t="s">
        <v>20</v>
      </c>
      <c r="L1613">
        <v>60000000</v>
      </c>
      <c r="M1613">
        <v>4.4000000000000004</v>
      </c>
      <c r="N1613" t="s">
        <v>445</v>
      </c>
      <c r="P1613" t="s">
        <v>6009</v>
      </c>
      <c r="Q1613">
        <v>7</v>
      </c>
      <c r="R1613">
        <v>1</v>
      </c>
      <c r="S1613" cm="1">
        <f t="array" ref="S1613">PERCENTILE(IF(Table1[Director Name] = $P1613,Table1[imdb_score]),0.25)</f>
        <v>7</v>
      </c>
      <c r="T1613" cm="1">
        <f t="array" ref="T1613">PERCENTILE(IF(Table1[Director Name] = $P1613,Table1[imdb_score]),0.5)</f>
        <v>7</v>
      </c>
      <c r="U1613" cm="1">
        <f t="array" ref="U1613">PERCENTILE(IF(Table1[Director Name] = $P1613,Table1[imdb_score]),0.75)</f>
        <v>7</v>
      </c>
      <c r="V1613" cm="1">
        <f t="array" ref="V1613">PERCENTILE(IF(Table1[Director Name] = $P1613,Table1[imdb_score]),1)</f>
        <v>7</v>
      </c>
    </row>
    <row r="1614" spans="1:22">
      <c r="A1614" t="s">
        <v>2673</v>
      </c>
      <c r="B1614">
        <v>291</v>
      </c>
      <c r="C1614">
        <v>113</v>
      </c>
      <c r="D1614" t="s">
        <v>4161</v>
      </c>
      <c r="E1614">
        <v>56724080</v>
      </c>
      <c r="F1614" t="s">
        <v>899</v>
      </c>
      <c r="G1614" t="s">
        <v>6010</v>
      </c>
      <c r="H1614">
        <v>6724080</v>
      </c>
      <c r="I1614" t="s">
        <v>901</v>
      </c>
      <c r="J1614" t="s">
        <v>19</v>
      </c>
      <c r="K1614" t="s">
        <v>20</v>
      </c>
      <c r="L1614">
        <v>50000000</v>
      </c>
      <c r="M1614">
        <v>6.7</v>
      </c>
      <c r="N1614" t="s">
        <v>57</v>
      </c>
      <c r="P1614" t="s">
        <v>6011</v>
      </c>
      <c r="Q1614">
        <v>8.5</v>
      </c>
      <c r="R1614">
        <v>1</v>
      </c>
      <c r="S1614" cm="1">
        <f t="array" ref="S1614">PERCENTILE(IF(Table1[Director Name] = $P1614,Table1[imdb_score]),0.25)</f>
        <v>8.5</v>
      </c>
      <c r="T1614" cm="1">
        <f t="array" ref="T1614">PERCENTILE(IF(Table1[Director Name] = $P1614,Table1[imdb_score]),0.5)</f>
        <v>8.5</v>
      </c>
      <c r="U1614" cm="1">
        <f t="array" ref="U1614">PERCENTILE(IF(Table1[Director Name] = $P1614,Table1[imdb_score]),0.75)</f>
        <v>8.5</v>
      </c>
      <c r="V1614" cm="1">
        <f t="array" ref="V1614">PERCENTILE(IF(Table1[Director Name] = $P1614,Table1[imdb_score]),1)</f>
        <v>8.5</v>
      </c>
    </row>
    <row r="1615" spans="1:22">
      <c r="A1615" t="s">
        <v>1984</v>
      </c>
      <c r="B1615">
        <v>59</v>
      </c>
      <c r="C1615">
        <v>92</v>
      </c>
      <c r="D1615" t="s">
        <v>242</v>
      </c>
      <c r="E1615">
        <v>11675178</v>
      </c>
      <c r="F1615" t="s">
        <v>2357</v>
      </c>
      <c r="G1615" t="s">
        <v>6012</v>
      </c>
      <c r="H1615">
        <v>6675178</v>
      </c>
      <c r="I1615" t="s">
        <v>4093</v>
      </c>
      <c r="J1615" t="s">
        <v>19</v>
      </c>
      <c r="K1615" t="s">
        <v>20</v>
      </c>
      <c r="L1615">
        <v>5000000</v>
      </c>
      <c r="M1615">
        <v>3.5</v>
      </c>
      <c r="N1615" t="s">
        <v>57</v>
      </c>
      <c r="P1615" t="s">
        <v>6013</v>
      </c>
      <c r="Q1615">
        <v>6.9</v>
      </c>
      <c r="R1615">
        <v>1</v>
      </c>
      <c r="S1615" cm="1">
        <f t="array" ref="S1615">PERCENTILE(IF(Table1[Director Name] = $P1615,Table1[imdb_score]),0.25)</f>
        <v>6.9</v>
      </c>
      <c r="T1615" cm="1">
        <f t="array" ref="T1615">PERCENTILE(IF(Table1[Director Name] = $P1615,Table1[imdb_score]),0.5)</f>
        <v>6.9</v>
      </c>
      <c r="U1615" cm="1">
        <f t="array" ref="U1615">PERCENTILE(IF(Table1[Director Name] = $P1615,Table1[imdb_score]),0.75)</f>
        <v>6.9</v>
      </c>
      <c r="V1615" cm="1">
        <f t="array" ref="V1615">PERCENTILE(IF(Table1[Director Name] = $P1615,Table1[imdb_score]),1)</f>
        <v>6.9</v>
      </c>
    </row>
    <row r="1616" spans="1:22">
      <c r="A1616" t="s">
        <v>3114</v>
      </c>
      <c r="B1616">
        <v>73</v>
      </c>
      <c r="C1616">
        <v>93</v>
      </c>
      <c r="D1616" t="s">
        <v>6014</v>
      </c>
      <c r="E1616">
        <v>15171475</v>
      </c>
      <c r="F1616" t="s">
        <v>3256</v>
      </c>
      <c r="G1616" t="s">
        <v>6015</v>
      </c>
      <c r="H1616">
        <v>6671475</v>
      </c>
      <c r="I1616" t="s">
        <v>4348</v>
      </c>
      <c r="J1616" t="s">
        <v>19</v>
      </c>
      <c r="K1616" t="s">
        <v>20</v>
      </c>
      <c r="L1616">
        <v>8500000</v>
      </c>
      <c r="M1616">
        <v>5.7</v>
      </c>
      <c r="N1616" t="s">
        <v>1805</v>
      </c>
      <c r="P1616" t="s">
        <v>6016</v>
      </c>
      <c r="Q1616">
        <v>6.3</v>
      </c>
      <c r="R1616">
        <v>1</v>
      </c>
      <c r="S1616" cm="1">
        <f t="array" ref="S1616">PERCENTILE(IF(Table1[Director Name] = $P1616,Table1[imdb_score]),0.25)</f>
        <v>6.3</v>
      </c>
      <c r="T1616" cm="1">
        <f t="array" ref="T1616">PERCENTILE(IF(Table1[Director Name] = $P1616,Table1[imdb_score]),0.5)</f>
        <v>6.3</v>
      </c>
      <c r="U1616" cm="1">
        <f t="array" ref="U1616">PERCENTILE(IF(Table1[Director Name] = $P1616,Table1[imdb_score]),0.75)</f>
        <v>6.3</v>
      </c>
      <c r="V1616" cm="1">
        <f t="array" ref="V1616">PERCENTILE(IF(Table1[Director Name] = $P1616,Table1[imdb_score]),1)</f>
        <v>6.3</v>
      </c>
    </row>
    <row r="1617" spans="1:22">
      <c r="A1617" t="s">
        <v>3411</v>
      </c>
      <c r="B1617">
        <v>354</v>
      </c>
      <c r="C1617">
        <v>123</v>
      </c>
      <c r="D1617" t="s">
        <v>6017</v>
      </c>
      <c r="E1617">
        <v>7098492</v>
      </c>
      <c r="F1617" t="s">
        <v>6018</v>
      </c>
      <c r="G1617" t="s">
        <v>6019</v>
      </c>
      <c r="H1617">
        <v>6598492</v>
      </c>
      <c r="I1617" t="s">
        <v>6020</v>
      </c>
      <c r="J1617" t="s">
        <v>141</v>
      </c>
      <c r="K1617" t="s">
        <v>6021</v>
      </c>
      <c r="L1617">
        <v>500000</v>
      </c>
      <c r="M1617">
        <v>8.4</v>
      </c>
      <c r="N1617" t="s">
        <v>4234</v>
      </c>
      <c r="P1617" t="s">
        <v>5167</v>
      </c>
      <c r="Q1617">
        <v>6.5</v>
      </c>
      <c r="R1617">
        <v>1</v>
      </c>
      <c r="S1617" cm="1">
        <f t="array" ref="S1617">PERCENTILE(IF(Table1[Director Name] = $P1617,Table1[imdb_score]),0.25)</f>
        <v>6.5</v>
      </c>
      <c r="T1617" cm="1">
        <f t="array" ref="T1617">PERCENTILE(IF(Table1[Director Name] = $P1617,Table1[imdb_score]),0.5)</f>
        <v>6.5</v>
      </c>
      <c r="U1617" cm="1">
        <f t="array" ref="U1617">PERCENTILE(IF(Table1[Director Name] = $P1617,Table1[imdb_score]),0.75)</f>
        <v>6.5</v>
      </c>
      <c r="V1617" cm="1">
        <f t="array" ref="V1617">PERCENTILE(IF(Table1[Director Name] = $P1617,Table1[imdb_score]),1)</f>
        <v>6.5</v>
      </c>
    </row>
    <row r="1618" spans="1:22">
      <c r="A1618" t="s">
        <v>2469</v>
      </c>
      <c r="B1618">
        <v>66</v>
      </c>
      <c r="C1618">
        <v>104</v>
      </c>
      <c r="D1618" t="s">
        <v>6022</v>
      </c>
      <c r="E1618">
        <v>18595716</v>
      </c>
      <c r="F1618" t="s">
        <v>6023</v>
      </c>
      <c r="G1618" t="s">
        <v>6024</v>
      </c>
      <c r="H1618">
        <v>6595716</v>
      </c>
      <c r="I1618" t="s">
        <v>6025</v>
      </c>
      <c r="J1618" t="s">
        <v>19</v>
      </c>
      <c r="K1618" t="s">
        <v>20</v>
      </c>
      <c r="L1618">
        <v>12000000</v>
      </c>
      <c r="M1618">
        <v>5.3</v>
      </c>
      <c r="N1618" t="s">
        <v>669</v>
      </c>
      <c r="P1618" t="s">
        <v>6026</v>
      </c>
      <c r="Q1618">
        <v>5.5</v>
      </c>
      <c r="R1618">
        <v>1</v>
      </c>
      <c r="S1618" cm="1">
        <f t="array" ref="S1618">PERCENTILE(IF(Table1[Director Name] = $P1618,Table1[imdb_score]),0.25)</f>
        <v>5.5</v>
      </c>
      <c r="T1618" cm="1">
        <f t="array" ref="T1618">PERCENTILE(IF(Table1[Director Name] = $P1618,Table1[imdb_score]),0.5)</f>
        <v>5.5</v>
      </c>
      <c r="U1618" cm="1">
        <f t="array" ref="U1618">PERCENTILE(IF(Table1[Director Name] = $P1618,Table1[imdb_score]),0.75)</f>
        <v>5.5</v>
      </c>
      <c r="V1618" cm="1">
        <f t="array" ref="V1618">PERCENTILE(IF(Table1[Director Name] = $P1618,Table1[imdb_score]),1)</f>
        <v>5.5</v>
      </c>
    </row>
    <row r="1619" spans="1:22">
      <c r="A1619" t="s">
        <v>923</v>
      </c>
      <c r="B1619">
        <v>40</v>
      </c>
      <c r="C1619">
        <v>91</v>
      </c>
      <c r="D1619" t="s">
        <v>6027</v>
      </c>
      <c r="E1619">
        <v>6706368</v>
      </c>
      <c r="F1619" t="s">
        <v>923</v>
      </c>
      <c r="G1619" t="s">
        <v>6028</v>
      </c>
      <c r="H1619">
        <v>6546368</v>
      </c>
      <c r="I1619" t="s">
        <v>6029</v>
      </c>
      <c r="J1619" t="s">
        <v>19</v>
      </c>
      <c r="K1619" t="s">
        <v>20</v>
      </c>
      <c r="L1619">
        <v>160000</v>
      </c>
      <c r="M1619">
        <v>7.5</v>
      </c>
      <c r="N1619" t="s">
        <v>173</v>
      </c>
      <c r="P1619" t="s">
        <v>6030</v>
      </c>
      <c r="Q1619">
        <v>5.2</v>
      </c>
      <c r="R1619">
        <v>1</v>
      </c>
      <c r="S1619" cm="1">
        <f t="array" ref="S1619">PERCENTILE(IF(Table1[Director Name] = $P1619,Table1[imdb_score]),0.25)</f>
        <v>5.2</v>
      </c>
      <c r="T1619" cm="1">
        <f t="array" ref="T1619">PERCENTILE(IF(Table1[Director Name] = $P1619,Table1[imdb_score]),0.5)</f>
        <v>5.2</v>
      </c>
      <c r="U1619" cm="1">
        <f t="array" ref="U1619">PERCENTILE(IF(Table1[Director Name] = $P1619,Table1[imdb_score]),0.75)</f>
        <v>5.2</v>
      </c>
      <c r="V1619" cm="1">
        <f t="array" ref="V1619">PERCENTILE(IF(Table1[Director Name] = $P1619,Table1[imdb_score]),1)</f>
        <v>5.2</v>
      </c>
    </row>
    <row r="1620" spans="1:22">
      <c r="A1620" t="s">
        <v>419</v>
      </c>
      <c r="B1620">
        <v>226</v>
      </c>
      <c r="C1620">
        <v>100</v>
      </c>
      <c r="D1620" t="s">
        <v>6031</v>
      </c>
      <c r="E1620">
        <v>39532308</v>
      </c>
      <c r="F1620" t="s">
        <v>4681</v>
      </c>
      <c r="G1620" t="s">
        <v>6032</v>
      </c>
      <c r="H1620">
        <v>6532308</v>
      </c>
      <c r="I1620" t="s">
        <v>4372</v>
      </c>
      <c r="J1620" t="s">
        <v>19</v>
      </c>
      <c r="K1620" t="s">
        <v>379</v>
      </c>
      <c r="L1620">
        <v>33000000</v>
      </c>
      <c r="M1620">
        <v>6.7</v>
      </c>
      <c r="N1620" t="s">
        <v>2631</v>
      </c>
      <c r="P1620" t="s">
        <v>6033</v>
      </c>
      <c r="Q1620">
        <v>4.8</v>
      </c>
      <c r="R1620">
        <v>1</v>
      </c>
      <c r="S1620" cm="1">
        <f t="array" ref="S1620">PERCENTILE(IF(Table1[Director Name] = $P1620,Table1[imdb_score]),0.25)</f>
        <v>4.8</v>
      </c>
      <c r="T1620" cm="1">
        <f t="array" ref="T1620">PERCENTILE(IF(Table1[Director Name] = $P1620,Table1[imdb_score]),0.5)</f>
        <v>4.8</v>
      </c>
      <c r="U1620" cm="1">
        <f t="array" ref="U1620">PERCENTILE(IF(Table1[Director Name] = $P1620,Table1[imdb_score]),0.75)</f>
        <v>4.8</v>
      </c>
      <c r="V1620" cm="1">
        <f t="array" ref="V1620">PERCENTILE(IF(Table1[Director Name] = $P1620,Table1[imdb_score]),1)</f>
        <v>4.8</v>
      </c>
    </row>
    <row r="1621" spans="1:22">
      <c r="A1621" t="s">
        <v>2463</v>
      </c>
      <c r="B1621">
        <v>94</v>
      </c>
      <c r="C1621">
        <v>97</v>
      </c>
      <c r="D1621" t="s">
        <v>4456</v>
      </c>
      <c r="E1621">
        <v>31526393</v>
      </c>
      <c r="F1621" t="s">
        <v>6034</v>
      </c>
      <c r="G1621" t="s">
        <v>6035</v>
      </c>
      <c r="H1621">
        <v>6526393</v>
      </c>
      <c r="I1621" t="s">
        <v>6036</v>
      </c>
      <c r="J1621" t="s">
        <v>19</v>
      </c>
      <c r="K1621" t="s">
        <v>20</v>
      </c>
      <c r="L1621">
        <v>25000000</v>
      </c>
      <c r="M1621">
        <v>4.5999999999999996</v>
      </c>
      <c r="N1621" t="s">
        <v>4349</v>
      </c>
      <c r="P1621" t="s">
        <v>6037</v>
      </c>
      <c r="Q1621">
        <v>6.1</v>
      </c>
      <c r="R1621">
        <v>1</v>
      </c>
      <c r="S1621" cm="1">
        <f t="array" ref="S1621">PERCENTILE(IF(Table1[Director Name] = $P1621,Table1[imdb_score]),0.25)</f>
        <v>6.1</v>
      </c>
      <c r="T1621" cm="1">
        <f t="array" ref="T1621">PERCENTILE(IF(Table1[Director Name] = $P1621,Table1[imdb_score]),0.5)</f>
        <v>6.1</v>
      </c>
      <c r="U1621" cm="1">
        <f t="array" ref="U1621">PERCENTILE(IF(Table1[Director Name] = $P1621,Table1[imdb_score]),0.75)</f>
        <v>6.1</v>
      </c>
      <c r="V1621" cm="1">
        <f t="array" ref="V1621">PERCENTILE(IF(Table1[Director Name] = $P1621,Table1[imdb_score]),1)</f>
        <v>6.1</v>
      </c>
    </row>
    <row r="1622" spans="1:22">
      <c r="A1622" t="s">
        <v>266</v>
      </c>
      <c r="B1622">
        <v>177</v>
      </c>
      <c r="C1622">
        <v>96</v>
      </c>
      <c r="D1622" t="s">
        <v>4206</v>
      </c>
      <c r="E1622">
        <v>10515579</v>
      </c>
      <c r="F1622" t="s">
        <v>62</v>
      </c>
      <c r="G1622" t="s">
        <v>6038</v>
      </c>
      <c r="H1622">
        <v>6515579</v>
      </c>
      <c r="I1622" t="s">
        <v>6039</v>
      </c>
      <c r="J1622" t="s">
        <v>19</v>
      </c>
      <c r="K1622" t="s">
        <v>379</v>
      </c>
      <c r="L1622">
        <v>4000000</v>
      </c>
      <c r="M1622">
        <v>6.7</v>
      </c>
      <c r="N1622" t="s">
        <v>4661</v>
      </c>
      <c r="P1622" t="s">
        <v>4291</v>
      </c>
      <c r="Q1622">
        <v>6.2</v>
      </c>
      <c r="R1622">
        <v>1</v>
      </c>
      <c r="S1622" cm="1">
        <f t="array" ref="S1622">PERCENTILE(IF(Table1[Director Name] = $P1622,Table1[imdb_score]),0.25)</f>
        <v>6.2</v>
      </c>
      <c r="T1622" cm="1">
        <f t="array" ref="T1622">PERCENTILE(IF(Table1[Director Name] = $P1622,Table1[imdb_score]),0.5)</f>
        <v>6.2</v>
      </c>
      <c r="U1622" cm="1">
        <f t="array" ref="U1622">PERCENTILE(IF(Table1[Director Name] = $P1622,Table1[imdb_score]),0.75)</f>
        <v>6.2</v>
      </c>
      <c r="V1622" cm="1">
        <f t="array" ref="V1622">PERCENTILE(IF(Table1[Director Name] = $P1622,Table1[imdb_score]),1)</f>
        <v>6.2</v>
      </c>
    </row>
    <row r="1623" spans="1:22">
      <c r="A1623" t="s">
        <v>565</v>
      </c>
      <c r="B1623">
        <v>190</v>
      </c>
      <c r="C1623">
        <v>109</v>
      </c>
      <c r="D1623" t="s">
        <v>538</v>
      </c>
      <c r="E1623">
        <v>26415649</v>
      </c>
      <c r="F1623" t="s">
        <v>1004</v>
      </c>
      <c r="G1623" t="s">
        <v>6040</v>
      </c>
      <c r="H1623">
        <v>6415649</v>
      </c>
      <c r="I1623" t="s">
        <v>1876</v>
      </c>
      <c r="J1623" t="s">
        <v>19</v>
      </c>
      <c r="K1623" t="s">
        <v>20</v>
      </c>
      <c r="L1623">
        <v>20000000</v>
      </c>
      <c r="M1623">
        <v>6.8</v>
      </c>
      <c r="N1623" t="s">
        <v>87</v>
      </c>
      <c r="P1623" t="s">
        <v>5801</v>
      </c>
      <c r="Q1623">
        <v>6.2</v>
      </c>
      <c r="R1623">
        <v>1</v>
      </c>
      <c r="S1623" cm="1">
        <f t="array" ref="S1623">PERCENTILE(IF(Table1[Director Name] = $P1623,Table1[imdb_score]),0.25)</f>
        <v>6.2</v>
      </c>
      <c r="T1623" cm="1">
        <f t="array" ref="T1623">PERCENTILE(IF(Table1[Director Name] = $P1623,Table1[imdb_score]),0.5)</f>
        <v>6.2</v>
      </c>
      <c r="U1623" cm="1">
        <f t="array" ref="U1623">PERCENTILE(IF(Table1[Director Name] = $P1623,Table1[imdb_score]),0.75)</f>
        <v>6.2</v>
      </c>
      <c r="V1623" cm="1">
        <f t="array" ref="V1623">PERCENTILE(IF(Table1[Director Name] = $P1623,Table1[imdb_score]),1)</f>
        <v>6.2</v>
      </c>
    </row>
    <row r="1624" spans="1:22">
      <c r="A1624" t="s">
        <v>2447</v>
      </c>
      <c r="B1624">
        <v>417</v>
      </c>
      <c r="C1624">
        <v>140</v>
      </c>
      <c r="D1624" t="s">
        <v>3556</v>
      </c>
      <c r="E1624">
        <v>21383298</v>
      </c>
      <c r="F1624" t="s">
        <v>1356</v>
      </c>
      <c r="G1624" t="s">
        <v>6041</v>
      </c>
      <c r="H1624">
        <v>6383298</v>
      </c>
      <c r="I1624" t="s">
        <v>6042</v>
      </c>
      <c r="J1624" t="s">
        <v>19</v>
      </c>
      <c r="K1624" t="s">
        <v>20</v>
      </c>
      <c r="L1624">
        <v>15000000</v>
      </c>
      <c r="M1624">
        <v>7.3</v>
      </c>
      <c r="N1624" t="s">
        <v>1608</v>
      </c>
      <c r="P1624" t="s">
        <v>6043</v>
      </c>
      <c r="Q1624">
        <v>7.1</v>
      </c>
      <c r="R1624">
        <v>1</v>
      </c>
      <c r="S1624" cm="1">
        <f t="array" ref="S1624">PERCENTILE(IF(Table1[Director Name] = $P1624,Table1[imdb_score]),0.25)</f>
        <v>7.1</v>
      </c>
      <c r="T1624" cm="1">
        <f t="array" ref="T1624">PERCENTILE(IF(Table1[Director Name] = $P1624,Table1[imdb_score]),0.5)</f>
        <v>7.1</v>
      </c>
      <c r="U1624" cm="1">
        <f t="array" ref="U1624">PERCENTILE(IF(Table1[Director Name] = $P1624,Table1[imdb_score]),0.75)</f>
        <v>7.1</v>
      </c>
      <c r="V1624" cm="1">
        <f t="array" ref="V1624">PERCENTILE(IF(Table1[Director Name] = $P1624,Table1[imdb_score]),1)</f>
        <v>7.1</v>
      </c>
    </row>
    <row r="1625" spans="1:22">
      <c r="A1625" t="s">
        <v>3148</v>
      </c>
      <c r="B1625">
        <v>61</v>
      </c>
      <c r="C1625">
        <v>113</v>
      </c>
      <c r="D1625" t="s">
        <v>6044</v>
      </c>
      <c r="E1625">
        <v>9054736</v>
      </c>
      <c r="F1625" t="s">
        <v>6045</v>
      </c>
      <c r="G1625" t="s">
        <v>6046</v>
      </c>
      <c r="H1625">
        <v>6354736</v>
      </c>
      <c r="I1625" t="s">
        <v>6047</v>
      </c>
      <c r="J1625" t="s">
        <v>19</v>
      </c>
      <c r="K1625" t="s">
        <v>20</v>
      </c>
      <c r="L1625">
        <v>2700000</v>
      </c>
      <c r="M1625">
        <v>7.1</v>
      </c>
      <c r="N1625" t="s">
        <v>48</v>
      </c>
      <c r="P1625" t="s">
        <v>6048</v>
      </c>
      <c r="Q1625">
        <v>6.9</v>
      </c>
      <c r="R1625">
        <v>1</v>
      </c>
      <c r="S1625" cm="1">
        <f t="array" ref="S1625">PERCENTILE(IF(Table1[Director Name] = $P1625,Table1[imdb_score]),0.25)</f>
        <v>6.9</v>
      </c>
      <c r="T1625" cm="1">
        <f t="array" ref="T1625">PERCENTILE(IF(Table1[Director Name] = $P1625,Table1[imdb_score]),0.5)</f>
        <v>6.9</v>
      </c>
      <c r="U1625" cm="1">
        <f t="array" ref="U1625">PERCENTILE(IF(Table1[Director Name] = $P1625,Table1[imdb_score]),0.75)</f>
        <v>6.9</v>
      </c>
      <c r="V1625" cm="1">
        <f t="array" ref="V1625">PERCENTILE(IF(Table1[Director Name] = $P1625,Table1[imdb_score]),1)</f>
        <v>6.9</v>
      </c>
    </row>
    <row r="1626" spans="1:22">
      <c r="A1626" t="s">
        <v>583</v>
      </c>
      <c r="B1626">
        <v>173</v>
      </c>
      <c r="C1626">
        <v>117</v>
      </c>
      <c r="D1626" t="s">
        <v>651</v>
      </c>
      <c r="E1626">
        <v>46280507</v>
      </c>
      <c r="F1626" t="s">
        <v>2902</v>
      </c>
      <c r="G1626" t="s">
        <v>6049</v>
      </c>
      <c r="H1626">
        <v>6280507</v>
      </c>
      <c r="I1626" t="s">
        <v>5278</v>
      </c>
      <c r="J1626" t="s">
        <v>19</v>
      </c>
      <c r="K1626" t="s">
        <v>20</v>
      </c>
      <c r="L1626">
        <v>40000000</v>
      </c>
      <c r="M1626">
        <v>6.5</v>
      </c>
      <c r="N1626" t="s">
        <v>331</v>
      </c>
      <c r="P1626" t="s">
        <v>6050</v>
      </c>
      <c r="Q1626">
        <v>6.1</v>
      </c>
      <c r="R1626">
        <v>1</v>
      </c>
      <c r="S1626" cm="1">
        <f t="array" ref="S1626">PERCENTILE(IF(Table1[Director Name] = $P1626,Table1[imdb_score]),0.25)</f>
        <v>6.1</v>
      </c>
      <c r="T1626" cm="1">
        <f t="array" ref="T1626">PERCENTILE(IF(Table1[Director Name] = $P1626,Table1[imdb_score]),0.5)</f>
        <v>6.1</v>
      </c>
      <c r="U1626" cm="1">
        <f t="array" ref="U1626">PERCENTILE(IF(Table1[Director Name] = $P1626,Table1[imdb_score]),0.75)</f>
        <v>6.1</v>
      </c>
      <c r="V1626" cm="1">
        <f t="array" ref="V1626">PERCENTILE(IF(Table1[Director Name] = $P1626,Table1[imdb_score]),1)</f>
        <v>6.1</v>
      </c>
    </row>
    <row r="1627" spans="1:22">
      <c r="A1627" t="s">
        <v>1489</v>
      </c>
      <c r="B1627">
        <v>71</v>
      </c>
      <c r="C1627">
        <v>103</v>
      </c>
      <c r="D1627" t="s">
        <v>6051</v>
      </c>
      <c r="E1627">
        <v>20246959</v>
      </c>
      <c r="F1627" t="s">
        <v>2213</v>
      </c>
      <c r="G1627" t="s">
        <v>6052</v>
      </c>
      <c r="H1627">
        <v>6246959</v>
      </c>
      <c r="I1627" t="s">
        <v>1187</v>
      </c>
      <c r="J1627" t="s">
        <v>19</v>
      </c>
      <c r="K1627" t="s">
        <v>20</v>
      </c>
      <c r="L1627">
        <v>14000000</v>
      </c>
      <c r="M1627">
        <v>4.9000000000000004</v>
      </c>
      <c r="N1627" t="s">
        <v>331</v>
      </c>
      <c r="P1627" t="s">
        <v>6053</v>
      </c>
      <c r="Q1627">
        <v>6.1</v>
      </c>
      <c r="R1627">
        <v>1</v>
      </c>
      <c r="S1627" cm="1">
        <f t="array" ref="S1627">PERCENTILE(IF(Table1[Director Name] = $P1627,Table1[imdb_score]),0.25)</f>
        <v>6.1</v>
      </c>
      <c r="T1627" cm="1">
        <f t="array" ref="T1627">PERCENTILE(IF(Table1[Director Name] = $P1627,Table1[imdb_score]),0.5)</f>
        <v>6.1</v>
      </c>
      <c r="U1627" cm="1">
        <f t="array" ref="U1627">PERCENTILE(IF(Table1[Director Name] = $P1627,Table1[imdb_score]),0.75)</f>
        <v>6.1</v>
      </c>
      <c r="V1627" cm="1">
        <f t="array" ref="V1627">PERCENTILE(IF(Table1[Director Name] = $P1627,Table1[imdb_score]),1)</f>
        <v>6.1</v>
      </c>
    </row>
    <row r="1628" spans="1:22">
      <c r="A1628" t="s">
        <v>2447</v>
      </c>
      <c r="B1628">
        <v>377</v>
      </c>
      <c r="C1628">
        <v>112</v>
      </c>
      <c r="D1628" t="s">
        <v>624</v>
      </c>
      <c r="E1628">
        <v>9701559</v>
      </c>
      <c r="F1628" t="s">
        <v>1356</v>
      </c>
      <c r="G1628" t="s">
        <v>6054</v>
      </c>
      <c r="H1628">
        <v>6201559</v>
      </c>
      <c r="I1628" t="s">
        <v>1845</v>
      </c>
      <c r="J1628" t="s">
        <v>19</v>
      </c>
      <c r="K1628" t="s">
        <v>20</v>
      </c>
      <c r="L1628">
        <v>3500000</v>
      </c>
      <c r="M1628">
        <v>7.4</v>
      </c>
      <c r="N1628" t="s">
        <v>32</v>
      </c>
      <c r="P1628" t="s">
        <v>6055</v>
      </c>
      <c r="Q1628">
        <v>7.2</v>
      </c>
      <c r="R1628">
        <v>1</v>
      </c>
      <c r="S1628" cm="1">
        <f t="array" ref="S1628">PERCENTILE(IF(Table1[Director Name] = $P1628,Table1[imdb_score]),0.25)</f>
        <v>7.2</v>
      </c>
      <c r="T1628" cm="1">
        <f t="array" ref="T1628">PERCENTILE(IF(Table1[Director Name] = $P1628,Table1[imdb_score]),0.5)</f>
        <v>7.2</v>
      </c>
      <c r="U1628" cm="1">
        <f t="array" ref="U1628">PERCENTILE(IF(Table1[Director Name] = $P1628,Table1[imdb_score]),0.75)</f>
        <v>7.2</v>
      </c>
      <c r="V1628" cm="1">
        <f t="array" ref="V1628">PERCENTILE(IF(Table1[Director Name] = $P1628,Table1[imdb_score]),1)</f>
        <v>7.2</v>
      </c>
    </row>
    <row r="1629" spans="1:22">
      <c r="A1629" t="s">
        <v>304</v>
      </c>
      <c r="B1629">
        <v>23</v>
      </c>
      <c r="C1629">
        <v>129</v>
      </c>
      <c r="D1629" t="s">
        <v>6056</v>
      </c>
      <c r="E1629">
        <v>16153600</v>
      </c>
      <c r="F1629" t="s">
        <v>1355</v>
      </c>
      <c r="G1629" t="s">
        <v>6057</v>
      </c>
      <c r="H1629">
        <v>6153600</v>
      </c>
      <c r="I1629" t="s">
        <v>6058</v>
      </c>
      <c r="J1629" t="s">
        <v>19</v>
      </c>
      <c r="K1629" t="s">
        <v>20</v>
      </c>
      <c r="L1629">
        <v>10000000</v>
      </c>
      <c r="M1629">
        <v>6.5</v>
      </c>
      <c r="N1629" t="s">
        <v>1280</v>
      </c>
      <c r="P1629" t="s">
        <v>6059</v>
      </c>
      <c r="Q1629">
        <v>6.8</v>
      </c>
      <c r="R1629">
        <v>1</v>
      </c>
      <c r="S1629" cm="1">
        <f t="array" ref="S1629">PERCENTILE(IF(Table1[Director Name] = $P1629,Table1[imdb_score]),0.25)</f>
        <v>6.8</v>
      </c>
      <c r="T1629" cm="1">
        <f t="array" ref="T1629">PERCENTILE(IF(Table1[Director Name] = $P1629,Table1[imdb_score]),0.5)</f>
        <v>6.8</v>
      </c>
      <c r="U1629" cm="1">
        <f t="array" ref="U1629">PERCENTILE(IF(Table1[Director Name] = $P1629,Table1[imdb_score]),0.75)</f>
        <v>6.8</v>
      </c>
      <c r="V1629" cm="1">
        <f t="array" ref="V1629">PERCENTILE(IF(Table1[Director Name] = $P1629,Table1[imdb_score]),1)</f>
        <v>6.8</v>
      </c>
    </row>
    <row r="1630" spans="1:22">
      <c r="A1630" t="s">
        <v>2453</v>
      </c>
      <c r="B1630">
        <v>27</v>
      </c>
      <c r="C1630">
        <v>93</v>
      </c>
      <c r="D1630" t="s">
        <v>6060</v>
      </c>
      <c r="E1630">
        <v>10097096</v>
      </c>
      <c r="F1630" t="s">
        <v>5199</v>
      </c>
      <c r="G1630" t="s">
        <v>6061</v>
      </c>
      <c r="H1630">
        <v>6097096</v>
      </c>
      <c r="I1630" t="s">
        <v>2453</v>
      </c>
      <c r="J1630" t="s">
        <v>19</v>
      </c>
      <c r="K1630" t="s">
        <v>20</v>
      </c>
      <c r="L1630">
        <v>4000000</v>
      </c>
      <c r="M1630">
        <v>4.5999999999999996</v>
      </c>
      <c r="N1630" t="s">
        <v>57</v>
      </c>
      <c r="P1630" t="s">
        <v>3103</v>
      </c>
      <c r="Q1630">
        <v>5.4</v>
      </c>
      <c r="R1630">
        <v>1</v>
      </c>
      <c r="S1630" cm="1">
        <f t="array" ref="S1630">PERCENTILE(IF(Table1[Director Name] = $P1630,Table1[imdb_score]),0.25)</f>
        <v>5.4</v>
      </c>
      <c r="T1630" cm="1">
        <f t="array" ref="T1630">PERCENTILE(IF(Table1[Director Name] = $P1630,Table1[imdb_score]),0.5)</f>
        <v>5.4</v>
      </c>
      <c r="U1630" cm="1">
        <f t="array" ref="U1630">PERCENTILE(IF(Table1[Director Name] = $P1630,Table1[imdb_score]),0.75)</f>
        <v>5.4</v>
      </c>
      <c r="V1630" cm="1">
        <f t="array" ref="V1630">PERCENTILE(IF(Table1[Director Name] = $P1630,Table1[imdb_score]),1)</f>
        <v>5.4</v>
      </c>
    </row>
    <row r="1631" spans="1:22">
      <c r="A1631" t="s">
        <v>1534</v>
      </c>
      <c r="B1631">
        <v>63</v>
      </c>
      <c r="C1631">
        <v>81</v>
      </c>
      <c r="D1631" t="s">
        <v>6062</v>
      </c>
      <c r="E1631">
        <v>16033556</v>
      </c>
      <c r="F1631" t="s">
        <v>1534</v>
      </c>
      <c r="G1631" t="s">
        <v>6063</v>
      </c>
      <c r="H1631">
        <v>6033556</v>
      </c>
      <c r="I1631" t="s">
        <v>6064</v>
      </c>
      <c r="J1631" t="s">
        <v>19</v>
      </c>
      <c r="K1631" t="s">
        <v>20</v>
      </c>
      <c r="L1631">
        <v>10000000</v>
      </c>
      <c r="M1631">
        <v>6.2</v>
      </c>
      <c r="N1631" t="s">
        <v>2302</v>
      </c>
      <c r="P1631" t="s">
        <v>6065</v>
      </c>
      <c r="Q1631">
        <v>4.7</v>
      </c>
      <c r="R1631">
        <v>1</v>
      </c>
      <c r="S1631" cm="1">
        <f t="array" ref="S1631">PERCENTILE(IF(Table1[Director Name] = $P1631,Table1[imdb_score]),0.25)</f>
        <v>4.7</v>
      </c>
      <c r="T1631" cm="1">
        <f t="array" ref="T1631">PERCENTILE(IF(Table1[Director Name] = $P1631,Table1[imdb_score]),0.5)</f>
        <v>4.7</v>
      </c>
      <c r="U1631" cm="1">
        <f t="array" ref="U1631">PERCENTILE(IF(Table1[Director Name] = $P1631,Table1[imdb_score]),0.75)</f>
        <v>4.7</v>
      </c>
      <c r="V1631" cm="1">
        <f t="array" ref="V1631">PERCENTILE(IF(Table1[Director Name] = $P1631,Table1[imdb_score]),1)</f>
        <v>4.7</v>
      </c>
    </row>
    <row r="1632" spans="1:22">
      <c r="A1632" t="s">
        <v>1660</v>
      </c>
      <c r="B1632">
        <v>110</v>
      </c>
      <c r="C1632">
        <v>97</v>
      </c>
      <c r="D1632" t="s">
        <v>6066</v>
      </c>
      <c r="E1632">
        <v>7022940</v>
      </c>
      <c r="F1632" t="s">
        <v>6067</v>
      </c>
      <c r="G1632" t="s">
        <v>6068</v>
      </c>
      <c r="H1632">
        <v>6022940</v>
      </c>
      <c r="I1632" t="s">
        <v>6069</v>
      </c>
      <c r="J1632" t="s">
        <v>19</v>
      </c>
      <c r="K1632" t="s">
        <v>20</v>
      </c>
      <c r="L1632">
        <v>1000000</v>
      </c>
      <c r="M1632">
        <v>6.7</v>
      </c>
      <c r="N1632" t="s">
        <v>564</v>
      </c>
      <c r="P1632" t="s">
        <v>6070</v>
      </c>
      <c r="Q1632">
        <v>8.4</v>
      </c>
      <c r="R1632">
        <v>1</v>
      </c>
      <c r="S1632" cm="1">
        <f t="array" ref="S1632">PERCENTILE(IF(Table1[Director Name] = $P1632,Table1[imdb_score]),0.25)</f>
        <v>8.4</v>
      </c>
      <c r="T1632" cm="1">
        <f t="array" ref="T1632">PERCENTILE(IF(Table1[Director Name] = $P1632,Table1[imdb_score]),0.5)</f>
        <v>8.4</v>
      </c>
      <c r="U1632" cm="1">
        <f t="array" ref="U1632">PERCENTILE(IF(Table1[Director Name] = $P1632,Table1[imdb_score]),0.75)</f>
        <v>8.4</v>
      </c>
      <c r="V1632" cm="1">
        <f t="array" ref="V1632">PERCENTILE(IF(Table1[Director Name] = $P1632,Table1[imdb_score]),1)</f>
        <v>8.4</v>
      </c>
    </row>
    <row r="1633" spans="1:22">
      <c r="A1633" t="s">
        <v>1665</v>
      </c>
      <c r="B1633">
        <v>54</v>
      </c>
      <c r="C1633">
        <v>107</v>
      </c>
      <c r="D1633" t="s">
        <v>6071</v>
      </c>
      <c r="E1633">
        <v>42019483</v>
      </c>
      <c r="F1633" t="s">
        <v>86</v>
      </c>
      <c r="G1633" t="s">
        <v>6072</v>
      </c>
      <c r="H1633">
        <v>6019483</v>
      </c>
      <c r="I1633" t="s">
        <v>3120</v>
      </c>
      <c r="J1633" t="s">
        <v>19</v>
      </c>
      <c r="K1633" t="s">
        <v>20</v>
      </c>
      <c r="L1633">
        <v>36000000</v>
      </c>
      <c r="M1633">
        <v>6.4</v>
      </c>
      <c r="N1633" t="s">
        <v>3121</v>
      </c>
      <c r="P1633" t="s">
        <v>6073</v>
      </c>
      <c r="Q1633">
        <v>6.9</v>
      </c>
      <c r="R1633">
        <v>1</v>
      </c>
      <c r="S1633" cm="1">
        <f t="array" ref="S1633">PERCENTILE(IF(Table1[Director Name] = $P1633,Table1[imdb_score]),0.25)</f>
        <v>6.9</v>
      </c>
      <c r="T1633" cm="1">
        <f t="array" ref="T1633">PERCENTILE(IF(Table1[Director Name] = $P1633,Table1[imdb_score]),0.5)</f>
        <v>6.9</v>
      </c>
      <c r="U1633" cm="1">
        <f t="array" ref="U1633">PERCENTILE(IF(Table1[Director Name] = $P1633,Table1[imdb_score]),0.75)</f>
        <v>6.9</v>
      </c>
      <c r="V1633" cm="1">
        <f t="array" ref="V1633">PERCENTILE(IF(Table1[Director Name] = $P1633,Table1[imdb_score]),1)</f>
        <v>6.9</v>
      </c>
    </row>
    <row r="1634" spans="1:22">
      <c r="A1634" t="s">
        <v>5744</v>
      </c>
      <c r="B1634">
        <v>128</v>
      </c>
      <c r="C1634">
        <v>101</v>
      </c>
      <c r="D1634" t="s">
        <v>6074</v>
      </c>
      <c r="E1634">
        <v>46012734</v>
      </c>
      <c r="F1634" t="s">
        <v>2917</v>
      </c>
      <c r="G1634" t="s">
        <v>6075</v>
      </c>
      <c r="H1634">
        <v>6012734</v>
      </c>
      <c r="I1634" t="s">
        <v>1036</v>
      </c>
      <c r="J1634" t="s">
        <v>19</v>
      </c>
      <c r="K1634" t="s">
        <v>20</v>
      </c>
      <c r="L1634">
        <v>40000000</v>
      </c>
      <c r="M1634">
        <v>5.8</v>
      </c>
      <c r="N1634" t="s">
        <v>331</v>
      </c>
      <c r="P1634" t="s">
        <v>6076</v>
      </c>
      <c r="Q1634">
        <v>6.8</v>
      </c>
      <c r="R1634">
        <v>1</v>
      </c>
      <c r="S1634" cm="1">
        <f t="array" ref="S1634">PERCENTILE(IF(Table1[Director Name] = $P1634,Table1[imdb_score]),0.25)</f>
        <v>6.8</v>
      </c>
      <c r="T1634" cm="1">
        <f t="array" ref="T1634">PERCENTILE(IF(Table1[Director Name] = $P1634,Table1[imdb_score]),0.5)</f>
        <v>6.8</v>
      </c>
      <c r="U1634" cm="1">
        <f t="array" ref="U1634">PERCENTILE(IF(Table1[Director Name] = $P1634,Table1[imdb_score]),0.75)</f>
        <v>6.8</v>
      </c>
      <c r="V1634" cm="1">
        <f t="array" ref="V1634">PERCENTILE(IF(Table1[Director Name] = $P1634,Table1[imdb_score]),1)</f>
        <v>6.8</v>
      </c>
    </row>
    <row r="1635" spans="1:22">
      <c r="A1635" t="s">
        <v>1214</v>
      </c>
      <c r="B1635">
        <v>427</v>
      </c>
      <c r="C1635">
        <v>109</v>
      </c>
      <c r="D1635" t="s">
        <v>6077</v>
      </c>
      <c r="E1635">
        <v>26003149</v>
      </c>
      <c r="F1635" t="s">
        <v>6078</v>
      </c>
      <c r="G1635" t="s">
        <v>6079</v>
      </c>
      <c r="H1635">
        <v>6003149</v>
      </c>
      <c r="I1635" t="s">
        <v>6080</v>
      </c>
      <c r="J1635" t="s">
        <v>19</v>
      </c>
      <c r="K1635" t="s">
        <v>379</v>
      </c>
      <c r="L1635">
        <v>20000000</v>
      </c>
      <c r="M1635">
        <v>7</v>
      </c>
      <c r="N1635" t="s">
        <v>4297</v>
      </c>
      <c r="P1635" t="s">
        <v>6081</v>
      </c>
      <c r="Q1635">
        <v>6.1</v>
      </c>
      <c r="R1635">
        <v>1</v>
      </c>
      <c r="S1635" cm="1">
        <f t="array" ref="S1635">PERCENTILE(IF(Table1[Director Name] = $P1635,Table1[imdb_score]),0.25)</f>
        <v>6.1</v>
      </c>
      <c r="T1635" cm="1">
        <f t="array" ref="T1635">PERCENTILE(IF(Table1[Director Name] = $P1635,Table1[imdb_score]),0.5)</f>
        <v>6.1</v>
      </c>
      <c r="U1635" cm="1">
        <f t="array" ref="U1635">PERCENTILE(IF(Table1[Director Name] = $P1635,Table1[imdb_score]),0.75)</f>
        <v>6.1</v>
      </c>
      <c r="V1635" cm="1">
        <f t="array" ref="V1635">PERCENTILE(IF(Table1[Director Name] = $P1635,Table1[imdb_score]),1)</f>
        <v>6.1</v>
      </c>
    </row>
    <row r="1636" spans="1:22">
      <c r="A1636" t="s">
        <v>2815</v>
      </c>
      <c r="B1636">
        <v>46</v>
      </c>
      <c r="C1636">
        <v>95</v>
      </c>
      <c r="D1636" t="s">
        <v>6082</v>
      </c>
      <c r="E1636">
        <v>20998709</v>
      </c>
      <c r="F1636" t="s">
        <v>5292</v>
      </c>
      <c r="G1636" t="s">
        <v>6083</v>
      </c>
      <c r="H1636">
        <v>5998709</v>
      </c>
      <c r="I1636" t="s">
        <v>6084</v>
      </c>
      <c r="J1636" t="s">
        <v>19</v>
      </c>
      <c r="K1636" t="s">
        <v>20</v>
      </c>
      <c r="L1636">
        <v>15000000</v>
      </c>
      <c r="M1636">
        <v>6.2</v>
      </c>
      <c r="N1636" t="s">
        <v>2773</v>
      </c>
      <c r="P1636" t="s">
        <v>6085</v>
      </c>
      <c r="Q1636">
        <v>4.7</v>
      </c>
      <c r="R1636">
        <v>1</v>
      </c>
      <c r="S1636" cm="1">
        <f t="array" ref="S1636">PERCENTILE(IF(Table1[Director Name] = $P1636,Table1[imdb_score]),0.25)</f>
        <v>4.7</v>
      </c>
      <c r="T1636" cm="1">
        <f t="array" ref="T1636">PERCENTILE(IF(Table1[Director Name] = $P1636,Table1[imdb_score]),0.5)</f>
        <v>4.7</v>
      </c>
      <c r="U1636" cm="1">
        <f t="array" ref="U1636">PERCENTILE(IF(Table1[Director Name] = $P1636,Table1[imdb_score]),0.75)</f>
        <v>4.7</v>
      </c>
      <c r="V1636" cm="1">
        <f t="array" ref="V1636">PERCENTILE(IF(Table1[Director Name] = $P1636,Table1[imdb_score]),1)</f>
        <v>4.7</v>
      </c>
    </row>
    <row r="1637" spans="1:22">
      <c r="A1637" t="s">
        <v>4733</v>
      </c>
      <c r="B1637">
        <v>190</v>
      </c>
      <c r="C1637">
        <v>86</v>
      </c>
      <c r="D1637" t="s">
        <v>3661</v>
      </c>
      <c r="E1637">
        <v>23993605</v>
      </c>
      <c r="F1637" t="s">
        <v>5027</v>
      </c>
      <c r="G1637" t="s">
        <v>6086</v>
      </c>
      <c r="H1637">
        <v>5993605</v>
      </c>
      <c r="I1637" t="s">
        <v>6087</v>
      </c>
      <c r="J1637" t="s">
        <v>19</v>
      </c>
      <c r="K1637" t="s">
        <v>20</v>
      </c>
      <c r="L1637">
        <v>18000000</v>
      </c>
      <c r="M1637">
        <v>5.8</v>
      </c>
      <c r="N1637" t="s">
        <v>588</v>
      </c>
      <c r="P1637" t="s">
        <v>6088</v>
      </c>
      <c r="Q1637">
        <v>6.8</v>
      </c>
      <c r="R1637">
        <v>1</v>
      </c>
      <c r="S1637" cm="1">
        <f t="array" ref="S1637">PERCENTILE(IF(Table1[Director Name] = $P1637,Table1[imdb_score]),0.25)</f>
        <v>6.8</v>
      </c>
      <c r="T1637" cm="1">
        <f t="array" ref="T1637">PERCENTILE(IF(Table1[Director Name] = $P1637,Table1[imdb_score]),0.5)</f>
        <v>6.8</v>
      </c>
      <c r="U1637" cm="1">
        <f t="array" ref="U1637">PERCENTILE(IF(Table1[Director Name] = $P1637,Table1[imdb_score]),0.75)</f>
        <v>6.8</v>
      </c>
      <c r="V1637" cm="1">
        <f t="array" ref="V1637">PERCENTILE(IF(Table1[Director Name] = $P1637,Table1[imdb_score]),1)</f>
        <v>6.8</v>
      </c>
    </row>
    <row r="1638" spans="1:22">
      <c r="A1638" t="s">
        <v>6089</v>
      </c>
      <c r="B1638">
        <v>187</v>
      </c>
      <c r="C1638">
        <v>121</v>
      </c>
      <c r="D1638" t="s">
        <v>1538</v>
      </c>
      <c r="E1638">
        <v>23472900</v>
      </c>
      <c r="F1638" t="s">
        <v>312</v>
      </c>
      <c r="G1638" t="s">
        <v>6090</v>
      </c>
      <c r="H1638">
        <v>5972900</v>
      </c>
      <c r="I1638" t="s">
        <v>4890</v>
      </c>
      <c r="J1638" t="s">
        <v>19</v>
      </c>
      <c r="K1638" t="s">
        <v>379</v>
      </c>
      <c r="L1638">
        <v>17500000</v>
      </c>
      <c r="M1638">
        <v>8.1</v>
      </c>
      <c r="N1638" t="s">
        <v>3922</v>
      </c>
      <c r="P1638" t="s">
        <v>767</v>
      </c>
      <c r="Q1638">
        <v>4.0999999999999996</v>
      </c>
      <c r="R1638">
        <v>1</v>
      </c>
      <c r="S1638" cm="1">
        <f t="array" ref="S1638">PERCENTILE(IF(Table1[Director Name] = $P1638,Table1[imdb_score]),0.25)</f>
        <v>4.0999999999999996</v>
      </c>
      <c r="T1638" cm="1">
        <f t="array" ref="T1638">PERCENTILE(IF(Table1[Director Name] = $P1638,Table1[imdb_score]),0.5)</f>
        <v>4.0999999999999996</v>
      </c>
      <c r="U1638" cm="1">
        <f t="array" ref="U1638">PERCENTILE(IF(Table1[Director Name] = $P1638,Table1[imdb_score]),0.75)</f>
        <v>4.0999999999999996</v>
      </c>
      <c r="V1638" cm="1">
        <f t="array" ref="V1638">PERCENTILE(IF(Table1[Director Name] = $P1638,Table1[imdb_score]),1)</f>
        <v>4.0999999999999996</v>
      </c>
    </row>
    <row r="1639" spans="1:22">
      <c r="A1639" t="s">
        <v>1718</v>
      </c>
      <c r="B1639">
        <v>43</v>
      </c>
      <c r="C1639">
        <v>96</v>
      </c>
      <c r="D1639" t="s">
        <v>6091</v>
      </c>
      <c r="E1639">
        <v>9449219</v>
      </c>
      <c r="F1639" t="s">
        <v>6092</v>
      </c>
      <c r="G1639" t="s">
        <v>6093</v>
      </c>
      <c r="H1639">
        <v>5949219</v>
      </c>
      <c r="I1639" t="s">
        <v>5530</v>
      </c>
      <c r="J1639" t="s">
        <v>19</v>
      </c>
      <c r="K1639" t="s">
        <v>20</v>
      </c>
      <c r="L1639">
        <v>3500000</v>
      </c>
      <c r="M1639">
        <v>6.1</v>
      </c>
      <c r="N1639" t="s">
        <v>564</v>
      </c>
      <c r="P1639" t="s">
        <v>6094</v>
      </c>
      <c r="Q1639">
        <v>7.1</v>
      </c>
      <c r="R1639">
        <v>1</v>
      </c>
      <c r="S1639" cm="1">
        <f t="array" ref="S1639">PERCENTILE(IF(Table1[Director Name] = $P1639,Table1[imdb_score]),0.25)</f>
        <v>7.1</v>
      </c>
      <c r="T1639" cm="1">
        <f t="array" ref="T1639">PERCENTILE(IF(Table1[Director Name] = $P1639,Table1[imdb_score]),0.5)</f>
        <v>7.1</v>
      </c>
      <c r="U1639" cm="1">
        <f t="array" ref="U1639">PERCENTILE(IF(Table1[Director Name] = $P1639,Table1[imdb_score]),0.75)</f>
        <v>7.1</v>
      </c>
      <c r="V1639" cm="1">
        <f t="array" ref="V1639">PERCENTILE(IF(Table1[Director Name] = $P1639,Table1[imdb_score]),1)</f>
        <v>7.1</v>
      </c>
    </row>
    <row r="1640" spans="1:22">
      <c r="A1640" t="s">
        <v>1551</v>
      </c>
      <c r="B1640">
        <v>59</v>
      </c>
      <c r="C1640">
        <v>95</v>
      </c>
      <c r="D1640" t="s">
        <v>6095</v>
      </c>
      <c r="E1640">
        <v>35927406</v>
      </c>
      <c r="F1640" t="s">
        <v>3360</v>
      </c>
      <c r="G1640" t="s">
        <v>6096</v>
      </c>
      <c r="H1640">
        <v>5927406</v>
      </c>
      <c r="I1640" t="s">
        <v>6097</v>
      </c>
      <c r="J1640" t="s">
        <v>19</v>
      </c>
      <c r="K1640" t="s">
        <v>20</v>
      </c>
      <c r="L1640">
        <v>30000000</v>
      </c>
      <c r="M1640">
        <v>3.7</v>
      </c>
      <c r="N1640" t="s">
        <v>1076</v>
      </c>
      <c r="P1640" t="s">
        <v>5017</v>
      </c>
      <c r="Q1640">
        <v>4.5999999999999996</v>
      </c>
      <c r="R1640">
        <v>1</v>
      </c>
      <c r="S1640" cm="1">
        <f t="array" ref="S1640">PERCENTILE(IF(Table1[Director Name] = $P1640,Table1[imdb_score]),0.25)</f>
        <v>4.5999999999999996</v>
      </c>
      <c r="T1640" cm="1">
        <f t="array" ref="T1640">PERCENTILE(IF(Table1[Director Name] = $P1640,Table1[imdb_score]),0.5)</f>
        <v>4.5999999999999996</v>
      </c>
      <c r="U1640" cm="1">
        <f t="array" ref="U1640">PERCENTILE(IF(Table1[Director Name] = $P1640,Table1[imdb_score]),0.75)</f>
        <v>4.5999999999999996</v>
      </c>
      <c r="V1640" cm="1">
        <f t="array" ref="V1640">PERCENTILE(IF(Table1[Director Name] = $P1640,Table1[imdb_score]),1)</f>
        <v>4.5999999999999996</v>
      </c>
    </row>
    <row r="1641" spans="1:22">
      <c r="A1641" t="s">
        <v>3101</v>
      </c>
      <c r="B1641">
        <v>98</v>
      </c>
      <c r="C1641">
        <v>118</v>
      </c>
      <c r="D1641" t="s">
        <v>6098</v>
      </c>
      <c r="E1641">
        <v>30920167</v>
      </c>
      <c r="F1641" t="s">
        <v>3157</v>
      </c>
      <c r="G1641" t="s">
        <v>6099</v>
      </c>
      <c r="H1641">
        <v>5920167</v>
      </c>
      <c r="I1641" t="s">
        <v>6100</v>
      </c>
      <c r="J1641" t="s">
        <v>19</v>
      </c>
      <c r="K1641" t="s">
        <v>20</v>
      </c>
      <c r="L1641">
        <v>25000000</v>
      </c>
      <c r="M1641">
        <v>5.7</v>
      </c>
      <c r="N1641" t="s">
        <v>582</v>
      </c>
      <c r="P1641" t="s">
        <v>6101</v>
      </c>
      <c r="Q1641">
        <v>7.1</v>
      </c>
      <c r="R1641">
        <v>1</v>
      </c>
      <c r="S1641" cm="1">
        <f t="array" ref="S1641">PERCENTILE(IF(Table1[Director Name] = $P1641,Table1[imdb_score]),0.25)</f>
        <v>7.1</v>
      </c>
      <c r="T1641" cm="1">
        <f t="array" ref="T1641">PERCENTILE(IF(Table1[Director Name] = $P1641,Table1[imdb_score]),0.5)</f>
        <v>7.1</v>
      </c>
      <c r="U1641" cm="1">
        <f t="array" ref="U1641">PERCENTILE(IF(Table1[Director Name] = $P1641,Table1[imdb_score]),0.75)</f>
        <v>7.1</v>
      </c>
      <c r="V1641" cm="1">
        <f t="array" ref="V1641">PERCENTILE(IF(Table1[Director Name] = $P1641,Table1[imdb_score]),1)</f>
        <v>7.1</v>
      </c>
    </row>
    <row r="1642" spans="1:22">
      <c r="A1642" t="s">
        <v>5135</v>
      </c>
      <c r="B1642">
        <v>71</v>
      </c>
      <c r="C1642">
        <v>91</v>
      </c>
      <c r="D1642" t="s">
        <v>6102</v>
      </c>
      <c r="E1642">
        <v>7417210</v>
      </c>
      <c r="F1642" t="s">
        <v>2320</v>
      </c>
      <c r="G1642" t="s">
        <v>6103</v>
      </c>
      <c r="H1642">
        <v>5917210</v>
      </c>
      <c r="I1642" t="s">
        <v>6104</v>
      </c>
      <c r="J1642" t="s">
        <v>19</v>
      </c>
      <c r="K1642" t="s">
        <v>20</v>
      </c>
      <c r="L1642">
        <v>1500000</v>
      </c>
      <c r="M1642">
        <v>7</v>
      </c>
      <c r="N1642" t="s">
        <v>48</v>
      </c>
      <c r="P1642" t="s">
        <v>6105</v>
      </c>
      <c r="Q1642">
        <v>6.9</v>
      </c>
      <c r="R1642">
        <v>1</v>
      </c>
      <c r="S1642" cm="1">
        <f t="array" ref="S1642">PERCENTILE(IF(Table1[Director Name] = $P1642,Table1[imdb_score]),0.25)</f>
        <v>6.9</v>
      </c>
      <c r="T1642" cm="1">
        <f t="array" ref="T1642">PERCENTILE(IF(Table1[Director Name] = $P1642,Table1[imdb_score]),0.5)</f>
        <v>6.9</v>
      </c>
      <c r="U1642" cm="1">
        <f t="array" ref="U1642">PERCENTILE(IF(Table1[Director Name] = $P1642,Table1[imdb_score]),0.75)</f>
        <v>6.9</v>
      </c>
      <c r="V1642" cm="1">
        <f t="array" ref="V1642">PERCENTILE(IF(Table1[Director Name] = $P1642,Table1[imdb_score]),1)</f>
        <v>6.9</v>
      </c>
    </row>
    <row r="1643" spans="1:22">
      <c r="A1643" t="s">
        <v>1325</v>
      </c>
      <c r="B1643">
        <v>88</v>
      </c>
      <c r="C1643">
        <v>113</v>
      </c>
      <c r="D1643" t="s">
        <v>3707</v>
      </c>
      <c r="E1643">
        <v>37911876</v>
      </c>
      <c r="F1643" t="s">
        <v>4542</v>
      </c>
      <c r="G1643" t="s">
        <v>6106</v>
      </c>
      <c r="H1643">
        <v>5911876</v>
      </c>
      <c r="I1643" t="s">
        <v>6107</v>
      </c>
      <c r="J1643" t="s">
        <v>19</v>
      </c>
      <c r="K1643" t="s">
        <v>20</v>
      </c>
      <c r="L1643">
        <v>32000000</v>
      </c>
      <c r="M1643">
        <v>4.4000000000000004</v>
      </c>
      <c r="N1643" t="s">
        <v>291</v>
      </c>
      <c r="P1643" t="s">
        <v>6108</v>
      </c>
      <c r="Q1643">
        <v>5.7</v>
      </c>
      <c r="R1643">
        <v>1</v>
      </c>
      <c r="S1643" cm="1">
        <f t="array" ref="S1643">PERCENTILE(IF(Table1[Director Name] = $P1643,Table1[imdb_score]),0.25)</f>
        <v>5.7</v>
      </c>
      <c r="T1643" cm="1">
        <f t="array" ref="T1643">PERCENTILE(IF(Table1[Director Name] = $P1643,Table1[imdb_score]),0.5)</f>
        <v>5.7</v>
      </c>
      <c r="U1643" cm="1">
        <f t="array" ref="U1643">PERCENTILE(IF(Table1[Director Name] = $P1643,Table1[imdb_score]),0.75)</f>
        <v>5.7</v>
      </c>
      <c r="V1643" cm="1">
        <f t="array" ref="V1643">PERCENTILE(IF(Table1[Director Name] = $P1643,Table1[imdb_score]),1)</f>
        <v>5.7</v>
      </c>
    </row>
    <row r="1644" spans="1:22">
      <c r="A1644" t="s">
        <v>2861</v>
      </c>
      <c r="B1644">
        <v>110</v>
      </c>
      <c r="C1644">
        <v>88</v>
      </c>
      <c r="D1644" t="s">
        <v>6109</v>
      </c>
      <c r="E1644">
        <v>7362100</v>
      </c>
      <c r="F1644" t="s">
        <v>6110</v>
      </c>
      <c r="G1644" t="s">
        <v>6111</v>
      </c>
      <c r="H1644">
        <v>5862100</v>
      </c>
      <c r="I1644" t="s">
        <v>6112</v>
      </c>
      <c r="J1644" t="s">
        <v>19</v>
      </c>
      <c r="K1644" t="s">
        <v>20</v>
      </c>
      <c r="L1644">
        <v>1500000</v>
      </c>
      <c r="M1644">
        <v>7.4</v>
      </c>
      <c r="N1644" t="s">
        <v>167</v>
      </c>
      <c r="P1644" t="s">
        <v>6113</v>
      </c>
      <c r="Q1644">
        <v>6.5</v>
      </c>
      <c r="R1644">
        <v>1</v>
      </c>
      <c r="S1644" cm="1">
        <f t="array" ref="S1644">PERCENTILE(IF(Table1[Director Name] = $P1644,Table1[imdb_score]),0.25)</f>
        <v>6.5</v>
      </c>
      <c r="T1644" cm="1">
        <f t="array" ref="T1644">PERCENTILE(IF(Table1[Director Name] = $P1644,Table1[imdb_score]),0.5)</f>
        <v>6.5</v>
      </c>
      <c r="U1644" cm="1">
        <f t="array" ref="U1644">PERCENTILE(IF(Table1[Director Name] = $P1644,Table1[imdb_score]),0.75)</f>
        <v>6.5</v>
      </c>
      <c r="V1644" cm="1">
        <f t="array" ref="V1644">PERCENTILE(IF(Table1[Director Name] = $P1644,Table1[imdb_score]),1)</f>
        <v>6.5</v>
      </c>
    </row>
    <row r="1645" spans="1:22">
      <c r="A1645" t="s">
        <v>440</v>
      </c>
      <c r="B1645">
        <v>91</v>
      </c>
      <c r="C1645">
        <v>135</v>
      </c>
      <c r="D1645" t="s">
        <v>780</v>
      </c>
      <c r="E1645">
        <v>45856732</v>
      </c>
      <c r="F1645" t="s">
        <v>613</v>
      </c>
      <c r="G1645" t="s">
        <v>6114</v>
      </c>
      <c r="H1645">
        <v>5856732</v>
      </c>
      <c r="I1645" t="s">
        <v>1970</v>
      </c>
      <c r="J1645" t="s">
        <v>19</v>
      </c>
      <c r="K1645" t="s">
        <v>20</v>
      </c>
      <c r="L1645">
        <v>40000000</v>
      </c>
      <c r="M1645">
        <v>7.1</v>
      </c>
      <c r="N1645" t="s">
        <v>1608</v>
      </c>
      <c r="P1645" t="s">
        <v>6115</v>
      </c>
      <c r="Q1645">
        <v>5.6</v>
      </c>
      <c r="R1645">
        <v>1</v>
      </c>
      <c r="S1645" cm="1">
        <f t="array" ref="S1645">PERCENTILE(IF(Table1[Director Name] = $P1645,Table1[imdb_score]),0.25)</f>
        <v>5.6</v>
      </c>
      <c r="T1645" cm="1">
        <f t="array" ref="T1645">PERCENTILE(IF(Table1[Director Name] = $P1645,Table1[imdb_score]),0.5)</f>
        <v>5.6</v>
      </c>
      <c r="U1645" cm="1">
        <f t="array" ref="U1645">PERCENTILE(IF(Table1[Director Name] = $P1645,Table1[imdb_score]),0.75)</f>
        <v>5.6</v>
      </c>
      <c r="V1645" cm="1">
        <f t="array" ref="V1645">PERCENTILE(IF(Table1[Director Name] = $P1645,Table1[imdb_score]),1)</f>
        <v>5.6</v>
      </c>
    </row>
    <row r="1646" spans="1:22">
      <c r="A1646" t="s">
        <v>2786</v>
      </c>
      <c r="B1646">
        <v>276</v>
      </c>
      <c r="C1646">
        <v>123</v>
      </c>
      <c r="D1646" t="s">
        <v>6116</v>
      </c>
      <c r="E1646">
        <v>115802596</v>
      </c>
      <c r="F1646" t="s">
        <v>1680</v>
      </c>
      <c r="G1646" t="s">
        <v>6117</v>
      </c>
      <c r="H1646">
        <v>5802596</v>
      </c>
      <c r="I1646" t="s">
        <v>6045</v>
      </c>
      <c r="J1646" t="s">
        <v>19</v>
      </c>
      <c r="K1646" t="s">
        <v>20</v>
      </c>
      <c r="L1646">
        <v>110000000</v>
      </c>
      <c r="M1646">
        <v>5.2</v>
      </c>
      <c r="N1646" t="s">
        <v>3587</v>
      </c>
      <c r="P1646" t="s">
        <v>6118</v>
      </c>
      <c r="Q1646">
        <v>3.9</v>
      </c>
      <c r="R1646">
        <v>1</v>
      </c>
      <c r="S1646" cm="1">
        <f t="array" ref="S1646">PERCENTILE(IF(Table1[Director Name] = $P1646,Table1[imdb_score]),0.25)</f>
        <v>3.9</v>
      </c>
      <c r="T1646" cm="1">
        <f t="array" ref="T1646">PERCENTILE(IF(Table1[Director Name] = $P1646,Table1[imdb_score]),0.5)</f>
        <v>3.9</v>
      </c>
      <c r="U1646" cm="1">
        <f t="array" ref="U1646">PERCENTILE(IF(Table1[Director Name] = $P1646,Table1[imdb_score]),0.75)</f>
        <v>3.9</v>
      </c>
      <c r="V1646" cm="1">
        <f t="array" ref="V1646">PERCENTILE(IF(Table1[Director Name] = $P1646,Table1[imdb_score]),1)</f>
        <v>3.9</v>
      </c>
    </row>
    <row r="1647" spans="1:22">
      <c r="A1647" t="s">
        <v>5335</v>
      </c>
      <c r="B1647">
        <v>161</v>
      </c>
      <c r="C1647">
        <v>89</v>
      </c>
      <c r="D1647" t="s">
        <v>2793</v>
      </c>
      <c r="E1647">
        <v>20801344</v>
      </c>
      <c r="F1647" t="s">
        <v>6119</v>
      </c>
      <c r="G1647" t="s">
        <v>6120</v>
      </c>
      <c r="H1647">
        <v>5801344</v>
      </c>
      <c r="I1647" t="s">
        <v>1506</v>
      </c>
      <c r="J1647" t="s">
        <v>19</v>
      </c>
      <c r="K1647" t="s">
        <v>20</v>
      </c>
      <c r="L1647">
        <v>15000000</v>
      </c>
      <c r="M1647">
        <v>5.0999999999999996</v>
      </c>
      <c r="N1647" t="s">
        <v>116</v>
      </c>
      <c r="P1647" t="s">
        <v>6121</v>
      </c>
      <c r="Q1647">
        <v>6.5</v>
      </c>
      <c r="R1647">
        <v>1</v>
      </c>
      <c r="S1647" cm="1">
        <f t="array" ref="S1647">PERCENTILE(IF(Table1[Director Name] = $P1647,Table1[imdb_score]),0.25)</f>
        <v>6.5</v>
      </c>
      <c r="T1647" cm="1">
        <f t="array" ref="T1647">PERCENTILE(IF(Table1[Director Name] = $P1647,Table1[imdb_score]),0.5)</f>
        <v>6.5</v>
      </c>
      <c r="U1647" cm="1">
        <f t="array" ref="U1647">PERCENTILE(IF(Table1[Director Name] = $P1647,Table1[imdb_score]),0.75)</f>
        <v>6.5</v>
      </c>
      <c r="V1647" cm="1">
        <f t="array" ref="V1647">PERCENTILE(IF(Table1[Director Name] = $P1647,Table1[imdb_score]),1)</f>
        <v>6.5</v>
      </c>
    </row>
    <row r="1648" spans="1:22">
      <c r="A1648" t="s">
        <v>6050</v>
      </c>
      <c r="B1648">
        <v>25</v>
      </c>
      <c r="C1648">
        <v>98</v>
      </c>
      <c r="D1648" t="s">
        <v>5653</v>
      </c>
      <c r="E1648">
        <v>11797927</v>
      </c>
      <c r="F1648" t="s">
        <v>2913</v>
      </c>
      <c r="G1648" t="s">
        <v>6122</v>
      </c>
      <c r="H1648">
        <v>5797927</v>
      </c>
      <c r="I1648" t="s">
        <v>6123</v>
      </c>
      <c r="J1648" t="s">
        <v>19</v>
      </c>
      <c r="K1648" t="s">
        <v>20</v>
      </c>
      <c r="L1648">
        <v>6000000</v>
      </c>
      <c r="M1648">
        <v>6.1</v>
      </c>
      <c r="N1648" t="s">
        <v>4929</v>
      </c>
      <c r="P1648" t="s">
        <v>6124</v>
      </c>
      <c r="Q1648">
        <v>6.5</v>
      </c>
      <c r="R1648">
        <v>1</v>
      </c>
      <c r="S1648" cm="1">
        <f t="array" ref="S1648">PERCENTILE(IF(Table1[Director Name] = $P1648,Table1[imdb_score]),0.25)</f>
        <v>6.5</v>
      </c>
      <c r="T1648" cm="1">
        <f t="array" ref="T1648">PERCENTILE(IF(Table1[Director Name] = $P1648,Table1[imdb_score]),0.5)</f>
        <v>6.5</v>
      </c>
      <c r="U1648" cm="1">
        <f t="array" ref="U1648">PERCENTILE(IF(Table1[Director Name] = $P1648,Table1[imdb_score]),0.75)</f>
        <v>6.5</v>
      </c>
      <c r="V1648" cm="1">
        <f t="array" ref="V1648">PERCENTILE(IF(Table1[Director Name] = $P1648,Table1[imdb_score]),1)</f>
        <v>6.5</v>
      </c>
    </row>
    <row r="1649" spans="1:22">
      <c r="A1649" t="s">
        <v>4730</v>
      </c>
      <c r="B1649">
        <v>133</v>
      </c>
      <c r="C1649">
        <v>84</v>
      </c>
      <c r="D1649" t="s">
        <v>6125</v>
      </c>
      <c r="E1649">
        <v>14373825</v>
      </c>
      <c r="F1649" t="s">
        <v>185</v>
      </c>
      <c r="G1649" t="s">
        <v>6126</v>
      </c>
      <c r="H1649">
        <v>5773825</v>
      </c>
      <c r="I1649" t="s">
        <v>789</v>
      </c>
      <c r="J1649" t="s">
        <v>19</v>
      </c>
      <c r="K1649" t="s">
        <v>20</v>
      </c>
      <c r="L1649">
        <v>8600000</v>
      </c>
      <c r="M1649">
        <v>6.5</v>
      </c>
      <c r="N1649" t="s">
        <v>2500</v>
      </c>
      <c r="P1649" t="s">
        <v>6127</v>
      </c>
      <c r="Q1649">
        <v>6.6</v>
      </c>
      <c r="R1649">
        <v>1</v>
      </c>
      <c r="S1649" cm="1">
        <f t="array" ref="S1649">PERCENTILE(IF(Table1[Director Name] = $P1649,Table1[imdb_score]),0.25)</f>
        <v>6.6</v>
      </c>
      <c r="T1649" cm="1">
        <f t="array" ref="T1649">PERCENTILE(IF(Table1[Director Name] = $P1649,Table1[imdb_score]),0.5)</f>
        <v>6.6</v>
      </c>
      <c r="U1649" cm="1">
        <f t="array" ref="U1649">PERCENTILE(IF(Table1[Director Name] = $P1649,Table1[imdb_score]),0.75)</f>
        <v>6.6</v>
      </c>
      <c r="V1649" cm="1">
        <f t="array" ref="V1649">PERCENTILE(IF(Table1[Director Name] = $P1649,Table1[imdb_score]),1)</f>
        <v>6.6</v>
      </c>
    </row>
    <row r="1650" spans="1:22">
      <c r="A1650" t="s">
        <v>3287</v>
      </c>
      <c r="B1650">
        <v>191</v>
      </c>
      <c r="C1650">
        <v>98</v>
      </c>
      <c r="D1650" t="s">
        <v>1610</v>
      </c>
      <c r="E1650">
        <v>50740078</v>
      </c>
      <c r="F1650" t="s">
        <v>4681</v>
      </c>
      <c r="G1650" t="s">
        <v>6128</v>
      </c>
      <c r="H1650">
        <v>5740078</v>
      </c>
      <c r="I1650" t="s">
        <v>242</v>
      </c>
      <c r="J1650" t="s">
        <v>19</v>
      </c>
      <c r="K1650" t="s">
        <v>2416</v>
      </c>
      <c r="L1650">
        <v>45000000</v>
      </c>
      <c r="M1650">
        <v>6.2</v>
      </c>
      <c r="N1650" t="s">
        <v>1740</v>
      </c>
      <c r="P1650" t="s">
        <v>6129</v>
      </c>
      <c r="Q1650">
        <v>7.1</v>
      </c>
      <c r="R1650">
        <v>1</v>
      </c>
      <c r="S1650" cm="1">
        <f t="array" ref="S1650">PERCENTILE(IF(Table1[Director Name] = $P1650,Table1[imdb_score]),0.25)</f>
        <v>7.1</v>
      </c>
      <c r="T1650" cm="1">
        <f t="array" ref="T1650">PERCENTILE(IF(Table1[Director Name] = $P1650,Table1[imdb_score]),0.5)</f>
        <v>7.1</v>
      </c>
      <c r="U1650" cm="1">
        <f t="array" ref="U1650">PERCENTILE(IF(Table1[Director Name] = $P1650,Table1[imdb_score]),0.75)</f>
        <v>7.1</v>
      </c>
      <c r="V1650" cm="1">
        <f t="array" ref="V1650">PERCENTILE(IF(Table1[Director Name] = $P1650,Table1[imdb_score]),1)</f>
        <v>7.1</v>
      </c>
    </row>
    <row r="1651" spans="1:22">
      <c r="A1651" t="s">
        <v>1518</v>
      </c>
      <c r="B1651">
        <v>75</v>
      </c>
      <c r="C1651">
        <v>98</v>
      </c>
      <c r="D1651" t="s">
        <v>6130</v>
      </c>
      <c r="E1651">
        <v>22734486</v>
      </c>
      <c r="F1651" t="s">
        <v>3584</v>
      </c>
      <c r="G1651" t="s">
        <v>6131</v>
      </c>
      <c r="H1651">
        <v>5734486</v>
      </c>
      <c r="I1651" t="s">
        <v>6132</v>
      </c>
      <c r="J1651" t="s">
        <v>19</v>
      </c>
      <c r="K1651" t="s">
        <v>20</v>
      </c>
      <c r="L1651">
        <v>17000000</v>
      </c>
      <c r="M1651">
        <v>5.6</v>
      </c>
      <c r="N1651" t="s">
        <v>57</v>
      </c>
      <c r="P1651" t="s">
        <v>6133</v>
      </c>
      <c r="Q1651">
        <v>7</v>
      </c>
      <c r="R1651">
        <v>1</v>
      </c>
      <c r="S1651" cm="1">
        <f t="array" ref="S1651">PERCENTILE(IF(Table1[Director Name] = $P1651,Table1[imdb_score]),0.25)</f>
        <v>7</v>
      </c>
      <c r="T1651" cm="1">
        <f t="array" ref="T1651">PERCENTILE(IF(Table1[Director Name] = $P1651,Table1[imdb_score]),0.5)</f>
        <v>7</v>
      </c>
      <c r="U1651" cm="1">
        <f t="array" ref="U1651">PERCENTILE(IF(Table1[Director Name] = $P1651,Table1[imdb_score]),0.75)</f>
        <v>7</v>
      </c>
      <c r="V1651" cm="1">
        <f t="array" ref="V1651">PERCENTILE(IF(Table1[Director Name] = $P1651,Table1[imdb_score]),1)</f>
        <v>7</v>
      </c>
    </row>
    <row r="1652" spans="1:22">
      <c r="A1652" t="s">
        <v>1319</v>
      </c>
      <c r="B1652">
        <v>228</v>
      </c>
      <c r="C1652">
        <v>103</v>
      </c>
      <c r="D1652" t="s">
        <v>1873</v>
      </c>
      <c r="E1652">
        <v>40687294</v>
      </c>
      <c r="F1652" t="s">
        <v>463</v>
      </c>
      <c r="G1652" t="s">
        <v>6134</v>
      </c>
      <c r="H1652">
        <v>5687294</v>
      </c>
      <c r="I1652" t="s">
        <v>6135</v>
      </c>
      <c r="J1652" t="s">
        <v>19</v>
      </c>
      <c r="K1652" t="s">
        <v>1075</v>
      </c>
      <c r="L1652">
        <v>35000000</v>
      </c>
      <c r="M1652">
        <v>5.4</v>
      </c>
      <c r="N1652" t="s">
        <v>3582</v>
      </c>
      <c r="P1652" t="s">
        <v>6136</v>
      </c>
      <c r="Q1652">
        <v>5.0999999999999996</v>
      </c>
      <c r="R1652">
        <v>1</v>
      </c>
      <c r="S1652" cm="1">
        <f t="array" ref="S1652">PERCENTILE(IF(Table1[Director Name] = $P1652,Table1[imdb_score]),0.25)</f>
        <v>5.0999999999999996</v>
      </c>
      <c r="T1652" cm="1">
        <f t="array" ref="T1652">PERCENTILE(IF(Table1[Director Name] = $P1652,Table1[imdb_score]),0.5)</f>
        <v>5.0999999999999996</v>
      </c>
      <c r="U1652" cm="1">
        <f t="array" ref="U1652">PERCENTILE(IF(Table1[Director Name] = $P1652,Table1[imdb_score]),0.75)</f>
        <v>5.0999999999999996</v>
      </c>
      <c r="V1652" cm="1">
        <f t="array" ref="V1652">PERCENTILE(IF(Table1[Director Name] = $P1652,Table1[imdb_score]),1)</f>
        <v>5.0999999999999996</v>
      </c>
    </row>
    <row r="1653" spans="1:22">
      <c r="A1653" t="s">
        <v>3131</v>
      </c>
      <c r="B1653">
        <v>349</v>
      </c>
      <c r="C1653">
        <v>98</v>
      </c>
      <c r="D1653" t="s">
        <v>5305</v>
      </c>
      <c r="E1653">
        <v>55682070</v>
      </c>
      <c r="F1653" t="s">
        <v>1853</v>
      </c>
      <c r="G1653" t="s">
        <v>6137</v>
      </c>
      <c r="H1653">
        <v>5682070</v>
      </c>
      <c r="I1653" t="s">
        <v>4684</v>
      </c>
      <c r="J1653" t="s">
        <v>19</v>
      </c>
      <c r="K1653" t="s">
        <v>2416</v>
      </c>
      <c r="L1653">
        <v>50000000</v>
      </c>
      <c r="M1653">
        <v>6.1</v>
      </c>
      <c r="N1653" t="s">
        <v>5045</v>
      </c>
      <c r="P1653" t="s">
        <v>6138</v>
      </c>
      <c r="Q1653">
        <v>5.9</v>
      </c>
      <c r="R1653">
        <v>1</v>
      </c>
      <c r="S1653" cm="1">
        <f t="array" ref="S1653">PERCENTILE(IF(Table1[Director Name] = $P1653,Table1[imdb_score]),0.25)</f>
        <v>5.9</v>
      </c>
      <c r="T1653" cm="1">
        <f t="array" ref="T1653">PERCENTILE(IF(Table1[Director Name] = $P1653,Table1[imdb_score]),0.5)</f>
        <v>5.9</v>
      </c>
      <c r="U1653" cm="1">
        <f t="array" ref="U1653">PERCENTILE(IF(Table1[Director Name] = $P1653,Table1[imdb_score]),0.75)</f>
        <v>5.9</v>
      </c>
      <c r="V1653" cm="1">
        <f t="array" ref="V1653">PERCENTILE(IF(Table1[Director Name] = $P1653,Table1[imdb_score]),1)</f>
        <v>5.9</v>
      </c>
    </row>
    <row r="1654" spans="1:22">
      <c r="A1654" t="s">
        <v>693</v>
      </c>
      <c r="B1654">
        <v>91</v>
      </c>
      <c r="C1654">
        <v>105</v>
      </c>
      <c r="D1654" t="s">
        <v>6139</v>
      </c>
      <c r="E1654">
        <v>25677801</v>
      </c>
      <c r="F1654" t="s">
        <v>1393</v>
      </c>
      <c r="G1654" t="s">
        <v>6140</v>
      </c>
      <c r="H1654">
        <v>5677801</v>
      </c>
      <c r="I1654" t="s">
        <v>6141</v>
      </c>
      <c r="J1654" t="s">
        <v>19</v>
      </c>
      <c r="K1654" t="s">
        <v>20</v>
      </c>
      <c r="L1654">
        <v>20000000</v>
      </c>
      <c r="M1654">
        <v>5.8</v>
      </c>
      <c r="N1654" t="s">
        <v>255</v>
      </c>
      <c r="P1654" t="s">
        <v>2585</v>
      </c>
      <c r="Q1654">
        <v>6.7</v>
      </c>
      <c r="R1654">
        <v>1</v>
      </c>
      <c r="S1654" cm="1">
        <f t="array" ref="S1654">PERCENTILE(IF(Table1[Director Name] = $P1654,Table1[imdb_score]),0.25)</f>
        <v>6.7</v>
      </c>
      <c r="T1654" cm="1">
        <f t="array" ref="T1654">PERCENTILE(IF(Table1[Director Name] = $P1654,Table1[imdb_score]),0.5)</f>
        <v>6.7</v>
      </c>
      <c r="U1654" cm="1">
        <f t="array" ref="U1654">PERCENTILE(IF(Table1[Director Name] = $P1654,Table1[imdb_score]),0.75)</f>
        <v>6.7</v>
      </c>
      <c r="V1654" cm="1">
        <f t="array" ref="V1654">PERCENTILE(IF(Table1[Director Name] = $P1654,Table1[imdb_score]),1)</f>
        <v>6.7</v>
      </c>
    </row>
    <row r="1655" spans="1:22">
      <c r="A1655" t="s">
        <v>2102</v>
      </c>
      <c r="B1655">
        <v>132</v>
      </c>
      <c r="C1655">
        <v>96</v>
      </c>
      <c r="D1655" t="s">
        <v>112</v>
      </c>
      <c r="E1655">
        <v>16667084</v>
      </c>
      <c r="F1655" t="s">
        <v>6142</v>
      </c>
      <c r="G1655" t="s">
        <v>6143</v>
      </c>
      <c r="H1655">
        <v>5667084</v>
      </c>
      <c r="I1655" t="s">
        <v>6144</v>
      </c>
      <c r="J1655" t="s">
        <v>19</v>
      </c>
      <c r="K1655" t="s">
        <v>20</v>
      </c>
      <c r="L1655">
        <v>11000000</v>
      </c>
      <c r="M1655">
        <v>7.1</v>
      </c>
      <c r="N1655" t="s">
        <v>6145</v>
      </c>
      <c r="P1655" t="s">
        <v>6146</v>
      </c>
      <c r="Q1655">
        <v>6.9</v>
      </c>
      <c r="R1655">
        <v>1</v>
      </c>
      <c r="S1655" cm="1">
        <f t="array" ref="S1655">PERCENTILE(IF(Table1[Director Name] = $P1655,Table1[imdb_score]),0.25)</f>
        <v>6.9</v>
      </c>
      <c r="T1655" cm="1">
        <f t="array" ref="T1655">PERCENTILE(IF(Table1[Director Name] = $P1655,Table1[imdb_score]),0.5)</f>
        <v>6.9</v>
      </c>
      <c r="U1655" cm="1">
        <f t="array" ref="U1655">PERCENTILE(IF(Table1[Director Name] = $P1655,Table1[imdb_score]),0.75)</f>
        <v>6.9</v>
      </c>
      <c r="V1655" cm="1">
        <f t="array" ref="V1655">PERCENTILE(IF(Table1[Director Name] = $P1655,Table1[imdb_score]),1)</f>
        <v>6.9</v>
      </c>
    </row>
    <row r="1656" spans="1:22">
      <c r="A1656" t="s">
        <v>2112</v>
      </c>
      <c r="B1656">
        <v>216</v>
      </c>
      <c r="C1656">
        <v>94</v>
      </c>
      <c r="D1656" t="s">
        <v>242</v>
      </c>
      <c r="E1656">
        <v>50648679</v>
      </c>
      <c r="F1656" t="s">
        <v>4681</v>
      </c>
      <c r="G1656" t="s">
        <v>6147</v>
      </c>
      <c r="H1656">
        <v>5648679</v>
      </c>
      <c r="I1656" t="s">
        <v>6148</v>
      </c>
      <c r="J1656" t="s">
        <v>19</v>
      </c>
      <c r="K1656" t="s">
        <v>822</v>
      </c>
      <c r="L1656">
        <v>45000000</v>
      </c>
      <c r="M1656">
        <v>6.3</v>
      </c>
      <c r="N1656" t="s">
        <v>1740</v>
      </c>
      <c r="P1656" t="s">
        <v>6149</v>
      </c>
      <c r="Q1656">
        <v>5.4</v>
      </c>
      <c r="R1656">
        <v>1</v>
      </c>
      <c r="S1656" cm="1">
        <f t="array" ref="S1656">PERCENTILE(IF(Table1[Director Name] = $P1656,Table1[imdb_score]),0.25)</f>
        <v>5.4</v>
      </c>
      <c r="T1656" cm="1">
        <f t="array" ref="T1656">PERCENTILE(IF(Table1[Director Name] = $P1656,Table1[imdb_score]),0.5)</f>
        <v>5.4</v>
      </c>
      <c r="U1656" cm="1">
        <f t="array" ref="U1656">PERCENTILE(IF(Table1[Director Name] = $P1656,Table1[imdb_score]),0.75)</f>
        <v>5.4</v>
      </c>
      <c r="V1656" cm="1">
        <f t="array" ref="V1656">PERCENTILE(IF(Table1[Director Name] = $P1656,Table1[imdb_score]),1)</f>
        <v>5.4</v>
      </c>
    </row>
    <row r="1657" spans="1:22">
      <c r="A1657" t="s">
        <v>856</v>
      </c>
      <c r="B1657">
        <v>433</v>
      </c>
      <c r="C1657">
        <v>115</v>
      </c>
      <c r="D1657" t="s">
        <v>3552</v>
      </c>
      <c r="E1657">
        <v>17613460</v>
      </c>
      <c r="F1657" t="s">
        <v>176</v>
      </c>
      <c r="G1657" t="s">
        <v>6150</v>
      </c>
      <c r="H1657">
        <v>5613460</v>
      </c>
      <c r="I1657" t="s">
        <v>2766</v>
      </c>
      <c r="J1657" t="s">
        <v>19</v>
      </c>
      <c r="K1657" t="s">
        <v>20</v>
      </c>
      <c r="L1657">
        <v>12000000</v>
      </c>
      <c r="M1657">
        <v>7.8</v>
      </c>
      <c r="N1657" t="s">
        <v>2400</v>
      </c>
      <c r="P1657" t="s">
        <v>6151</v>
      </c>
      <c r="Q1657">
        <v>7.4</v>
      </c>
      <c r="R1657">
        <v>1</v>
      </c>
      <c r="S1657" cm="1">
        <f t="array" ref="S1657">PERCENTILE(IF(Table1[Director Name] = $P1657,Table1[imdb_score]),0.25)</f>
        <v>7.4</v>
      </c>
      <c r="T1657" cm="1">
        <f t="array" ref="T1657">PERCENTILE(IF(Table1[Director Name] = $P1657,Table1[imdb_score]),0.5)</f>
        <v>7.4</v>
      </c>
      <c r="U1657" cm="1">
        <f t="array" ref="U1657">PERCENTILE(IF(Table1[Director Name] = $P1657,Table1[imdb_score]),0.75)</f>
        <v>7.4</v>
      </c>
      <c r="V1657" cm="1">
        <f t="array" ref="V1657">PERCENTILE(IF(Table1[Director Name] = $P1657,Table1[imdb_score]),1)</f>
        <v>7.4</v>
      </c>
    </row>
    <row r="1658" spans="1:22">
      <c r="A1658" t="s">
        <v>1128</v>
      </c>
      <c r="B1658">
        <v>93</v>
      </c>
      <c r="C1658">
        <v>99</v>
      </c>
      <c r="D1658" t="s">
        <v>3132</v>
      </c>
      <c r="E1658">
        <v>25584685</v>
      </c>
      <c r="F1658" t="s">
        <v>6152</v>
      </c>
      <c r="G1658" t="s">
        <v>6153</v>
      </c>
      <c r="H1658">
        <v>5584685</v>
      </c>
      <c r="I1658" t="s">
        <v>1269</v>
      </c>
      <c r="J1658" t="s">
        <v>19</v>
      </c>
      <c r="K1658" t="s">
        <v>20</v>
      </c>
      <c r="L1658">
        <v>20000000</v>
      </c>
      <c r="M1658">
        <v>5.9</v>
      </c>
      <c r="N1658" t="s">
        <v>6154</v>
      </c>
      <c r="P1658" t="s">
        <v>6155</v>
      </c>
      <c r="Q1658">
        <v>3.6</v>
      </c>
      <c r="R1658">
        <v>1</v>
      </c>
      <c r="S1658" cm="1">
        <f t="array" ref="S1658">PERCENTILE(IF(Table1[Director Name] = $P1658,Table1[imdb_score]),0.25)</f>
        <v>3.6</v>
      </c>
      <c r="T1658" cm="1">
        <f t="array" ref="T1658">PERCENTILE(IF(Table1[Director Name] = $P1658,Table1[imdb_score]),0.5)</f>
        <v>3.6</v>
      </c>
      <c r="U1658" cm="1">
        <f t="array" ref="U1658">PERCENTILE(IF(Table1[Director Name] = $P1658,Table1[imdb_score]),0.75)</f>
        <v>3.6</v>
      </c>
      <c r="V1658" cm="1">
        <f t="array" ref="V1658">PERCENTILE(IF(Table1[Director Name] = $P1658,Table1[imdb_score]),1)</f>
        <v>3.6</v>
      </c>
    </row>
    <row r="1659" spans="1:22">
      <c r="A1659" t="s">
        <v>1059</v>
      </c>
      <c r="B1659">
        <v>202</v>
      </c>
      <c r="C1659">
        <v>105</v>
      </c>
      <c r="D1659" t="s">
        <v>6156</v>
      </c>
      <c r="E1659">
        <v>12583510</v>
      </c>
      <c r="F1659" t="s">
        <v>3703</v>
      </c>
      <c r="G1659" t="s">
        <v>6157</v>
      </c>
      <c r="H1659">
        <v>5583510</v>
      </c>
      <c r="I1659" t="s">
        <v>6158</v>
      </c>
      <c r="J1659" t="s">
        <v>19</v>
      </c>
      <c r="K1659" t="s">
        <v>20</v>
      </c>
      <c r="L1659">
        <v>7000000</v>
      </c>
      <c r="M1659">
        <v>6</v>
      </c>
      <c r="N1659" t="s">
        <v>116</v>
      </c>
      <c r="P1659" t="s">
        <v>6159</v>
      </c>
      <c r="Q1659">
        <v>6.3</v>
      </c>
      <c r="R1659">
        <v>1</v>
      </c>
      <c r="S1659" cm="1">
        <f t="array" ref="S1659">PERCENTILE(IF(Table1[Director Name] = $P1659,Table1[imdb_score]),0.25)</f>
        <v>6.3</v>
      </c>
      <c r="T1659" cm="1">
        <f t="array" ref="T1659">PERCENTILE(IF(Table1[Director Name] = $P1659,Table1[imdb_score]),0.5)</f>
        <v>6.3</v>
      </c>
      <c r="U1659" cm="1">
        <f t="array" ref="U1659">PERCENTILE(IF(Table1[Director Name] = $P1659,Table1[imdb_score]),0.75)</f>
        <v>6.3</v>
      </c>
      <c r="V1659" cm="1">
        <f t="array" ref="V1659">PERCENTILE(IF(Table1[Director Name] = $P1659,Table1[imdb_score]),1)</f>
        <v>6.3</v>
      </c>
    </row>
    <row r="1660" spans="1:22">
      <c r="A1660" t="s">
        <v>5761</v>
      </c>
      <c r="B1660">
        <v>129</v>
      </c>
      <c r="C1660">
        <v>100</v>
      </c>
      <c r="D1660" t="s">
        <v>2766</v>
      </c>
      <c r="E1660">
        <v>20566327</v>
      </c>
      <c r="F1660" t="s">
        <v>1326</v>
      </c>
      <c r="G1660" t="s">
        <v>6160</v>
      </c>
      <c r="H1660">
        <v>5566327</v>
      </c>
      <c r="I1660" t="s">
        <v>3170</v>
      </c>
      <c r="J1660" t="s">
        <v>19</v>
      </c>
      <c r="K1660" t="s">
        <v>20</v>
      </c>
      <c r="L1660">
        <v>15000000</v>
      </c>
      <c r="M1660">
        <v>6.4</v>
      </c>
      <c r="N1660" t="s">
        <v>2302</v>
      </c>
      <c r="P1660" t="s">
        <v>6161</v>
      </c>
      <c r="Q1660">
        <v>6.5</v>
      </c>
      <c r="R1660">
        <v>1</v>
      </c>
      <c r="S1660" cm="1">
        <f t="array" ref="S1660">PERCENTILE(IF(Table1[Director Name] = $P1660,Table1[imdb_score]),0.25)</f>
        <v>6.5</v>
      </c>
      <c r="T1660" cm="1">
        <f t="array" ref="T1660">PERCENTILE(IF(Table1[Director Name] = $P1660,Table1[imdb_score]),0.5)</f>
        <v>6.5</v>
      </c>
      <c r="U1660" cm="1">
        <f t="array" ref="U1660">PERCENTILE(IF(Table1[Director Name] = $P1660,Table1[imdb_score]),0.75)</f>
        <v>6.5</v>
      </c>
      <c r="V1660" cm="1">
        <f t="array" ref="V1660">PERCENTILE(IF(Table1[Director Name] = $P1660,Table1[imdb_score]),1)</f>
        <v>6.5</v>
      </c>
    </row>
    <row r="1661" spans="1:22">
      <c r="A1661" t="s">
        <v>164</v>
      </c>
      <c r="B1661">
        <v>218</v>
      </c>
      <c r="C1661">
        <v>98</v>
      </c>
      <c r="D1661" t="s">
        <v>240</v>
      </c>
      <c r="E1661">
        <v>35565975</v>
      </c>
      <c r="F1661" t="s">
        <v>164</v>
      </c>
      <c r="G1661" t="s">
        <v>6162</v>
      </c>
      <c r="H1661">
        <v>5565975</v>
      </c>
      <c r="I1661" t="s">
        <v>1642</v>
      </c>
      <c r="J1661" t="s">
        <v>19</v>
      </c>
      <c r="K1661" t="s">
        <v>20</v>
      </c>
      <c r="L1661">
        <v>30000000</v>
      </c>
      <c r="M1661">
        <v>6.1</v>
      </c>
      <c r="N1661" t="s">
        <v>564</v>
      </c>
      <c r="P1661" t="s">
        <v>6163</v>
      </c>
      <c r="Q1661">
        <v>7.1</v>
      </c>
      <c r="R1661">
        <v>1</v>
      </c>
      <c r="S1661" cm="1">
        <f t="array" ref="S1661">PERCENTILE(IF(Table1[Director Name] = $P1661,Table1[imdb_score]),0.25)</f>
        <v>7.1</v>
      </c>
      <c r="T1661" cm="1">
        <f t="array" ref="T1661">PERCENTILE(IF(Table1[Director Name] = $P1661,Table1[imdb_score]),0.5)</f>
        <v>7.1</v>
      </c>
      <c r="U1661" cm="1">
        <f t="array" ref="U1661">PERCENTILE(IF(Table1[Director Name] = $P1661,Table1[imdb_score]),0.75)</f>
        <v>7.1</v>
      </c>
      <c r="V1661" cm="1">
        <f t="array" ref="V1661">PERCENTILE(IF(Table1[Director Name] = $P1661,Table1[imdb_score]),1)</f>
        <v>7.1</v>
      </c>
    </row>
    <row r="1662" spans="1:22">
      <c r="A1662" t="s">
        <v>409</v>
      </c>
      <c r="B1662">
        <v>25</v>
      </c>
      <c r="C1662">
        <v>106</v>
      </c>
      <c r="D1662" t="s">
        <v>6164</v>
      </c>
      <c r="E1662">
        <v>45500797</v>
      </c>
      <c r="F1662" t="s">
        <v>6165</v>
      </c>
      <c r="G1662" t="s">
        <v>6166</v>
      </c>
      <c r="H1662">
        <v>5500797</v>
      </c>
      <c r="I1662" t="s">
        <v>6167</v>
      </c>
      <c r="J1662" t="s">
        <v>19</v>
      </c>
      <c r="K1662" t="s">
        <v>20</v>
      </c>
      <c r="L1662">
        <v>40000000</v>
      </c>
      <c r="M1662">
        <v>6</v>
      </c>
      <c r="N1662" t="s">
        <v>633</v>
      </c>
      <c r="P1662" t="s">
        <v>6168</v>
      </c>
      <c r="Q1662">
        <v>7.9</v>
      </c>
      <c r="R1662">
        <v>1</v>
      </c>
      <c r="S1662" cm="1">
        <f t="array" ref="S1662">PERCENTILE(IF(Table1[Director Name] = $P1662,Table1[imdb_score]),0.25)</f>
        <v>7.9</v>
      </c>
      <c r="T1662" cm="1">
        <f t="array" ref="T1662">PERCENTILE(IF(Table1[Director Name] = $P1662,Table1[imdb_score]),0.5)</f>
        <v>7.9</v>
      </c>
      <c r="U1662" cm="1">
        <f t="array" ref="U1662">PERCENTILE(IF(Table1[Director Name] = $P1662,Table1[imdb_score]),0.75)</f>
        <v>7.9</v>
      </c>
      <c r="V1662" cm="1">
        <f t="array" ref="V1662">PERCENTILE(IF(Table1[Director Name] = $P1662,Table1[imdb_score]),1)</f>
        <v>7.9</v>
      </c>
    </row>
    <row r="1663" spans="1:22">
      <c r="A1663" t="s">
        <v>406</v>
      </c>
      <c r="B1663">
        <v>210</v>
      </c>
      <c r="C1663">
        <v>145</v>
      </c>
      <c r="D1663" t="s">
        <v>5467</v>
      </c>
      <c r="E1663">
        <v>55473600</v>
      </c>
      <c r="F1663" t="s">
        <v>3670</v>
      </c>
      <c r="G1663" t="s">
        <v>6169</v>
      </c>
      <c r="H1663">
        <v>5473600</v>
      </c>
      <c r="I1663" t="s">
        <v>6170</v>
      </c>
      <c r="J1663" t="s">
        <v>19</v>
      </c>
      <c r="K1663" t="s">
        <v>20</v>
      </c>
      <c r="L1663">
        <v>50000000</v>
      </c>
      <c r="M1663">
        <v>6.4</v>
      </c>
      <c r="N1663" t="s">
        <v>2631</v>
      </c>
      <c r="P1663" t="s">
        <v>3013</v>
      </c>
      <c r="Q1663">
        <v>7.6</v>
      </c>
      <c r="R1663">
        <v>1</v>
      </c>
      <c r="S1663" cm="1">
        <f t="array" ref="S1663">PERCENTILE(IF(Table1[Director Name] = $P1663,Table1[imdb_score]),0.25)</f>
        <v>7.6</v>
      </c>
      <c r="T1663" cm="1">
        <f t="array" ref="T1663">PERCENTILE(IF(Table1[Director Name] = $P1663,Table1[imdb_score]),0.5)</f>
        <v>7.6</v>
      </c>
      <c r="U1663" cm="1">
        <f t="array" ref="U1663">PERCENTILE(IF(Table1[Director Name] = $P1663,Table1[imdb_score]),0.75)</f>
        <v>7.6</v>
      </c>
      <c r="V1663" cm="1">
        <f t="array" ref="V1663">PERCENTILE(IF(Table1[Director Name] = $P1663,Table1[imdb_score]),1)</f>
        <v>7.6</v>
      </c>
    </row>
    <row r="1664" spans="1:22">
      <c r="A1664" t="s">
        <v>3580</v>
      </c>
      <c r="B1664">
        <v>216</v>
      </c>
      <c r="C1664">
        <v>102</v>
      </c>
      <c r="D1664" t="s">
        <v>128</v>
      </c>
      <c r="E1664">
        <v>11434867</v>
      </c>
      <c r="F1664" t="s">
        <v>190</v>
      </c>
      <c r="G1664" t="s">
        <v>6171</v>
      </c>
      <c r="H1664">
        <v>5434867</v>
      </c>
      <c r="I1664" t="s">
        <v>4121</v>
      </c>
      <c r="J1664" t="s">
        <v>19</v>
      </c>
      <c r="K1664" t="s">
        <v>20</v>
      </c>
      <c r="L1664">
        <v>6000000</v>
      </c>
      <c r="M1664">
        <v>7.1</v>
      </c>
      <c r="N1664" t="s">
        <v>2141</v>
      </c>
      <c r="P1664" t="s">
        <v>3909</v>
      </c>
      <c r="Q1664">
        <v>6.7</v>
      </c>
      <c r="R1664">
        <v>1</v>
      </c>
      <c r="S1664" cm="1">
        <f t="array" ref="S1664">PERCENTILE(IF(Table1[Director Name] = $P1664,Table1[imdb_score]),0.25)</f>
        <v>6.7</v>
      </c>
      <c r="T1664" cm="1">
        <f t="array" ref="T1664">PERCENTILE(IF(Table1[Director Name] = $P1664,Table1[imdb_score]),0.5)</f>
        <v>6.7</v>
      </c>
      <c r="U1664" cm="1">
        <f t="array" ref="U1664">PERCENTILE(IF(Table1[Director Name] = $P1664,Table1[imdb_score]),0.75)</f>
        <v>6.7</v>
      </c>
      <c r="V1664" cm="1">
        <f t="array" ref="V1664">PERCENTILE(IF(Table1[Director Name] = $P1664,Table1[imdb_score]),1)</f>
        <v>6.7</v>
      </c>
    </row>
    <row r="1665" spans="1:22">
      <c r="A1665" t="s">
        <v>1742</v>
      </c>
      <c r="B1665">
        <v>252</v>
      </c>
      <c r="C1665">
        <v>97</v>
      </c>
      <c r="D1665" t="s">
        <v>6172</v>
      </c>
      <c r="E1665">
        <v>20433940</v>
      </c>
      <c r="F1665" t="s">
        <v>1417</v>
      </c>
      <c r="G1665" t="s">
        <v>6173</v>
      </c>
      <c r="H1665">
        <v>5433940</v>
      </c>
      <c r="I1665" t="s">
        <v>6174</v>
      </c>
      <c r="J1665" t="s">
        <v>19</v>
      </c>
      <c r="K1665" t="s">
        <v>1075</v>
      </c>
      <c r="L1665">
        <v>15000000</v>
      </c>
      <c r="M1665">
        <v>6.2</v>
      </c>
      <c r="N1665" t="s">
        <v>116</v>
      </c>
      <c r="P1665" t="s">
        <v>6175</v>
      </c>
      <c r="Q1665">
        <v>6.6</v>
      </c>
      <c r="R1665">
        <v>1</v>
      </c>
      <c r="S1665" cm="1">
        <f t="array" ref="S1665">PERCENTILE(IF(Table1[Director Name] = $P1665,Table1[imdb_score]),0.25)</f>
        <v>6.6</v>
      </c>
      <c r="T1665" cm="1">
        <f t="array" ref="T1665">PERCENTILE(IF(Table1[Director Name] = $P1665,Table1[imdb_score]),0.5)</f>
        <v>6.6</v>
      </c>
      <c r="U1665" cm="1">
        <f t="array" ref="U1665">PERCENTILE(IF(Table1[Director Name] = $P1665,Table1[imdb_score]),0.75)</f>
        <v>6.6</v>
      </c>
      <c r="V1665" cm="1">
        <f t="array" ref="V1665">PERCENTILE(IF(Table1[Director Name] = $P1665,Table1[imdb_score]),1)</f>
        <v>6.6</v>
      </c>
    </row>
    <row r="1666" spans="1:22">
      <c r="A1666" t="s">
        <v>3328</v>
      </c>
      <c r="B1666">
        <v>49</v>
      </c>
      <c r="C1666">
        <v>98</v>
      </c>
      <c r="D1666" t="s">
        <v>6176</v>
      </c>
      <c r="E1666">
        <v>10429707</v>
      </c>
      <c r="F1666" t="s">
        <v>1590</v>
      </c>
      <c r="G1666" t="s">
        <v>6177</v>
      </c>
      <c r="H1666">
        <v>5429707</v>
      </c>
      <c r="I1666" t="s">
        <v>6178</v>
      </c>
      <c r="J1666" t="s">
        <v>19</v>
      </c>
      <c r="K1666" t="s">
        <v>20</v>
      </c>
      <c r="L1666">
        <v>5000000</v>
      </c>
      <c r="M1666">
        <v>5.4</v>
      </c>
      <c r="N1666" t="s">
        <v>57</v>
      </c>
      <c r="P1666" t="s">
        <v>6179</v>
      </c>
      <c r="Q1666">
        <v>5.0999999999999996</v>
      </c>
      <c r="R1666">
        <v>1</v>
      </c>
      <c r="S1666" cm="1">
        <f t="array" ref="S1666">PERCENTILE(IF(Table1[Director Name] = $P1666,Table1[imdb_score]),0.25)</f>
        <v>5.0999999999999996</v>
      </c>
      <c r="T1666" cm="1">
        <f t="array" ref="T1666">PERCENTILE(IF(Table1[Director Name] = $P1666,Table1[imdb_score]),0.5)</f>
        <v>5.0999999999999996</v>
      </c>
      <c r="U1666" cm="1">
        <f t="array" ref="U1666">PERCENTILE(IF(Table1[Director Name] = $P1666,Table1[imdb_score]),0.75)</f>
        <v>5.0999999999999996</v>
      </c>
      <c r="V1666" cm="1">
        <f t="array" ref="V1666">PERCENTILE(IF(Table1[Director Name] = $P1666,Table1[imdb_score]),1)</f>
        <v>5.0999999999999996</v>
      </c>
    </row>
    <row r="1667" spans="1:22">
      <c r="A1667" t="s">
        <v>5083</v>
      </c>
      <c r="B1667">
        <v>65</v>
      </c>
      <c r="C1667">
        <v>98</v>
      </c>
      <c r="D1667" t="s">
        <v>6180</v>
      </c>
      <c r="E1667">
        <v>7369373</v>
      </c>
      <c r="F1667" t="s">
        <v>6181</v>
      </c>
      <c r="G1667" t="s">
        <v>6182</v>
      </c>
      <c r="H1667">
        <v>5369373</v>
      </c>
      <c r="I1667" t="s">
        <v>6183</v>
      </c>
      <c r="J1667" t="s">
        <v>19</v>
      </c>
      <c r="K1667" t="s">
        <v>379</v>
      </c>
      <c r="L1667">
        <v>2000000</v>
      </c>
      <c r="M1667">
        <v>5.7</v>
      </c>
      <c r="N1667" t="s">
        <v>861</v>
      </c>
      <c r="P1667" t="s">
        <v>6184</v>
      </c>
      <c r="Q1667">
        <v>4.9000000000000004</v>
      </c>
      <c r="R1667">
        <v>1</v>
      </c>
      <c r="S1667" cm="1">
        <f t="array" ref="S1667">PERCENTILE(IF(Table1[Director Name] = $P1667,Table1[imdb_score]),0.25)</f>
        <v>4.9000000000000004</v>
      </c>
      <c r="T1667" cm="1">
        <f t="array" ref="T1667">PERCENTILE(IF(Table1[Director Name] = $P1667,Table1[imdb_score]),0.5)</f>
        <v>4.9000000000000004</v>
      </c>
      <c r="U1667" cm="1">
        <f t="array" ref="U1667">PERCENTILE(IF(Table1[Director Name] = $P1667,Table1[imdb_score]),0.75)</f>
        <v>4.9000000000000004</v>
      </c>
      <c r="V1667" cm="1">
        <f t="array" ref="V1667">PERCENTILE(IF(Table1[Director Name] = $P1667,Table1[imdb_score]),1)</f>
        <v>4.9000000000000004</v>
      </c>
    </row>
    <row r="1668" spans="1:22">
      <c r="A1668" t="s">
        <v>3990</v>
      </c>
      <c r="B1668">
        <v>116</v>
      </c>
      <c r="C1668">
        <v>123</v>
      </c>
      <c r="D1668" t="s">
        <v>5951</v>
      </c>
      <c r="E1668">
        <v>40334024</v>
      </c>
      <c r="F1668" t="s">
        <v>590</v>
      </c>
      <c r="G1668" t="s">
        <v>6185</v>
      </c>
      <c r="H1668">
        <v>5334024</v>
      </c>
      <c r="I1668" t="s">
        <v>1256</v>
      </c>
      <c r="J1668" t="s">
        <v>19</v>
      </c>
      <c r="K1668" t="s">
        <v>20</v>
      </c>
      <c r="L1668">
        <v>35000000</v>
      </c>
      <c r="M1668">
        <v>6.2</v>
      </c>
      <c r="N1668" t="s">
        <v>5587</v>
      </c>
      <c r="P1668" t="s">
        <v>6186</v>
      </c>
      <c r="Q1668">
        <v>3.9</v>
      </c>
      <c r="R1668">
        <v>1</v>
      </c>
      <c r="S1668" cm="1">
        <f t="array" ref="S1668">PERCENTILE(IF(Table1[Director Name] = $P1668,Table1[imdb_score]),0.25)</f>
        <v>3.9</v>
      </c>
      <c r="T1668" cm="1">
        <f t="array" ref="T1668">PERCENTILE(IF(Table1[Director Name] = $P1668,Table1[imdb_score]),0.5)</f>
        <v>3.9</v>
      </c>
      <c r="U1668" cm="1">
        <f t="array" ref="U1668">PERCENTILE(IF(Table1[Director Name] = $P1668,Table1[imdb_score]),0.75)</f>
        <v>3.9</v>
      </c>
      <c r="V1668" cm="1">
        <f t="array" ref="V1668">PERCENTILE(IF(Table1[Director Name] = $P1668,Table1[imdb_score]),1)</f>
        <v>3.9</v>
      </c>
    </row>
    <row r="1669" spans="1:22">
      <c r="A1669" t="s">
        <v>529</v>
      </c>
      <c r="B1669">
        <v>37</v>
      </c>
      <c r="C1669">
        <v>91</v>
      </c>
      <c r="D1669" t="s">
        <v>2085</v>
      </c>
      <c r="E1669">
        <v>17292381</v>
      </c>
      <c r="F1669" t="s">
        <v>1809</v>
      </c>
      <c r="G1669" t="s">
        <v>6187</v>
      </c>
      <c r="H1669">
        <v>5292381</v>
      </c>
      <c r="I1669" t="s">
        <v>1997</v>
      </c>
      <c r="J1669" t="s">
        <v>19</v>
      </c>
      <c r="K1669" t="s">
        <v>20</v>
      </c>
      <c r="L1669">
        <v>12000000</v>
      </c>
      <c r="M1669">
        <v>5.3</v>
      </c>
      <c r="N1669" t="s">
        <v>6188</v>
      </c>
      <c r="P1669" t="s">
        <v>6189</v>
      </c>
      <c r="Q1669">
        <v>8</v>
      </c>
      <c r="R1669">
        <v>1</v>
      </c>
      <c r="S1669" cm="1">
        <f t="array" ref="S1669">PERCENTILE(IF(Table1[Director Name] = $P1669,Table1[imdb_score]),0.25)</f>
        <v>8</v>
      </c>
      <c r="T1669" cm="1">
        <f t="array" ref="T1669">PERCENTILE(IF(Table1[Director Name] = $P1669,Table1[imdb_score]),0.5)</f>
        <v>8</v>
      </c>
      <c r="U1669" cm="1">
        <f t="array" ref="U1669">PERCENTILE(IF(Table1[Director Name] = $P1669,Table1[imdb_score]),0.75)</f>
        <v>8</v>
      </c>
      <c r="V1669" cm="1">
        <f t="array" ref="V1669">PERCENTILE(IF(Table1[Director Name] = $P1669,Table1[imdb_score]),1)</f>
        <v>8</v>
      </c>
    </row>
    <row r="1670" spans="1:22">
      <c r="A1670" t="s">
        <v>1370</v>
      </c>
      <c r="B1670">
        <v>359</v>
      </c>
      <c r="C1670">
        <v>100</v>
      </c>
      <c r="D1670" t="s">
        <v>23</v>
      </c>
      <c r="E1670">
        <v>35266619</v>
      </c>
      <c r="F1670" t="s">
        <v>2371</v>
      </c>
      <c r="G1670" t="s">
        <v>6190</v>
      </c>
      <c r="H1670">
        <v>5266619</v>
      </c>
      <c r="I1670" t="s">
        <v>6107</v>
      </c>
      <c r="J1670" t="s">
        <v>19</v>
      </c>
      <c r="K1670" t="s">
        <v>20</v>
      </c>
      <c r="L1670">
        <v>30000000</v>
      </c>
      <c r="M1670">
        <v>5.9</v>
      </c>
      <c r="N1670" t="s">
        <v>2596</v>
      </c>
      <c r="P1670" t="s">
        <v>2080</v>
      </c>
      <c r="Q1670">
        <v>7</v>
      </c>
      <c r="R1670">
        <v>1</v>
      </c>
      <c r="S1670" cm="1">
        <f t="array" ref="S1670">PERCENTILE(IF(Table1[Director Name] = $P1670,Table1[imdb_score]),0.25)</f>
        <v>7</v>
      </c>
      <c r="T1670" cm="1">
        <f t="array" ref="T1670">PERCENTILE(IF(Table1[Director Name] = $P1670,Table1[imdb_score]),0.5)</f>
        <v>7</v>
      </c>
      <c r="U1670" cm="1">
        <f t="array" ref="U1670">PERCENTILE(IF(Table1[Director Name] = $P1670,Table1[imdb_score]),0.75)</f>
        <v>7</v>
      </c>
      <c r="V1670" cm="1">
        <f t="array" ref="V1670">PERCENTILE(IF(Table1[Director Name] = $P1670,Table1[imdb_score]),1)</f>
        <v>7</v>
      </c>
    </row>
    <row r="1671" spans="1:22">
      <c r="A1671" t="s">
        <v>1370</v>
      </c>
      <c r="B1671">
        <v>359</v>
      </c>
      <c r="C1671">
        <v>100</v>
      </c>
      <c r="D1671" t="s">
        <v>23</v>
      </c>
      <c r="E1671">
        <v>35266619</v>
      </c>
      <c r="F1671" t="s">
        <v>2371</v>
      </c>
      <c r="G1671" t="s">
        <v>6190</v>
      </c>
      <c r="H1671">
        <v>5266619</v>
      </c>
      <c r="I1671" t="s">
        <v>6107</v>
      </c>
      <c r="J1671" t="s">
        <v>19</v>
      </c>
      <c r="K1671" t="s">
        <v>20</v>
      </c>
      <c r="L1671">
        <v>30000000</v>
      </c>
      <c r="M1671">
        <v>5.9</v>
      </c>
      <c r="N1671" t="s">
        <v>2596</v>
      </c>
      <c r="P1671" t="s">
        <v>6191</v>
      </c>
      <c r="Q1671">
        <v>7.3</v>
      </c>
      <c r="R1671">
        <v>1</v>
      </c>
      <c r="S1671" cm="1">
        <f t="array" ref="S1671">PERCENTILE(IF(Table1[Director Name] = $P1671,Table1[imdb_score]),0.25)</f>
        <v>7.3</v>
      </c>
      <c r="T1671" cm="1">
        <f t="array" ref="T1671">PERCENTILE(IF(Table1[Director Name] = $P1671,Table1[imdb_score]),0.5)</f>
        <v>7.3</v>
      </c>
      <c r="U1671" cm="1">
        <f t="array" ref="U1671">PERCENTILE(IF(Table1[Director Name] = $P1671,Table1[imdb_score]),0.75)</f>
        <v>7.3</v>
      </c>
      <c r="V1671" cm="1">
        <f t="array" ref="V1671">PERCENTILE(IF(Table1[Director Name] = $P1671,Table1[imdb_score]),1)</f>
        <v>7.3</v>
      </c>
    </row>
    <row r="1672" spans="1:22">
      <c r="A1672" t="s">
        <v>3117</v>
      </c>
      <c r="B1672">
        <v>154</v>
      </c>
      <c r="C1672">
        <v>89</v>
      </c>
      <c r="D1672" t="s">
        <v>1119</v>
      </c>
      <c r="E1672">
        <v>5739376</v>
      </c>
      <c r="F1672" t="s">
        <v>667</v>
      </c>
      <c r="G1672" t="s">
        <v>6192</v>
      </c>
      <c r="H1672">
        <v>5239376</v>
      </c>
      <c r="I1672" t="s">
        <v>4804</v>
      </c>
      <c r="J1672" t="s">
        <v>19</v>
      </c>
      <c r="K1672" t="s">
        <v>20</v>
      </c>
      <c r="L1672">
        <v>500000</v>
      </c>
      <c r="M1672">
        <v>7.7</v>
      </c>
      <c r="N1672" t="s">
        <v>167</v>
      </c>
      <c r="P1672" t="s">
        <v>6193</v>
      </c>
      <c r="Q1672">
        <v>6</v>
      </c>
      <c r="R1672">
        <v>1</v>
      </c>
      <c r="S1672" cm="1">
        <f t="array" ref="S1672">PERCENTILE(IF(Table1[Director Name] = $P1672,Table1[imdb_score]),0.25)</f>
        <v>6</v>
      </c>
      <c r="T1672" cm="1">
        <f t="array" ref="T1672">PERCENTILE(IF(Table1[Director Name] = $P1672,Table1[imdb_score]),0.5)</f>
        <v>6</v>
      </c>
      <c r="U1672" cm="1">
        <f t="array" ref="U1672">PERCENTILE(IF(Table1[Director Name] = $P1672,Table1[imdb_score]),0.75)</f>
        <v>6</v>
      </c>
      <c r="V1672" cm="1">
        <f t="array" ref="V1672">PERCENTILE(IF(Table1[Director Name] = $P1672,Table1[imdb_score]),1)</f>
        <v>6</v>
      </c>
    </row>
    <row r="1673" spans="1:22">
      <c r="A1673" t="s">
        <v>1624</v>
      </c>
      <c r="B1673">
        <v>97</v>
      </c>
      <c r="C1673">
        <v>94</v>
      </c>
      <c r="D1673" t="s">
        <v>1621</v>
      </c>
      <c r="E1673">
        <v>30222640</v>
      </c>
      <c r="F1673" t="s">
        <v>6194</v>
      </c>
      <c r="G1673" t="s">
        <v>6195</v>
      </c>
      <c r="H1673">
        <v>5222640</v>
      </c>
      <c r="I1673" t="s">
        <v>2577</v>
      </c>
      <c r="J1673" t="s">
        <v>19</v>
      </c>
      <c r="K1673" t="s">
        <v>20</v>
      </c>
      <c r="L1673">
        <v>25000000</v>
      </c>
      <c r="M1673">
        <v>5.3</v>
      </c>
      <c r="N1673" t="s">
        <v>1280</v>
      </c>
      <c r="P1673" t="s">
        <v>6196</v>
      </c>
      <c r="Q1673">
        <v>6.6</v>
      </c>
      <c r="R1673">
        <v>1</v>
      </c>
      <c r="S1673" cm="1">
        <f t="array" ref="S1673">PERCENTILE(IF(Table1[Director Name] = $P1673,Table1[imdb_score]),0.25)</f>
        <v>6.6</v>
      </c>
      <c r="T1673" cm="1">
        <f t="array" ref="T1673">PERCENTILE(IF(Table1[Director Name] = $P1673,Table1[imdb_score]),0.5)</f>
        <v>6.6</v>
      </c>
      <c r="U1673" cm="1">
        <f t="array" ref="U1673">PERCENTILE(IF(Table1[Director Name] = $P1673,Table1[imdb_score]),0.75)</f>
        <v>6.6</v>
      </c>
      <c r="V1673" cm="1">
        <f t="array" ref="V1673">PERCENTILE(IF(Table1[Director Name] = $P1673,Table1[imdb_score]),1)</f>
        <v>6.6</v>
      </c>
    </row>
    <row r="1674" spans="1:22">
      <c r="A1674" t="s">
        <v>2138</v>
      </c>
      <c r="B1674">
        <v>135</v>
      </c>
      <c r="C1674">
        <v>117</v>
      </c>
      <c r="D1674" t="s">
        <v>6197</v>
      </c>
      <c r="E1674">
        <v>20218921</v>
      </c>
      <c r="F1674" t="s">
        <v>4259</v>
      </c>
      <c r="G1674" t="s">
        <v>6198</v>
      </c>
      <c r="H1674">
        <v>5218921</v>
      </c>
      <c r="I1674" t="s">
        <v>6084</v>
      </c>
      <c r="J1674" t="s">
        <v>19</v>
      </c>
      <c r="K1674" t="s">
        <v>6199</v>
      </c>
      <c r="L1674">
        <v>15000000</v>
      </c>
      <c r="M1674">
        <v>6.3</v>
      </c>
      <c r="N1674" t="s">
        <v>1618</v>
      </c>
      <c r="P1674" t="s">
        <v>6200</v>
      </c>
      <c r="Q1674">
        <v>6.4</v>
      </c>
      <c r="R1674">
        <v>1</v>
      </c>
      <c r="S1674" cm="1">
        <f t="array" ref="S1674">PERCENTILE(IF(Table1[Director Name] = $P1674,Table1[imdb_score]),0.25)</f>
        <v>6.4</v>
      </c>
      <c r="T1674" cm="1">
        <f t="array" ref="T1674">PERCENTILE(IF(Table1[Director Name] = $P1674,Table1[imdb_score]),0.5)</f>
        <v>6.4</v>
      </c>
      <c r="U1674" cm="1">
        <f t="array" ref="U1674">PERCENTILE(IF(Table1[Director Name] = $P1674,Table1[imdb_score]),0.75)</f>
        <v>6.4</v>
      </c>
      <c r="V1674" cm="1">
        <f t="array" ref="V1674">PERCENTILE(IF(Table1[Director Name] = $P1674,Table1[imdb_score]),1)</f>
        <v>6.4</v>
      </c>
    </row>
    <row r="1675" spans="1:22">
      <c r="A1675" t="s">
        <v>5987</v>
      </c>
      <c r="B1675">
        <v>21</v>
      </c>
      <c r="C1675">
        <v>81</v>
      </c>
      <c r="D1675" t="s">
        <v>1359</v>
      </c>
      <c r="E1675">
        <v>5228617</v>
      </c>
      <c r="F1675" t="s">
        <v>5987</v>
      </c>
      <c r="G1675" t="s">
        <v>6201</v>
      </c>
      <c r="H1675">
        <v>5128617</v>
      </c>
      <c r="I1675" t="s">
        <v>5025</v>
      </c>
      <c r="J1675" t="s">
        <v>19</v>
      </c>
      <c r="K1675" t="s">
        <v>20</v>
      </c>
      <c r="L1675">
        <v>100000</v>
      </c>
      <c r="M1675">
        <v>7</v>
      </c>
      <c r="N1675" t="s">
        <v>57</v>
      </c>
      <c r="P1675" t="s">
        <v>6202</v>
      </c>
      <c r="Q1675">
        <v>5.3</v>
      </c>
      <c r="R1675">
        <v>1</v>
      </c>
      <c r="S1675" cm="1">
        <f t="array" ref="S1675">PERCENTILE(IF(Table1[Director Name] = $P1675,Table1[imdb_score]),0.25)</f>
        <v>5.3</v>
      </c>
      <c r="T1675" cm="1">
        <f t="array" ref="T1675">PERCENTILE(IF(Table1[Director Name] = $P1675,Table1[imdb_score]),0.5)</f>
        <v>5.3</v>
      </c>
      <c r="U1675" cm="1">
        <f t="array" ref="U1675">PERCENTILE(IF(Table1[Director Name] = $P1675,Table1[imdb_score]),0.75)</f>
        <v>5.3</v>
      </c>
      <c r="V1675" cm="1">
        <f t="array" ref="V1675">PERCENTILE(IF(Table1[Director Name] = $P1675,Table1[imdb_score]),1)</f>
        <v>5.3</v>
      </c>
    </row>
    <row r="1676" spans="1:22">
      <c r="A1676" t="s">
        <v>381</v>
      </c>
      <c r="B1676">
        <v>405</v>
      </c>
      <c r="C1676">
        <v>109</v>
      </c>
      <c r="D1676" t="s">
        <v>6203</v>
      </c>
      <c r="E1676">
        <v>8114507</v>
      </c>
      <c r="F1676" t="s">
        <v>6204</v>
      </c>
      <c r="G1676" t="s">
        <v>6205</v>
      </c>
      <c r="H1676">
        <v>5114507</v>
      </c>
      <c r="I1676" t="s">
        <v>6206</v>
      </c>
      <c r="J1676" t="s">
        <v>19</v>
      </c>
      <c r="K1676" t="s">
        <v>20</v>
      </c>
      <c r="L1676">
        <v>3000000</v>
      </c>
      <c r="M1676">
        <v>7.9</v>
      </c>
      <c r="N1676" t="s">
        <v>32</v>
      </c>
      <c r="P1676" t="s">
        <v>5881</v>
      </c>
      <c r="Q1676">
        <v>6.3</v>
      </c>
      <c r="R1676">
        <v>1</v>
      </c>
      <c r="S1676" cm="1">
        <f t="array" ref="S1676">PERCENTILE(IF(Table1[Director Name] = $P1676,Table1[imdb_score]),0.25)</f>
        <v>6.3</v>
      </c>
      <c r="T1676" cm="1">
        <f t="array" ref="T1676">PERCENTILE(IF(Table1[Director Name] = $P1676,Table1[imdb_score]),0.5)</f>
        <v>6.3</v>
      </c>
      <c r="U1676" cm="1">
        <f t="array" ref="U1676">PERCENTILE(IF(Table1[Director Name] = $P1676,Table1[imdb_score]),0.75)</f>
        <v>6.3</v>
      </c>
      <c r="V1676" cm="1">
        <f t="array" ref="V1676">PERCENTILE(IF(Table1[Director Name] = $P1676,Table1[imdb_score]),1)</f>
        <v>6.3</v>
      </c>
    </row>
    <row r="1677" spans="1:22">
      <c r="A1677" t="s">
        <v>5970</v>
      </c>
      <c r="B1677">
        <v>39</v>
      </c>
      <c r="C1677">
        <v>100</v>
      </c>
      <c r="D1677" t="s">
        <v>278</v>
      </c>
      <c r="E1677">
        <v>12610552</v>
      </c>
      <c r="F1677" t="s">
        <v>6207</v>
      </c>
      <c r="G1677" t="s">
        <v>6208</v>
      </c>
      <c r="H1677">
        <v>5110552</v>
      </c>
      <c r="I1677" t="s">
        <v>6209</v>
      </c>
      <c r="J1677" t="s">
        <v>19</v>
      </c>
      <c r="K1677" t="s">
        <v>20</v>
      </c>
      <c r="L1677">
        <v>7500000</v>
      </c>
      <c r="M1677">
        <v>3.5</v>
      </c>
      <c r="N1677" t="s">
        <v>1076</v>
      </c>
      <c r="P1677" t="s">
        <v>3817</v>
      </c>
      <c r="Q1677">
        <v>7.5</v>
      </c>
      <c r="R1677">
        <v>1</v>
      </c>
      <c r="S1677" cm="1">
        <f t="array" ref="S1677">PERCENTILE(IF(Table1[Director Name] = $P1677,Table1[imdb_score]),0.25)</f>
        <v>7.5</v>
      </c>
      <c r="T1677" cm="1">
        <f t="array" ref="T1677">PERCENTILE(IF(Table1[Director Name] = $P1677,Table1[imdb_score]),0.5)</f>
        <v>7.5</v>
      </c>
      <c r="U1677" cm="1">
        <f t="array" ref="U1677">PERCENTILE(IF(Table1[Director Name] = $P1677,Table1[imdb_score]),0.75)</f>
        <v>7.5</v>
      </c>
      <c r="V1677" cm="1">
        <f t="array" ref="V1677">PERCENTILE(IF(Table1[Director Name] = $P1677,Table1[imdb_score]),1)</f>
        <v>7.5</v>
      </c>
    </row>
    <row r="1678" spans="1:22">
      <c r="A1678" t="s">
        <v>150</v>
      </c>
      <c r="B1678">
        <v>422</v>
      </c>
      <c r="C1678">
        <v>164</v>
      </c>
      <c r="D1678" t="s">
        <v>798</v>
      </c>
      <c r="E1678">
        <v>255108370</v>
      </c>
      <c r="F1678" t="s">
        <v>799</v>
      </c>
      <c r="G1678" t="s">
        <v>6210</v>
      </c>
      <c r="H1678">
        <v>5108370</v>
      </c>
      <c r="I1678" t="s">
        <v>801</v>
      </c>
      <c r="J1678" t="s">
        <v>19</v>
      </c>
      <c r="K1678" t="s">
        <v>283</v>
      </c>
      <c r="L1678">
        <v>250000000</v>
      </c>
      <c r="M1678">
        <v>7.5</v>
      </c>
      <c r="N1678" t="s">
        <v>802</v>
      </c>
      <c r="P1678" t="s">
        <v>6211</v>
      </c>
      <c r="Q1678">
        <v>3.9</v>
      </c>
      <c r="R1678">
        <v>1</v>
      </c>
      <c r="S1678" cm="1">
        <f t="array" ref="S1678">PERCENTILE(IF(Table1[Director Name] = $P1678,Table1[imdb_score]),0.25)</f>
        <v>3.9</v>
      </c>
      <c r="T1678" cm="1">
        <f t="array" ref="T1678">PERCENTILE(IF(Table1[Director Name] = $P1678,Table1[imdb_score]),0.5)</f>
        <v>3.9</v>
      </c>
      <c r="U1678" cm="1">
        <f t="array" ref="U1678">PERCENTILE(IF(Table1[Director Name] = $P1678,Table1[imdb_score]),0.75)</f>
        <v>3.9</v>
      </c>
      <c r="V1678" cm="1">
        <f t="array" ref="V1678">PERCENTILE(IF(Table1[Director Name] = $P1678,Table1[imdb_score]),1)</f>
        <v>3.9</v>
      </c>
    </row>
    <row r="1679" spans="1:22">
      <c r="A1679" t="s">
        <v>3359</v>
      </c>
      <c r="B1679">
        <v>84</v>
      </c>
      <c r="C1679">
        <v>90</v>
      </c>
      <c r="D1679" t="s">
        <v>1997</v>
      </c>
      <c r="E1679">
        <v>25077977</v>
      </c>
      <c r="F1679" t="s">
        <v>1036</v>
      </c>
      <c r="G1679" t="s">
        <v>6212</v>
      </c>
      <c r="H1679">
        <v>5077977</v>
      </c>
      <c r="I1679" t="s">
        <v>6141</v>
      </c>
      <c r="J1679" t="s">
        <v>19</v>
      </c>
      <c r="K1679" t="s">
        <v>20</v>
      </c>
      <c r="L1679">
        <v>20000000</v>
      </c>
      <c r="M1679">
        <v>5.3</v>
      </c>
      <c r="N1679" t="s">
        <v>2519</v>
      </c>
      <c r="P1679" t="s">
        <v>5927</v>
      </c>
      <c r="Q1679">
        <v>6.3</v>
      </c>
      <c r="R1679">
        <v>1</v>
      </c>
      <c r="S1679" cm="1">
        <f t="array" ref="S1679">PERCENTILE(IF(Table1[Director Name] = $P1679,Table1[imdb_score]),0.25)</f>
        <v>6.3</v>
      </c>
      <c r="T1679" cm="1">
        <f t="array" ref="T1679">PERCENTILE(IF(Table1[Director Name] = $P1679,Table1[imdb_score]),0.5)</f>
        <v>6.3</v>
      </c>
      <c r="U1679" cm="1">
        <f t="array" ref="U1679">PERCENTILE(IF(Table1[Director Name] = $P1679,Table1[imdb_score]),0.75)</f>
        <v>6.3</v>
      </c>
      <c r="V1679" cm="1">
        <f t="array" ref="V1679">PERCENTILE(IF(Table1[Director Name] = $P1679,Table1[imdb_score]),1)</f>
        <v>6.3</v>
      </c>
    </row>
    <row r="1680" spans="1:22">
      <c r="A1680" t="s">
        <v>3164</v>
      </c>
      <c r="B1680">
        <v>157</v>
      </c>
      <c r="C1680">
        <v>101</v>
      </c>
      <c r="D1680" t="s">
        <v>4194</v>
      </c>
      <c r="E1680">
        <v>8243880</v>
      </c>
      <c r="F1680" t="s">
        <v>1469</v>
      </c>
      <c r="G1680" t="s">
        <v>6213</v>
      </c>
      <c r="H1680">
        <v>5043880</v>
      </c>
      <c r="I1680" t="s">
        <v>5413</v>
      </c>
      <c r="J1680" t="s">
        <v>19</v>
      </c>
      <c r="K1680" t="s">
        <v>20</v>
      </c>
      <c r="L1680">
        <v>3200000</v>
      </c>
      <c r="M1680">
        <v>7</v>
      </c>
      <c r="N1680" t="s">
        <v>6214</v>
      </c>
      <c r="P1680" t="s">
        <v>6215</v>
      </c>
      <c r="Q1680">
        <v>2.8</v>
      </c>
      <c r="R1680">
        <v>1</v>
      </c>
      <c r="S1680" cm="1">
        <f t="array" ref="S1680">PERCENTILE(IF(Table1[Director Name] = $P1680,Table1[imdb_score]),0.25)</f>
        <v>2.8</v>
      </c>
      <c r="T1680" cm="1">
        <f t="array" ref="T1680">PERCENTILE(IF(Table1[Director Name] = $P1680,Table1[imdb_score]),0.5)</f>
        <v>2.8</v>
      </c>
      <c r="U1680" cm="1">
        <f t="array" ref="U1680">PERCENTILE(IF(Table1[Director Name] = $P1680,Table1[imdb_score]),0.75)</f>
        <v>2.8</v>
      </c>
      <c r="V1680" cm="1">
        <f t="array" ref="V1680">PERCENTILE(IF(Table1[Director Name] = $P1680,Table1[imdb_score]),1)</f>
        <v>2.8</v>
      </c>
    </row>
    <row r="1681" spans="1:22">
      <c r="A1681" t="s">
        <v>4078</v>
      </c>
      <c r="B1681">
        <v>148</v>
      </c>
      <c r="C1681">
        <v>88</v>
      </c>
      <c r="D1681" t="s">
        <v>151</v>
      </c>
      <c r="E1681">
        <v>17016190</v>
      </c>
      <c r="F1681" t="s">
        <v>2945</v>
      </c>
      <c r="G1681" t="s">
        <v>6216</v>
      </c>
      <c r="H1681">
        <v>5016190</v>
      </c>
      <c r="I1681" t="s">
        <v>6217</v>
      </c>
      <c r="J1681" t="s">
        <v>19</v>
      </c>
      <c r="K1681" t="s">
        <v>6218</v>
      </c>
      <c r="L1681">
        <v>12000000</v>
      </c>
      <c r="M1681">
        <v>4.9000000000000004</v>
      </c>
      <c r="N1681" t="s">
        <v>3803</v>
      </c>
      <c r="P1681" t="s">
        <v>6219</v>
      </c>
      <c r="Q1681">
        <v>6.2</v>
      </c>
      <c r="R1681">
        <v>1</v>
      </c>
      <c r="S1681" cm="1">
        <f t="array" ref="S1681">PERCENTILE(IF(Table1[Director Name] = $P1681,Table1[imdb_score]),0.25)</f>
        <v>6.2</v>
      </c>
      <c r="T1681" cm="1">
        <f t="array" ref="T1681">PERCENTILE(IF(Table1[Director Name] = $P1681,Table1[imdb_score]),0.5)</f>
        <v>6.2</v>
      </c>
      <c r="U1681" cm="1">
        <f t="array" ref="U1681">PERCENTILE(IF(Table1[Director Name] = $P1681,Table1[imdb_score]),0.75)</f>
        <v>6.2</v>
      </c>
      <c r="V1681" cm="1">
        <f t="array" ref="V1681">PERCENTILE(IF(Table1[Director Name] = $P1681,Table1[imdb_score]),1)</f>
        <v>6.2</v>
      </c>
    </row>
    <row r="1682" spans="1:22">
      <c r="A1682" t="s">
        <v>2142</v>
      </c>
      <c r="B1682">
        <v>141</v>
      </c>
      <c r="C1682">
        <v>124</v>
      </c>
      <c r="D1682" t="s">
        <v>2187</v>
      </c>
      <c r="E1682">
        <v>30012990</v>
      </c>
      <c r="F1682" t="s">
        <v>6220</v>
      </c>
      <c r="G1682" t="s">
        <v>6221</v>
      </c>
      <c r="H1682">
        <v>5012990</v>
      </c>
      <c r="I1682" t="s">
        <v>6222</v>
      </c>
      <c r="J1682" t="s">
        <v>19</v>
      </c>
      <c r="K1682" t="s">
        <v>379</v>
      </c>
      <c r="L1682">
        <v>25000000</v>
      </c>
      <c r="M1682">
        <v>7.5</v>
      </c>
      <c r="N1682" t="s">
        <v>1664</v>
      </c>
      <c r="P1682" t="s">
        <v>6223</v>
      </c>
      <c r="Q1682">
        <v>6</v>
      </c>
      <c r="R1682">
        <v>1</v>
      </c>
      <c r="S1682" cm="1">
        <f t="array" ref="S1682">PERCENTILE(IF(Table1[Director Name] = $P1682,Table1[imdb_score]),0.25)</f>
        <v>6</v>
      </c>
      <c r="T1682" cm="1">
        <f t="array" ref="T1682">PERCENTILE(IF(Table1[Director Name] = $P1682,Table1[imdb_score]),0.5)</f>
        <v>6</v>
      </c>
      <c r="U1682" cm="1">
        <f t="array" ref="U1682">PERCENTILE(IF(Table1[Director Name] = $P1682,Table1[imdb_score]),0.75)</f>
        <v>6</v>
      </c>
      <c r="V1682" cm="1">
        <f t="array" ref="V1682">PERCENTILE(IF(Table1[Director Name] = $P1682,Table1[imdb_score]),1)</f>
        <v>6</v>
      </c>
    </row>
    <row r="1683" spans="1:22">
      <c r="A1683" t="s">
        <v>797</v>
      </c>
      <c r="B1683">
        <v>150</v>
      </c>
      <c r="C1683">
        <v>107</v>
      </c>
      <c r="D1683" t="s">
        <v>6224</v>
      </c>
      <c r="E1683">
        <v>18004225</v>
      </c>
      <c r="F1683" t="s">
        <v>1728</v>
      </c>
      <c r="G1683" t="s">
        <v>6225</v>
      </c>
      <c r="H1683">
        <v>5004225</v>
      </c>
      <c r="I1683" t="s">
        <v>5855</v>
      </c>
      <c r="J1683" t="s">
        <v>19</v>
      </c>
      <c r="K1683" t="s">
        <v>20</v>
      </c>
      <c r="L1683">
        <v>13000000</v>
      </c>
      <c r="M1683">
        <v>5.7</v>
      </c>
      <c r="N1683" t="s">
        <v>564</v>
      </c>
      <c r="P1683" t="s">
        <v>3672</v>
      </c>
      <c r="Q1683">
        <v>5.4</v>
      </c>
      <c r="R1683">
        <v>1</v>
      </c>
      <c r="S1683" cm="1">
        <f t="array" ref="S1683">PERCENTILE(IF(Table1[Director Name] = $P1683,Table1[imdb_score]),0.25)</f>
        <v>5.4</v>
      </c>
      <c r="T1683" cm="1">
        <f t="array" ref="T1683">PERCENTILE(IF(Table1[Director Name] = $P1683,Table1[imdb_score]),0.5)</f>
        <v>5.4</v>
      </c>
      <c r="U1683" cm="1">
        <f t="array" ref="U1683">PERCENTILE(IF(Table1[Director Name] = $P1683,Table1[imdb_score]),0.75)</f>
        <v>5.4</v>
      </c>
      <c r="V1683" cm="1">
        <f t="array" ref="V1683">PERCENTILE(IF(Table1[Director Name] = $P1683,Table1[imdb_score]),1)</f>
        <v>5.4</v>
      </c>
    </row>
    <row r="1684" spans="1:22">
      <c r="A1684" t="s">
        <v>2041</v>
      </c>
      <c r="B1684">
        <v>122</v>
      </c>
      <c r="C1684">
        <v>99</v>
      </c>
      <c r="D1684" t="s">
        <v>3701</v>
      </c>
      <c r="E1684">
        <v>33000377</v>
      </c>
      <c r="F1684" t="s">
        <v>616</v>
      </c>
      <c r="G1684" t="s">
        <v>6226</v>
      </c>
      <c r="H1684">
        <v>5000377</v>
      </c>
      <c r="I1684" t="s">
        <v>6227</v>
      </c>
      <c r="J1684" t="s">
        <v>19</v>
      </c>
      <c r="K1684" t="s">
        <v>20</v>
      </c>
      <c r="L1684">
        <v>28000000</v>
      </c>
      <c r="M1684">
        <v>4.9000000000000004</v>
      </c>
      <c r="N1684" t="s">
        <v>2831</v>
      </c>
      <c r="P1684" t="s">
        <v>6228</v>
      </c>
      <c r="Q1684">
        <v>3.8</v>
      </c>
      <c r="R1684">
        <v>1</v>
      </c>
      <c r="S1684" cm="1">
        <f t="array" ref="S1684">PERCENTILE(IF(Table1[Director Name] = $P1684,Table1[imdb_score]),0.25)</f>
        <v>3.8</v>
      </c>
      <c r="T1684" cm="1">
        <f t="array" ref="T1684">PERCENTILE(IF(Table1[Director Name] = $P1684,Table1[imdb_score]),0.5)</f>
        <v>3.8</v>
      </c>
      <c r="U1684" cm="1">
        <f t="array" ref="U1684">PERCENTILE(IF(Table1[Director Name] = $P1684,Table1[imdb_score]),0.75)</f>
        <v>3.8</v>
      </c>
      <c r="V1684" cm="1">
        <f t="array" ref="V1684">PERCENTILE(IF(Table1[Director Name] = $P1684,Table1[imdb_score]),1)</f>
        <v>3.8</v>
      </c>
    </row>
    <row r="1685" spans="1:22">
      <c r="A1685" t="s">
        <v>731</v>
      </c>
      <c r="B1685">
        <v>113</v>
      </c>
      <c r="C1685">
        <v>113</v>
      </c>
      <c r="D1685" t="s">
        <v>2423</v>
      </c>
      <c r="E1685">
        <v>54997476</v>
      </c>
      <c r="F1685" t="s">
        <v>1686</v>
      </c>
      <c r="G1685" t="s">
        <v>6229</v>
      </c>
      <c r="H1685">
        <v>4997476</v>
      </c>
      <c r="I1685" t="s">
        <v>6230</v>
      </c>
      <c r="J1685" t="s">
        <v>19</v>
      </c>
      <c r="K1685" t="s">
        <v>20</v>
      </c>
      <c r="L1685">
        <v>50000000</v>
      </c>
      <c r="M1685">
        <v>6.3</v>
      </c>
      <c r="N1685" t="s">
        <v>1040</v>
      </c>
      <c r="P1685" t="s">
        <v>6231</v>
      </c>
      <c r="Q1685">
        <v>6.3</v>
      </c>
      <c r="R1685">
        <v>1</v>
      </c>
      <c r="S1685" cm="1">
        <f t="array" ref="S1685">PERCENTILE(IF(Table1[Director Name] = $P1685,Table1[imdb_score]),0.25)</f>
        <v>6.3</v>
      </c>
      <c r="T1685" cm="1">
        <f t="array" ref="T1685">PERCENTILE(IF(Table1[Director Name] = $P1685,Table1[imdb_score]),0.5)</f>
        <v>6.3</v>
      </c>
      <c r="U1685" cm="1">
        <f t="array" ref="U1685">PERCENTILE(IF(Table1[Director Name] = $P1685,Table1[imdb_score]),0.75)</f>
        <v>6.3</v>
      </c>
      <c r="V1685" cm="1">
        <f t="array" ref="V1685">PERCENTILE(IF(Table1[Director Name] = $P1685,Table1[imdb_score]),1)</f>
        <v>6.3</v>
      </c>
    </row>
    <row r="1686" spans="1:22">
      <c r="A1686" t="s">
        <v>3443</v>
      </c>
      <c r="B1686">
        <v>337</v>
      </c>
      <c r="C1686">
        <v>95</v>
      </c>
      <c r="D1686" t="s">
        <v>6232</v>
      </c>
      <c r="E1686">
        <v>5997134</v>
      </c>
      <c r="F1686" t="s">
        <v>1314</v>
      </c>
      <c r="G1686" t="s">
        <v>6233</v>
      </c>
      <c r="H1686">
        <v>4997134</v>
      </c>
      <c r="I1686" t="s">
        <v>6234</v>
      </c>
      <c r="J1686" t="s">
        <v>19</v>
      </c>
      <c r="K1686" t="s">
        <v>20</v>
      </c>
      <c r="L1686">
        <v>1000000</v>
      </c>
      <c r="M1686">
        <v>7.2</v>
      </c>
      <c r="N1686" t="s">
        <v>1382</v>
      </c>
      <c r="P1686" t="s">
        <v>6235</v>
      </c>
      <c r="Q1686">
        <v>4.4000000000000004</v>
      </c>
      <c r="R1686">
        <v>1</v>
      </c>
      <c r="S1686" cm="1">
        <f t="array" ref="S1686">PERCENTILE(IF(Table1[Director Name] = $P1686,Table1[imdb_score]),0.25)</f>
        <v>4.4000000000000004</v>
      </c>
      <c r="T1686" cm="1">
        <f t="array" ref="T1686">PERCENTILE(IF(Table1[Director Name] = $P1686,Table1[imdb_score]),0.5)</f>
        <v>4.4000000000000004</v>
      </c>
      <c r="U1686" cm="1">
        <f t="array" ref="U1686">PERCENTILE(IF(Table1[Director Name] = $P1686,Table1[imdb_score]),0.75)</f>
        <v>4.4000000000000004</v>
      </c>
      <c r="V1686" cm="1">
        <f t="array" ref="V1686">PERCENTILE(IF(Table1[Director Name] = $P1686,Table1[imdb_score]),1)</f>
        <v>4.4000000000000004</v>
      </c>
    </row>
    <row r="1687" spans="1:22">
      <c r="A1687" t="s">
        <v>467</v>
      </c>
      <c r="B1687">
        <v>552</v>
      </c>
      <c r="C1687">
        <v>127</v>
      </c>
      <c r="D1687" t="s">
        <v>5616</v>
      </c>
      <c r="E1687">
        <v>124976634</v>
      </c>
      <c r="F1687" t="s">
        <v>5369</v>
      </c>
      <c r="G1687" t="s">
        <v>6236</v>
      </c>
      <c r="H1687">
        <v>4976634</v>
      </c>
      <c r="I1687" t="s">
        <v>6237</v>
      </c>
      <c r="J1687" t="s">
        <v>19</v>
      </c>
      <c r="K1687" t="s">
        <v>20</v>
      </c>
      <c r="L1687">
        <v>120000000</v>
      </c>
      <c r="M1687">
        <v>8</v>
      </c>
      <c r="N1687" t="s">
        <v>6238</v>
      </c>
      <c r="P1687" t="s">
        <v>6239</v>
      </c>
      <c r="Q1687">
        <v>5.0999999999999996</v>
      </c>
      <c r="R1687">
        <v>1</v>
      </c>
      <c r="S1687" cm="1">
        <f t="array" ref="S1687">PERCENTILE(IF(Table1[Director Name] = $P1687,Table1[imdb_score]),0.25)</f>
        <v>5.0999999999999996</v>
      </c>
      <c r="T1687" cm="1">
        <f t="array" ref="T1687">PERCENTILE(IF(Table1[Director Name] = $P1687,Table1[imdb_score]),0.5)</f>
        <v>5.0999999999999996</v>
      </c>
      <c r="U1687" cm="1">
        <f t="array" ref="U1687">PERCENTILE(IF(Table1[Director Name] = $P1687,Table1[imdb_score]),0.75)</f>
        <v>5.0999999999999996</v>
      </c>
      <c r="V1687" cm="1">
        <f t="array" ref="V1687">PERCENTILE(IF(Table1[Director Name] = $P1687,Table1[imdb_score]),1)</f>
        <v>5.0999999999999996</v>
      </c>
    </row>
    <row r="1688" spans="1:22">
      <c r="A1688" t="s">
        <v>3548</v>
      </c>
      <c r="B1688">
        <v>111</v>
      </c>
      <c r="C1688">
        <v>109</v>
      </c>
      <c r="D1688" t="s">
        <v>6240</v>
      </c>
      <c r="E1688">
        <v>22927390</v>
      </c>
      <c r="F1688" t="s">
        <v>23</v>
      </c>
      <c r="G1688" t="s">
        <v>6241</v>
      </c>
      <c r="H1688">
        <v>4927390</v>
      </c>
      <c r="I1688" t="s">
        <v>2908</v>
      </c>
      <c r="J1688" t="s">
        <v>19</v>
      </c>
      <c r="K1688" t="s">
        <v>20</v>
      </c>
      <c r="L1688">
        <v>18000000</v>
      </c>
      <c r="M1688">
        <v>5.6</v>
      </c>
      <c r="N1688" t="s">
        <v>32</v>
      </c>
      <c r="P1688" t="s">
        <v>2515</v>
      </c>
      <c r="Q1688">
        <v>6.1</v>
      </c>
      <c r="R1688">
        <v>1</v>
      </c>
      <c r="S1688" cm="1">
        <f t="array" ref="S1688">PERCENTILE(IF(Table1[Director Name] = $P1688,Table1[imdb_score]),0.25)</f>
        <v>6.1</v>
      </c>
      <c r="T1688" cm="1">
        <f t="array" ref="T1688">PERCENTILE(IF(Table1[Director Name] = $P1688,Table1[imdb_score]),0.5)</f>
        <v>6.1</v>
      </c>
      <c r="U1688" cm="1">
        <f t="array" ref="U1688">PERCENTILE(IF(Table1[Director Name] = $P1688,Table1[imdb_score]),0.75)</f>
        <v>6.1</v>
      </c>
      <c r="V1688" cm="1">
        <f t="array" ref="V1688">PERCENTILE(IF(Table1[Director Name] = $P1688,Table1[imdb_score]),1)</f>
        <v>6.1</v>
      </c>
    </row>
    <row r="1689" spans="1:22">
      <c r="A1689" t="s">
        <v>2131</v>
      </c>
      <c r="B1689">
        <v>181</v>
      </c>
      <c r="C1689">
        <v>142</v>
      </c>
      <c r="D1689" t="s">
        <v>6242</v>
      </c>
      <c r="E1689">
        <v>6100000</v>
      </c>
      <c r="F1689" t="s">
        <v>126</v>
      </c>
      <c r="G1689" t="s">
        <v>6243</v>
      </c>
      <c r="H1689">
        <v>4900000</v>
      </c>
      <c r="I1689" t="s">
        <v>6244</v>
      </c>
      <c r="J1689" t="s">
        <v>111</v>
      </c>
      <c r="K1689" t="s">
        <v>6245</v>
      </c>
      <c r="L1689">
        <v>1200000</v>
      </c>
      <c r="M1689">
        <v>8.9</v>
      </c>
      <c r="N1689" t="s">
        <v>181</v>
      </c>
      <c r="P1689" t="s">
        <v>2562</v>
      </c>
      <c r="Q1689">
        <v>4.4000000000000004</v>
      </c>
      <c r="R1689">
        <v>1</v>
      </c>
      <c r="S1689" cm="1">
        <f t="array" ref="S1689">PERCENTILE(IF(Table1[Director Name] = $P1689,Table1[imdb_score]),0.25)</f>
        <v>4.4000000000000004</v>
      </c>
      <c r="T1689" cm="1">
        <f t="array" ref="T1689">PERCENTILE(IF(Table1[Director Name] = $P1689,Table1[imdb_score]),0.5)</f>
        <v>4.4000000000000004</v>
      </c>
      <c r="U1689" cm="1">
        <f t="array" ref="U1689">PERCENTILE(IF(Table1[Director Name] = $P1689,Table1[imdb_score]),0.75)</f>
        <v>4.4000000000000004</v>
      </c>
      <c r="V1689" cm="1">
        <f t="array" ref="V1689">PERCENTILE(IF(Table1[Director Name] = $P1689,Table1[imdb_score]),1)</f>
        <v>4.4000000000000004</v>
      </c>
    </row>
    <row r="1690" spans="1:22">
      <c r="A1690" t="s">
        <v>3754</v>
      </c>
      <c r="B1690">
        <v>29</v>
      </c>
      <c r="C1690">
        <v>95</v>
      </c>
      <c r="D1690" t="s">
        <v>6246</v>
      </c>
      <c r="E1690">
        <v>7888703</v>
      </c>
      <c r="F1690" t="s">
        <v>6247</v>
      </c>
      <c r="G1690" t="s">
        <v>6248</v>
      </c>
      <c r="H1690">
        <v>4888703</v>
      </c>
      <c r="I1690" t="s">
        <v>5538</v>
      </c>
      <c r="J1690" t="s">
        <v>19</v>
      </c>
      <c r="K1690" t="s">
        <v>20</v>
      </c>
      <c r="L1690">
        <v>3000000</v>
      </c>
      <c r="M1690">
        <v>3.2</v>
      </c>
      <c r="N1690" t="s">
        <v>466</v>
      </c>
      <c r="P1690" t="s">
        <v>6249</v>
      </c>
      <c r="Q1690">
        <v>5.0999999999999996</v>
      </c>
      <c r="R1690">
        <v>1</v>
      </c>
      <c r="S1690" cm="1">
        <f t="array" ref="S1690">PERCENTILE(IF(Table1[Director Name] = $P1690,Table1[imdb_score]),0.25)</f>
        <v>5.0999999999999996</v>
      </c>
      <c r="T1690" cm="1">
        <f t="array" ref="T1690">PERCENTILE(IF(Table1[Director Name] = $P1690,Table1[imdb_score]),0.5)</f>
        <v>5.0999999999999996</v>
      </c>
      <c r="U1690" cm="1">
        <f t="array" ref="U1690">PERCENTILE(IF(Table1[Director Name] = $P1690,Table1[imdb_score]),0.75)</f>
        <v>5.0999999999999996</v>
      </c>
      <c r="V1690" cm="1">
        <f t="array" ref="V1690">PERCENTILE(IF(Table1[Director Name] = $P1690,Table1[imdb_score]),1)</f>
        <v>5.0999999999999996</v>
      </c>
    </row>
    <row r="1691" spans="1:22">
      <c r="A1691" t="s">
        <v>871</v>
      </c>
      <c r="B1691">
        <v>209</v>
      </c>
      <c r="C1691">
        <v>127</v>
      </c>
      <c r="D1691" t="s">
        <v>6250</v>
      </c>
      <c r="E1691">
        <v>57386369</v>
      </c>
      <c r="F1691" t="s">
        <v>739</v>
      </c>
      <c r="G1691" t="s">
        <v>6251</v>
      </c>
      <c r="H1691">
        <v>4886369</v>
      </c>
      <c r="I1691" t="s">
        <v>1286</v>
      </c>
      <c r="J1691" t="s">
        <v>19</v>
      </c>
      <c r="K1691" t="s">
        <v>20</v>
      </c>
      <c r="L1691">
        <v>52500000</v>
      </c>
      <c r="M1691">
        <v>7.6</v>
      </c>
      <c r="N1691" t="s">
        <v>1322</v>
      </c>
      <c r="P1691" t="s">
        <v>3855</v>
      </c>
      <c r="Q1691">
        <v>4.8</v>
      </c>
      <c r="R1691">
        <v>1</v>
      </c>
      <c r="S1691" cm="1">
        <f t="array" ref="S1691">PERCENTILE(IF(Table1[Director Name] = $P1691,Table1[imdb_score]),0.25)</f>
        <v>4.8</v>
      </c>
      <c r="T1691" cm="1">
        <f t="array" ref="T1691">PERCENTILE(IF(Table1[Director Name] = $P1691,Table1[imdb_score]),0.5)</f>
        <v>4.8</v>
      </c>
      <c r="U1691" cm="1">
        <f t="array" ref="U1691">PERCENTILE(IF(Table1[Director Name] = $P1691,Table1[imdb_score]),0.75)</f>
        <v>4.8</v>
      </c>
      <c r="V1691" cm="1">
        <f t="array" ref="V1691">PERCENTILE(IF(Table1[Director Name] = $P1691,Table1[imdb_score]),1)</f>
        <v>4.8</v>
      </c>
    </row>
    <row r="1692" spans="1:22">
      <c r="A1692" t="s">
        <v>525</v>
      </c>
      <c r="B1692">
        <v>133</v>
      </c>
      <c r="C1692">
        <v>127</v>
      </c>
      <c r="D1692" t="s">
        <v>1145</v>
      </c>
      <c r="E1692">
        <v>28871190</v>
      </c>
      <c r="F1692" t="s">
        <v>1139</v>
      </c>
      <c r="G1692" t="s">
        <v>6252</v>
      </c>
      <c r="H1692">
        <v>4871190</v>
      </c>
      <c r="I1692" t="s">
        <v>1131</v>
      </c>
      <c r="J1692" t="s">
        <v>19</v>
      </c>
      <c r="K1692" t="s">
        <v>20</v>
      </c>
      <c r="L1692">
        <v>24000000</v>
      </c>
      <c r="M1692">
        <v>7.3</v>
      </c>
      <c r="N1692" t="s">
        <v>949</v>
      </c>
      <c r="P1692" t="s">
        <v>6253</v>
      </c>
      <c r="Q1692">
        <v>4.7</v>
      </c>
      <c r="R1692">
        <v>1</v>
      </c>
      <c r="S1692" cm="1">
        <f t="array" ref="S1692">PERCENTILE(IF(Table1[Director Name] = $P1692,Table1[imdb_score]),0.25)</f>
        <v>4.7</v>
      </c>
      <c r="T1692" cm="1">
        <f t="array" ref="T1692">PERCENTILE(IF(Table1[Director Name] = $P1692,Table1[imdb_score]),0.5)</f>
        <v>4.7</v>
      </c>
      <c r="U1692" cm="1">
        <f t="array" ref="U1692">PERCENTILE(IF(Table1[Director Name] = $P1692,Table1[imdb_score]),0.75)</f>
        <v>4.7</v>
      </c>
      <c r="V1692" cm="1">
        <f t="array" ref="V1692">PERCENTILE(IF(Table1[Director Name] = $P1692,Table1[imdb_score]),1)</f>
        <v>4.7</v>
      </c>
    </row>
    <row r="1693" spans="1:22">
      <c r="A1693" t="s">
        <v>1822</v>
      </c>
      <c r="B1693">
        <v>140</v>
      </c>
      <c r="C1693">
        <v>110</v>
      </c>
      <c r="D1693" t="s">
        <v>724</v>
      </c>
      <c r="E1693">
        <v>24848292</v>
      </c>
      <c r="F1693" t="s">
        <v>485</v>
      </c>
      <c r="G1693" t="s">
        <v>6254</v>
      </c>
      <c r="H1693">
        <v>4848292</v>
      </c>
      <c r="I1693" t="s">
        <v>6255</v>
      </c>
      <c r="J1693" t="s">
        <v>19</v>
      </c>
      <c r="K1693" t="s">
        <v>20</v>
      </c>
      <c r="L1693">
        <v>20000000</v>
      </c>
      <c r="M1693">
        <v>6.6</v>
      </c>
      <c r="N1693" t="s">
        <v>4102</v>
      </c>
      <c r="P1693" t="s">
        <v>6256</v>
      </c>
      <c r="Q1693">
        <v>6.5</v>
      </c>
      <c r="R1693">
        <v>1</v>
      </c>
      <c r="S1693" cm="1">
        <f t="array" ref="S1693">PERCENTILE(IF(Table1[Director Name] = $P1693,Table1[imdb_score]),0.25)</f>
        <v>6.5</v>
      </c>
      <c r="T1693" cm="1">
        <f t="array" ref="T1693">PERCENTILE(IF(Table1[Director Name] = $P1693,Table1[imdb_score]),0.5)</f>
        <v>6.5</v>
      </c>
      <c r="U1693" cm="1">
        <f t="array" ref="U1693">PERCENTILE(IF(Table1[Director Name] = $P1693,Table1[imdb_score]),0.75)</f>
        <v>6.5</v>
      </c>
      <c r="V1693" cm="1">
        <f t="array" ref="V1693">PERCENTILE(IF(Table1[Director Name] = $P1693,Table1[imdb_score]),1)</f>
        <v>6.5</v>
      </c>
    </row>
    <row r="1694" spans="1:22">
      <c r="A1694" t="s">
        <v>2249</v>
      </c>
      <c r="B1694">
        <v>60</v>
      </c>
      <c r="C1694">
        <v>91</v>
      </c>
      <c r="D1694" t="s">
        <v>324</v>
      </c>
      <c r="E1694">
        <v>8108247</v>
      </c>
      <c r="F1694" t="s">
        <v>1679</v>
      </c>
      <c r="G1694" t="s">
        <v>6257</v>
      </c>
      <c r="H1694">
        <v>4808247</v>
      </c>
      <c r="I1694" t="s">
        <v>2796</v>
      </c>
      <c r="J1694" t="s">
        <v>19</v>
      </c>
      <c r="K1694" t="s">
        <v>20</v>
      </c>
      <c r="L1694">
        <v>3300000</v>
      </c>
      <c r="M1694">
        <v>7.4</v>
      </c>
      <c r="N1694" t="s">
        <v>32</v>
      </c>
      <c r="P1694" t="s">
        <v>6258</v>
      </c>
      <c r="Q1694">
        <v>6.4</v>
      </c>
      <c r="R1694">
        <v>1</v>
      </c>
      <c r="S1694" cm="1">
        <f t="array" ref="S1694">PERCENTILE(IF(Table1[Director Name] = $P1694,Table1[imdb_score]),0.25)</f>
        <v>6.4</v>
      </c>
      <c r="T1694" cm="1">
        <f t="array" ref="T1694">PERCENTILE(IF(Table1[Director Name] = $P1694,Table1[imdb_score]),0.5)</f>
        <v>6.4</v>
      </c>
      <c r="U1694" cm="1">
        <f t="array" ref="U1694">PERCENTILE(IF(Table1[Director Name] = $P1694,Table1[imdb_score]),0.75)</f>
        <v>6.4</v>
      </c>
      <c r="V1694" cm="1">
        <f t="array" ref="V1694">PERCENTILE(IF(Table1[Director Name] = $P1694,Table1[imdb_score]),1)</f>
        <v>6.4</v>
      </c>
    </row>
    <row r="1695" spans="1:22">
      <c r="A1695" t="s">
        <v>1259</v>
      </c>
      <c r="B1695">
        <v>193</v>
      </c>
      <c r="C1695">
        <v>104</v>
      </c>
      <c r="D1695" t="s">
        <v>6259</v>
      </c>
      <c r="E1695">
        <v>47806295</v>
      </c>
      <c r="F1695" t="s">
        <v>3536</v>
      </c>
      <c r="G1695" t="s">
        <v>6260</v>
      </c>
      <c r="H1695">
        <v>4806295</v>
      </c>
      <c r="I1695" t="s">
        <v>6261</v>
      </c>
      <c r="J1695" t="s">
        <v>19</v>
      </c>
      <c r="K1695" t="s">
        <v>20</v>
      </c>
      <c r="L1695">
        <v>43000000</v>
      </c>
      <c r="M1695">
        <v>6.5</v>
      </c>
      <c r="N1695" t="s">
        <v>861</v>
      </c>
      <c r="P1695" t="s">
        <v>6262</v>
      </c>
      <c r="Q1695">
        <v>6.1</v>
      </c>
      <c r="R1695">
        <v>1</v>
      </c>
      <c r="S1695" cm="1">
        <f t="array" ref="S1695">PERCENTILE(IF(Table1[Director Name] = $P1695,Table1[imdb_score]),0.25)</f>
        <v>6.1</v>
      </c>
      <c r="T1695" cm="1">
        <f t="array" ref="T1695">PERCENTILE(IF(Table1[Director Name] = $P1695,Table1[imdb_score]),0.5)</f>
        <v>6.1</v>
      </c>
      <c r="U1695" cm="1">
        <f t="array" ref="U1695">PERCENTILE(IF(Table1[Director Name] = $P1695,Table1[imdb_score]),0.75)</f>
        <v>6.1</v>
      </c>
      <c r="V1695" cm="1">
        <f t="array" ref="V1695">PERCENTILE(IF(Table1[Director Name] = $P1695,Table1[imdb_score]),1)</f>
        <v>6.1</v>
      </c>
    </row>
    <row r="1696" spans="1:22">
      <c r="A1696" t="s">
        <v>4215</v>
      </c>
      <c r="B1696">
        <v>67</v>
      </c>
      <c r="C1696">
        <v>80</v>
      </c>
      <c r="D1696" t="s">
        <v>6263</v>
      </c>
      <c r="E1696">
        <v>5000000</v>
      </c>
      <c r="F1696" t="s">
        <v>6264</v>
      </c>
      <c r="G1696" t="s">
        <v>6265</v>
      </c>
      <c r="H1696">
        <v>4790000</v>
      </c>
      <c r="I1696" t="s">
        <v>6266</v>
      </c>
      <c r="J1696" t="s">
        <v>19</v>
      </c>
      <c r="K1696" t="s">
        <v>20</v>
      </c>
      <c r="L1696">
        <v>210000</v>
      </c>
      <c r="M1696">
        <v>6.7</v>
      </c>
      <c r="N1696" t="s">
        <v>6267</v>
      </c>
      <c r="P1696" t="s">
        <v>6268</v>
      </c>
      <c r="Q1696">
        <v>7.2</v>
      </c>
      <c r="R1696">
        <v>1</v>
      </c>
      <c r="S1696" cm="1">
        <f t="array" ref="S1696">PERCENTILE(IF(Table1[Director Name] = $P1696,Table1[imdb_score]),0.25)</f>
        <v>7.2</v>
      </c>
      <c r="T1696" cm="1">
        <f t="array" ref="T1696">PERCENTILE(IF(Table1[Director Name] = $P1696,Table1[imdb_score]),0.5)</f>
        <v>7.2</v>
      </c>
      <c r="U1696" cm="1">
        <f t="array" ref="U1696">PERCENTILE(IF(Table1[Director Name] = $P1696,Table1[imdb_score]),0.75)</f>
        <v>7.2</v>
      </c>
      <c r="V1696" cm="1">
        <f t="array" ref="V1696">PERCENTILE(IF(Table1[Director Name] = $P1696,Table1[imdb_score]),1)</f>
        <v>7.2</v>
      </c>
    </row>
    <row r="1697" spans="1:22">
      <c r="A1697" t="s">
        <v>5355</v>
      </c>
      <c r="B1697">
        <v>82</v>
      </c>
      <c r="C1697">
        <v>86</v>
      </c>
      <c r="D1697" t="s">
        <v>2326</v>
      </c>
      <c r="E1697">
        <v>5518918</v>
      </c>
      <c r="F1697" t="s">
        <v>1728</v>
      </c>
      <c r="G1697" t="s">
        <v>6269</v>
      </c>
      <c r="H1697">
        <v>4768918</v>
      </c>
      <c r="I1697" t="s">
        <v>5136</v>
      </c>
      <c r="J1697" t="s">
        <v>19</v>
      </c>
      <c r="K1697" t="s">
        <v>20</v>
      </c>
      <c r="L1697">
        <v>750000</v>
      </c>
      <c r="M1697">
        <v>6.9</v>
      </c>
      <c r="N1697" t="s">
        <v>6270</v>
      </c>
      <c r="P1697" t="s">
        <v>6271</v>
      </c>
      <c r="Q1697">
        <v>7.8</v>
      </c>
      <c r="R1697">
        <v>1</v>
      </c>
      <c r="S1697" cm="1">
        <f t="array" ref="S1697">PERCENTILE(IF(Table1[Director Name] = $P1697,Table1[imdb_score]),0.25)</f>
        <v>7.8</v>
      </c>
      <c r="T1697" cm="1">
        <f t="array" ref="T1697">PERCENTILE(IF(Table1[Director Name] = $P1697,Table1[imdb_score]),0.5)</f>
        <v>7.8</v>
      </c>
      <c r="U1697" cm="1">
        <f t="array" ref="U1697">PERCENTILE(IF(Table1[Director Name] = $P1697,Table1[imdb_score]),0.75)</f>
        <v>7.8</v>
      </c>
      <c r="V1697" cm="1">
        <f t="array" ref="V1697">PERCENTILE(IF(Table1[Director Name] = $P1697,Table1[imdb_score]),1)</f>
        <v>7.8</v>
      </c>
    </row>
    <row r="1698" spans="1:22">
      <c r="A1698" t="s">
        <v>1083</v>
      </c>
      <c r="B1698">
        <v>152</v>
      </c>
      <c r="C1698">
        <v>82</v>
      </c>
      <c r="D1698" t="s">
        <v>5214</v>
      </c>
      <c r="E1698">
        <v>31768374</v>
      </c>
      <c r="F1698" t="s">
        <v>1686</v>
      </c>
      <c r="G1698" t="s">
        <v>6272</v>
      </c>
      <c r="H1698">
        <v>4768374</v>
      </c>
      <c r="I1698" t="s">
        <v>6273</v>
      </c>
      <c r="J1698" t="s">
        <v>19</v>
      </c>
      <c r="K1698" t="s">
        <v>20</v>
      </c>
      <c r="L1698">
        <v>27000000</v>
      </c>
      <c r="M1698">
        <v>5.6</v>
      </c>
      <c r="N1698" t="s">
        <v>6274</v>
      </c>
      <c r="P1698" t="s">
        <v>6275</v>
      </c>
      <c r="Q1698">
        <v>3.8</v>
      </c>
      <c r="R1698">
        <v>1</v>
      </c>
      <c r="S1698" cm="1">
        <f t="array" ref="S1698">PERCENTILE(IF(Table1[Director Name] = $P1698,Table1[imdb_score]),0.25)</f>
        <v>3.8</v>
      </c>
      <c r="T1698" cm="1">
        <f t="array" ref="T1698">PERCENTILE(IF(Table1[Director Name] = $P1698,Table1[imdb_score]),0.5)</f>
        <v>3.8</v>
      </c>
      <c r="U1698" cm="1">
        <f t="array" ref="U1698">PERCENTILE(IF(Table1[Director Name] = $P1698,Table1[imdb_score]),0.75)</f>
        <v>3.8</v>
      </c>
      <c r="V1698" cm="1">
        <f t="array" ref="V1698">PERCENTILE(IF(Table1[Director Name] = $P1698,Table1[imdb_score]),1)</f>
        <v>3.8</v>
      </c>
    </row>
    <row r="1699" spans="1:22">
      <c r="A1699" t="s">
        <v>6189</v>
      </c>
      <c r="B1699">
        <v>364</v>
      </c>
      <c r="C1699">
        <v>102</v>
      </c>
      <c r="D1699" t="s">
        <v>6276</v>
      </c>
      <c r="E1699">
        <v>17738570</v>
      </c>
      <c r="F1699" t="s">
        <v>4629</v>
      </c>
      <c r="G1699" t="s">
        <v>6277</v>
      </c>
      <c r="H1699">
        <v>4738570</v>
      </c>
      <c r="I1699" t="s">
        <v>5043</v>
      </c>
      <c r="J1699" t="s">
        <v>19</v>
      </c>
      <c r="K1699" t="s">
        <v>20</v>
      </c>
      <c r="L1699">
        <v>13000000</v>
      </c>
      <c r="M1699">
        <v>8</v>
      </c>
      <c r="N1699" t="s">
        <v>32</v>
      </c>
      <c r="P1699" t="s">
        <v>6278</v>
      </c>
      <c r="Q1699">
        <v>6</v>
      </c>
      <c r="R1699">
        <v>1</v>
      </c>
      <c r="S1699" cm="1">
        <f t="array" ref="S1699">PERCENTILE(IF(Table1[Director Name] = $P1699,Table1[imdb_score]),0.25)</f>
        <v>6</v>
      </c>
      <c r="T1699" cm="1">
        <f t="array" ref="T1699">PERCENTILE(IF(Table1[Director Name] = $P1699,Table1[imdb_score]),0.5)</f>
        <v>6</v>
      </c>
      <c r="U1699" cm="1">
        <f t="array" ref="U1699">PERCENTILE(IF(Table1[Director Name] = $P1699,Table1[imdb_score]),0.75)</f>
        <v>6</v>
      </c>
      <c r="V1699" cm="1">
        <f t="array" ref="V1699">PERCENTILE(IF(Table1[Director Name] = $P1699,Table1[imdb_score]),1)</f>
        <v>6</v>
      </c>
    </row>
    <row r="1700" spans="1:22">
      <c r="A1700" t="s">
        <v>1227</v>
      </c>
      <c r="B1700">
        <v>43</v>
      </c>
      <c r="C1700">
        <v>120</v>
      </c>
      <c r="D1700" t="s">
        <v>6279</v>
      </c>
      <c r="E1700">
        <v>36733909</v>
      </c>
      <c r="F1700" t="s">
        <v>5666</v>
      </c>
      <c r="G1700" t="s">
        <v>6280</v>
      </c>
      <c r="H1700">
        <v>4733909</v>
      </c>
      <c r="I1700" t="s">
        <v>6281</v>
      </c>
      <c r="J1700" t="s">
        <v>19</v>
      </c>
      <c r="K1700" t="s">
        <v>20</v>
      </c>
      <c r="L1700">
        <v>32000000</v>
      </c>
      <c r="M1700">
        <v>7.1</v>
      </c>
      <c r="N1700" t="s">
        <v>6282</v>
      </c>
      <c r="P1700" t="s">
        <v>6283</v>
      </c>
      <c r="Q1700">
        <v>7.2</v>
      </c>
      <c r="R1700">
        <v>1</v>
      </c>
      <c r="S1700" cm="1">
        <f t="array" ref="S1700">PERCENTILE(IF(Table1[Director Name] = $P1700,Table1[imdb_score]),0.25)</f>
        <v>7.2</v>
      </c>
      <c r="T1700" cm="1">
        <f t="array" ref="T1700">PERCENTILE(IF(Table1[Director Name] = $P1700,Table1[imdb_score]),0.5)</f>
        <v>7.2</v>
      </c>
      <c r="U1700" cm="1">
        <f t="array" ref="U1700">PERCENTILE(IF(Table1[Director Name] = $P1700,Table1[imdb_score]),0.75)</f>
        <v>7.2</v>
      </c>
      <c r="V1700" cm="1">
        <f t="array" ref="V1700">PERCENTILE(IF(Table1[Director Name] = $P1700,Table1[imdb_score]),1)</f>
        <v>7.2</v>
      </c>
    </row>
    <row r="1701" spans="1:22">
      <c r="A1701" t="s">
        <v>3702</v>
      </c>
      <c r="B1701">
        <v>56</v>
      </c>
      <c r="C1701">
        <v>89</v>
      </c>
      <c r="D1701" t="s">
        <v>1344</v>
      </c>
      <c r="E1701">
        <v>6719300</v>
      </c>
      <c r="F1701" t="s">
        <v>6284</v>
      </c>
      <c r="G1701" t="s">
        <v>6285</v>
      </c>
      <c r="H1701">
        <v>4719300</v>
      </c>
      <c r="I1701" t="s">
        <v>5811</v>
      </c>
      <c r="J1701" t="s">
        <v>19</v>
      </c>
      <c r="K1701" t="s">
        <v>1075</v>
      </c>
      <c r="L1701">
        <v>2000000</v>
      </c>
      <c r="M1701">
        <v>7.2</v>
      </c>
      <c r="N1701" t="s">
        <v>167</v>
      </c>
      <c r="P1701" t="s">
        <v>6286</v>
      </c>
      <c r="Q1701">
        <v>6.6</v>
      </c>
      <c r="R1701">
        <v>1</v>
      </c>
      <c r="S1701" cm="1">
        <f t="array" ref="S1701">PERCENTILE(IF(Table1[Director Name] = $P1701,Table1[imdb_score]),0.25)</f>
        <v>6.6</v>
      </c>
      <c r="T1701" cm="1">
        <f t="array" ref="T1701">PERCENTILE(IF(Table1[Director Name] = $P1701,Table1[imdb_score]),0.5)</f>
        <v>6.6</v>
      </c>
      <c r="U1701" cm="1">
        <f t="array" ref="U1701">PERCENTILE(IF(Table1[Director Name] = $P1701,Table1[imdb_score]),0.75)</f>
        <v>6.6</v>
      </c>
      <c r="V1701" cm="1">
        <f t="array" ref="V1701">PERCENTILE(IF(Table1[Director Name] = $P1701,Table1[imdb_score]),1)</f>
        <v>6.6</v>
      </c>
    </row>
    <row r="1702" spans="1:22">
      <c r="A1702" t="s">
        <v>5176</v>
      </c>
      <c r="B1702">
        <v>101</v>
      </c>
      <c r="C1702">
        <v>118</v>
      </c>
      <c r="D1702" t="s">
        <v>4658</v>
      </c>
      <c r="E1702">
        <v>34703228</v>
      </c>
      <c r="F1702" t="s">
        <v>1553</v>
      </c>
      <c r="G1702" t="s">
        <v>6287</v>
      </c>
      <c r="H1702">
        <v>4703228</v>
      </c>
      <c r="I1702" t="s">
        <v>6288</v>
      </c>
      <c r="J1702" t="s">
        <v>19</v>
      </c>
      <c r="K1702" t="s">
        <v>20</v>
      </c>
      <c r="L1702">
        <v>30000000</v>
      </c>
      <c r="M1702">
        <v>6.7</v>
      </c>
      <c r="N1702" t="s">
        <v>1618</v>
      </c>
      <c r="P1702" t="s">
        <v>4075</v>
      </c>
      <c r="Q1702">
        <v>7.6</v>
      </c>
      <c r="R1702">
        <v>1</v>
      </c>
      <c r="S1702" cm="1">
        <f t="array" ref="S1702">PERCENTILE(IF(Table1[Director Name] = $P1702,Table1[imdb_score]),0.25)</f>
        <v>7.6</v>
      </c>
      <c r="T1702" cm="1">
        <f t="array" ref="T1702">PERCENTILE(IF(Table1[Director Name] = $P1702,Table1[imdb_score]),0.5)</f>
        <v>7.6</v>
      </c>
      <c r="U1702" cm="1">
        <f t="array" ref="U1702">PERCENTILE(IF(Table1[Director Name] = $P1702,Table1[imdb_score]),0.75)</f>
        <v>7.6</v>
      </c>
      <c r="V1702" cm="1">
        <f t="array" ref="V1702">PERCENTILE(IF(Table1[Director Name] = $P1702,Table1[imdb_score]),1)</f>
        <v>7.6</v>
      </c>
    </row>
    <row r="1703" spans="1:22">
      <c r="A1703" t="s">
        <v>577</v>
      </c>
      <c r="B1703">
        <v>193</v>
      </c>
      <c r="C1703">
        <v>104</v>
      </c>
      <c r="D1703" t="s">
        <v>164</v>
      </c>
      <c r="E1703">
        <v>39692139</v>
      </c>
      <c r="F1703" t="s">
        <v>190</v>
      </c>
      <c r="G1703" t="s">
        <v>6289</v>
      </c>
      <c r="H1703">
        <v>4692139</v>
      </c>
      <c r="I1703" t="s">
        <v>135</v>
      </c>
      <c r="J1703" t="s">
        <v>19</v>
      </c>
      <c r="K1703" t="s">
        <v>20</v>
      </c>
      <c r="L1703">
        <v>35000000</v>
      </c>
      <c r="M1703">
        <v>6.2</v>
      </c>
      <c r="N1703" t="s">
        <v>2762</v>
      </c>
      <c r="P1703" t="s">
        <v>6290</v>
      </c>
      <c r="Q1703">
        <v>6.5</v>
      </c>
      <c r="R1703">
        <v>1</v>
      </c>
      <c r="S1703" cm="1">
        <f t="array" ref="S1703">PERCENTILE(IF(Table1[Director Name] = $P1703,Table1[imdb_score]),0.25)</f>
        <v>6.5</v>
      </c>
      <c r="T1703" cm="1">
        <f t="array" ref="T1703">PERCENTILE(IF(Table1[Director Name] = $P1703,Table1[imdb_score]),0.5)</f>
        <v>6.5</v>
      </c>
      <c r="U1703" cm="1">
        <f t="array" ref="U1703">PERCENTILE(IF(Table1[Director Name] = $P1703,Table1[imdb_score]),0.75)</f>
        <v>6.5</v>
      </c>
      <c r="V1703" cm="1">
        <f t="array" ref="V1703">PERCENTILE(IF(Table1[Director Name] = $P1703,Table1[imdb_score]),1)</f>
        <v>6.5</v>
      </c>
    </row>
    <row r="1704" spans="1:22">
      <c r="A1704" t="s">
        <v>2713</v>
      </c>
      <c r="B1704">
        <v>168</v>
      </c>
      <c r="C1704">
        <v>105</v>
      </c>
      <c r="D1704" t="s">
        <v>6291</v>
      </c>
      <c r="E1704">
        <v>30659817</v>
      </c>
      <c r="F1704" t="s">
        <v>6292</v>
      </c>
      <c r="G1704" t="s">
        <v>6293</v>
      </c>
      <c r="H1704">
        <v>4659817</v>
      </c>
      <c r="I1704" t="s">
        <v>4948</v>
      </c>
      <c r="J1704" t="s">
        <v>19</v>
      </c>
      <c r="K1704" t="s">
        <v>20</v>
      </c>
      <c r="L1704">
        <v>26000000</v>
      </c>
      <c r="M1704">
        <v>6.4</v>
      </c>
      <c r="N1704" t="s">
        <v>167</v>
      </c>
      <c r="P1704" t="s">
        <v>6294</v>
      </c>
      <c r="Q1704">
        <v>7.1</v>
      </c>
      <c r="R1704">
        <v>1</v>
      </c>
      <c r="S1704" cm="1">
        <f t="array" ref="S1704">PERCENTILE(IF(Table1[Director Name] = $P1704,Table1[imdb_score]),0.25)</f>
        <v>7.1</v>
      </c>
      <c r="T1704" cm="1">
        <f t="array" ref="T1704">PERCENTILE(IF(Table1[Director Name] = $P1704,Table1[imdb_score]),0.5)</f>
        <v>7.1</v>
      </c>
      <c r="U1704" cm="1">
        <f t="array" ref="U1704">PERCENTILE(IF(Table1[Director Name] = $P1704,Table1[imdb_score]),0.75)</f>
        <v>7.1</v>
      </c>
      <c r="V1704" cm="1">
        <f t="array" ref="V1704">PERCENTILE(IF(Table1[Director Name] = $P1704,Table1[imdb_score]),1)</f>
        <v>7.1</v>
      </c>
    </row>
    <row r="1705" spans="1:22">
      <c r="A1705" t="s">
        <v>1624</v>
      </c>
      <c r="B1705">
        <v>12</v>
      </c>
      <c r="C1705">
        <v>96</v>
      </c>
      <c r="D1705" t="s">
        <v>6295</v>
      </c>
      <c r="E1705">
        <v>9658370</v>
      </c>
      <c r="F1705" t="s">
        <v>2639</v>
      </c>
      <c r="G1705" t="s">
        <v>6296</v>
      </c>
      <c r="H1705">
        <v>4658370</v>
      </c>
      <c r="I1705" t="s">
        <v>6297</v>
      </c>
      <c r="J1705" t="s">
        <v>19</v>
      </c>
      <c r="K1705" t="s">
        <v>20</v>
      </c>
      <c r="L1705">
        <v>5000000</v>
      </c>
      <c r="M1705">
        <v>4.5</v>
      </c>
      <c r="N1705" t="s">
        <v>331</v>
      </c>
      <c r="P1705" t="s">
        <v>6089</v>
      </c>
      <c r="Q1705">
        <v>8.1</v>
      </c>
      <c r="R1705">
        <v>1</v>
      </c>
      <c r="S1705" cm="1">
        <f t="array" ref="S1705">PERCENTILE(IF(Table1[Director Name] = $P1705,Table1[imdb_score]),0.25)</f>
        <v>8.1</v>
      </c>
      <c r="T1705" cm="1">
        <f t="array" ref="T1705">PERCENTILE(IF(Table1[Director Name] = $P1705,Table1[imdb_score]),0.5)</f>
        <v>8.1</v>
      </c>
      <c r="U1705" cm="1">
        <f t="array" ref="U1705">PERCENTILE(IF(Table1[Director Name] = $P1705,Table1[imdb_score]),0.75)</f>
        <v>8.1</v>
      </c>
      <c r="V1705" cm="1">
        <f t="array" ref="V1705">PERCENTILE(IF(Table1[Director Name] = $P1705,Table1[imdb_score]),1)</f>
        <v>8.1</v>
      </c>
    </row>
    <row r="1706" spans="1:22">
      <c r="A1706" t="s">
        <v>5246</v>
      </c>
      <c r="B1706">
        <v>29</v>
      </c>
      <c r="C1706">
        <v>82</v>
      </c>
      <c r="D1706" t="s">
        <v>6298</v>
      </c>
      <c r="E1706">
        <v>9628751</v>
      </c>
      <c r="F1706" t="s">
        <v>6299</v>
      </c>
      <c r="G1706" t="s">
        <v>6300</v>
      </c>
      <c r="H1706">
        <v>4628751</v>
      </c>
      <c r="I1706" t="s">
        <v>6301</v>
      </c>
      <c r="J1706" t="s">
        <v>19</v>
      </c>
      <c r="K1706" t="s">
        <v>20</v>
      </c>
      <c r="L1706">
        <v>5000000</v>
      </c>
      <c r="M1706">
        <v>5.9</v>
      </c>
      <c r="N1706" t="s">
        <v>6302</v>
      </c>
      <c r="P1706" t="s">
        <v>6303</v>
      </c>
      <c r="Q1706">
        <v>6.7</v>
      </c>
      <c r="R1706">
        <v>1</v>
      </c>
      <c r="S1706" cm="1">
        <f t="array" ref="S1706">PERCENTILE(IF(Table1[Director Name] = $P1706,Table1[imdb_score]),0.25)</f>
        <v>6.7</v>
      </c>
      <c r="T1706" cm="1">
        <f t="array" ref="T1706">PERCENTILE(IF(Table1[Director Name] = $P1706,Table1[imdb_score]),0.5)</f>
        <v>6.7</v>
      </c>
      <c r="U1706" cm="1">
        <f t="array" ref="U1706">PERCENTILE(IF(Table1[Director Name] = $P1706,Table1[imdb_score]),0.75)</f>
        <v>6.7</v>
      </c>
      <c r="V1706" cm="1">
        <f t="array" ref="V1706">PERCENTILE(IF(Table1[Director Name] = $P1706,Table1[imdb_score]),1)</f>
        <v>6.7</v>
      </c>
    </row>
    <row r="1707" spans="1:22">
      <c r="A1707" t="s">
        <v>2089</v>
      </c>
      <c r="B1707">
        <v>67</v>
      </c>
      <c r="C1707">
        <v>94</v>
      </c>
      <c r="D1707" t="s">
        <v>4219</v>
      </c>
      <c r="E1707">
        <v>20627372</v>
      </c>
      <c r="F1707" t="s">
        <v>899</v>
      </c>
      <c r="G1707" t="s">
        <v>6304</v>
      </c>
      <c r="H1707">
        <v>4627372</v>
      </c>
      <c r="I1707" t="s">
        <v>6305</v>
      </c>
      <c r="J1707" t="s">
        <v>19</v>
      </c>
      <c r="K1707" t="s">
        <v>20</v>
      </c>
      <c r="L1707">
        <v>16000000</v>
      </c>
      <c r="M1707">
        <v>5.3</v>
      </c>
      <c r="N1707" t="s">
        <v>564</v>
      </c>
      <c r="P1707" t="s">
        <v>3075</v>
      </c>
      <c r="Q1707">
        <v>7.6</v>
      </c>
      <c r="R1707">
        <v>1</v>
      </c>
      <c r="S1707" cm="1">
        <f t="array" ref="S1707">PERCENTILE(IF(Table1[Director Name] = $P1707,Table1[imdb_score]),0.25)</f>
        <v>7.6</v>
      </c>
      <c r="T1707" cm="1">
        <f t="array" ref="T1707">PERCENTILE(IF(Table1[Director Name] = $P1707,Table1[imdb_score]),0.5)</f>
        <v>7.6</v>
      </c>
      <c r="U1707" cm="1">
        <f t="array" ref="U1707">PERCENTILE(IF(Table1[Director Name] = $P1707,Table1[imdb_score]),0.75)</f>
        <v>7.6</v>
      </c>
      <c r="V1707" cm="1">
        <f t="array" ref="V1707">PERCENTILE(IF(Table1[Director Name] = $P1707,Table1[imdb_score]),1)</f>
        <v>7.6</v>
      </c>
    </row>
    <row r="1708" spans="1:22">
      <c r="A1708" t="s">
        <v>862</v>
      </c>
      <c r="B1708">
        <v>109</v>
      </c>
      <c r="C1708">
        <v>101</v>
      </c>
      <c r="D1708" t="s">
        <v>2575</v>
      </c>
      <c r="E1708">
        <v>34604054</v>
      </c>
      <c r="F1708" t="s">
        <v>3454</v>
      </c>
      <c r="G1708" t="s">
        <v>6306</v>
      </c>
      <c r="H1708">
        <v>4604054</v>
      </c>
      <c r="I1708" t="s">
        <v>6307</v>
      </c>
      <c r="J1708" t="s">
        <v>19</v>
      </c>
      <c r="K1708" t="s">
        <v>20</v>
      </c>
      <c r="L1708">
        <v>30000000</v>
      </c>
      <c r="M1708">
        <v>5.8</v>
      </c>
      <c r="N1708" t="s">
        <v>87</v>
      </c>
      <c r="P1708" t="s">
        <v>3428</v>
      </c>
      <c r="Q1708">
        <v>7.3</v>
      </c>
      <c r="R1708">
        <v>1</v>
      </c>
      <c r="S1708" cm="1">
        <f t="array" ref="S1708">PERCENTILE(IF(Table1[Director Name] = $P1708,Table1[imdb_score]),0.25)</f>
        <v>7.3</v>
      </c>
      <c r="T1708" cm="1">
        <f t="array" ref="T1708">PERCENTILE(IF(Table1[Director Name] = $P1708,Table1[imdb_score]),0.5)</f>
        <v>7.3</v>
      </c>
      <c r="U1708" cm="1">
        <f t="array" ref="U1708">PERCENTILE(IF(Table1[Director Name] = $P1708,Table1[imdb_score]),0.75)</f>
        <v>7.3</v>
      </c>
      <c r="V1708" cm="1">
        <f t="array" ref="V1708">PERCENTILE(IF(Table1[Director Name] = $P1708,Table1[imdb_score]),1)</f>
        <v>7.3</v>
      </c>
    </row>
    <row r="1709" spans="1:22">
      <c r="A1709" t="s">
        <v>2031</v>
      </c>
      <c r="B1709">
        <v>105</v>
      </c>
      <c r="C1709">
        <v>97</v>
      </c>
      <c r="D1709" t="s">
        <v>144</v>
      </c>
      <c r="E1709">
        <v>18535191</v>
      </c>
      <c r="F1709" t="s">
        <v>761</v>
      </c>
      <c r="G1709" t="s">
        <v>6308</v>
      </c>
      <c r="H1709">
        <v>4535191</v>
      </c>
      <c r="I1709" t="s">
        <v>3616</v>
      </c>
      <c r="J1709" t="s">
        <v>19</v>
      </c>
      <c r="K1709" t="s">
        <v>379</v>
      </c>
      <c r="L1709">
        <v>14000000</v>
      </c>
      <c r="M1709">
        <v>6.9</v>
      </c>
      <c r="N1709" t="s">
        <v>331</v>
      </c>
      <c r="P1709" t="s">
        <v>6309</v>
      </c>
      <c r="Q1709">
        <v>7.4</v>
      </c>
      <c r="R1709">
        <v>1</v>
      </c>
      <c r="S1709" cm="1">
        <f t="array" ref="S1709">PERCENTILE(IF(Table1[Director Name] = $P1709,Table1[imdb_score]),0.25)</f>
        <v>7.4</v>
      </c>
      <c r="T1709" cm="1">
        <f t="array" ref="T1709">PERCENTILE(IF(Table1[Director Name] = $P1709,Table1[imdb_score]),0.5)</f>
        <v>7.4</v>
      </c>
      <c r="U1709" cm="1">
        <f t="array" ref="U1709">PERCENTILE(IF(Table1[Director Name] = $P1709,Table1[imdb_score]),0.75)</f>
        <v>7.4</v>
      </c>
      <c r="V1709" cm="1">
        <f t="array" ref="V1709">PERCENTILE(IF(Table1[Director Name] = $P1709,Table1[imdb_score]),1)</f>
        <v>7.4</v>
      </c>
    </row>
    <row r="1710" spans="1:22">
      <c r="A1710" t="s">
        <v>4030</v>
      </c>
      <c r="B1710">
        <v>365</v>
      </c>
      <c r="C1710">
        <v>100</v>
      </c>
      <c r="D1710" t="s">
        <v>6310</v>
      </c>
      <c r="E1710">
        <v>6531491</v>
      </c>
      <c r="F1710" t="s">
        <v>92</v>
      </c>
      <c r="G1710" t="s">
        <v>6311</v>
      </c>
      <c r="H1710">
        <v>4531491</v>
      </c>
      <c r="I1710" t="s">
        <v>6312</v>
      </c>
      <c r="J1710" t="s">
        <v>19</v>
      </c>
      <c r="K1710" t="s">
        <v>20</v>
      </c>
      <c r="L1710">
        <v>2000000</v>
      </c>
      <c r="M1710">
        <v>7.2</v>
      </c>
      <c r="N1710" t="s">
        <v>48</v>
      </c>
      <c r="P1710" t="s">
        <v>6313</v>
      </c>
      <c r="Q1710">
        <v>6.6</v>
      </c>
      <c r="R1710">
        <v>1</v>
      </c>
      <c r="S1710" cm="1">
        <f t="array" ref="S1710">PERCENTILE(IF(Table1[Director Name] = $P1710,Table1[imdb_score]),0.25)</f>
        <v>6.6</v>
      </c>
      <c r="T1710" cm="1">
        <f t="array" ref="T1710">PERCENTILE(IF(Table1[Director Name] = $P1710,Table1[imdb_score]),0.5)</f>
        <v>6.6</v>
      </c>
      <c r="U1710" cm="1">
        <f t="array" ref="U1710">PERCENTILE(IF(Table1[Director Name] = $P1710,Table1[imdb_score]),0.75)</f>
        <v>6.6</v>
      </c>
      <c r="V1710" cm="1">
        <f t="array" ref="V1710">PERCENTILE(IF(Table1[Director Name] = $P1710,Table1[imdb_score]),1)</f>
        <v>6.6</v>
      </c>
    </row>
    <row r="1711" spans="1:22">
      <c r="A1711" t="s">
        <v>292</v>
      </c>
      <c r="B1711">
        <v>325</v>
      </c>
      <c r="C1711">
        <v>106</v>
      </c>
      <c r="D1711" t="s">
        <v>4530</v>
      </c>
      <c r="E1711">
        <v>14479776</v>
      </c>
      <c r="F1711" t="s">
        <v>1865</v>
      </c>
      <c r="G1711" t="s">
        <v>6314</v>
      </c>
      <c r="H1711">
        <v>4479776</v>
      </c>
      <c r="I1711" t="s">
        <v>6315</v>
      </c>
      <c r="J1711" t="s">
        <v>19</v>
      </c>
      <c r="K1711" t="s">
        <v>20</v>
      </c>
      <c r="L1711">
        <v>10000000</v>
      </c>
      <c r="M1711">
        <v>7</v>
      </c>
      <c r="N1711" t="s">
        <v>5612</v>
      </c>
      <c r="P1711" t="s">
        <v>6316</v>
      </c>
      <c r="Q1711">
        <v>6.5</v>
      </c>
      <c r="R1711">
        <v>1</v>
      </c>
      <c r="S1711" cm="1">
        <f t="array" ref="S1711">PERCENTILE(IF(Table1[Director Name] = $P1711,Table1[imdb_score]),0.25)</f>
        <v>6.5</v>
      </c>
      <c r="T1711" cm="1">
        <f t="array" ref="T1711">PERCENTILE(IF(Table1[Director Name] = $P1711,Table1[imdb_score]),0.5)</f>
        <v>6.5</v>
      </c>
      <c r="U1711" cm="1">
        <f t="array" ref="U1711">PERCENTILE(IF(Table1[Director Name] = $P1711,Table1[imdb_score]),0.75)</f>
        <v>6.5</v>
      </c>
      <c r="V1711" cm="1">
        <f t="array" ref="V1711">PERCENTILE(IF(Table1[Director Name] = $P1711,Table1[imdb_score]),1)</f>
        <v>6.5</v>
      </c>
    </row>
    <row r="1712" spans="1:22">
      <c r="A1712" t="s">
        <v>2737</v>
      </c>
      <c r="B1712">
        <v>134</v>
      </c>
      <c r="C1712">
        <v>123</v>
      </c>
      <c r="D1712" t="s">
        <v>6152</v>
      </c>
      <c r="E1712">
        <v>22452209</v>
      </c>
      <c r="F1712" t="s">
        <v>3113</v>
      </c>
      <c r="G1712" t="s">
        <v>6317</v>
      </c>
      <c r="H1712">
        <v>4452209</v>
      </c>
      <c r="I1712" t="s">
        <v>6318</v>
      </c>
      <c r="J1712" t="s">
        <v>19</v>
      </c>
      <c r="K1712" t="s">
        <v>20</v>
      </c>
      <c r="L1712">
        <v>18000000</v>
      </c>
      <c r="M1712">
        <v>5</v>
      </c>
      <c r="N1712" t="s">
        <v>6319</v>
      </c>
      <c r="P1712" t="s">
        <v>6320</v>
      </c>
      <c r="Q1712">
        <v>5.3</v>
      </c>
      <c r="R1712">
        <v>1</v>
      </c>
      <c r="S1712" cm="1">
        <f t="array" ref="S1712">PERCENTILE(IF(Table1[Director Name] = $P1712,Table1[imdb_score]),0.25)</f>
        <v>5.3</v>
      </c>
      <c r="T1712" cm="1">
        <f t="array" ref="T1712">PERCENTILE(IF(Table1[Director Name] = $P1712,Table1[imdb_score]),0.5)</f>
        <v>5.3</v>
      </c>
      <c r="U1712" cm="1">
        <f t="array" ref="U1712">PERCENTILE(IF(Table1[Director Name] = $P1712,Table1[imdb_score]),0.75)</f>
        <v>5.3</v>
      </c>
      <c r="V1712" cm="1">
        <f t="array" ref="V1712">PERCENTILE(IF(Table1[Director Name] = $P1712,Table1[imdb_score]),1)</f>
        <v>5.3</v>
      </c>
    </row>
    <row r="1713" spans="1:22">
      <c r="A1713" t="s">
        <v>1529</v>
      </c>
      <c r="B1713">
        <v>71</v>
      </c>
      <c r="C1713">
        <v>92</v>
      </c>
      <c r="D1713" t="s">
        <v>470</v>
      </c>
      <c r="E1713">
        <v>25590119</v>
      </c>
      <c r="F1713" t="s">
        <v>6321</v>
      </c>
      <c r="G1713" t="s">
        <v>6322</v>
      </c>
      <c r="H1713">
        <v>4440119</v>
      </c>
      <c r="I1713" t="s">
        <v>469</v>
      </c>
      <c r="J1713" t="s">
        <v>19</v>
      </c>
      <c r="K1713" t="s">
        <v>347</v>
      </c>
      <c r="L1713">
        <v>21150000</v>
      </c>
      <c r="M1713">
        <v>4.8</v>
      </c>
      <c r="N1713" t="s">
        <v>6323</v>
      </c>
      <c r="P1713" t="s">
        <v>6324</v>
      </c>
      <c r="Q1713">
        <v>7.1</v>
      </c>
      <c r="R1713">
        <v>1</v>
      </c>
      <c r="S1713" cm="1">
        <f t="array" ref="S1713">PERCENTILE(IF(Table1[Director Name] = $P1713,Table1[imdb_score]),0.25)</f>
        <v>7.1</v>
      </c>
      <c r="T1713" cm="1">
        <f t="array" ref="T1713">PERCENTILE(IF(Table1[Director Name] = $P1713,Table1[imdb_score]),0.5)</f>
        <v>7.1</v>
      </c>
      <c r="U1713" cm="1">
        <f t="array" ref="U1713">PERCENTILE(IF(Table1[Director Name] = $P1713,Table1[imdb_score]),0.75)</f>
        <v>7.1</v>
      </c>
      <c r="V1713" cm="1">
        <f t="array" ref="V1713">PERCENTILE(IF(Table1[Director Name] = $P1713,Table1[imdb_score]),1)</f>
        <v>7.1</v>
      </c>
    </row>
    <row r="1714" spans="1:22">
      <c r="A1714" t="s">
        <v>4587</v>
      </c>
      <c r="B1714">
        <v>220</v>
      </c>
      <c r="C1714">
        <v>95</v>
      </c>
      <c r="D1714" t="s">
        <v>3992</v>
      </c>
      <c r="E1714">
        <v>6851969</v>
      </c>
      <c r="F1714" t="s">
        <v>937</v>
      </c>
      <c r="G1714" t="s">
        <v>6325</v>
      </c>
      <c r="H1714">
        <v>4351969</v>
      </c>
      <c r="I1714" t="s">
        <v>6326</v>
      </c>
      <c r="J1714" t="s">
        <v>19</v>
      </c>
      <c r="K1714" t="s">
        <v>20</v>
      </c>
      <c r="L1714">
        <v>2500000</v>
      </c>
      <c r="M1714">
        <v>7.1</v>
      </c>
      <c r="N1714" t="s">
        <v>564</v>
      </c>
      <c r="P1714" t="s">
        <v>5379</v>
      </c>
      <c r="Q1714">
        <v>7.6</v>
      </c>
      <c r="R1714">
        <v>1</v>
      </c>
      <c r="S1714" cm="1">
        <f t="array" ref="S1714">PERCENTILE(IF(Table1[Director Name] = $P1714,Table1[imdb_score]),0.25)</f>
        <v>7.6</v>
      </c>
      <c r="T1714" cm="1">
        <f t="array" ref="T1714">PERCENTILE(IF(Table1[Director Name] = $P1714,Table1[imdb_score]),0.5)</f>
        <v>7.6</v>
      </c>
      <c r="U1714" cm="1">
        <f t="array" ref="U1714">PERCENTILE(IF(Table1[Director Name] = $P1714,Table1[imdb_score]),0.75)</f>
        <v>7.6</v>
      </c>
      <c r="V1714" cm="1">
        <f t="array" ref="V1714">PERCENTILE(IF(Table1[Director Name] = $P1714,Table1[imdb_score]),1)</f>
        <v>7.6</v>
      </c>
    </row>
    <row r="1715" spans="1:22">
      <c r="A1715" t="s">
        <v>357</v>
      </c>
      <c r="B1715">
        <v>92</v>
      </c>
      <c r="C1715">
        <v>97</v>
      </c>
      <c r="D1715" t="s">
        <v>2860</v>
      </c>
      <c r="E1715">
        <v>27338033</v>
      </c>
      <c r="F1715" t="s">
        <v>1072</v>
      </c>
      <c r="G1715" t="s">
        <v>6327</v>
      </c>
      <c r="H1715">
        <v>4338033</v>
      </c>
      <c r="I1715" t="s">
        <v>6328</v>
      </c>
      <c r="J1715" t="s">
        <v>19</v>
      </c>
      <c r="K1715" t="s">
        <v>20</v>
      </c>
      <c r="L1715">
        <v>23000000</v>
      </c>
      <c r="M1715">
        <v>6.1</v>
      </c>
      <c r="N1715" t="s">
        <v>331</v>
      </c>
      <c r="P1715" t="s">
        <v>98</v>
      </c>
      <c r="Q1715">
        <v>8.1</v>
      </c>
      <c r="R1715">
        <v>1</v>
      </c>
      <c r="S1715" cm="1">
        <f t="array" ref="S1715">PERCENTILE(IF(Table1[Director Name] = $P1715,Table1[imdb_score]),0.25)</f>
        <v>8.1</v>
      </c>
      <c r="T1715" cm="1">
        <f t="array" ref="T1715">PERCENTILE(IF(Table1[Director Name] = $P1715,Table1[imdb_score]),0.5)</f>
        <v>8.1</v>
      </c>
      <c r="U1715" cm="1">
        <f t="array" ref="U1715">PERCENTILE(IF(Table1[Director Name] = $P1715,Table1[imdb_score]),0.75)</f>
        <v>8.1</v>
      </c>
      <c r="V1715" cm="1">
        <f t="array" ref="V1715">PERCENTILE(IF(Table1[Director Name] = $P1715,Table1[imdb_score]),1)</f>
        <v>8.1</v>
      </c>
    </row>
    <row r="1716" spans="1:22">
      <c r="A1716" t="s">
        <v>519</v>
      </c>
      <c r="B1716">
        <v>97</v>
      </c>
      <c r="C1716">
        <v>98</v>
      </c>
      <c r="D1716" t="s">
        <v>2094</v>
      </c>
      <c r="E1716">
        <v>74329966</v>
      </c>
      <c r="F1716" t="s">
        <v>45</v>
      </c>
      <c r="G1716" t="s">
        <v>6329</v>
      </c>
      <c r="H1716">
        <v>4329966</v>
      </c>
      <c r="I1716" t="s">
        <v>4467</v>
      </c>
      <c r="J1716" t="s">
        <v>19</v>
      </c>
      <c r="K1716" t="s">
        <v>20</v>
      </c>
      <c r="L1716">
        <v>70000000</v>
      </c>
      <c r="M1716">
        <v>5.7</v>
      </c>
      <c r="N1716" t="s">
        <v>6330</v>
      </c>
      <c r="P1716" t="s">
        <v>6331</v>
      </c>
      <c r="Q1716">
        <v>5.8</v>
      </c>
      <c r="R1716">
        <v>1</v>
      </c>
      <c r="S1716" cm="1">
        <f t="array" ref="S1716">PERCENTILE(IF(Table1[Director Name] = $P1716,Table1[imdb_score]),0.25)</f>
        <v>5.8</v>
      </c>
      <c r="T1716" cm="1">
        <f t="array" ref="T1716">PERCENTILE(IF(Table1[Director Name] = $P1716,Table1[imdb_score]),0.5)</f>
        <v>5.8</v>
      </c>
      <c r="U1716" cm="1">
        <f t="array" ref="U1716">PERCENTILE(IF(Table1[Director Name] = $P1716,Table1[imdb_score]),0.75)</f>
        <v>5.8</v>
      </c>
      <c r="V1716" cm="1">
        <f t="array" ref="V1716">PERCENTILE(IF(Table1[Director Name] = $P1716,Table1[imdb_score]),1)</f>
        <v>5.8</v>
      </c>
    </row>
    <row r="1717" spans="1:22">
      <c r="A1717" t="s">
        <v>576</v>
      </c>
      <c r="B1717">
        <v>77</v>
      </c>
      <c r="C1717">
        <v>96</v>
      </c>
      <c r="D1717" t="s">
        <v>6332</v>
      </c>
      <c r="E1717">
        <v>4505922</v>
      </c>
      <c r="F1717" t="s">
        <v>310</v>
      </c>
      <c r="G1717" t="s">
        <v>6333</v>
      </c>
      <c r="H1717">
        <v>4305922</v>
      </c>
      <c r="I1717" t="s">
        <v>6334</v>
      </c>
      <c r="J1717" t="s">
        <v>19</v>
      </c>
      <c r="K1717" t="s">
        <v>20</v>
      </c>
      <c r="L1717">
        <v>200000</v>
      </c>
      <c r="M1717">
        <v>7.4</v>
      </c>
      <c r="N1717" t="s">
        <v>167</v>
      </c>
      <c r="P1717" t="s">
        <v>6335</v>
      </c>
      <c r="Q1717">
        <v>7.5</v>
      </c>
      <c r="R1717">
        <v>1</v>
      </c>
      <c r="S1717" cm="1">
        <f t="array" ref="S1717">PERCENTILE(IF(Table1[Director Name] = $P1717,Table1[imdb_score]),0.25)</f>
        <v>7.5</v>
      </c>
      <c r="T1717" cm="1">
        <f t="array" ref="T1717">PERCENTILE(IF(Table1[Director Name] = $P1717,Table1[imdb_score]),0.5)</f>
        <v>7.5</v>
      </c>
      <c r="U1717" cm="1">
        <f t="array" ref="U1717">PERCENTILE(IF(Table1[Director Name] = $P1717,Table1[imdb_score]),0.75)</f>
        <v>7.5</v>
      </c>
      <c r="V1717" cm="1">
        <f t="array" ref="V1717">PERCENTILE(IF(Table1[Director Name] = $P1717,Table1[imdb_score]),1)</f>
        <v>7.5</v>
      </c>
    </row>
    <row r="1718" spans="1:22">
      <c r="A1718" t="s">
        <v>711</v>
      </c>
      <c r="B1718">
        <v>325</v>
      </c>
      <c r="C1718">
        <v>94</v>
      </c>
      <c r="D1718" t="s">
        <v>4802</v>
      </c>
      <c r="E1718">
        <v>16300302</v>
      </c>
      <c r="F1718" t="s">
        <v>1548</v>
      </c>
      <c r="G1718" t="s">
        <v>6336</v>
      </c>
      <c r="H1718">
        <v>4300302</v>
      </c>
      <c r="I1718" t="s">
        <v>5027</v>
      </c>
      <c r="J1718" t="s">
        <v>19</v>
      </c>
      <c r="K1718" t="s">
        <v>20</v>
      </c>
      <c r="L1718">
        <v>12000000</v>
      </c>
      <c r="M1718">
        <v>6.3</v>
      </c>
      <c r="N1718" t="s">
        <v>167</v>
      </c>
      <c r="P1718" t="s">
        <v>6337</v>
      </c>
      <c r="Q1718">
        <v>5.3</v>
      </c>
      <c r="R1718">
        <v>1</v>
      </c>
      <c r="S1718" cm="1">
        <f t="array" ref="S1718">PERCENTILE(IF(Table1[Director Name] = $P1718,Table1[imdb_score]),0.25)</f>
        <v>5.3</v>
      </c>
      <c r="T1718" cm="1">
        <f t="array" ref="T1718">PERCENTILE(IF(Table1[Director Name] = $P1718,Table1[imdb_score]),0.5)</f>
        <v>5.3</v>
      </c>
      <c r="U1718" cm="1">
        <f t="array" ref="U1718">PERCENTILE(IF(Table1[Director Name] = $P1718,Table1[imdb_score]),0.75)</f>
        <v>5.3</v>
      </c>
      <c r="V1718" cm="1">
        <f t="array" ref="V1718">PERCENTILE(IF(Table1[Director Name] = $P1718,Table1[imdb_score]),1)</f>
        <v>5.3</v>
      </c>
    </row>
    <row r="1719" spans="1:22">
      <c r="A1719" t="s">
        <v>625</v>
      </c>
      <c r="B1719">
        <v>171</v>
      </c>
      <c r="C1719">
        <v>92</v>
      </c>
      <c r="D1719" t="s">
        <v>6338</v>
      </c>
      <c r="E1719">
        <v>25296447</v>
      </c>
      <c r="F1719" t="s">
        <v>522</v>
      </c>
      <c r="G1719" t="s">
        <v>6339</v>
      </c>
      <c r="H1719">
        <v>4296447</v>
      </c>
      <c r="I1719" t="s">
        <v>6340</v>
      </c>
      <c r="J1719" t="s">
        <v>19</v>
      </c>
      <c r="K1719" t="s">
        <v>822</v>
      </c>
      <c r="L1719">
        <v>21000000</v>
      </c>
      <c r="M1719">
        <v>6.8</v>
      </c>
      <c r="N1719" t="s">
        <v>524</v>
      </c>
      <c r="P1719" t="s">
        <v>1448</v>
      </c>
      <c r="Q1719">
        <v>5.7</v>
      </c>
      <c r="R1719">
        <v>1</v>
      </c>
      <c r="S1719" cm="1">
        <f t="array" ref="S1719">PERCENTILE(IF(Table1[Director Name] = $P1719,Table1[imdb_score]),0.25)</f>
        <v>5.7</v>
      </c>
      <c r="T1719" cm="1">
        <f t="array" ref="T1719">PERCENTILE(IF(Table1[Director Name] = $P1719,Table1[imdb_score]),0.5)</f>
        <v>5.7</v>
      </c>
      <c r="U1719" cm="1">
        <f t="array" ref="U1719">PERCENTILE(IF(Table1[Director Name] = $P1719,Table1[imdb_score]),0.75)</f>
        <v>5.7</v>
      </c>
      <c r="V1719" cm="1">
        <f t="array" ref="V1719">PERCENTILE(IF(Table1[Director Name] = $P1719,Table1[imdb_score]),1)</f>
        <v>5.7</v>
      </c>
    </row>
    <row r="1720" spans="1:22">
      <c r="A1720" t="s">
        <v>4073</v>
      </c>
      <c r="B1720">
        <v>81</v>
      </c>
      <c r="C1720">
        <v>97</v>
      </c>
      <c r="D1720" t="s">
        <v>6341</v>
      </c>
      <c r="E1720">
        <v>7282851</v>
      </c>
      <c r="F1720" t="s">
        <v>6342</v>
      </c>
      <c r="G1720" t="s">
        <v>6343</v>
      </c>
      <c r="H1720">
        <v>4282851</v>
      </c>
      <c r="I1720" t="s">
        <v>6344</v>
      </c>
      <c r="J1720" t="s">
        <v>19</v>
      </c>
      <c r="K1720" t="s">
        <v>20</v>
      </c>
      <c r="L1720">
        <v>3000000</v>
      </c>
      <c r="M1720">
        <v>6.5</v>
      </c>
      <c r="N1720" t="s">
        <v>6345</v>
      </c>
      <c r="P1720" t="s">
        <v>6346</v>
      </c>
      <c r="Q1720">
        <v>4.0999999999999996</v>
      </c>
      <c r="R1720">
        <v>1</v>
      </c>
      <c r="S1720" cm="1">
        <f t="array" ref="S1720">PERCENTILE(IF(Table1[Director Name] = $P1720,Table1[imdb_score]),0.25)</f>
        <v>4.0999999999999996</v>
      </c>
      <c r="T1720" cm="1">
        <f t="array" ref="T1720">PERCENTILE(IF(Table1[Director Name] = $P1720,Table1[imdb_score]),0.5)</f>
        <v>4.0999999999999996</v>
      </c>
      <c r="U1720" cm="1">
        <f t="array" ref="U1720">PERCENTILE(IF(Table1[Director Name] = $P1720,Table1[imdb_score]),0.75)</f>
        <v>4.0999999999999996</v>
      </c>
      <c r="V1720" cm="1">
        <f t="array" ref="V1720">PERCENTILE(IF(Table1[Director Name] = $P1720,Table1[imdb_score]),1)</f>
        <v>4.0999999999999996</v>
      </c>
    </row>
    <row r="1721" spans="1:22">
      <c r="A1721" t="s">
        <v>1727</v>
      </c>
      <c r="B1721">
        <v>214</v>
      </c>
      <c r="C1721">
        <v>135</v>
      </c>
      <c r="D1721" t="s">
        <v>6347</v>
      </c>
      <c r="E1721">
        <v>7563397</v>
      </c>
      <c r="F1721" t="s">
        <v>1060</v>
      </c>
      <c r="G1721" t="s">
        <v>6348</v>
      </c>
      <c r="H1721">
        <v>4263397</v>
      </c>
      <c r="I1721" t="s">
        <v>6349</v>
      </c>
      <c r="J1721" t="s">
        <v>117</v>
      </c>
      <c r="K1721" t="s">
        <v>6350</v>
      </c>
      <c r="L1721">
        <v>3300000</v>
      </c>
      <c r="M1721">
        <v>8.6999999999999993</v>
      </c>
      <c r="N1721" t="s">
        <v>758</v>
      </c>
      <c r="P1721" t="s">
        <v>4801</v>
      </c>
      <c r="Q1721">
        <v>6.3</v>
      </c>
      <c r="R1721">
        <v>1</v>
      </c>
      <c r="S1721" cm="1">
        <f t="array" ref="S1721">PERCENTILE(IF(Table1[Director Name] = $P1721,Table1[imdb_score]),0.25)</f>
        <v>6.3</v>
      </c>
      <c r="T1721" cm="1">
        <f t="array" ref="T1721">PERCENTILE(IF(Table1[Director Name] = $P1721,Table1[imdb_score]),0.5)</f>
        <v>6.3</v>
      </c>
      <c r="U1721" cm="1">
        <f t="array" ref="U1721">PERCENTILE(IF(Table1[Director Name] = $P1721,Table1[imdb_score]),0.75)</f>
        <v>6.3</v>
      </c>
      <c r="V1721" cm="1">
        <f t="array" ref="V1721">PERCENTILE(IF(Table1[Director Name] = $P1721,Table1[imdb_score]),1)</f>
        <v>6.3</v>
      </c>
    </row>
    <row r="1722" spans="1:22">
      <c r="A1722" t="s">
        <v>3533</v>
      </c>
      <c r="B1722">
        <v>33</v>
      </c>
      <c r="C1722">
        <v>93</v>
      </c>
      <c r="D1722" t="s">
        <v>6351</v>
      </c>
      <c r="E1722">
        <v>29247405</v>
      </c>
      <c r="F1722" t="s">
        <v>2945</v>
      </c>
      <c r="G1722" t="s">
        <v>6352</v>
      </c>
      <c r="H1722">
        <v>4247405</v>
      </c>
      <c r="I1722" t="s">
        <v>6353</v>
      </c>
      <c r="J1722" t="s">
        <v>19</v>
      </c>
      <c r="K1722" t="s">
        <v>379</v>
      </c>
      <c r="L1722">
        <v>25000000</v>
      </c>
      <c r="M1722">
        <v>3.3</v>
      </c>
      <c r="N1722" t="s">
        <v>6354</v>
      </c>
      <c r="P1722" t="s">
        <v>6355</v>
      </c>
      <c r="Q1722">
        <v>3.3</v>
      </c>
      <c r="R1722">
        <v>1</v>
      </c>
      <c r="S1722" cm="1">
        <f t="array" ref="S1722">PERCENTILE(IF(Table1[Director Name] = $P1722,Table1[imdb_score]),0.25)</f>
        <v>3.3</v>
      </c>
      <c r="T1722" cm="1">
        <f t="array" ref="T1722">PERCENTILE(IF(Table1[Director Name] = $P1722,Table1[imdb_score]),0.5)</f>
        <v>3.3</v>
      </c>
      <c r="U1722" cm="1">
        <f t="array" ref="U1722">PERCENTILE(IF(Table1[Director Name] = $P1722,Table1[imdb_score]),0.75)</f>
        <v>3.3</v>
      </c>
      <c r="V1722" cm="1">
        <f t="array" ref="V1722">PERCENTILE(IF(Table1[Director Name] = $P1722,Table1[imdb_score]),1)</f>
        <v>3.3</v>
      </c>
    </row>
    <row r="1723" spans="1:22">
      <c r="A1723" t="s">
        <v>4385</v>
      </c>
      <c r="B1723">
        <v>21</v>
      </c>
      <c r="C1723">
        <v>107</v>
      </c>
      <c r="D1723" t="s">
        <v>6356</v>
      </c>
      <c r="E1723">
        <v>8000000</v>
      </c>
      <c r="F1723" t="s">
        <v>6357</v>
      </c>
      <c r="G1723" t="s">
        <v>6358</v>
      </c>
      <c r="H1723">
        <v>4231215</v>
      </c>
      <c r="I1723" t="s">
        <v>6359</v>
      </c>
      <c r="J1723" t="s">
        <v>19</v>
      </c>
      <c r="K1723" t="s">
        <v>20</v>
      </c>
      <c r="L1723">
        <v>3768785</v>
      </c>
      <c r="M1723">
        <v>7</v>
      </c>
      <c r="N1723" t="s">
        <v>6360</v>
      </c>
      <c r="P1723" t="s">
        <v>6361</v>
      </c>
      <c r="Q1723">
        <v>7.6</v>
      </c>
      <c r="R1723">
        <v>1</v>
      </c>
      <c r="S1723" cm="1">
        <f t="array" ref="S1723">PERCENTILE(IF(Table1[Director Name] = $P1723,Table1[imdb_score]),0.25)</f>
        <v>7.6</v>
      </c>
      <c r="T1723" cm="1">
        <f t="array" ref="T1723">PERCENTILE(IF(Table1[Director Name] = $P1723,Table1[imdb_score]),0.5)</f>
        <v>7.6</v>
      </c>
      <c r="U1723" cm="1">
        <f t="array" ref="U1723">PERCENTILE(IF(Table1[Director Name] = $P1723,Table1[imdb_score]),0.75)</f>
        <v>7.6</v>
      </c>
      <c r="V1723" cm="1">
        <f t="array" ref="V1723">PERCENTILE(IF(Table1[Director Name] = $P1723,Table1[imdb_score]),1)</f>
        <v>7.6</v>
      </c>
    </row>
    <row r="1724" spans="1:22">
      <c r="A1724" t="s">
        <v>381</v>
      </c>
      <c r="B1724">
        <v>231</v>
      </c>
      <c r="C1724">
        <v>99</v>
      </c>
      <c r="D1724" t="s">
        <v>6362</v>
      </c>
      <c r="E1724">
        <v>9203192</v>
      </c>
      <c r="F1724" t="s">
        <v>1044</v>
      </c>
      <c r="G1724" t="s">
        <v>6363</v>
      </c>
      <c r="H1724">
        <v>4203192</v>
      </c>
      <c r="I1724" t="s">
        <v>6364</v>
      </c>
      <c r="J1724" t="s">
        <v>19</v>
      </c>
      <c r="K1724" t="s">
        <v>20</v>
      </c>
      <c r="L1724">
        <v>5000000</v>
      </c>
      <c r="M1724">
        <v>6.8</v>
      </c>
      <c r="N1724" t="s">
        <v>588</v>
      </c>
      <c r="P1724" t="s">
        <v>4579</v>
      </c>
      <c r="Q1724">
        <v>6.1</v>
      </c>
      <c r="R1724">
        <v>1</v>
      </c>
      <c r="S1724" cm="1">
        <f t="array" ref="S1724">PERCENTILE(IF(Table1[Director Name] = $P1724,Table1[imdb_score]),0.25)</f>
        <v>6.1</v>
      </c>
      <c r="T1724" cm="1">
        <f t="array" ref="T1724">PERCENTILE(IF(Table1[Director Name] = $P1724,Table1[imdb_score]),0.5)</f>
        <v>6.1</v>
      </c>
      <c r="U1724" cm="1">
        <f t="array" ref="U1724">PERCENTILE(IF(Table1[Director Name] = $P1724,Table1[imdb_score]),0.75)</f>
        <v>6.1</v>
      </c>
      <c r="V1724" cm="1">
        <f t="array" ref="V1724">PERCENTILE(IF(Table1[Director Name] = $P1724,Table1[imdb_score]),1)</f>
        <v>6.1</v>
      </c>
    </row>
    <row r="1725" spans="1:22">
      <c r="A1725" t="s">
        <v>809</v>
      </c>
      <c r="B1725">
        <v>94</v>
      </c>
      <c r="C1725">
        <v>93</v>
      </c>
      <c r="D1725" t="s">
        <v>1141</v>
      </c>
      <c r="E1725">
        <v>84185387</v>
      </c>
      <c r="F1725" t="s">
        <v>1146</v>
      </c>
      <c r="G1725" t="s">
        <v>6365</v>
      </c>
      <c r="H1725">
        <v>4185387</v>
      </c>
      <c r="I1725" t="s">
        <v>2459</v>
      </c>
      <c r="J1725" t="s">
        <v>19</v>
      </c>
      <c r="K1725" t="s">
        <v>20</v>
      </c>
      <c r="L1725">
        <v>80000000</v>
      </c>
      <c r="M1725">
        <v>4.9000000000000004</v>
      </c>
      <c r="N1725" t="s">
        <v>6366</v>
      </c>
      <c r="P1725" t="s">
        <v>6367</v>
      </c>
      <c r="Q1725">
        <v>4.5</v>
      </c>
      <c r="R1725">
        <v>1</v>
      </c>
      <c r="S1725" cm="1">
        <f t="array" ref="S1725">PERCENTILE(IF(Table1[Director Name] = $P1725,Table1[imdb_score]),0.25)</f>
        <v>4.5</v>
      </c>
      <c r="T1725" cm="1">
        <f t="array" ref="T1725">PERCENTILE(IF(Table1[Director Name] = $P1725,Table1[imdb_score]),0.5)</f>
        <v>4.5</v>
      </c>
      <c r="U1725" cm="1">
        <f t="array" ref="U1725">PERCENTILE(IF(Table1[Director Name] = $P1725,Table1[imdb_score]),0.75)</f>
        <v>4.5</v>
      </c>
      <c r="V1725" cm="1">
        <f t="array" ref="V1725">PERCENTILE(IF(Table1[Director Name] = $P1725,Table1[imdb_score]),1)</f>
        <v>4.5</v>
      </c>
    </row>
    <row r="1726" spans="1:22">
      <c r="A1726" t="s">
        <v>1801</v>
      </c>
      <c r="B1726">
        <v>69</v>
      </c>
      <c r="C1726">
        <v>90</v>
      </c>
      <c r="D1726" t="s">
        <v>3173</v>
      </c>
      <c r="E1726">
        <v>19158074</v>
      </c>
      <c r="F1726" t="s">
        <v>2140</v>
      </c>
      <c r="G1726" t="s">
        <v>6368</v>
      </c>
      <c r="H1726">
        <v>4158074</v>
      </c>
      <c r="I1726" t="s">
        <v>6369</v>
      </c>
      <c r="J1726" t="s">
        <v>19</v>
      </c>
      <c r="K1726" t="s">
        <v>20</v>
      </c>
      <c r="L1726">
        <v>15000000</v>
      </c>
      <c r="M1726">
        <v>6.7</v>
      </c>
      <c r="N1726" t="s">
        <v>1068</v>
      </c>
      <c r="P1726" t="s">
        <v>6370</v>
      </c>
      <c r="Q1726">
        <v>5.9</v>
      </c>
      <c r="R1726">
        <v>1</v>
      </c>
      <c r="S1726" cm="1">
        <f t="array" ref="S1726">PERCENTILE(IF(Table1[Director Name] = $P1726,Table1[imdb_score]),0.25)</f>
        <v>5.9</v>
      </c>
      <c r="T1726" cm="1">
        <f t="array" ref="T1726">PERCENTILE(IF(Table1[Director Name] = $P1726,Table1[imdb_score]),0.5)</f>
        <v>5.9</v>
      </c>
      <c r="U1726" cm="1">
        <f t="array" ref="U1726">PERCENTILE(IF(Table1[Director Name] = $P1726,Table1[imdb_score]),0.75)</f>
        <v>5.9</v>
      </c>
      <c r="V1726" cm="1">
        <f t="array" ref="V1726">PERCENTILE(IF(Table1[Director Name] = $P1726,Table1[imdb_score]),1)</f>
        <v>5.9</v>
      </c>
    </row>
    <row r="1727" spans="1:22">
      <c r="A1727" t="s">
        <v>6371</v>
      </c>
      <c r="B1727">
        <v>466</v>
      </c>
      <c r="C1727">
        <v>127</v>
      </c>
      <c r="D1727" t="s">
        <v>793</v>
      </c>
      <c r="E1727">
        <v>24104113</v>
      </c>
      <c r="F1727" t="s">
        <v>1566</v>
      </c>
      <c r="G1727" t="s">
        <v>6372</v>
      </c>
      <c r="H1727">
        <v>4104113</v>
      </c>
      <c r="I1727" t="s">
        <v>824</v>
      </c>
      <c r="J1727" t="s">
        <v>19</v>
      </c>
      <c r="K1727" t="s">
        <v>822</v>
      </c>
      <c r="L1727">
        <v>20000000</v>
      </c>
      <c r="M1727">
        <v>7.1</v>
      </c>
      <c r="N1727" t="s">
        <v>205</v>
      </c>
      <c r="P1727" t="s">
        <v>4552</v>
      </c>
      <c r="Q1727">
        <v>7.3</v>
      </c>
      <c r="R1727">
        <v>1</v>
      </c>
      <c r="S1727" cm="1">
        <f t="array" ref="S1727">PERCENTILE(IF(Table1[Director Name] = $P1727,Table1[imdb_score]),0.25)</f>
        <v>7.3</v>
      </c>
      <c r="T1727" cm="1">
        <f t="array" ref="T1727">PERCENTILE(IF(Table1[Director Name] = $P1727,Table1[imdb_score]),0.5)</f>
        <v>7.3</v>
      </c>
      <c r="U1727" cm="1">
        <f t="array" ref="U1727">PERCENTILE(IF(Table1[Director Name] = $P1727,Table1[imdb_score]),0.75)</f>
        <v>7.3</v>
      </c>
      <c r="V1727" cm="1">
        <f t="array" ref="V1727">PERCENTILE(IF(Table1[Director Name] = $P1727,Table1[imdb_score]),1)</f>
        <v>7.3</v>
      </c>
    </row>
    <row r="1728" spans="1:22">
      <c r="A1728" t="s">
        <v>5637</v>
      </c>
      <c r="B1728">
        <v>37</v>
      </c>
      <c r="C1728">
        <v>99</v>
      </c>
      <c r="D1728" t="s">
        <v>6373</v>
      </c>
      <c r="E1728">
        <v>7059537</v>
      </c>
      <c r="F1728" t="s">
        <v>2980</v>
      </c>
      <c r="G1728" t="s">
        <v>6374</v>
      </c>
      <c r="H1728">
        <v>4059537</v>
      </c>
      <c r="I1728" t="s">
        <v>6375</v>
      </c>
      <c r="J1728" t="s">
        <v>19</v>
      </c>
      <c r="K1728" t="s">
        <v>20</v>
      </c>
      <c r="L1728">
        <v>3000000</v>
      </c>
      <c r="M1728">
        <v>3</v>
      </c>
      <c r="N1728" t="s">
        <v>57</v>
      </c>
      <c r="P1728" t="s">
        <v>4766</v>
      </c>
      <c r="Q1728">
        <v>5.9</v>
      </c>
      <c r="R1728">
        <v>1</v>
      </c>
      <c r="S1728" cm="1">
        <f t="array" ref="S1728">PERCENTILE(IF(Table1[Director Name] = $P1728,Table1[imdb_score]),0.25)</f>
        <v>5.9</v>
      </c>
      <c r="T1728" cm="1">
        <f t="array" ref="T1728">PERCENTILE(IF(Table1[Director Name] = $P1728,Table1[imdb_score]),0.5)</f>
        <v>5.9</v>
      </c>
      <c r="U1728" cm="1">
        <f t="array" ref="U1728">PERCENTILE(IF(Table1[Director Name] = $P1728,Table1[imdb_score]),0.75)</f>
        <v>5.9</v>
      </c>
      <c r="V1728" cm="1">
        <f t="array" ref="V1728">PERCENTILE(IF(Table1[Director Name] = $P1728,Table1[imdb_score]),1)</f>
        <v>5.9</v>
      </c>
    </row>
    <row r="1729" spans="1:22">
      <c r="A1729" t="s">
        <v>3738</v>
      </c>
      <c r="B1729">
        <v>195</v>
      </c>
      <c r="C1729">
        <v>91</v>
      </c>
      <c r="D1729" t="s">
        <v>1298</v>
      </c>
      <c r="E1729">
        <v>12055108</v>
      </c>
      <c r="F1729" t="s">
        <v>6376</v>
      </c>
      <c r="G1729" t="s">
        <v>6377</v>
      </c>
      <c r="H1729">
        <v>4055108</v>
      </c>
      <c r="I1729" t="s">
        <v>2672</v>
      </c>
      <c r="J1729" t="s">
        <v>19</v>
      </c>
      <c r="K1729" t="s">
        <v>20</v>
      </c>
      <c r="L1729">
        <v>8000000</v>
      </c>
      <c r="M1729">
        <v>6.9</v>
      </c>
      <c r="N1729" t="s">
        <v>167</v>
      </c>
      <c r="P1729" t="s">
        <v>6378</v>
      </c>
      <c r="Q1729">
        <v>7.5</v>
      </c>
      <c r="R1729">
        <v>1</v>
      </c>
      <c r="S1729" cm="1">
        <f t="array" ref="S1729">PERCENTILE(IF(Table1[Director Name] = $P1729,Table1[imdb_score]),0.25)</f>
        <v>7.5</v>
      </c>
      <c r="T1729" cm="1">
        <f t="array" ref="T1729">PERCENTILE(IF(Table1[Director Name] = $P1729,Table1[imdb_score]),0.5)</f>
        <v>7.5</v>
      </c>
      <c r="U1729" cm="1">
        <f t="array" ref="U1729">PERCENTILE(IF(Table1[Director Name] = $P1729,Table1[imdb_score]),0.75)</f>
        <v>7.5</v>
      </c>
      <c r="V1729" cm="1">
        <f t="array" ref="V1729">PERCENTILE(IF(Table1[Director Name] = $P1729,Table1[imdb_score]),1)</f>
        <v>7.5</v>
      </c>
    </row>
    <row r="1730" spans="1:22">
      <c r="A1730" t="s">
        <v>3946</v>
      </c>
      <c r="B1730">
        <v>16</v>
      </c>
      <c r="C1730">
        <v>84</v>
      </c>
      <c r="D1730" t="s">
        <v>6379</v>
      </c>
      <c r="E1730">
        <v>6026908</v>
      </c>
      <c r="F1730" t="s">
        <v>2395</v>
      </c>
      <c r="G1730" t="s">
        <v>6380</v>
      </c>
      <c r="H1730">
        <v>4026908</v>
      </c>
      <c r="I1730" t="s">
        <v>6381</v>
      </c>
      <c r="J1730" t="s">
        <v>19</v>
      </c>
      <c r="K1730" t="s">
        <v>20</v>
      </c>
      <c r="L1730">
        <v>2000000</v>
      </c>
      <c r="M1730">
        <v>4.3</v>
      </c>
      <c r="N1730" t="s">
        <v>167</v>
      </c>
      <c r="P1730" t="s">
        <v>6382</v>
      </c>
      <c r="Q1730">
        <v>7.2</v>
      </c>
      <c r="R1730">
        <v>1</v>
      </c>
      <c r="S1730" cm="1">
        <f t="array" ref="S1730">PERCENTILE(IF(Table1[Director Name] = $P1730,Table1[imdb_score]),0.25)</f>
        <v>7.2</v>
      </c>
      <c r="T1730" cm="1">
        <f t="array" ref="T1730">PERCENTILE(IF(Table1[Director Name] = $P1730,Table1[imdb_score]),0.5)</f>
        <v>7.2</v>
      </c>
      <c r="U1730" cm="1">
        <f t="array" ref="U1730">PERCENTILE(IF(Table1[Director Name] = $P1730,Table1[imdb_score]),0.75)</f>
        <v>7.2</v>
      </c>
      <c r="V1730" cm="1">
        <f t="array" ref="V1730">PERCENTILE(IF(Table1[Director Name] = $P1730,Table1[imdb_score]),1)</f>
        <v>7.2</v>
      </c>
    </row>
    <row r="1731" spans="1:22">
      <c r="A1731" t="s">
        <v>1388</v>
      </c>
      <c r="B1731">
        <v>128</v>
      </c>
      <c r="C1731">
        <v>112</v>
      </c>
      <c r="D1731" t="s">
        <v>3621</v>
      </c>
      <c r="E1731">
        <v>39026186</v>
      </c>
      <c r="F1731" t="s">
        <v>6383</v>
      </c>
      <c r="G1731" t="s">
        <v>6384</v>
      </c>
      <c r="H1731">
        <v>4026186</v>
      </c>
      <c r="I1731" t="s">
        <v>6385</v>
      </c>
      <c r="J1731" t="s">
        <v>19</v>
      </c>
      <c r="K1731" t="s">
        <v>20</v>
      </c>
      <c r="L1731">
        <v>35000000</v>
      </c>
      <c r="M1731">
        <v>5.9</v>
      </c>
      <c r="N1731" t="s">
        <v>564</v>
      </c>
      <c r="P1731" t="s">
        <v>6386</v>
      </c>
      <c r="Q1731">
        <v>5.3</v>
      </c>
      <c r="R1731">
        <v>1</v>
      </c>
      <c r="S1731" cm="1">
        <f t="array" ref="S1731">PERCENTILE(IF(Table1[Director Name] = $P1731,Table1[imdb_score]),0.25)</f>
        <v>5.3</v>
      </c>
      <c r="T1731" cm="1">
        <f t="array" ref="T1731">PERCENTILE(IF(Table1[Director Name] = $P1731,Table1[imdb_score]),0.5)</f>
        <v>5.3</v>
      </c>
      <c r="U1731" cm="1">
        <f t="array" ref="U1731">PERCENTILE(IF(Table1[Director Name] = $P1731,Table1[imdb_score]),0.75)</f>
        <v>5.3</v>
      </c>
      <c r="V1731" cm="1">
        <f t="array" ref="V1731">PERCENTILE(IF(Table1[Director Name] = $P1731,Table1[imdb_score]),1)</f>
        <v>5.3</v>
      </c>
    </row>
    <row r="1732" spans="1:22">
      <c r="A1732" t="s">
        <v>1202</v>
      </c>
      <c r="B1732">
        <v>302</v>
      </c>
      <c r="C1732">
        <v>127</v>
      </c>
      <c r="D1732" t="s">
        <v>3928</v>
      </c>
      <c r="E1732">
        <v>41997790</v>
      </c>
      <c r="F1732" t="s">
        <v>483</v>
      </c>
      <c r="G1732" t="s">
        <v>6387</v>
      </c>
      <c r="H1732">
        <v>3997790</v>
      </c>
      <c r="I1732" t="s">
        <v>1980</v>
      </c>
      <c r="J1732" t="s">
        <v>19</v>
      </c>
      <c r="K1732" t="s">
        <v>20</v>
      </c>
      <c r="L1732">
        <v>38000000</v>
      </c>
      <c r="M1732">
        <v>6.4</v>
      </c>
      <c r="N1732" t="s">
        <v>1350</v>
      </c>
      <c r="P1732" t="s">
        <v>6371</v>
      </c>
      <c r="Q1732">
        <v>7.1</v>
      </c>
      <c r="R1732">
        <v>1</v>
      </c>
      <c r="S1732" cm="1">
        <f t="array" ref="S1732">PERCENTILE(IF(Table1[Director Name] = $P1732,Table1[imdb_score]),0.25)</f>
        <v>7.1</v>
      </c>
      <c r="T1732" cm="1">
        <f t="array" ref="T1732">PERCENTILE(IF(Table1[Director Name] = $P1732,Table1[imdb_score]),0.5)</f>
        <v>7.1</v>
      </c>
      <c r="U1732" cm="1">
        <f t="array" ref="U1732">PERCENTILE(IF(Table1[Director Name] = $P1732,Table1[imdb_score]),0.75)</f>
        <v>7.1</v>
      </c>
      <c r="V1732" cm="1">
        <f t="array" ref="V1732">PERCENTILE(IF(Table1[Director Name] = $P1732,Table1[imdb_score]),1)</f>
        <v>7.1</v>
      </c>
    </row>
    <row r="1733" spans="1:22">
      <c r="A1733" t="s">
        <v>823</v>
      </c>
      <c r="B1733">
        <v>117</v>
      </c>
      <c r="C1733">
        <v>136</v>
      </c>
      <c r="D1733" t="s">
        <v>755</v>
      </c>
      <c r="E1733">
        <v>60984028</v>
      </c>
      <c r="F1733" t="s">
        <v>1004</v>
      </c>
      <c r="G1733" t="s">
        <v>6388</v>
      </c>
      <c r="H1733">
        <v>3984028</v>
      </c>
      <c r="I1733" t="s">
        <v>1548</v>
      </c>
      <c r="J1733" t="s">
        <v>19</v>
      </c>
      <c r="K1733" t="s">
        <v>20</v>
      </c>
      <c r="L1733">
        <v>57000000</v>
      </c>
      <c r="M1733">
        <v>7.5</v>
      </c>
      <c r="N1733" t="s">
        <v>205</v>
      </c>
      <c r="P1733" t="s">
        <v>6389</v>
      </c>
      <c r="Q1733">
        <v>7.7</v>
      </c>
      <c r="R1733">
        <v>1</v>
      </c>
      <c r="S1733" cm="1">
        <f t="array" ref="S1733">PERCENTILE(IF(Table1[Director Name] = $P1733,Table1[imdb_score]),0.25)</f>
        <v>7.7</v>
      </c>
      <c r="T1733" cm="1">
        <f t="array" ref="T1733">PERCENTILE(IF(Table1[Director Name] = $P1733,Table1[imdb_score]),0.5)</f>
        <v>7.7</v>
      </c>
      <c r="U1733" cm="1">
        <f t="array" ref="U1733">PERCENTILE(IF(Table1[Director Name] = $P1733,Table1[imdb_score]),0.75)</f>
        <v>7.7</v>
      </c>
      <c r="V1733" cm="1">
        <f t="array" ref="V1733">PERCENTILE(IF(Table1[Director Name] = $P1733,Table1[imdb_score]),1)</f>
        <v>7.7</v>
      </c>
    </row>
    <row r="1734" spans="1:22">
      <c r="A1734" t="s">
        <v>3106</v>
      </c>
      <c r="B1734">
        <v>74</v>
      </c>
      <c r="C1734">
        <v>88</v>
      </c>
      <c r="D1734" t="s">
        <v>6390</v>
      </c>
      <c r="E1734">
        <v>4771000</v>
      </c>
      <c r="F1734" t="s">
        <v>1704</v>
      </c>
      <c r="G1734" t="s">
        <v>6391</v>
      </c>
      <c r="H1734">
        <v>3971000</v>
      </c>
      <c r="I1734" t="s">
        <v>6392</v>
      </c>
      <c r="J1734" t="s">
        <v>19</v>
      </c>
      <c r="K1734" t="s">
        <v>20</v>
      </c>
      <c r="L1734">
        <v>800000</v>
      </c>
      <c r="M1734">
        <v>7.5</v>
      </c>
      <c r="N1734" t="s">
        <v>167</v>
      </c>
      <c r="P1734" t="s">
        <v>5307</v>
      </c>
      <c r="Q1734">
        <v>4.5999999999999996</v>
      </c>
      <c r="R1734">
        <v>1</v>
      </c>
      <c r="S1734" cm="1">
        <f t="array" ref="S1734">PERCENTILE(IF(Table1[Director Name] = $P1734,Table1[imdb_score]),0.25)</f>
        <v>4.5999999999999996</v>
      </c>
      <c r="T1734" cm="1">
        <f t="array" ref="T1734">PERCENTILE(IF(Table1[Director Name] = $P1734,Table1[imdb_score]),0.5)</f>
        <v>4.5999999999999996</v>
      </c>
      <c r="U1734" cm="1">
        <f t="array" ref="U1734">PERCENTILE(IF(Table1[Director Name] = $P1734,Table1[imdb_score]),0.75)</f>
        <v>4.5999999999999996</v>
      </c>
      <c r="V1734" cm="1">
        <f t="array" ref="V1734">PERCENTILE(IF(Table1[Director Name] = $P1734,Table1[imdb_score]),1)</f>
        <v>4.5999999999999996</v>
      </c>
    </row>
    <row r="1735" spans="1:22">
      <c r="A1735" t="s">
        <v>5562</v>
      </c>
      <c r="B1735">
        <v>149</v>
      </c>
      <c r="C1735">
        <v>91</v>
      </c>
      <c r="D1735" t="s">
        <v>6393</v>
      </c>
      <c r="E1735">
        <v>4946250</v>
      </c>
      <c r="F1735" t="s">
        <v>6394</v>
      </c>
      <c r="G1735" t="s">
        <v>6395</v>
      </c>
      <c r="H1735">
        <v>3946250</v>
      </c>
      <c r="I1735" t="s">
        <v>6396</v>
      </c>
      <c r="J1735" t="s">
        <v>19</v>
      </c>
      <c r="K1735" t="s">
        <v>20</v>
      </c>
      <c r="L1735">
        <v>1000000</v>
      </c>
      <c r="M1735">
        <v>7.4</v>
      </c>
      <c r="N1735" t="s">
        <v>1957</v>
      </c>
      <c r="P1735" t="s">
        <v>3480</v>
      </c>
      <c r="Q1735">
        <v>7.5</v>
      </c>
      <c r="R1735">
        <v>1</v>
      </c>
      <c r="S1735" cm="1">
        <f t="array" ref="S1735">PERCENTILE(IF(Table1[Director Name] = $P1735,Table1[imdb_score]),0.25)</f>
        <v>7.5</v>
      </c>
      <c r="T1735" cm="1">
        <f t="array" ref="T1735">PERCENTILE(IF(Table1[Director Name] = $P1735,Table1[imdb_score]),0.5)</f>
        <v>7.5</v>
      </c>
      <c r="U1735" cm="1">
        <f t="array" ref="U1735">PERCENTILE(IF(Table1[Director Name] = $P1735,Table1[imdb_score]),0.75)</f>
        <v>7.5</v>
      </c>
      <c r="V1735" cm="1">
        <f t="array" ref="V1735">PERCENTILE(IF(Table1[Director Name] = $P1735,Table1[imdb_score]),1)</f>
        <v>7.5</v>
      </c>
    </row>
    <row r="1736" spans="1:22">
      <c r="A1736" t="s">
        <v>1439</v>
      </c>
      <c r="B1736">
        <v>71</v>
      </c>
      <c r="C1736">
        <v>91</v>
      </c>
      <c r="D1736" t="s">
        <v>4306</v>
      </c>
      <c r="E1736">
        <v>4186931</v>
      </c>
      <c r="F1736" t="s">
        <v>6397</v>
      </c>
      <c r="G1736" t="s">
        <v>6398</v>
      </c>
      <c r="H1736">
        <v>3936931</v>
      </c>
      <c r="I1736" t="s">
        <v>6399</v>
      </c>
      <c r="J1736" t="s">
        <v>19</v>
      </c>
      <c r="K1736" t="s">
        <v>20</v>
      </c>
      <c r="L1736">
        <v>250000</v>
      </c>
      <c r="M1736">
        <v>6.9</v>
      </c>
      <c r="N1736" t="s">
        <v>564</v>
      </c>
      <c r="P1736" t="s">
        <v>6400</v>
      </c>
      <c r="Q1736">
        <v>6.6</v>
      </c>
      <c r="R1736">
        <v>1</v>
      </c>
      <c r="S1736" cm="1">
        <f t="array" ref="S1736">PERCENTILE(IF(Table1[Director Name] = $P1736,Table1[imdb_score]),0.25)</f>
        <v>6.6</v>
      </c>
      <c r="T1736" cm="1">
        <f t="array" ref="T1736">PERCENTILE(IF(Table1[Director Name] = $P1736,Table1[imdb_score]),0.5)</f>
        <v>6.6</v>
      </c>
      <c r="U1736" cm="1">
        <f t="array" ref="U1736">PERCENTILE(IF(Table1[Director Name] = $P1736,Table1[imdb_score]),0.75)</f>
        <v>6.6</v>
      </c>
      <c r="V1736" cm="1">
        <f t="array" ref="V1736">PERCENTILE(IF(Table1[Director Name] = $P1736,Table1[imdb_score]),1)</f>
        <v>6.6</v>
      </c>
    </row>
    <row r="1737" spans="1:22">
      <c r="A1737" t="s">
        <v>3628</v>
      </c>
      <c r="B1737">
        <v>85</v>
      </c>
      <c r="C1737">
        <v>118</v>
      </c>
      <c r="D1737" t="s">
        <v>6401</v>
      </c>
      <c r="E1737">
        <v>5709616</v>
      </c>
      <c r="F1737" t="s">
        <v>6402</v>
      </c>
      <c r="G1737" t="s">
        <v>6403</v>
      </c>
      <c r="H1737">
        <v>3909616</v>
      </c>
      <c r="I1737" t="s">
        <v>6404</v>
      </c>
      <c r="J1737" t="s">
        <v>67</v>
      </c>
      <c r="K1737" t="s">
        <v>2875</v>
      </c>
      <c r="L1737">
        <v>1800000</v>
      </c>
      <c r="M1737">
        <v>6.8</v>
      </c>
      <c r="N1737" t="s">
        <v>32</v>
      </c>
      <c r="P1737" t="s">
        <v>6405</v>
      </c>
      <c r="Q1737">
        <v>6.2</v>
      </c>
      <c r="R1737">
        <v>1</v>
      </c>
      <c r="S1737" cm="1">
        <f t="array" ref="S1737">PERCENTILE(IF(Table1[Director Name] = $P1737,Table1[imdb_score]),0.25)</f>
        <v>6.2</v>
      </c>
      <c r="T1737" cm="1">
        <f t="array" ref="T1737">PERCENTILE(IF(Table1[Director Name] = $P1737,Table1[imdb_score]),0.5)</f>
        <v>6.2</v>
      </c>
      <c r="U1737" cm="1">
        <f t="array" ref="U1737">PERCENTILE(IF(Table1[Director Name] = $P1737,Table1[imdb_score]),0.75)</f>
        <v>6.2</v>
      </c>
      <c r="V1737" cm="1">
        <f t="array" ref="V1737">PERCENTILE(IF(Table1[Director Name] = $P1737,Table1[imdb_score]),1)</f>
        <v>6.2</v>
      </c>
    </row>
    <row r="1738" spans="1:22">
      <c r="A1738" t="s">
        <v>740</v>
      </c>
      <c r="B1738">
        <v>63</v>
      </c>
      <c r="C1738">
        <v>104</v>
      </c>
      <c r="D1738" t="s">
        <v>1934</v>
      </c>
      <c r="E1738">
        <v>6401336</v>
      </c>
      <c r="F1738" t="s">
        <v>1004</v>
      </c>
      <c r="G1738" t="s">
        <v>6406</v>
      </c>
      <c r="H1738">
        <v>3901336</v>
      </c>
      <c r="I1738" t="s">
        <v>4980</v>
      </c>
      <c r="J1738" t="s">
        <v>19</v>
      </c>
      <c r="K1738" t="s">
        <v>20</v>
      </c>
      <c r="L1738">
        <v>2500000</v>
      </c>
      <c r="M1738">
        <v>7.1</v>
      </c>
      <c r="N1738" t="s">
        <v>48</v>
      </c>
      <c r="P1738" t="s">
        <v>6407</v>
      </c>
      <c r="Q1738">
        <v>8.6</v>
      </c>
      <c r="R1738">
        <v>1</v>
      </c>
      <c r="S1738" cm="1">
        <f t="array" ref="S1738">PERCENTILE(IF(Table1[Director Name] = $P1738,Table1[imdb_score]),0.25)</f>
        <v>8.6</v>
      </c>
      <c r="T1738" cm="1">
        <f t="array" ref="T1738">PERCENTILE(IF(Table1[Director Name] = $P1738,Table1[imdb_score]),0.5)</f>
        <v>8.6</v>
      </c>
      <c r="U1738" cm="1">
        <f t="array" ref="U1738">PERCENTILE(IF(Table1[Director Name] = $P1738,Table1[imdb_score]),0.75)</f>
        <v>8.6</v>
      </c>
      <c r="V1738" cm="1">
        <f t="array" ref="V1738">PERCENTILE(IF(Table1[Director Name] = $P1738,Table1[imdb_score]),1)</f>
        <v>8.6</v>
      </c>
    </row>
    <row r="1739" spans="1:22">
      <c r="A1739" t="s">
        <v>2065</v>
      </c>
      <c r="B1739">
        <v>23</v>
      </c>
      <c r="C1739">
        <v>115</v>
      </c>
      <c r="D1739" t="s">
        <v>4324</v>
      </c>
      <c r="E1739">
        <v>25842000</v>
      </c>
      <c r="F1739" t="s">
        <v>957</v>
      </c>
      <c r="G1739" t="s">
        <v>6408</v>
      </c>
      <c r="H1739">
        <v>3842000</v>
      </c>
      <c r="I1739" t="s">
        <v>6409</v>
      </c>
      <c r="J1739" t="s">
        <v>19</v>
      </c>
      <c r="K1739" t="s">
        <v>379</v>
      </c>
      <c r="L1739">
        <v>22000000</v>
      </c>
      <c r="M1739">
        <v>7.4</v>
      </c>
      <c r="N1739" t="s">
        <v>2060</v>
      </c>
      <c r="P1739" t="s">
        <v>6410</v>
      </c>
      <c r="Q1739">
        <v>6.2</v>
      </c>
      <c r="R1739">
        <v>1</v>
      </c>
      <c r="S1739" cm="1">
        <f t="array" ref="S1739">PERCENTILE(IF(Table1[Director Name] = $P1739,Table1[imdb_score]),0.25)</f>
        <v>6.2</v>
      </c>
      <c r="T1739" cm="1">
        <f t="array" ref="T1739">PERCENTILE(IF(Table1[Director Name] = $P1739,Table1[imdb_score]),0.5)</f>
        <v>6.2</v>
      </c>
      <c r="U1739" cm="1">
        <f t="array" ref="U1739">PERCENTILE(IF(Table1[Director Name] = $P1739,Table1[imdb_score]),0.75)</f>
        <v>6.2</v>
      </c>
      <c r="V1739" cm="1">
        <f t="array" ref="V1739">PERCENTILE(IF(Table1[Director Name] = $P1739,Table1[imdb_score]),1)</f>
        <v>6.2</v>
      </c>
    </row>
    <row r="1740" spans="1:22">
      <c r="A1740" t="s">
        <v>519</v>
      </c>
      <c r="B1740">
        <v>159</v>
      </c>
      <c r="C1740">
        <v>110</v>
      </c>
      <c r="D1740" t="s">
        <v>3925</v>
      </c>
      <c r="E1740">
        <v>28831145</v>
      </c>
      <c r="F1740" t="s">
        <v>712</v>
      </c>
      <c r="G1740" t="s">
        <v>6411</v>
      </c>
      <c r="H1740">
        <v>3831145</v>
      </c>
      <c r="I1740" t="s">
        <v>6412</v>
      </c>
      <c r="J1740" t="s">
        <v>19</v>
      </c>
      <c r="K1740" t="s">
        <v>20</v>
      </c>
      <c r="L1740">
        <v>25000000</v>
      </c>
      <c r="M1740">
        <v>6.8</v>
      </c>
      <c r="N1740" t="s">
        <v>891</v>
      </c>
      <c r="P1740" t="s">
        <v>6413</v>
      </c>
      <c r="Q1740">
        <v>6</v>
      </c>
      <c r="R1740">
        <v>1</v>
      </c>
      <c r="S1740" cm="1">
        <f t="array" ref="S1740">PERCENTILE(IF(Table1[Director Name] = $P1740,Table1[imdb_score]),0.25)</f>
        <v>6</v>
      </c>
      <c r="T1740" cm="1">
        <f t="array" ref="T1740">PERCENTILE(IF(Table1[Director Name] = $P1740,Table1[imdb_score]),0.5)</f>
        <v>6</v>
      </c>
      <c r="U1740" cm="1">
        <f t="array" ref="U1740">PERCENTILE(IF(Table1[Director Name] = $P1740,Table1[imdb_score]),0.75)</f>
        <v>6</v>
      </c>
      <c r="V1740" cm="1">
        <f t="array" ref="V1740">PERCENTILE(IF(Table1[Director Name] = $P1740,Table1[imdb_score]),1)</f>
        <v>6</v>
      </c>
    </row>
    <row r="1741" spans="1:22">
      <c r="A1741" t="s">
        <v>5711</v>
      </c>
      <c r="B1741">
        <v>125</v>
      </c>
      <c r="C1741">
        <v>81</v>
      </c>
      <c r="D1741" t="s">
        <v>1096</v>
      </c>
      <c r="E1741">
        <v>7825820</v>
      </c>
      <c r="F1741" t="s">
        <v>371</v>
      </c>
      <c r="G1741" t="s">
        <v>6414</v>
      </c>
      <c r="H1741">
        <v>3825820</v>
      </c>
      <c r="I1741" t="s">
        <v>551</v>
      </c>
      <c r="J1741" t="s">
        <v>19</v>
      </c>
      <c r="K1741" t="s">
        <v>20</v>
      </c>
      <c r="L1741">
        <v>4000000</v>
      </c>
      <c r="M1741">
        <v>5.9</v>
      </c>
      <c r="N1741" t="s">
        <v>2500</v>
      </c>
      <c r="P1741" t="s">
        <v>4104</v>
      </c>
      <c r="Q1741">
        <v>4.2</v>
      </c>
      <c r="R1741">
        <v>1</v>
      </c>
      <c r="S1741" cm="1">
        <f t="array" ref="S1741">PERCENTILE(IF(Table1[Director Name] = $P1741,Table1[imdb_score]),0.25)</f>
        <v>4.2</v>
      </c>
      <c r="T1741" cm="1">
        <f t="array" ref="T1741">PERCENTILE(IF(Table1[Director Name] = $P1741,Table1[imdb_score]),0.5)</f>
        <v>4.2</v>
      </c>
      <c r="U1741" cm="1">
        <f t="array" ref="U1741">PERCENTILE(IF(Table1[Director Name] = $P1741,Table1[imdb_score]),0.75)</f>
        <v>4.2</v>
      </c>
      <c r="V1741" cm="1">
        <f t="array" ref="V1741">PERCENTILE(IF(Table1[Director Name] = $P1741,Table1[imdb_score]),1)</f>
        <v>4.2</v>
      </c>
    </row>
    <row r="1742" spans="1:22">
      <c r="A1742" t="s">
        <v>2453</v>
      </c>
      <c r="B1742">
        <v>22</v>
      </c>
      <c r="C1742">
        <v>82</v>
      </c>
      <c r="D1742" t="s">
        <v>242</v>
      </c>
      <c r="E1742">
        <v>9821335</v>
      </c>
      <c r="F1742" t="s">
        <v>2980</v>
      </c>
      <c r="G1742" t="s">
        <v>6415</v>
      </c>
      <c r="H1742">
        <v>3821335</v>
      </c>
      <c r="I1742" t="s">
        <v>3769</v>
      </c>
      <c r="J1742" t="s">
        <v>19</v>
      </c>
      <c r="K1742" t="s">
        <v>20</v>
      </c>
      <c r="L1742">
        <v>6000000</v>
      </c>
      <c r="M1742">
        <v>4</v>
      </c>
      <c r="N1742" t="s">
        <v>57</v>
      </c>
      <c r="P1742" t="s">
        <v>5324</v>
      </c>
      <c r="Q1742">
        <v>3.1</v>
      </c>
      <c r="R1742">
        <v>1</v>
      </c>
      <c r="S1742" cm="1">
        <f t="array" ref="S1742">PERCENTILE(IF(Table1[Director Name] = $P1742,Table1[imdb_score]),0.25)</f>
        <v>3.1</v>
      </c>
      <c r="T1742" cm="1">
        <f t="array" ref="T1742">PERCENTILE(IF(Table1[Director Name] = $P1742,Table1[imdb_score]),0.5)</f>
        <v>3.1</v>
      </c>
      <c r="U1742" cm="1">
        <f t="array" ref="U1742">PERCENTILE(IF(Table1[Director Name] = $P1742,Table1[imdb_score]),0.75)</f>
        <v>3.1</v>
      </c>
      <c r="V1742" cm="1">
        <f t="array" ref="V1742">PERCENTILE(IF(Table1[Director Name] = $P1742,Table1[imdb_score]),1)</f>
        <v>3.1</v>
      </c>
    </row>
    <row r="1743" spans="1:22">
      <c r="A1743" t="s">
        <v>3569</v>
      </c>
      <c r="B1743">
        <v>121</v>
      </c>
      <c r="C1743">
        <v>92</v>
      </c>
      <c r="D1743" t="s">
        <v>1037</v>
      </c>
      <c r="E1743">
        <v>8786715</v>
      </c>
      <c r="F1743" t="s">
        <v>177</v>
      </c>
      <c r="G1743" t="s">
        <v>6416</v>
      </c>
      <c r="H1743">
        <v>3786715</v>
      </c>
      <c r="I1743" t="s">
        <v>4362</v>
      </c>
      <c r="J1743" t="s">
        <v>19</v>
      </c>
      <c r="K1743" t="s">
        <v>20</v>
      </c>
      <c r="L1743">
        <v>5000000</v>
      </c>
      <c r="M1743">
        <v>6.9</v>
      </c>
      <c r="N1743" t="s">
        <v>167</v>
      </c>
      <c r="P1743" t="s">
        <v>6417</v>
      </c>
      <c r="Q1743">
        <v>6.3</v>
      </c>
      <c r="R1743">
        <v>1</v>
      </c>
      <c r="S1743" cm="1">
        <f t="array" ref="S1743">PERCENTILE(IF(Table1[Director Name] = $P1743,Table1[imdb_score]),0.25)</f>
        <v>6.3</v>
      </c>
      <c r="T1743" cm="1">
        <f t="array" ref="T1743">PERCENTILE(IF(Table1[Director Name] = $P1743,Table1[imdb_score]),0.5)</f>
        <v>6.3</v>
      </c>
      <c r="U1743" cm="1">
        <f t="array" ref="U1743">PERCENTILE(IF(Table1[Director Name] = $P1743,Table1[imdb_score]),0.75)</f>
        <v>6.3</v>
      </c>
      <c r="V1743" cm="1">
        <f t="array" ref="V1743">PERCENTILE(IF(Table1[Director Name] = $P1743,Table1[imdb_score]),1)</f>
        <v>6.3</v>
      </c>
    </row>
    <row r="1744" spans="1:22">
      <c r="A1744" t="s">
        <v>1574</v>
      </c>
      <c r="B1744">
        <v>181</v>
      </c>
      <c r="C1744">
        <v>81</v>
      </c>
      <c r="D1744" t="s">
        <v>6418</v>
      </c>
      <c r="E1744">
        <v>7267324</v>
      </c>
      <c r="F1744" t="s">
        <v>6419</v>
      </c>
      <c r="G1744" t="s">
        <v>6420</v>
      </c>
      <c r="H1744">
        <v>3767324</v>
      </c>
      <c r="I1744" t="s">
        <v>6421</v>
      </c>
      <c r="J1744" t="s">
        <v>81</v>
      </c>
      <c r="K1744" t="s">
        <v>2416</v>
      </c>
      <c r="L1744">
        <v>3500000</v>
      </c>
      <c r="M1744">
        <v>7.8</v>
      </c>
      <c r="N1744" t="s">
        <v>758</v>
      </c>
      <c r="P1744" t="s">
        <v>5942</v>
      </c>
      <c r="Q1744">
        <v>3.4</v>
      </c>
      <c r="R1744">
        <v>1</v>
      </c>
      <c r="S1744" cm="1">
        <f t="array" ref="S1744">PERCENTILE(IF(Table1[Director Name] = $P1744,Table1[imdb_score]),0.25)</f>
        <v>3.4</v>
      </c>
      <c r="T1744" cm="1">
        <f t="array" ref="T1744">PERCENTILE(IF(Table1[Director Name] = $P1744,Table1[imdb_score]),0.5)</f>
        <v>3.4</v>
      </c>
      <c r="U1744" cm="1">
        <f t="array" ref="U1744">PERCENTILE(IF(Table1[Director Name] = $P1744,Table1[imdb_score]),0.75)</f>
        <v>3.4</v>
      </c>
      <c r="V1744" cm="1">
        <f t="array" ref="V1744">PERCENTILE(IF(Table1[Director Name] = $P1744,Table1[imdb_score]),1)</f>
        <v>3.4</v>
      </c>
    </row>
    <row r="1745" spans="1:22">
      <c r="A1745" t="s">
        <v>2574</v>
      </c>
      <c r="B1745">
        <v>300</v>
      </c>
      <c r="C1745">
        <v>105</v>
      </c>
      <c r="D1745" t="s">
        <v>6422</v>
      </c>
      <c r="E1745">
        <v>7159147</v>
      </c>
      <c r="F1745" t="s">
        <v>1137</v>
      </c>
      <c r="G1745" t="s">
        <v>6423</v>
      </c>
      <c r="H1745">
        <v>3759147</v>
      </c>
      <c r="I1745" t="s">
        <v>6424</v>
      </c>
      <c r="J1745" t="s">
        <v>67</v>
      </c>
      <c r="K1745" t="s">
        <v>2850</v>
      </c>
      <c r="L1745">
        <v>3400000</v>
      </c>
      <c r="M1745">
        <v>7.5</v>
      </c>
      <c r="N1745" t="s">
        <v>205</v>
      </c>
      <c r="P1745" t="s">
        <v>6425</v>
      </c>
      <c r="Q1745">
        <v>5.6</v>
      </c>
      <c r="R1745">
        <v>1</v>
      </c>
      <c r="S1745" cm="1">
        <f t="array" ref="S1745">PERCENTILE(IF(Table1[Director Name] = $P1745,Table1[imdb_score]),0.25)</f>
        <v>5.6</v>
      </c>
      <c r="T1745" cm="1">
        <f t="array" ref="T1745">PERCENTILE(IF(Table1[Director Name] = $P1745,Table1[imdb_score]),0.5)</f>
        <v>5.6</v>
      </c>
      <c r="U1745" cm="1">
        <f t="array" ref="U1745">PERCENTILE(IF(Table1[Director Name] = $P1745,Table1[imdb_score]),0.75)</f>
        <v>5.6</v>
      </c>
      <c r="V1745" cm="1">
        <f t="array" ref="V1745">PERCENTILE(IF(Table1[Director Name] = $P1745,Table1[imdb_score]),1)</f>
        <v>5.6</v>
      </c>
    </row>
    <row r="1746" spans="1:22">
      <c r="A1746" t="s">
        <v>1753</v>
      </c>
      <c r="B1746">
        <v>279</v>
      </c>
      <c r="C1746">
        <v>105</v>
      </c>
      <c r="D1746" t="s">
        <v>6426</v>
      </c>
      <c r="E1746">
        <v>53846915</v>
      </c>
      <c r="F1746" t="s">
        <v>263</v>
      </c>
      <c r="G1746" t="s">
        <v>6427</v>
      </c>
      <c r="H1746">
        <v>3746915</v>
      </c>
      <c r="I1746" t="s">
        <v>6428</v>
      </c>
      <c r="J1746" t="s">
        <v>19</v>
      </c>
      <c r="K1746" t="s">
        <v>20</v>
      </c>
      <c r="L1746">
        <v>50100000</v>
      </c>
      <c r="M1746">
        <v>6.6</v>
      </c>
      <c r="N1746" t="s">
        <v>6429</v>
      </c>
      <c r="P1746" t="s">
        <v>5454</v>
      </c>
      <c r="Q1746">
        <v>5.9</v>
      </c>
      <c r="R1746">
        <v>1</v>
      </c>
      <c r="S1746" cm="1">
        <f t="array" ref="S1746">PERCENTILE(IF(Table1[Director Name] = $P1746,Table1[imdb_score]),0.25)</f>
        <v>5.9</v>
      </c>
      <c r="T1746" cm="1">
        <f t="array" ref="T1746">PERCENTILE(IF(Table1[Director Name] = $P1746,Table1[imdb_score]),0.5)</f>
        <v>5.9</v>
      </c>
      <c r="U1746" cm="1">
        <f t="array" ref="U1746">PERCENTILE(IF(Table1[Director Name] = $P1746,Table1[imdb_score]),0.75)</f>
        <v>5.9</v>
      </c>
      <c r="V1746" cm="1">
        <f t="array" ref="V1746">PERCENTILE(IF(Table1[Director Name] = $P1746,Table1[imdb_score]),1)</f>
        <v>5.9</v>
      </c>
    </row>
    <row r="1747" spans="1:22">
      <c r="A1747" t="s">
        <v>3161</v>
      </c>
      <c r="B1747">
        <v>72</v>
      </c>
      <c r="C1747">
        <v>105</v>
      </c>
      <c r="D1747" t="s">
        <v>3161</v>
      </c>
      <c r="E1747">
        <v>103738726</v>
      </c>
      <c r="F1747" t="s">
        <v>4912</v>
      </c>
      <c r="G1747" t="s">
        <v>6430</v>
      </c>
      <c r="H1747">
        <v>3738726</v>
      </c>
      <c r="I1747" t="s">
        <v>3401</v>
      </c>
      <c r="J1747" t="s">
        <v>19</v>
      </c>
      <c r="K1747" t="s">
        <v>20</v>
      </c>
      <c r="L1747">
        <v>100000000</v>
      </c>
      <c r="M1747">
        <v>6.1</v>
      </c>
      <c r="N1747" t="s">
        <v>6431</v>
      </c>
      <c r="P1747" t="s">
        <v>6432</v>
      </c>
      <c r="Q1747">
        <v>6.8</v>
      </c>
      <c r="R1747">
        <v>1</v>
      </c>
      <c r="S1747" cm="1">
        <f t="array" ref="S1747">PERCENTILE(IF(Table1[Director Name] = $P1747,Table1[imdb_score]),0.25)</f>
        <v>6.8</v>
      </c>
      <c r="T1747" cm="1">
        <f t="array" ref="T1747">PERCENTILE(IF(Table1[Director Name] = $P1747,Table1[imdb_score]),0.5)</f>
        <v>6.8</v>
      </c>
      <c r="U1747" cm="1">
        <f t="array" ref="U1747">PERCENTILE(IF(Table1[Director Name] = $P1747,Table1[imdb_score]),0.75)</f>
        <v>6.8</v>
      </c>
      <c r="V1747" cm="1">
        <f t="array" ref="V1747">PERCENTILE(IF(Table1[Director Name] = $P1747,Table1[imdb_score]),1)</f>
        <v>6.8</v>
      </c>
    </row>
    <row r="1748" spans="1:22">
      <c r="A1748" t="s">
        <v>6085</v>
      </c>
      <c r="B1748">
        <v>40</v>
      </c>
      <c r="C1748">
        <v>90</v>
      </c>
      <c r="D1748" t="s">
        <v>3042</v>
      </c>
      <c r="E1748">
        <v>4000000</v>
      </c>
      <c r="F1748" t="s">
        <v>6433</v>
      </c>
      <c r="G1748" t="s">
        <v>6434</v>
      </c>
      <c r="H1748">
        <v>3650000</v>
      </c>
      <c r="I1748" t="s">
        <v>6435</v>
      </c>
      <c r="J1748" t="s">
        <v>19</v>
      </c>
      <c r="K1748" t="s">
        <v>20</v>
      </c>
      <c r="L1748">
        <v>350000</v>
      </c>
      <c r="M1748">
        <v>4.7</v>
      </c>
      <c r="N1748" t="s">
        <v>1550</v>
      </c>
      <c r="P1748" t="s">
        <v>6436</v>
      </c>
      <c r="Q1748">
        <v>6.3</v>
      </c>
      <c r="R1748">
        <v>1</v>
      </c>
      <c r="S1748" cm="1">
        <f t="array" ref="S1748">PERCENTILE(IF(Table1[Director Name] = $P1748,Table1[imdb_score]),0.25)</f>
        <v>6.3</v>
      </c>
      <c r="T1748" cm="1">
        <f t="array" ref="T1748">PERCENTILE(IF(Table1[Director Name] = $P1748,Table1[imdb_score]),0.5)</f>
        <v>6.3</v>
      </c>
      <c r="U1748" cm="1">
        <f t="array" ref="U1748">PERCENTILE(IF(Table1[Director Name] = $P1748,Table1[imdb_score]),0.75)</f>
        <v>6.3</v>
      </c>
      <c r="V1748" cm="1">
        <f t="array" ref="V1748">PERCENTILE(IF(Table1[Director Name] = $P1748,Table1[imdb_score]),1)</f>
        <v>6.3</v>
      </c>
    </row>
    <row r="1749" spans="1:22">
      <c r="A1749" t="s">
        <v>5196</v>
      </c>
      <c r="B1749">
        <v>97</v>
      </c>
      <c r="C1749">
        <v>91</v>
      </c>
      <c r="D1749" t="s">
        <v>1535</v>
      </c>
      <c r="E1749">
        <v>10149779</v>
      </c>
      <c r="F1749" t="s">
        <v>2154</v>
      </c>
      <c r="G1749" t="s">
        <v>6437</v>
      </c>
      <c r="H1749">
        <v>3649779</v>
      </c>
      <c r="I1749" t="s">
        <v>6438</v>
      </c>
      <c r="J1749" t="s">
        <v>19</v>
      </c>
      <c r="K1749" t="s">
        <v>20</v>
      </c>
      <c r="L1749">
        <v>6500000</v>
      </c>
      <c r="M1749">
        <v>3.6</v>
      </c>
      <c r="N1749" t="s">
        <v>1922</v>
      </c>
      <c r="P1749" t="s">
        <v>6439</v>
      </c>
      <c r="Q1749">
        <v>6.2</v>
      </c>
      <c r="R1749">
        <v>1</v>
      </c>
      <c r="S1749" cm="1">
        <f t="array" ref="S1749">PERCENTILE(IF(Table1[Director Name] = $P1749,Table1[imdb_score]),0.25)</f>
        <v>6.2</v>
      </c>
      <c r="T1749" cm="1">
        <f t="array" ref="T1749">PERCENTILE(IF(Table1[Director Name] = $P1749,Table1[imdb_score]),0.5)</f>
        <v>6.2</v>
      </c>
      <c r="U1749" cm="1">
        <f t="array" ref="U1749">PERCENTILE(IF(Table1[Director Name] = $P1749,Table1[imdb_score]),0.75)</f>
        <v>6.2</v>
      </c>
      <c r="V1749" cm="1">
        <f t="array" ref="V1749">PERCENTILE(IF(Table1[Director Name] = $P1749,Table1[imdb_score]),1)</f>
        <v>6.2</v>
      </c>
    </row>
    <row r="1750" spans="1:22">
      <c r="A1750" t="s">
        <v>736</v>
      </c>
      <c r="B1750">
        <v>739</v>
      </c>
      <c r="C1750">
        <v>120</v>
      </c>
      <c r="D1750" t="s">
        <v>1548</v>
      </c>
      <c r="E1750">
        <v>153629485</v>
      </c>
      <c r="F1750" t="s">
        <v>332</v>
      </c>
      <c r="G1750" t="s">
        <v>6440</v>
      </c>
      <c r="H1750">
        <v>3629485</v>
      </c>
      <c r="I1750" t="s">
        <v>4960</v>
      </c>
      <c r="J1750" t="s">
        <v>19</v>
      </c>
      <c r="K1750" t="s">
        <v>347</v>
      </c>
      <c r="L1750">
        <v>150000000</v>
      </c>
      <c r="M1750">
        <v>8.1</v>
      </c>
      <c r="N1750" t="s">
        <v>27</v>
      </c>
      <c r="P1750" t="s">
        <v>6441</v>
      </c>
      <c r="Q1750">
        <v>5.3</v>
      </c>
      <c r="R1750">
        <v>1</v>
      </c>
      <c r="S1750" cm="1">
        <f t="array" ref="S1750">PERCENTILE(IF(Table1[Director Name] = $P1750,Table1[imdb_score]),0.25)</f>
        <v>5.3</v>
      </c>
      <c r="T1750" cm="1">
        <f t="array" ref="T1750">PERCENTILE(IF(Table1[Director Name] = $P1750,Table1[imdb_score]),0.5)</f>
        <v>5.3</v>
      </c>
      <c r="U1750" cm="1">
        <f t="array" ref="U1750">PERCENTILE(IF(Table1[Director Name] = $P1750,Table1[imdb_score]),0.75)</f>
        <v>5.3</v>
      </c>
      <c r="V1750" cm="1">
        <f t="array" ref="V1750">PERCENTILE(IF(Table1[Director Name] = $P1750,Table1[imdb_score]),1)</f>
        <v>5.3</v>
      </c>
    </row>
    <row r="1751" spans="1:22">
      <c r="A1751" t="s">
        <v>4358</v>
      </c>
      <c r="B1751">
        <v>66</v>
      </c>
      <c r="C1751">
        <v>98</v>
      </c>
      <c r="D1751" t="s">
        <v>1803</v>
      </c>
      <c r="E1751">
        <v>14114488</v>
      </c>
      <c r="F1751" t="s">
        <v>465</v>
      </c>
      <c r="G1751" t="s">
        <v>6442</v>
      </c>
      <c r="H1751">
        <v>3614488</v>
      </c>
      <c r="I1751" t="s">
        <v>1802</v>
      </c>
      <c r="J1751" t="s">
        <v>19</v>
      </c>
      <c r="K1751" t="s">
        <v>20</v>
      </c>
      <c r="L1751">
        <v>10500000</v>
      </c>
      <c r="M1751">
        <v>4.5</v>
      </c>
      <c r="N1751" t="s">
        <v>1943</v>
      </c>
      <c r="P1751" t="s">
        <v>6443</v>
      </c>
      <c r="Q1751">
        <v>8</v>
      </c>
      <c r="R1751">
        <v>1</v>
      </c>
      <c r="S1751" cm="1">
        <f t="array" ref="S1751">PERCENTILE(IF(Table1[Director Name] = $P1751,Table1[imdb_score]),0.25)</f>
        <v>8</v>
      </c>
      <c r="T1751" cm="1">
        <f t="array" ref="T1751">PERCENTILE(IF(Table1[Director Name] = $P1751,Table1[imdb_score]),0.5)</f>
        <v>8</v>
      </c>
      <c r="U1751" cm="1">
        <f t="array" ref="U1751">PERCENTILE(IF(Table1[Director Name] = $P1751,Table1[imdb_score]),0.75)</f>
        <v>8</v>
      </c>
      <c r="V1751" cm="1">
        <f t="array" ref="V1751">PERCENTILE(IF(Table1[Director Name] = $P1751,Table1[imdb_score]),1)</f>
        <v>8</v>
      </c>
    </row>
    <row r="1752" spans="1:22">
      <c r="A1752" t="s">
        <v>1975</v>
      </c>
      <c r="B1752">
        <v>132</v>
      </c>
      <c r="C1752">
        <v>178</v>
      </c>
      <c r="D1752" t="s">
        <v>3635</v>
      </c>
      <c r="E1752">
        <v>75600000</v>
      </c>
      <c r="F1752" t="s">
        <v>6444</v>
      </c>
      <c r="G1752" t="s">
        <v>6445</v>
      </c>
      <c r="H1752">
        <v>3600000</v>
      </c>
      <c r="I1752" t="s">
        <v>6446</v>
      </c>
      <c r="J1752" t="s">
        <v>19</v>
      </c>
      <c r="K1752" t="s">
        <v>20</v>
      </c>
      <c r="L1752">
        <v>72000000</v>
      </c>
      <c r="M1752">
        <v>8.4</v>
      </c>
      <c r="N1752" t="s">
        <v>866</v>
      </c>
      <c r="P1752" t="s">
        <v>6447</v>
      </c>
      <c r="Q1752">
        <v>7</v>
      </c>
      <c r="R1752">
        <v>1</v>
      </c>
      <c r="S1752" cm="1">
        <f t="array" ref="S1752">PERCENTILE(IF(Table1[Director Name] = $P1752,Table1[imdb_score]),0.25)</f>
        <v>7</v>
      </c>
      <c r="T1752" cm="1">
        <f t="array" ref="T1752">PERCENTILE(IF(Table1[Director Name] = $P1752,Table1[imdb_score]),0.5)</f>
        <v>7</v>
      </c>
      <c r="U1752" cm="1">
        <f t="array" ref="U1752">PERCENTILE(IF(Table1[Director Name] = $P1752,Table1[imdb_score]),0.75)</f>
        <v>7</v>
      </c>
      <c r="V1752" cm="1">
        <f t="array" ref="V1752">PERCENTILE(IF(Table1[Director Name] = $P1752,Table1[imdb_score]),1)</f>
        <v>7</v>
      </c>
    </row>
    <row r="1753" spans="1:22">
      <c r="A1753" t="s">
        <v>1401</v>
      </c>
      <c r="B1753">
        <v>44</v>
      </c>
      <c r="C1753">
        <v>139</v>
      </c>
      <c r="D1753" t="s">
        <v>2945</v>
      </c>
      <c r="E1753">
        <v>31600000</v>
      </c>
      <c r="F1753" t="s">
        <v>76</v>
      </c>
      <c r="G1753" t="s">
        <v>6448</v>
      </c>
      <c r="H1753">
        <v>3600000</v>
      </c>
      <c r="I1753" t="s">
        <v>1150</v>
      </c>
      <c r="J1753" t="s">
        <v>19</v>
      </c>
      <c r="K1753" t="s">
        <v>20</v>
      </c>
      <c r="L1753">
        <v>28000000</v>
      </c>
      <c r="M1753">
        <v>6.9</v>
      </c>
      <c r="N1753" t="s">
        <v>6449</v>
      </c>
      <c r="P1753" t="s">
        <v>6450</v>
      </c>
      <c r="Q1753">
        <v>7.1</v>
      </c>
      <c r="R1753">
        <v>1</v>
      </c>
      <c r="S1753" cm="1">
        <f t="array" ref="S1753">PERCENTILE(IF(Table1[Director Name] = $P1753,Table1[imdb_score]),0.25)</f>
        <v>7.1</v>
      </c>
      <c r="T1753" cm="1">
        <f t="array" ref="T1753">PERCENTILE(IF(Table1[Director Name] = $P1753,Table1[imdb_score]),0.5)</f>
        <v>7.1</v>
      </c>
      <c r="U1753" cm="1">
        <f t="array" ref="U1753">PERCENTILE(IF(Table1[Director Name] = $P1753,Table1[imdb_score]),0.75)</f>
        <v>7.1</v>
      </c>
      <c r="V1753" cm="1">
        <f t="array" ref="V1753">PERCENTILE(IF(Table1[Director Name] = $P1753,Table1[imdb_score]),1)</f>
        <v>7.1</v>
      </c>
    </row>
    <row r="1754" spans="1:22">
      <c r="A1754" t="s">
        <v>5297</v>
      </c>
      <c r="B1754">
        <v>63</v>
      </c>
      <c r="C1754">
        <v>121</v>
      </c>
      <c r="D1754" t="s">
        <v>6451</v>
      </c>
      <c r="E1754">
        <v>16574731</v>
      </c>
      <c r="F1754" t="s">
        <v>1446</v>
      </c>
      <c r="G1754" t="s">
        <v>6452</v>
      </c>
      <c r="H1754">
        <v>3574731</v>
      </c>
      <c r="I1754" t="s">
        <v>675</v>
      </c>
      <c r="J1754" t="s">
        <v>19</v>
      </c>
      <c r="K1754" t="s">
        <v>20</v>
      </c>
      <c r="L1754">
        <v>13000000</v>
      </c>
      <c r="M1754">
        <v>5.8</v>
      </c>
      <c r="N1754" t="s">
        <v>1618</v>
      </c>
      <c r="P1754" t="s">
        <v>6453</v>
      </c>
      <c r="Q1754">
        <v>4.8</v>
      </c>
      <c r="R1754">
        <v>1</v>
      </c>
      <c r="S1754" cm="1">
        <f t="array" ref="S1754">PERCENTILE(IF(Table1[Director Name] = $P1754,Table1[imdb_score]),0.25)</f>
        <v>4.8</v>
      </c>
      <c r="T1754" cm="1">
        <f t="array" ref="T1754">PERCENTILE(IF(Table1[Director Name] = $P1754,Table1[imdb_score]),0.5)</f>
        <v>4.8</v>
      </c>
      <c r="U1754" cm="1">
        <f t="array" ref="U1754">PERCENTILE(IF(Table1[Director Name] = $P1754,Table1[imdb_score]),0.75)</f>
        <v>4.8</v>
      </c>
      <c r="V1754" cm="1">
        <f t="array" ref="V1754">PERCENTILE(IF(Table1[Director Name] = $P1754,Table1[imdb_score]),1)</f>
        <v>4.8</v>
      </c>
    </row>
    <row r="1755" spans="1:22">
      <c r="A1755" t="s">
        <v>993</v>
      </c>
      <c r="B1755">
        <v>51</v>
      </c>
      <c r="C1755">
        <v>98</v>
      </c>
      <c r="D1755" t="s">
        <v>6454</v>
      </c>
      <c r="E1755">
        <v>3799339</v>
      </c>
      <c r="F1755" t="s">
        <v>6455</v>
      </c>
      <c r="G1755" t="s">
        <v>6456</v>
      </c>
      <c r="H1755">
        <v>3549339</v>
      </c>
      <c r="I1755" t="s">
        <v>6457</v>
      </c>
      <c r="J1755" t="s">
        <v>19</v>
      </c>
      <c r="K1755" t="s">
        <v>20</v>
      </c>
      <c r="L1755">
        <v>250000</v>
      </c>
      <c r="M1755">
        <v>7.2</v>
      </c>
      <c r="N1755" t="s">
        <v>5736</v>
      </c>
      <c r="P1755" t="s">
        <v>6458</v>
      </c>
      <c r="Q1755">
        <v>2.1</v>
      </c>
      <c r="R1755">
        <v>1</v>
      </c>
      <c r="S1755" cm="1">
        <f t="array" ref="S1755">PERCENTILE(IF(Table1[Director Name] = $P1755,Table1[imdb_score]),0.25)</f>
        <v>2.1</v>
      </c>
      <c r="T1755" cm="1">
        <f t="array" ref="T1755">PERCENTILE(IF(Table1[Director Name] = $P1755,Table1[imdb_score]),0.5)</f>
        <v>2.1</v>
      </c>
      <c r="U1755" cm="1">
        <f t="array" ref="U1755">PERCENTILE(IF(Table1[Director Name] = $P1755,Table1[imdb_score]),0.75)</f>
        <v>2.1</v>
      </c>
      <c r="V1755" cm="1">
        <f t="array" ref="V1755">PERCENTILE(IF(Table1[Director Name] = $P1755,Table1[imdb_score]),1)</f>
        <v>2.1</v>
      </c>
    </row>
    <row r="1756" spans="1:22">
      <c r="A1756" t="s">
        <v>4969</v>
      </c>
      <c r="B1756">
        <v>155</v>
      </c>
      <c r="C1756">
        <v>101</v>
      </c>
      <c r="D1756" t="s">
        <v>6459</v>
      </c>
      <c r="E1756">
        <v>6517198</v>
      </c>
      <c r="F1756" t="s">
        <v>6460</v>
      </c>
      <c r="G1756" t="s">
        <v>6461</v>
      </c>
      <c r="H1756">
        <v>3517198</v>
      </c>
      <c r="I1756" t="s">
        <v>6462</v>
      </c>
      <c r="J1756" t="s">
        <v>67</v>
      </c>
      <c r="K1756" t="s">
        <v>6463</v>
      </c>
      <c r="L1756">
        <v>3000000</v>
      </c>
      <c r="M1756">
        <v>7.5</v>
      </c>
      <c r="N1756" t="s">
        <v>758</v>
      </c>
      <c r="P1756" t="s">
        <v>6464</v>
      </c>
      <c r="Q1756">
        <v>5.4</v>
      </c>
      <c r="R1756">
        <v>1</v>
      </c>
      <c r="S1756" cm="1">
        <f t="array" ref="S1756">PERCENTILE(IF(Table1[Director Name] = $P1756,Table1[imdb_score]),0.25)</f>
        <v>5.4</v>
      </c>
      <c r="T1756" cm="1">
        <f t="array" ref="T1756">PERCENTILE(IF(Table1[Director Name] = $P1756,Table1[imdb_score]),0.5)</f>
        <v>5.4</v>
      </c>
      <c r="U1756" cm="1">
        <f t="array" ref="U1756">PERCENTILE(IF(Table1[Director Name] = $P1756,Table1[imdb_score]),0.75)</f>
        <v>5.4</v>
      </c>
      <c r="V1756" cm="1">
        <f t="array" ref="V1756">PERCENTILE(IF(Table1[Director Name] = $P1756,Table1[imdb_score]),1)</f>
        <v>5.4</v>
      </c>
    </row>
    <row r="1757" spans="1:22">
      <c r="A1757" t="s">
        <v>804</v>
      </c>
      <c r="B1757">
        <v>111</v>
      </c>
      <c r="C1757">
        <v>115</v>
      </c>
      <c r="D1757" t="s">
        <v>2658</v>
      </c>
      <c r="E1757">
        <v>48472213</v>
      </c>
      <c r="F1757" t="s">
        <v>585</v>
      </c>
      <c r="G1757" t="s">
        <v>6465</v>
      </c>
      <c r="H1757">
        <v>3472213</v>
      </c>
      <c r="I1757" t="s">
        <v>2591</v>
      </c>
      <c r="J1757" t="s">
        <v>19</v>
      </c>
      <c r="K1757" t="s">
        <v>20</v>
      </c>
      <c r="L1757">
        <v>45000000</v>
      </c>
      <c r="M1757">
        <v>5</v>
      </c>
      <c r="N1757" t="s">
        <v>291</v>
      </c>
      <c r="P1757" t="s">
        <v>6466</v>
      </c>
      <c r="Q1757">
        <v>6.3</v>
      </c>
      <c r="R1757">
        <v>1</v>
      </c>
      <c r="S1757" cm="1">
        <f t="array" ref="S1757">PERCENTILE(IF(Table1[Director Name] = $P1757,Table1[imdb_score]),0.25)</f>
        <v>6.3</v>
      </c>
      <c r="T1757" cm="1">
        <f t="array" ref="T1757">PERCENTILE(IF(Table1[Director Name] = $P1757,Table1[imdb_score]),0.5)</f>
        <v>6.3</v>
      </c>
      <c r="U1757" cm="1">
        <f t="array" ref="U1757">PERCENTILE(IF(Table1[Director Name] = $P1757,Table1[imdb_score]),0.75)</f>
        <v>6.3</v>
      </c>
      <c r="V1757" cm="1">
        <f t="array" ref="V1757">PERCENTILE(IF(Table1[Director Name] = $P1757,Table1[imdb_score]),1)</f>
        <v>6.3</v>
      </c>
    </row>
    <row r="1758" spans="1:22">
      <c r="A1758" t="s">
        <v>1242</v>
      </c>
      <c r="B1758">
        <v>117</v>
      </c>
      <c r="C1758">
        <v>128</v>
      </c>
      <c r="D1758" t="s">
        <v>5591</v>
      </c>
      <c r="E1758">
        <v>37432299</v>
      </c>
      <c r="F1758" t="s">
        <v>6467</v>
      </c>
      <c r="G1758" t="s">
        <v>6468</v>
      </c>
      <c r="H1758">
        <v>3432299</v>
      </c>
      <c r="I1758" t="s">
        <v>6469</v>
      </c>
      <c r="J1758" t="s">
        <v>19</v>
      </c>
      <c r="K1758" t="s">
        <v>20</v>
      </c>
      <c r="L1758">
        <v>34000000</v>
      </c>
      <c r="M1758">
        <v>7.1</v>
      </c>
      <c r="N1758" t="s">
        <v>32</v>
      </c>
      <c r="P1758" t="s">
        <v>6470</v>
      </c>
      <c r="Q1758">
        <v>4.7</v>
      </c>
      <c r="R1758">
        <v>1</v>
      </c>
      <c r="S1758" cm="1">
        <f t="array" ref="S1758">PERCENTILE(IF(Table1[Director Name] = $P1758,Table1[imdb_score]),0.25)</f>
        <v>4.7</v>
      </c>
      <c r="T1758" cm="1">
        <f t="array" ref="T1758">PERCENTILE(IF(Table1[Director Name] = $P1758,Table1[imdb_score]),0.5)</f>
        <v>4.7</v>
      </c>
      <c r="U1758" cm="1">
        <f t="array" ref="U1758">PERCENTILE(IF(Table1[Director Name] = $P1758,Table1[imdb_score]),0.75)</f>
        <v>4.7</v>
      </c>
      <c r="V1758" cm="1">
        <f t="array" ref="V1758">PERCENTILE(IF(Table1[Director Name] = $P1758,Table1[imdb_score]),1)</f>
        <v>4.7</v>
      </c>
    </row>
    <row r="1759" spans="1:22">
      <c r="A1759" t="s">
        <v>162</v>
      </c>
      <c r="B1759">
        <v>49</v>
      </c>
      <c r="C1759">
        <v>104</v>
      </c>
      <c r="D1759" t="s">
        <v>1261</v>
      </c>
      <c r="E1759">
        <v>58422650</v>
      </c>
      <c r="F1759" t="s">
        <v>202</v>
      </c>
      <c r="G1759" t="s">
        <v>6471</v>
      </c>
      <c r="H1759">
        <v>3422650</v>
      </c>
      <c r="I1759" t="s">
        <v>6472</v>
      </c>
      <c r="J1759" t="s">
        <v>19</v>
      </c>
      <c r="K1759" t="s">
        <v>20</v>
      </c>
      <c r="L1759">
        <v>55000000</v>
      </c>
      <c r="M1759">
        <v>6.4</v>
      </c>
      <c r="N1759" t="s">
        <v>687</v>
      </c>
      <c r="P1759" t="s">
        <v>6473</v>
      </c>
      <c r="Q1759">
        <v>5.9</v>
      </c>
      <c r="R1759">
        <v>1</v>
      </c>
      <c r="S1759" cm="1">
        <f t="array" ref="S1759">PERCENTILE(IF(Table1[Director Name] = $P1759,Table1[imdb_score]),0.25)</f>
        <v>5.9</v>
      </c>
      <c r="T1759" cm="1">
        <f t="array" ref="T1759">PERCENTILE(IF(Table1[Director Name] = $P1759,Table1[imdb_score]),0.5)</f>
        <v>5.9</v>
      </c>
      <c r="U1759" cm="1">
        <f t="array" ref="U1759">PERCENTILE(IF(Table1[Director Name] = $P1759,Table1[imdb_score]),0.75)</f>
        <v>5.9</v>
      </c>
      <c r="V1759" cm="1">
        <f t="array" ref="V1759">PERCENTILE(IF(Table1[Director Name] = $P1759,Table1[imdb_score]),1)</f>
        <v>5.9</v>
      </c>
    </row>
    <row r="1760" spans="1:22">
      <c r="A1760" t="s">
        <v>2138</v>
      </c>
      <c r="B1760">
        <v>98</v>
      </c>
      <c r="C1760">
        <v>104</v>
      </c>
      <c r="D1760" t="s">
        <v>1022</v>
      </c>
      <c r="E1760">
        <v>23393765</v>
      </c>
      <c r="F1760" t="s">
        <v>1042</v>
      </c>
      <c r="G1760" t="s">
        <v>6474</v>
      </c>
      <c r="H1760">
        <v>3393765</v>
      </c>
      <c r="I1760" t="s">
        <v>1919</v>
      </c>
      <c r="J1760" t="s">
        <v>19</v>
      </c>
      <c r="K1760" t="s">
        <v>20</v>
      </c>
      <c r="L1760">
        <v>20000000</v>
      </c>
      <c r="M1760">
        <v>6.3</v>
      </c>
      <c r="N1760" t="s">
        <v>32</v>
      </c>
      <c r="P1760" t="s">
        <v>6475</v>
      </c>
      <c r="Q1760">
        <v>7.5</v>
      </c>
      <c r="R1760">
        <v>1</v>
      </c>
      <c r="S1760" cm="1">
        <f t="array" ref="S1760">PERCENTILE(IF(Table1[Director Name] = $P1760,Table1[imdb_score]),0.25)</f>
        <v>7.5</v>
      </c>
      <c r="T1760" cm="1">
        <f t="array" ref="T1760">PERCENTILE(IF(Table1[Director Name] = $P1760,Table1[imdb_score]),0.5)</f>
        <v>7.5</v>
      </c>
      <c r="U1760" cm="1">
        <f t="array" ref="U1760">PERCENTILE(IF(Table1[Director Name] = $P1760,Table1[imdb_score]),0.75)</f>
        <v>7.5</v>
      </c>
      <c r="V1760" cm="1">
        <f t="array" ref="V1760">PERCENTILE(IF(Table1[Director Name] = $P1760,Table1[imdb_score]),1)</f>
        <v>7.5</v>
      </c>
    </row>
    <row r="1761" spans="1:22">
      <c r="A1761" t="s">
        <v>846</v>
      </c>
      <c r="B1761">
        <v>157</v>
      </c>
      <c r="C1761">
        <v>115</v>
      </c>
      <c r="D1761" t="s">
        <v>6476</v>
      </c>
      <c r="E1761">
        <v>5383834</v>
      </c>
      <c r="F1761" t="s">
        <v>6477</v>
      </c>
      <c r="G1761" t="s">
        <v>6478</v>
      </c>
      <c r="H1761">
        <v>3383834</v>
      </c>
      <c r="I1761" t="s">
        <v>6479</v>
      </c>
      <c r="J1761" t="s">
        <v>67</v>
      </c>
      <c r="K1761" t="s">
        <v>2875</v>
      </c>
      <c r="L1761">
        <v>2000000</v>
      </c>
      <c r="M1761">
        <v>8.1</v>
      </c>
      <c r="N1761" t="s">
        <v>1124</v>
      </c>
      <c r="P1761" t="s">
        <v>6480</v>
      </c>
      <c r="Q1761">
        <v>5.6</v>
      </c>
      <c r="R1761">
        <v>1</v>
      </c>
      <c r="S1761" cm="1">
        <f t="array" ref="S1761">PERCENTILE(IF(Table1[Director Name] = $P1761,Table1[imdb_score]),0.25)</f>
        <v>5.6</v>
      </c>
      <c r="T1761" cm="1">
        <f t="array" ref="T1761">PERCENTILE(IF(Table1[Director Name] = $P1761,Table1[imdb_score]),0.5)</f>
        <v>5.6</v>
      </c>
      <c r="U1761" cm="1">
        <f t="array" ref="U1761">PERCENTILE(IF(Table1[Director Name] = $P1761,Table1[imdb_score]),0.75)</f>
        <v>5.6</v>
      </c>
      <c r="V1761" cm="1">
        <f t="array" ref="V1761">PERCENTILE(IF(Table1[Director Name] = $P1761,Table1[imdb_score]),1)</f>
        <v>5.6</v>
      </c>
    </row>
    <row r="1762" spans="1:22">
      <c r="A1762" t="s">
        <v>3001</v>
      </c>
      <c r="B1762">
        <v>274</v>
      </c>
      <c r="C1762">
        <v>148</v>
      </c>
      <c r="D1762" t="s">
        <v>2140</v>
      </c>
      <c r="E1762">
        <v>18352454</v>
      </c>
      <c r="F1762" t="s">
        <v>231</v>
      </c>
      <c r="G1762" t="s">
        <v>6481</v>
      </c>
      <c r="H1762">
        <v>3352454</v>
      </c>
      <c r="I1762" t="s">
        <v>863</v>
      </c>
      <c r="J1762" t="s">
        <v>19</v>
      </c>
      <c r="K1762" t="s">
        <v>20</v>
      </c>
      <c r="L1762">
        <v>15000000</v>
      </c>
      <c r="M1762">
        <v>8.1999999999999993</v>
      </c>
      <c r="N1762" t="s">
        <v>4087</v>
      </c>
      <c r="P1762" t="s">
        <v>6482</v>
      </c>
      <c r="Q1762">
        <v>4.5999999999999996</v>
      </c>
      <c r="R1762">
        <v>1</v>
      </c>
      <c r="S1762" cm="1">
        <f t="array" ref="S1762">PERCENTILE(IF(Table1[Director Name] = $P1762,Table1[imdb_score]),0.25)</f>
        <v>4.5999999999999996</v>
      </c>
      <c r="T1762" cm="1">
        <f t="array" ref="T1762">PERCENTILE(IF(Table1[Director Name] = $P1762,Table1[imdb_score]),0.5)</f>
        <v>4.5999999999999996</v>
      </c>
      <c r="U1762" cm="1">
        <f t="array" ref="U1762">PERCENTILE(IF(Table1[Director Name] = $P1762,Table1[imdb_score]),0.75)</f>
        <v>4.5999999999999996</v>
      </c>
      <c r="V1762" cm="1">
        <f t="array" ref="V1762">PERCENTILE(IF(Table1[Director Name] = $P1762,Table1[imdb_score]),1)</f>
        <v>4.5999999999999996</v>
      </c>
    </row>
    <row r="1763" spans="1:22">
      <c r="A1763" t="s">
        <v>1220</v>
      </c>
      <c r="B1763">
        <v>199</v>
      </c>
      <c r="C1763">
        <v>142</v>
      </c>
      <c r="D1763" t="s">
        <v>1584</v>
      </c>
      <c r="E1763">
        <v>28341469</v>
      </c>
      <c r="F1763" t="s">
        <v>86</v>
      </c>
      <c r="G1763" t="s">
        <v>6483</v>
      </c>
      <c r="H1763">
        <v>3341469</v>
      </c>
      <c r="I1763" t="s">
        <v>1535</v>
      </c>
      <c r="J1763" t="s">
        <v>19</v>
      </c>
      <c r="K1763" t="s">
        <v>20</v>
      </c>
      <c r="L1763">
        <v>25000000</v>
      </c>
      <c r="M1763">
        <v>9.3000000000000007</v>
      </c>
      <c r="N1763" t="s">
        <v>758</v>
      </c>
      <c r="P1763" t="s">
        <v>6484</v>
      </c>
      <c r="Q1763">
        <v>5</v>
      </c>
      <c r="R1763">
        <v>1</v>
      </c>
      <c r="S1763" cm="1">
        <f t="array" ref="S1763">PERCENTILE(IF(Table1[Director Name] = $P1763,Table1[imdb_score]),0.25)</f>
        <v>5</v>
      </c>
      <c r="T1763" cm="1">
        <f t="array" ref="T1763">PERCENTILE(IF(Table1[Director Name] = $P1763,Table1[imdb_score]),0.5)</f>
        <v>5</v>
      </c>
      <c r="U1763" cm="1">
        <f t="array" ref="U1763">PERCENTILE(IF(Table1[Director Name] = $P1763,Table1[imdb_score]),0.75)</f>
        <v>5</v>
      </c>
      <c r="V1763" cm="1">
        <f t="array" ref="V1763">PERCENTILE(IF(Table1[Director Name] = $P1763,Table1[imdb_score]),1)</f>
        <v>5</v>
      </c>
    </row>
    <row r="1764" spans="1:22">
      <c r="A1764" t="s">
        <v>304</v>
      </c>
      <c r="B1764">
        <v>28</v>
      </c>
      <c r="C1764">
        <v>120</v>
      </c>
      <c r="D1764" t="s">
        <v>1800</v>
      </c>
      <c r="E1764">
        <v>5731103</v>
      </c>
      <c r="F1764" t="s">
        <v>1176</v>
      </c>
      <c r="G1764" t="s">
        <v>6485</v>
      </c>
      <c r="H1764">
        <v>3331103</v>
      </c>
      <c r="I1764" t="s">
        <v>4023</v>
      </c>
      <c r="J1764" t="s">
        <v>19</v>
      </c>
      <c r="K1764" t="s">
        <v>20</v>
      </c>
      <c r="L1764">
        <v>2400000</v>
      </c>
      <c r="M1764">
        <v>6.8</v>
      </c>
      <c r="N1764" t="s">
        <v>3452</v>
      </c>
      <c r="P1764" t="s">
        <v>6486</v>
      </c>
      <c r="Q1764">
        <v>5.0999999999999996</v>
      </c>
      <c r="R1764">
        <v>1</v>
      </c>
      <c r="S1764" cm="1">
        <f t="array" ref="S1764">PERCENTILE(IF(Table1[Director Name] = $P1764,Table1[imdb_score]),0.25)</f>
        <v>5.0999999999999996</v>
      </c>
      <c r="T1764" cm="1">
        <f t="array" ref="T1764">PERCENTILE(IF(Table1[Director Name] = $P1764,Table1[imdb_score]),0.5)</f>
        <v>5.0999999999999996</v>
      </c>
      <c r="U1764" cm="1">
        <f t="array" ref="U1764">PERCENTILE(IF(Table1[Director Name] = $P1764,Table1[imdb_score]),0.75)</f>
        <v>5.0999999999999996</v>
      </c>
      <c r="V1764" cm="1">
        <f t="array" ref="V1764">PERCENTILE(IF(Table1[Director Name] = $P1764,Table1[imdb_score]),1)</f>
        <v>5.0999999999999996</v>
      </c>
    </row>
    <row r="1765" spans="1:22">
      <c r="A1765" t="s">
        <v>261</v>
      </c>
      <c r="B1765">
        <v>192</v>
      </c>
      <c r="C1765">
        <v>142</v>
      </c>
      <c r="D1765" t="s">
        <v>262</v>
      </c>
      <c r="E1765">
        <v>113330342</v>
      </c>
      <c r="F1765" t="s">
        <v>83</v>
      </c>
      <c r="G1765" t="s">
        <v>6487</v>
      </c>
      <c r="H1765">
        <v>3330342</v>
      </c>
      <c r="I1765" t="s">
        <v>1632</v>
      </c>
      <c r="J1765" t="s">
        <v>19</v>
      </c>
      <c r="K1765" t="s">
        <v>20</v>
      </c>
      <c r="L1765">
        <v>110000000</v>
      </c>
      <c r="M1765">
        <v>7.1</v>
      </c>
      <c r="N1765" t="s">
        <v>6488</v>
      </c>
      <c r="P1765" t="s">
        <v>400</v>
      </c>
      <c r="Q1765">
        <v>7.7</v>
      </c>
      <c r="R1765">
        <v>1</v>
      </c>
      <c r="S1765" cm="1">
        <f t="array" ref="S1765">PERCENTILE(IF(Table1[Director Name] = $P1765,Table1[imdb_score]),0.25)</f>
        <v>7.7</v>
      </c>
      <c r="T1765" cm="1">
        <f t="array" ref="T1765">PERCENTILE(IF(Table1[Director Name] = $P1765,Table1[imdb_score]),0.5)</f>
        <v>7.7</v>
      </c>
      <c r="U1765" cm="1">
        <f t="array" ref="U1765">PERCENTILE(IF(Table1[Director Name] = $P1765,Table1[imdb_score]),0.75)</f>
        <v>7.7</v>
      </c>
      <c r="V1765" cm="1">
        <f t="array" ref="V1765">PERCENTILE(IF(Table1[Director Name] = $P1765,Table1[imdb_score]),1)</f>
        <v>7.7</v>
      </c>
    </row>
    <row r="1766" spans="1:22">
      <c r="A1766" t="s">
        <v>831</v>
      </c>
      <c r="B1766">
        <v>159</v>
      </c>
      <c r="C1766">
        <v>101</v>
      </c>
      <c r="D1766" t="s">
        <v>6489</v>
      </c>
      <c r="E1766">
        <v>8025872</v>
      </c>
      <c r="F1766" t="s">
        <v>6490</v>
      </c>
      <c r="G1766" t="s">
        <v>6491</v>
      </c>
      <c r="H1766">
        <v>3325872</v>
      </c>
      <c r="I1766" t="s">
        <v>6492</v>
      </c>
      <c r="J1766" t="s">
        <v>19</v>
      </c>
      <c r="K1766" t="s">
        <v>20</v>
      </c>
      <c r="L1766">
        <v>4700000</v>
      </c>
      <c r="M1766">
        <v>5.5</v>
      </c>
      <c r="N1766" t="s">
        <v>5617</v>
      </c>
      <c r="P1766" t="s">
        <v>6493</v>
      </c>
      <c r="Q1766">
        <v>7</v>
      </c>
      <c r="R1766">
        <v>1</v>
      </c>
      <c r="S1766" cm="1">
        <f t="array" ref="S1766">PERCENTILE(IF(Table1[Director Name] = $P1766,Table1[imdb_score]),0.25)</f>
        <v>7</v>
      </c>
      <c r="T1766" cm="1">
        <f t="array" ref="T1766">PERCENTILE(IF(Table1[Director Name] = $P1766,Table1[imdb_score]),0.5)</f>
        <v>7</v>
      </c>
      <c r="U1766" cm="1">
        <f t="array" ref="U1766">PERCENTILE(IF(Table1[Director Name] = $P1766,Table1[imdb_score]),0.75)</f>
        <v>7</v>
      </c>
      <c r="V1766" cm="1">
        <f t="array" ref="V1766">PERCENTILE(IF(Table1[Director Name] = $P1766,Table1[imdb_score]),1)</f>
        <v>7</v>
      </c>
    </row>
    <row r="1767" spans="1:22">
      <c r="A1767" t="s">
        <v>2131</v>
      </c>
      <c r="B1767">
        <v>122</v>
      </c>
      <c r="C1767">
        <v>99</v>
      </c>
      <c r="D1767" t="s">
        <v>6494</v>
      </c>
      <c r="E1767">
        <v>3500000</v>
      </c>
      <c r="F1767" t="s">
        <v>126</v>
      </c>
      <c r="G1767" t="s">
        <v>6495</v>
      </c>
      <c r="H1767">
        <v>3300000</v>
      </c>
      <c r="I1767" t="s">
        <v>6496</v>
      </c>
      <c r="J1767" t="s">
        <v>111</v>
      </c>
      <c r="K1767" t="s">
        <v>6245</v>
      </c>
      <c r="L1767">
        <v>200000</v>
      </c>
      <c r="M1767">
        <v>8</v>
      </c>
      <c r="N1767" t="s">
        <v>6497</v>
      </c>
      <c r="P1767" t="s">
        <v>6498</v>
      </c>
      <c r="Q1767">
        <v>7.5</v>
      </c>
      <c r="R1767">
        <v>1</v>
      </c>
      <c r="S1767" cm="1">
        <f t="array" ref="S1767">PERCENTILE(IF(Table1[Director Name] = $P1767,Table1[imdb_score]),0.25)</f>
        <v>7.5</v>
      </c>
      <c r="T1767" cm="1">
        <f t="array" ref="T1767">PERCENTILE(IF(Table1[Director Name] = $P1767,Table1[imdb_score]),0.5)</f>
        <v>7.5</v>
      </c>
      <c r="U1767" cm="1">
        <f t="array" ref="U1767">PERCENTILE(IF(Table1[Director Name] = $P1767,Table1[imdb_score]),0.75)</f>
        <v>7.5</v>
      </c>
      <c r="V1767" cm="1">
        <f t="array" ref="V1767">PERCENTILE(IF(Table1[Director Name] = $P1767,Table1[imdb_score]),1)</f>
        <v>7.5</v>
      </c>
    </row>
    <row r="1768" spans="1:22">
      <c r="A1768" t="s">
        <v>2934</v>
      </c>
      <c r="B1768">
        <v>274</v>
      </c>
      <c r="C1768">
        <v>123</v>
      </c>
      <c r="D1768" t="s">
        <v>4233</v>
      </c>
      <c r="E1768">
        <v>15294553</v>
      </c>
      <c r="F1768" t="s">
        <v>6499</v>
      </c>
      <c r="G1768" t="s">
        <v>6500</v>
      </c>
      <c r="H1768">
        <v>3294553</v>
      </c>
      <c r="I1768" t="s">
        <v>3864</v>
      </c>
      <c r="J1768" t="s">
        <v>19</v>
      </c>
      <c r="K1768" t="s">
        <v>379</v>
      </c>
      <c r="L1768">
        <v>12000000</v>
      </c>
      <c r="M1768">
        <v>7.8</v>
      </c>
      <c r="N1768" t="s">
        <v>575</v>
      </c>
      <c r="P1768" t="s">
        <v>3728</v>
      </c>
      <c r="Q1768">
        <v>5.4</v>
      </c>
      <c r="R1768">
        <v>1</v>
      </c>
      <c r="S1768" cm="1">
        <f t="array" ref="S1768">PERCENTILE(IF(Table1[Director Name] = $P1768,Table1[imdb_score]),0.25)</f>
        <v>5.4</v>
      </c>
      <c r="T1768" cm="1">
        <f t="array" ref="T1768">PERCENTILE(IF(Table1[Director Name] = $P1768,Table1[imdb_score]),0.5)</f>
        <v>5.4</v>
      </c>
      <c r="U1768" cm="1">
        <f t="array" ref="U1768">PERCENTILE(IF(Table1[Director Name] = $P1768,Table1[imdb_score]),0.75)</f>
        <v>5.4</v>
      </c>
      <c r="V1768" cm="1">
        <f t="array" ref="V1768">PERCENTILE(IF(Table1[Director Name] = $P1768,Table1[imdb_score]),1)</f>
        <v>5.4</v>
      </c>
    </row>
    <row r="1769" spans="1:22">
      <c r="A1769" t="s">
        <v>297</v>
      </c>
      <c r="B1769">
        <v>120</v>
      </c>
      <c r="C1769">
        <v>97</v>
      </c>
      <c r="D1769" t="s">
        <v>5071</v>
      </c>
      <c r="E1769">
        <v>23292105</v>
      </c>
      <c r="F1769" t="s">
        <v>5101</v>
      </c>
      <c r="G1769" t="s">
        <v>6501</v>
      </c>
      <c r="H1769">
        <v>3292105</v>
      </c>
      <c r="I1769" t="s">
        <v>6502</v>
      </c>
      <c r="J1769" t="s">
        <v>19</v>
      </c>
      <c r="K1769" t="s">
        <v>20</v>
      </c>
      <c r="L1769">
        <v>20000000</v>
      </c>
      <c r="M1769">
        <v>5.3</v>
      </c>
      <c r="N1769" t="s">
        <v>2831</v>
      </c>
      <c r="P1769" t="s">
        <v>4222</v>
      </c>
      <c r="Q1769">
        <v>8.1</v>
      </c>
      <c r="R1769">
        <v>1</v>
      </c>
      <c r="S1769" cm="1">
        <f t="array" ref="S1769">PERCENTILE(IF(Table1[Director Name] = $P1769,Table1[imdb_score]),0.25)</f>
        <v>8.1</v>
      </c>
      <c r="T1769" cm="1">
        <f t="array" ref="T1769">PERCENTILE(IF(Table1[Director Name] = $P1769,Table1[imdb_score]),0.5)</f>
        <v>8.1</v>
      </c>
      <c r="U1769" cm="1">
        <f t="array" ref="U1769">PERCENTILE(IF(Table1[Director Name] = $P1769,Table1[imdb_score]),0.75)</f>
        <v>8.1</v>
      </c>
      <c r="V1769" cm="1">
        <f t="array" ref="V1769">PERCENTILE(IF(Table1[Director Name] = $P1769,Table1[imdb_score]),1)</f>
        <v>8.1</v>
      </c>
    </row>
    <row r="1770" spans="1:22">
      <c r="A1770" t="s">
        <v>583</v>
      </c>
      <c r="B1770">
        <v>154</v>
      </c>
      <c r="C1770">
        <v>105</v>
      </c>
      <c r="D1770" t="s">
        <v>5294</v>
      </c>
      <c r="E1770">
        <v>45290318</v>
      </c>
      <c r="F1770" t="s">
        <v>1446</v>
      </c>
      <c r="G1770" t="s">
        <v>6503</v>
      </c>
      <c r="H1770">
        <v>3290318</v>
      </c>
      <c r="I1770" t="s">
        <v>6504</v>
      </c>
      <c r="J1770" t="s">
        <v>19</v>
      </c>
      <c r="K1770" t="s">
        <v>20</v>
      </c>
      <c r="L1770">
        <v>42000000</v>
      </c>
      <c r="M1770">
        <v>6.5</v>
      </c>
      <c r="N1770" t="s">
        <v>1638</v>
      </c>
      <c r="P1770" t="s">
        <v>6505</v>
      </c>
      <c r="Q1770">
        <v>7.2</v>
      </c>
      <c r="R1770">
        <v>1</v>
      </c>
      <c r="S1770" cm="1">
        <f t="array" ref="S1770">PERCENTILE(IF(Table1[Director Name] = $P1770,Table1[imdb_score]),0.25)</f>
        <v>7.2</v>
      </c>
      <c r="T1770" cm="1">
        <f t="array" ref="T1770">PERCENTILE(IF(Table1[Director Name] = $P1770,Table1[imdb_score]),0.5)</f>
        <v>7.2</v>
      </c>
      <c r="U1770" cm="1">
        <f t="array" ref="U1770">PERCENTILE(IF(Table1[Director Name] = $P1770,Table1[imdb_score]),0.75)</f>
        <v>7.2</v>
      </c>
      <c r="V1770" cm="1">
        <f t="array" ref="V1770">PERCENTILE(IF(Table1[Director Name] = $P1770,Table1[imdb_score]),1)</f>
        <v>7.2</v>
      </c>
    </row>
    <row r="1771" spans="1:22">
      <c r="A1771" t="s">
        <v>22</v>
      </c>
      <c r="B1771">
        <v>271</v>
      </c>
      <c r="C1771">
        <v>86</v>
      </c>
      <c r="D1771" t="s">
        <v>1850</v>
      </c>
      <c r="E1771">
        <v>4007792</v>
      </c>
      <c r="F1771" t="s">
        <v>1298</v>
      </c>
      <c r="G1771" t="s">
        <v>6506</v>
      </c>
      <c r="H1771">
        <v>3257792</v>
      </c>
      <c r="I1771" t="s">
        <v>2656</v>
      </c>
      <c r="J1771" t="s">
        <v>19</v>
      </c>
      <c r="K1771" t="s">
        <v>20</v>
      </c>
      <c r="L1771">
        <v>750000</v>
      </c>
      <c r="M1771">
        <v>7</v>
      </c>
      <c r="N1771" t="s">
        <v>564</v>
      </c>
      <c r="P1771" t="s">
        <v>6507</v>
      </c>
      <c r="Q1771">
        <v>7.7</v>
      </c>
      <c r="R1771">
        <v>1</v>
      </c>
      <c r="S1771" cm="1">
        <f t="array" ref="S1771">PERCENTILE(IF(Table1[Director Name] = $P1771,Table1[imdb_score]),0.25)</f>
        <v>7.7</v>
      </c>
      <c r="T1771" cm="1">
        <f t="array" ref="T1771">PERCENTILE(IF(Table1[Director Name] = $P1771,Table1[imdb_score]),0.5)</f>
        <v>7.7</v>
      </c>
      <c r="U1771" cm="1">
        <f t="array" ref="U1771">PERCENTILE(IF(Table1[Director Name] = $P1771,Table1[imdb_score]),0.75)</f>
        <v>7.7</v>
      </c>
      <c r="V1771" cm="1">
        <f t="array" ref="V1771">PERCENTILE(IF(Table1[Director Name] = $P1771,Table1[imdb_score]),1)</f>
        <v>7.7</v>
      </c>
    </row>
    <row r="1772" spans="1:22">
      <c r="A1772" t="s">
        <v>1533</v>
      </c>
      <c r="B1772">
        <v>241</v>
      </c>
      <c r="C1772">
        <v>81</v>
      </c>
      <c r="D1772" t="s">
        <v>1261</v>
      </c>
      <c r="E1772">
        <v>22245861</v>
      </c>
      <c r="F1772" t="s">
        <v>1680</v>
      </c>
      <c r="G1772" t="s">
        <v>6508</v>
      </c>
      <c r="H1772">
        <v>3245861</v>
      </c>
      <c r="I1772" t="s">
        <v>6509</v>
      </c>
      <c r="J1772" t="s">
        <v>19</v>
      </c>
      <c r="K1772" t="s">
        <v>20</v>
      </c>
      <c r="L1772">
        <v>19000000</v>
      </c>
      <c r="M1772">
        <v>7.7</v>
      </c>
      <c r="N1772" t="s">
        <v>167</v>
      </c>
      <c r="P1772" t="s">
        <v>6510</v>
      </c>
      <c r="Q1772">
        <v>3.6</v>
      </c>
      <c r="R1772">
        <v>1</v>
      </c>
      <c r="S1772" cm="1">
        <f t="array" ref="S1772">PERCENTILE(IF(Table1[Director Name] = $P1772,Table1[imdb_score]),0.25)</f>
        <v>3.6</v>
      </c>
      <c r="T1772" cm="1">
        <f t="array" ref="T1772">PERCENTILE(IF(Table1[Director Name] = $P1772,Table1[imdb_score]),0.5)</f>
        <v>3.6</v>
      </c>
      <c r="U1772" cm="1">
        <f t="array" ref="U1772">PERCENTILE(IF(Table1[Director Name] = $P1772,Table1[imdb_score]),0.75)</f>
        <v>3.6</v>
      </c>
      <c r="V1772" cm="1">
        <f t="array" ref="V1772">PERCENTILE(IF(Table1[Director Name] = $P1772,Table1[imdb_score]),1)</f>
        <v>3.6</v>
      </c>
    </row>
    <row r="1773" spans="1:22">
      <c r="A1773" t="s">
        <v>5923</v>
      </c>
      <c r="B1773">
        <v>195</v>
      </c>
      <c r="C1773">
        <v>104</v>
      </c>
      <c r="D1773" t="s">
        <v>6511</v>
      </c>
      <c r="E1773">
        <v>4231500</v>
      </c>
      <c r="F1773" t="s">
        <v>6512</v>
      </c>
      <c r="G1773" t="s">
        <v>6513</v>
      </c>
      <c r="H1773">
        <v>3231500</v>
      </c>
      <c r="I1773" t="s">
        <v>5985</v>
      </c>
      <c r="J1773" t="s">
        <v>97</v>
      </c>
      <c r="K1773" t="s">
        <v>5986</v>
      </c>
      <c r="L1773">
        <v>1000000</v>
      </c>
      <c r="M1773">
        <v>7.8</v>
      </c>
      <c r="N1773" t="s">
        <v>32</v>
      </c>
      <c r="P1773" t="s">
        <v>6514</v>
      </c>
      <c r="Q1773">
        <v>7.2</v>
      </c>
      <c r="R1773">
        <v>1</v>
      </c>
      <c r="S1773" cm="1">
        <f t="array" ref="S1773">PERCENTILE(IF(Table1[Director Name] = $P1773,Table1[imdb_score]),0.25)</f>
        <v>7.2</v>
      </c>
      <c r="T1773" cm="1">
        <f t="array" ref="T1773">PERCENTILE(IF(Table1[Director Name] = $P1773,Table1[imdb_score]),0.5)</f>
        <v>7.2</v>
      </c>
      <c r="U1773" cm="1">
        <f t="array" ref="U1773">PERCENTILE(IF(Table1[Director Name] = $P1773,Table1[imdb_score]),0.75)</f>
        <v>7.2</v>
      </c>
      <c r="V1773" cm="1">
        <f t="array" ref="V1773">PERCENTILE(IF(Table1[Director Name] = $P1773,Table1[imdb_score]),1)</f>
        <v>7.2</v>
      </c>
    </row>
    <row r="1774" spans="1:22">
      <c r="A1774" t="s">
        <v>2779</v>
      </c>
      <c r="B1774">
        <v>166</v>
      </c>
      <c r="C1774">
        <v>119</v>
      </c>
      <c r="D1774" t="s">
        <v>1912</v>
      </c>
      <c r="E1774">
        <v>35228696</v>
      </c>
      <c r="F1774" t="s">
        <v>2561</v>
      </c>
      <c r="G1774" t="s">
        <v>6515</v>
      </c>
      <c r="H1774">
        <v>3228696</v>
      </c>
      <c r="I1774" t="s">
        <v>6516</v>
      </c>
      <c r="J1774" t="s">
        <v>19</v>
      </c>
      <c r="K1774" t="s">
        <v>20</v>
      </c>
      <c r="L1774">
        <v>32000000</v>
      </c>
      <c r="M1774">
        <v>6.5</v>
      </c>
      <c r="N1774" t="s">
        <v>2558</v>
      </c>
      <c r="P1774" t="s">
        <v>223</v>
      </c>
      <c r="Q1774">
        <v>6.8</v>
      </c>
      <c r="R1774">
        <v>1</v>
      </c>
      <c r="S1774" cm="1">
        <f t="array" ref="S1774">PERCENTILE(IF(Table1[Director Name] = $P1774,Table1[imdb_score]),0.25)</f>
        <v>6.8</v>
      </c>
      <c r="T1774" cm="1">
        <f t="array" ref="T1774">PERCENTILE(IF(Table1[Director Name] = $P1774,Table1[imdb_score]),0.5)</f>
        <v>6.8</v>
      </c>
      <c r="U1774" cm="1">
        <f t="array" ref="U1774">PERCENTILE(IF(Table1[Director Name] = $P1774,Table1[imdb_score]),0.75)</f>
        <v>6.8</v>
      </c>
      <c r="V1774" cm="1">
        <f t="array" ref="V1774">PERCENTILE(IF(Table1[Director Name] = $P1774,Table1[imdb_score]),1)</f>
        <v>6.8</v>
      </c>
    </row>
    <row r="1775" spans="1:22">
      <c r="A1775" t="s">
        <v>1007</v>
      </c>
      <c r="B1775">
        <v>40</v>
      </c>
      <c r="C1775">
        <v>93</v>
      </c>
      <c r="D1775" t="s">
        <v>1648</v>
      </c>
      <c r="E1775">
        <v>68208190</v>
      </c>
      <c r="F1775" t="s">
        <v>1103</v>
      </c>
      <c r="G1775" t="s">
        <v>6517</v>
      </c>
      <c r="H1775">
        <v>3208190</v>
      </c>
      <c r="I1775" t="s">
        <v>4505</v>
      </c>
      <c r="J1775" t="s">
        <v>19</v>
      </c>
      <c r="K1775" t="s">
        <v>20</v>
      </c>
      <c r="L1775">
        <v>65000000</v>
      </c>
      <c r="M1775">
        <v>6.3</v>
      </c>
      <c r="N1775" t="s">
        <v>709</v>
      </c>
      <c r="P1775" t="s">
        <v>6518</v>
      </c>
      <c r="Q1775">
        <v>5.7</v>
      </c>
      <c r="R1775">
        <v>1</v>
      </c>
      <c r="S1775" cm="1">
        <f t="array" ref="S1775">PERCENTILE(IF(Table1[Director Name] = $P1775,Table1[imdb_score]),0.25)</f>
        <v>5.7</v>
      </c>
      <c r="T1775" cm="1">
        <f t="array" ref="T1775">PERCENTILE(IF(Table1[Director Name] = $P1775,Table1[imdb_score]),0.5)</f>
        <v>5.7</v>
      </c>
      <c r="U1775" cm="1">
        <f t="array" ref="U1775">PERCENTILE(IF(Table1[Director Name] = $P1775,Table1[imdb_score]),0.75)</f>
        <v>5.7</v>
      </c>
      <c r="V1775" cm="1">
        <f t="array" ref="V1775">PERCENTILE(IF(Table1[Director Name] = $P1775,Table1[imdb_score]),1)</f>
        <v>5.7</v>
      </c>
    </row>
    <row r="1776" spans="1:22">
      <c r="A1776" t="s">
        <v>3085</v>
      </c>
      <c r="B1776">
        <v>94</v>
      </c>
      <c r="C1776">
        <v>109</v>
      </c>
      <c r="D1776" t="s">
        <v>5566</v>
      </c>
      <c r="E1776">
        <v>23179303</v>
      </c>
      <c r="F1776" t="s">
        <v>4259</v>
      </c>
      <c r="G1776" t="s">
        <v>6519</v>
      </c>
      <c r="H1776">
        <v>3179303</v>
      </c>
      <c r="I1776" t="s">
        <v>2994</v>
      </c>
      <c r="J1776" t="s">
        <v>19</v>
      </c>
      <c r="K1776" t="s">
        <v>6520</v>
      </c>
      <c r="L1776">
        <v>20000000</v>
      </c>
      <c r="M1776">
        <v>5.8</v>
      </c>
      <c r="N1776" t="s">
        <v>2339</v>
      </c>
      <c r="P1776" t="s">
        <v>6521</v>
      </c>
      <c r="Q1776">
        <v>5.0999999999999996</v>
      </c>
      <c r="R1776">
        <v>1</v>
      </c>
      <c r="S1776" cm="1">
        <f t="array" ref="S1776">PERCENTILE(IF(Table1[Director Name] = $P1776,Table1[imdb_score]),0.25)</f>
        <v>5.0999999999999996</v>
      </c>
      <c r="T1776" cm="1">
        <f t="array" ref="T1776">PERCENTILE(IF(Table1[Director Name] = $P1776,Table1[imdb_score]),0.5)</f>
        <v>5.0999999999999996</v>
      </c>
      <c r="U1776" cm="1">
        <f t="array" ref="U1776">PERCENTILE(IF(Table1[Director Name] = $P1776,Table1[imdb_score]),0.75)</f>
        <v>5.0999999999999996</v>
      </c>
      <c r="V1776" cm="1">
        <f t="array" ref="V1776">PERCENTILE(IF(Table1[Director Name] = $P1776,Table1[imdb_score]),1)</f>
        <v>5.0999999999999996</v>
      </c>
    </row>
    <row r="1777" spans="1:22">
      <c r="A1777" t="s">
        <v>720</v>
      </c>
      <c r="B1777">
        <v>138</v>
      </c>
      <c r="C1777">
        <v>84</v>
      </c>
      <c r="D1777" t="s">
        <v>6522</v>
      </c>
      <c r="E1777">
        <v>3216970</v>
      </c>
      <c r="F1777" t="s">
        <v>1244</v>
      </c>
      <c r="G1777" t="s">
        <v>6523</v>
      </c>
      <c r="H1777">
        <v>3156970</v>
      </c>
      <c r="I1777" t="s">
        <v>6524</v>
      </c>
      <c r="J1777" t="s">
        <v>19</v>
      </c>
      <c r="K1777" t="s">
        <v>20</v>
      </c>
      <c r="L1777">
        <v>60000</v>
      </c>
      <c r="M1777">
        <v>7.5</v>
      </c>
      <c r="N1777" t="s">
        <v>205</v>
      </c>
      <c r="P1777" t="s">
        <v>6525</v>
      </c>
      <c r="Q1777">
        <v>6.6</v>
      </c>
      <c r="R1777">
        <v>1</v>
      </c>
      <c r="S1777" cm="1">
        <f t="array" ref="S1777">PERCENTILE(IF(Table1[Director Name] = $P1777,Table1[imdb_score]),0.25)</f>
        <v>6.6</v>
      </c>
      <c r="T1777" cm="1">
        <f t="array" ref="T1777">PERCENTILE(IF(Table1[Director Name] = $P1777,Table1[imdb_score]),0.5)</f>
        <v>6.6</v>
      </c>
      <c r="U1777" cm="1">
        <f t="array" ref="U1777">PERCENTILE(IF(Table1[Director Name] = $P1777,Table1[imdb_score]),0.75)</f>
        <v>6.6</v>
      </c>
      <c r="V1777" cm="1">
        <f t="array" ref="V1777">PERCENTILE(IF(Table1[Director Name] = $P1777,Table1[imdb_score]),1)</f>
        <v>6.6</v>
      </c>
    </row>
    <row r="1778" spans="1:22">
      <c r="A1778" t="s">
        <v>4100</v>
      </c>
      <c r="B1778">
        <v>206</v>
      </c>
      <c r="C1778">
        <v>90</v>
      </c>
      <c r="D1778" t="s">
        <v>6526</v>
      </c>
      <c r="E1778">
        <v>3388210</v>
      </c>
      <c r="F1778" t="s">
        <v>92</v>
      </c>
      <c r="G1778" t="s">
        <v>6527</v>
      </c>
      <c r="H1778">
        <v>3138210</v>
      </c>
      <c r="I1778" t="s">
        <v>6528</v>
      </c>
      <c r="J1778" t="s">
        <v>19</v>
      </c>
      <c r="K1778" t="s">
        <v>20</v>
      </c>
      <c r="L1778">
        <v>250000</v>
      </c>
      <c r="M1778">
        <v>6.7</v>
      </c>
      <c r="N1778" t="s">
        <v>32</v>
      </c>
      <c r="P1778" t="s">
        <v>6529</v>
      </c>
      <c r="Q1778">
        <v>6.9</v>
      </c>
      <c r="R1778">
        <v>1</v>
      </c>
      <c r="S1778" cm="1">
        <f t="array" ref="S1778">PERCENTILE(IF(Table1[Director Name] = $P1778,Table1[imdb_score]),0.25)</f>
        <v>6.9</v>
      </c>
      <c r="T1778" cm="1">
        <f t="array" ref="T1778">PERCENTILE(IF(Table1[Director Name] = $P1778,Table1[imdb_score]),0.5)</f>
        <v>6.9</v>
      </c>
      <c r="U1778" cm="1">
        <f t="array" ref="U1778">PERCENTILE(IF(Table1[Director Name] = $P1778,Table1[imdb_score]),0.75)</f>
        <v>6.9</v>
      </c>
      <c r="V1778" cm="1">
        <f t="array" ref="V1778">PERCENTILE(IF(Table1[Director Name] = $P1778,Table1[imdb_score]),1)</f>
        <v>6.9</v>
      </c>
    </row>
    <row r="1779" spans="1:22">
      <c r="A1779" t="s">
        <v>1149</v>
      </c>
      <c r="B1779">
        <v>53</v>
      </c>
      <c r="C1779">
        <v>103</v>
      </c>
      <c r="D1779" t="s">
        <v>4182</v>
      </c>
      <c r="E1779">
        <v>5132222</v>
      </c>
      <c r="F1779" t="s">
        <v>1022</v>
      </c>
      <c r="G1779" t="s">
        <v>6530</v>
      </c>
      <c r="H1779">
        <v>3132222</v>
      </c>
      <c r="I1779" t="s">
        <v>5502</v>
      </c>
      <c r="J1779" t="s">
        <v>19</v>
      </c>
      <c r="K1779" t="s">
        <v>1075</v>
      </c>
      <c r="L1779">
        <v>2000000</v>
      </c>
      <c r="M1779">
        <v>7.2</v>
      </c>
      <c r="N1779" t="s">
        <v>4408</v>
      </c>
      <c r="P1779" s="1"/>
      <c r="Q1779" s="2"/>
      <c r="R1779" s="2"/>
      <c r="S1779" s="2"/>
      <c r="T1779" s="2"/>
      <c r="U1779" s="2"/>
      <c r="V1779" s="3"/>
    </row>
    <row r="1780" spans="1:22">
      <c r="A1780" t="s">
        <v>1473</v>
      </c>
      <c r="B1780">
        <v>141</v>
      </c>
      <c r="C1780">
        <v>124</v>
      </c>
      <c r="D1780" t="s">
        <v>6531</v>
      </c>
      <c r="E1780">
        <v>78120196</v>
      </c>
      <c r="F1780" t="s">
        <v>196</v>
      </c>
      <c r="G1780" t="s">
        <v>6532</v>
      </c>
      <c r="H1780">
        <v>3120196</v>
      </c>
      <c r="I1780" t="s">
        <v>5978</v>
      </c>
      <c r="J1780" t="s">
        <v>19</v>
      </c>
      <c r="K1780" t="s">
        <v>20</v>
      </c>
      <c r="L1780">
        <v>75000000</v>
      </c>
      <c r="M1780">
        <v>7.1</v>
      </c>
      <c r="N1780" t="s">
        <v>6488</v>
      </c>
    </row>
    <row r="1781" spans="1:22">
      <c r="A1781" t="s">
        <v>573</v>
      </c>
      <c r="B1781">
        <v>126</v>
      </c>
      <c r="C1781">
        <v>100</v>
      </c>
      <c r="D1781" t="s">
        <v>6533</v>
      </c>
      <c r="E1781">
        <v>4599680</v>
      </c>
      <c r="F1781" t="s">
        <v>453</v>
      </c>
      <c r="G1781" t="s">
        <v>6534</v>
      </c>
      <c r="H1781">
        <v>3099680</v>
      </c>
      <c r="I1781" t="s">
        <v>6535</v>
      </c>
      <c r="J1781" t="s">
        <v>19</v>
      </c>
      <c r="K1781" t="s">
        <v>20</v>
      </c>
      <c r="L1781">
        <v>1500000</v>
      </c>
      <c r="M1781">
        <v>6.8</v>
      </c>
      <c r="N1781" t="s">
        <v>48</v>
      </c>
    </row>
    <row r="1782" spans="1:22">
      <c r="A1782" t="s">
        <v>381</v>
      </c>
      <c r="B1782">
        <v>211</v>
      </c>
      <c r="C1782">
        <v>80</v>
      </c>
      <c r="D1782" t="s">
        <v>6536</v>
      </c>
      <c r="E1782">
        <v>5792822</v>
      </c>
      <c r="F1782" t="s">
        <v>6537</v>
      </c>
      <c r="G1782" t="s">
        <v>6538</v>
      </c>
      <c r="H1782">
        <v>3092822</v>
      </c>
      <c r="I1782" t="s">
        <v>6539</v>
      </c>
      <c r="J1782" t="s">
        <v>19</v>
      </c>
      <c r="K1782" t="s">
        <v>20</v>
      </c>
      <c r="L1782">
        <v>2700000</v>
      </c>
      <c r="M1782">
        <v>8</v>
      </c>
      <c r="N1782" t="s">
        <v>32</v>
      </c>
    </row>
    <row r="1783" spans="1:22">
      <c r="A1783" t="s">
        <v>501</v>
      </c>
      <c r="B1783">
        <v>141</v>
      </c>
      <c r="C1783">
        <v>124</v>
      </c>
      <c r="D1783" t="s">
        <v>754</v>
      </c>
      <c r="E1783">
        <v>71069884</v>
      </c>
      <c r="F1783" t="s">
        <v>328</v>
      </c>
      <c r="G1783" t="s">
        <v>6540</v>
      </c>
      <c r="H1783">
        <v>3069884</v>
      </c>
      <c r="I1783" t="s">
        <v>5811</v>
      </c>
      <c r="J1783" t="s">
        <v>19</v>
      </c>
      <c r="K1783" t="s">
        <v>20</v>
      </c>
      <c r="L1783">
        <v>68000000</v>
      </c>
      <c r="M1783">
        <v>6.8</v>
      </c>
      <c r="N1783" t="s">
        <v>1608</v>
      </c>
    </row>
    <row r="1784" spans="1:22">
      <c r="A1784" t="s">
        <v>342</v>
      </c>
      <c r="B1784">
        <v>224</v>
      </c>
      <c r="C1784">
        <v>98</v>
      </c>
      <c r="D1784" t="s">
        <v>1970</v>
      </c>
      <c r="E1784">
        <v>35063732</v>
      </c>
      <c r="F1784" t="s">
        <v>4629</v>
      </c>
      <c r="G1784" t="s">
        <v>6541</v>
      </c>
      <c r="H1784">
        <v>3063732</v>
      </c>
      <c r="I1784" t="s">
        <v>3571</v>
      </c>
      <c r="J1784" t="s">
        <v>19</v>
      </c>
      <c r="K1784" t="s">
        <v>20</v>
      </c>
      <c r="L1784">
        <v>32000000</v>
      </c>
      <c r="M1784">
        <v>6.4</v>
      </c>
      <c r="N1784" t="s">
        <v>1254</v>
      </c>
    </row>
    <row r="1785" spans="1:22">
      <c r="A1785" t="s">
        <v>3305</v>
      </c>
      <c r="B1785">
        <v>158</v>
      </c>
      <c r="C1785">
        <v>113</v>
      </c>
      <c r="D1785" t="s">
        <v>2527</v>
      </c>
      <c r="E1785">
        <v>19057024</v>
      </c>
      <c r="F1785" t="s">
        <v>232</v>
      </c>
      <c r="G1785" t="s">
        <v>6542</v>
      </c>
      <c r="H1785">
        <v>3057024</v>
      </c>
      <c r="I1785" t="s">
        <v>6543</v>
      </c>
      <c r="J1785" t="s">
        <v>19</v>
      </c>
      <c r="K1785" t="s">
        <v>20</v>
      </c>
      <c r="L1785">
        <v>16000000</v>
      </c>
      <c r="M1785">
        <v>7.2</v>
      </c>
      <c r="N1785" t="s">
        <v>32</v>
      </c>
    </row>
    <row r="1786" spans="1:22">
      <c r="A1786" t="s">
        <v>398</v>
      </c>
      <c r="B1786">
        <v>236</v>
      </c>
      <c r="C1786">
        <v>104</v>
      </c>
      <c r="D1786" t="s">
        <v>2979</v>
      </c>
      <c r="E1786">
        <v>78009155</v>
      </c>
      <c r="F1786" t="s">
        <v>70</v>
      </c>
      <c r="G1786" t="s">
        <v>6544</v>
      </c>
      <c r="H1786">
        <v>3009155</v>
      </c>
      <c r="I1786" t="s">
        <v>948</v>
      </c>
      <c r="J1786" t="s">
        <v>19</v>
      </c>
      <c r="K1786" t="s">
        <v>20</v>
      </c>
      <c r="L1786">
        <v>75000000</v>
      </c>
      <c r="M1786">
        <v>6.2</v>
      </c>
      <c r="N1786" t="s">
        <v>291</v>
      </c>
    </row>
    <row r="1787" spans="1:22">
      <c r="A1787" t="s">
        <v>4334</v>
      </c>
      <c r="B1787">
        <v>481</v>
      </c>
      <c r="C1787">
        <v>102</v>
      </c>
      <c r="D1787" t="s">
        <v>6545</v>
      </c>
      <c r="E1787">
        <v>4105123</v>
      </c>
      <c r="F1787" t="s">
        <v>6546</v>
      </c>
      <c r="G1787" t="s">
        <v>6547</v>
      </c>
      <c r="H1787">
        <v>3005123</v>
      </c>
      <c r="I1787" t="s">
        <v>6548</v>
      </c>
      <c r="J1787" t="s">
        <v>169</v>
      </c>
      <c r="K1787" t="s">
        <v>6549</v>
      </c>
      <c r="L1787">
        <v>1100000</v>
      </c>
      <c r="M1787">
        <v>7.6</v>
      </c>
      <c r="N1787" t="s">
        <v>524</v>
      </c>
    </row>
    <row r="1788" spans="1:22">
      <c r="A1788" t="s">
        <v>393</v>
      </c>
      <c r="B1788">
        <v>75</v>
      </c>
      <c r="C1788">
        <v>114</v>
      </c>
      <c r="D1788" t="s">
        <v>4356</v>
      </c>
      <c r="E1788">
        <v>65000000</v>
      </c>
      <c r="F1788" t="s">
        <v>6550</v>
      </c>
      <c r="G1788" t="s">
        <v>6551</v>
      </c>
      <c r="H1788">
        <v>3000000</v>
      </c>
      <c r="I1788" t="s">
        <v>6552</v>
      </c>
      <c r="J1788" t="s">
        <v>19</v>
      </c>
      <c r="K1788" t="s">
        <v>20</v>
      </c>
      <c r="L1788">
        <v>62000000</v>
      </c>
      <c r="M1788">
        <v>6.8</v>
      </c>
      <c r="N1788" t="s">
        <v>564</v>
      </c>
    </row>
    <row r="1789" spans="1:22">
      <c r="A1789" t="s">
        <v>1839</v>
      </c>
      <c r="B1789">
        <v>127</v>
      </c>
      <c r="C1789">
        <v>105</v>
      </c>
      <c r="D1789" t="s">
        <v>3925</v>
      </c>
      <c r="E1789">
        <v>10460089</v>
      </c>
      <c r="F1789" t="s">
        <v>4478</v>
      </c>
      <c r="G1789" t="s">
        <v>6553</v>
      </c>
      <c r="H1789">
        <v>2960089</v>
      </c>
      <c r="I1789" t="s">
        <v>6554</v>
      </c>
      <c r="J1789" t="s">
        <v>19</v>
      </c>
      <c r="K1789" t="s">
        <v>20</v>
      </c>
      <c r="L1789">
        <v>7500000</v>
      </c>
      <c r="M1789">
        <v>7.2</v>
      </c>
      <c r="N1789" t="s">
        <v>1040</v>
      </c>
    </row>
    <row r="1790" spans="1:22">
      <c r="A1790" t="s">
        <v>1879</v>
      </c>
      <c r="B1790">
        <v>84</v>
      </c>
      <c r="C1790">
        <v>135</v>
      </c>
      <c r="D1790" t="s">
        <v>2076</v>
      </c>
      <c r="E1790">
        <v>16929123</v>
      </c>
      <c r="F1790" t="s">
        <v>192</v>
      </c>
      <c r="G1790" t="s">
        <v>6555</v>
      </c>
      <c r="H1790">
        <v>2929123</v>
      </c>
      <c r="I1790" t="s">
        <v>2444</v>
      </c>
      <c r="J1790" t="s">
        <v>19</v>
      </c>
      <c r="K1790" t="s">
        <v>20</v>
      </c>
      <c r="L1790">
        <v>14000000</v>
      </c>
      <c r="M1790">
        <v>6.5</v>
      </c>
      <c r="N1790" t="s">
        <v>32</v>
      </c>
    </row>
    <row r="1791" spans="1:22">
      <c r="A1791" t="s">
        <v>416</v>
      </c>
      <c r="B1791">
        <v>136</v>
      </c>
      <c r="C1791">
        <v>102</v>
      </c>
      <c r="D1791" t="s">
        <v>4492</v>
      </c>
      <c r="E1791">
        <v>3151130</v>
      </c>
      <c r="F1791" t="s">
        <v>4490</v>
      </c>
      <c r="G1791" t="s">
        <v>6556</v>
      </c>
      <c r="H1791">
        <v>2921130</v>
      </c>
      <c r="I1791" t="s">
        <v>5895</v>
      </c>
      <c r="J1791" t="s">
        <v>19</v>
      </c>
      <c r="K1791" t="s">
        <v>20</v>
      </c>
      <c r="L1791">
        <v>230000</v>
      </c>
      <c r="M1791">
        <v>7.8</v>
      </c>
      <c r="N1791" t="s">
        <v>57</v>
      </c>
    </row>
    <row r="1792" spans="1:22">
      <c r="A1792" t="s">
        <v>3560</v>
      </c>
      <c r="B1792">
        <v>37</v>
      </c>
      <c r="C1792">
        <v>89</v>
      </c>
      <c r="D1792" t="s">
        <v>6557</v>
      </c>
      <c r="E1792">
        <v>13903262</v>
      </c>
      <c r="F1792" t="s">
        <v>3282</v>
      </c>
      <c r="G1792" t="s">
        <v>6558</v>
      </c>
      <c r="H1792">
        <v>2903262</v>
      </c>
      <c r="I1792" t="s">
        <v>920</v>
      </c>
      <c r="J1792" t="s">
        <v>19</v>
      </c>
      <c r="K1792" t="s">
        <v>20</v>
      </c>
      <c r="L1792">
        <v>11000000</v>
      </c>
      <c r="M1792">
        <v>6.3</v>
      </c>
      <c r="N1792" t="s">
        <v>654</v>
      </c>
    </row>
    <row r="1793" spans="1:19">
      <c r="A1793" t="s">
        <v>381</v>
      </c>
      <c r="B1793">
        <v>121</v>
      </c>
      <c r="C1793">
        <v>105</v>
      </c>
      <c r="D1793" t="s">
        <v>6559</v>
      </c>
      <c r="E1793">
        <v>5400000</v>
      </c>
      <c r="F1793" t="s">
        <v>6560</v>
      </c>
      <c r="G1793" t="s">
        <v>6561</v>
      </c>
      <c r="H1793">
        <v>2900000</v>
      </c>
      <c r="I1793" t="s">
        <v>6562</v>
      </c>
      <c r="J1793" t="s">
        <v>19</v>
      </c>
      <c r="K1793" t="s">
        <v>20</v>
      </c>
      <c r="L1793">
        <v>2500000</v>
      </c>
      <c r="M1793">
        <v>8.1</v>
      </c>
      <c r="N1793" t="s">
        <v>32</v>
      </c>
    </row>
    <row r="1794" spans="1:19">
      <c r="A1794" t="s">
        <v>447</v>
      </c>
      <c r="B1794">
        <v>127</v>
      </c>
      <c r="C1794">
        <v>105</v>
      </c>
      <c r="D1794" t="s">
        <v>6563</v>
      </c>
      <c r="E1794">
        <v>6390032</v>
      </c>
      <c r="F1794" t="s">
        <v>1085</v>
      </c>
      <c r="G1794" t="s">
        <v>6564</v>
      </c>
      <c r="H1794">
        <v>2890032</v>
      </c>
      <c r="I1794" t="s">
        <v>6565</v>
      </c>
      <c r="J1794" t="s">
        <v>19</v>
      </c>
      <c r="K1794" t="s">
        <v>20</v>
      </c>
      <c r="L1794">
        <v>3500000</v>
      </c>
      <c r="M1794">
        <v>7.5</v>
      </c>
      <c r="N1794" t="s">
        <v>949</v>
      </c>
      <c r="S1794" t="e">
        <v>#VALUE!</v>
      </c>
    </row>
    <row r="1795" spans="1:19">
      <c r="A1795" t="s">
        <v>1457</v>
      </c>
      <c r="B1795">
        <v>88</v>
      </c>
      <c r="C1795">
        <v>99</v>
      </c>
      <c r="D1795" t="s">
        <v>4206</v>
      </c>
      <c r="E1795">
        <v>11883495</v>
      </c>
      <c r="F1795" t="s">
        <v>6566</v>
      </c>
      <c r="G1795" t="s">
        <v>6567</v>
      </c>
      <c r="H1795">
        <v>2883495</v>
      </c>
      <c r="I1795" t="s">
        <v>6568</v>
      </c>
      <c r="J1795" t="s">
        <v>19</v>
      </c>
      <c r="K1795" t="s">
        <v>379</v>
      </c>
      <c r="L1795">
        <v>9000000</v>
      </c>
      <c r="M1795">
        <v>6.8</v>
      </c>
      <c r="N1795" t="s">
        <v>1782</v>
      </c>
    </row>
    <row r="1796" spans="1:19">
      <c r="A1796" t="s">
        <v>2779</v>
      </c>
      <c r="B1796">
        <v>155</v>
      </c>
      <c r="C1796">
        <v>117</v>
      </c>
      <c r="D1796" t="s">
        <v>1844</v>
      </c>
      <c r="E1796">
        <v>24362501</v>
      </c>
      <c r="F1796" t="s">
        <v>417</v>
      </c>
      <c r="G1796" t="s">
        <v>6569</v>
      </c>
      <c r="H1796">
        <v>2862501</v>
      </c>
      <c r="I1796" t="s">
        <v>3094</v>
      </c>
      <c r="J1796" t="s">
        <v>19</v>
      </c>
      <c r="K1796" t="s">
        <v>20</v>
      </c>
      <c r="L1796">
        <v>21500000</v>
      </c>
      <c r="M1796">
        <v>7.2</v>
      </c>
      <c r="N1796" t="s">
        <v>1608</v>
      </c>
    </row>
    <row r="1797" spans="1:19">
      <c r="A1797" t="s">
        <v>2737</v>
      </c>
      <c r="B1797">
        <v>67</v>
      </c>
      <c r="C1797">
        <v>84</v>
      </c>
      <c r="D1797" t="s">
        <v>5670</v>
      </c>
      <c r="E1797">
        <v>11860839</v>
      </c>
      <c r="F1797" t="s">
        <v>6570</v>
      </c>
      <c r="G1797" t="s">
        <v>6571</v>
      </c>
      <c r="H1797">
        <v>2860839</v>
      </c>
      <c r="I1797" t="s">
        <v>6572</v>
      </c>
      <c r="J1797" t="s">
        <v>19</v>
      </c>
      <c r="K1797" t="s">
        <v>20</v>
      </c>
      <c r="L1797">
        <v>9000000</v>
      </c>
      <c r="M1797">
        <v>5.4</v>
      </c>
      <c r="N1797" t="s">
        <v>1957</v>
      </c>
    </row>
    <row r="1798" spans="1:19">
      <c r="A1798" t="s">
        <v>1958</v>
      </c>
      <c r="B1798">
        <v>495</v>
      </c>
      <c r="C1798">
        <v>142</v>
      </c>
      <c r="D1798" t="s">
        <v>2033</v>
      </c>
      <c r="E1798">
        <v>202853933</v>
      </c>
      <c r="F1798" t="s">
        <v>622</v>
      </c>
      <c r="G1798" t="s">
        <v>6573</v>
      </c>
      <c r="H1798">
        <v>2853933</v>
      </c>
      <c r="I1798" t="s">
        <v>2406</v>
      </c>
      <c r="J1798" t="s">
        <v>19</v>
      </c>
      <c r="K1798" t="s">
        <v>20</v>
      </c>
      <c r="L1798">
        <v>200000000</v>
      </c>
      <c r="M1798">
        <v>6.7</v>
      </c>
      <c r="N1798" t="s">
        <v>21</v>
      </c>
    </row>
    <row r="1799" spans="1:19">
      <c r="A1799" t="s">
        <v>5700</v>
      </c>
      <c r="B1799">
        <v>75</v>
      </c>
      <c r="C1799">
        <v>90</v>
      </c>
      <c r="D1799" t="s">
        <v>1187</v>
      </c>
      <c r="E1799">
        <v>5844929</v>
      </c>
      <c r="F1799" t="s">
        <v>2213</v>
      </c>
      <c r="G1799" t="s">
        <v>6574</v>
      </c>
      <c r="H1799">
        <v>2844929</v>
      </c>
      <c r="I1799" t="s">
        <v>6575</v>
      </c>
      <c r="J1799" t="s">
        <v>19</v>
      </c>
      <c r="K1799" t="s">
        <v>20</v>
      </c>
      <c r="L1799">
        <v>3000000</v>
      </c>
      <c r="M1799">
        <v>7</v>
      </c>
      <c r="N1799" t="s">
        <v>167</v>
      </c>
    </row>
    <row r="1800" spans="1:19">
      <c r="A1800" t="s">
        <v>2003</v>
      </c>
      <c r="B1800">
        <v>80</v>
      </c>
      <c r="C1800">
        <v>97</v>
      </c>
      <c r="D1800" t="s">
        <v>4196</v>
      </c>
      <c r="E1800">
        <v>2856622</v>
      </c>
      <c r="F1800" t="s">
        <v>6576</v>
      </c>
      <c r="G1800" t="s">
        <v>6577</v>
      </c>
      <c r="H1800">
        <v>2831622</v>
      </c>
      <c r="I1800" t="s">
        <v>6578</v>
      </c>
      <c r="J1800" t="s">
        <v>19</v>
      </c>
      <c r="K1800" t="s">
        <v>1075</v>
      </c>
      <c r="L1800">
        <v>25000</v>
      </c>
      <c r="M1800">
        <v>7.3</v>
      </c>
      <c r="N1800" t="s">
        <v>167</v>
      </c>
    </row>
    <row r="1801" spans="1:19">
      <c r="A1801" t="s">
        <v>578</v>
      </c>
      <c r="B1801">
        <v>180</v>
      </c>
      <c r="C1801">
        <v>94</v>
      </c>
      <c r="D1801" t="s">
        <v>28</v>
      </c>
      <c r="E1801">
        <v>8828771</v>
      </c>
      <c r="F1801" t="s">
        <v>1072</v>
      </c>
      <c r="G1801" t="s">
        <v>6579</v>
      </c>
      <c r="H1801">
        <v>2828771</v>
      </c>
      <c r="I1801" t="s">
        <v>462</v>
      </c>
      <c r="J1801" t="s">
        <v>19</v>
      </c>
      <c r="K1801" t="s">
        <v>20</v>
      </c>
      <c r="L1801">
        <v>6000000</v>
      </c>
      <c r="M1801">
        <v>4.3</v>
      </c>
      <c r="N1801" t="s">
        <v>57</v>
      </c>
    </row>
    <row r="1802" spans="1:19">
      <c r="A1802" t="s">
        <v>315</v>
      </c>
      <c r="B1802">
        <v>204</v>
      </c>
      <c r="C1802">
        <v>144</v>
      </c>
      <c r="D1802" t="s">
        <v>3792</v>
      </c>
      <c r="E1802">
        <v>52822418</v>
      </c>
      <c r="F1802" t="s">
        <v>4564</v>
      </c>
      <c r="G1802" t="s">
        <v>6580</v>
      </c>
      <c r="H1802">
        <v>2822418</v>
      </c>
      <c r="I1802" t="s">
        <v>6581</v>
      </c>
      <c r="J1802" t="s">
        <v>19</v>
      </c>
      <c r="K1802" t="s">
        <v>20</v>
      </c>
      <c r="L1802">
        <v>50000000</v>
      </c>
      <c r="M1802">
        <v>7.4</v>
      </c>
      <c r="N1802" t="s">
        <v>2939</v>
      </c>
    </row>
    <row r="1803" spans="1:19">
      <c r="A1803" t="s">
        <v>5935</v>
      </c>
      <c r="B1803">
        <v>191</v>
      </c>
      <c r="C1803">
        <v>84</v>
      </c>
      <c r="D1803" t="s">
        <v>5685</v>
      </c>
      <c r="E1803">
        <v>15417771</v>
      </c>
      <c r="F1803" t="s">
        <v>3267</v>
      </c>
      <c r="G1803" t="s">
        <v>6582</v>
      </c>
      <c r="H1803">
        <v>2817771</v>
      </c>
      <c r="I1803" t="s">
        <v>3069</v>
      </c>
      <c r="J1803" t="s">
        <v>19</v>
      </c>
      <c r="K1803" t="s">
        <v>20</v>
      </c>
      <c r="L1803">
        <v>12600000</v>
      </c>
      <c r="M1803">
        <v>6.1</v>
      </c>
      <c r="N1803" t="s">
        <v>1943</v>
      </c>
    </row>
    <row r="1804" spans="1:19">
      <c r="A1804" t="s">
        <v>1991</v>
      </c>
      <c r="B1804">
        <v>192</v>
      </c>
      <c r="C1804">
        <v>92</v>
      </c>
      <c r="D1804" t="s">
        <v>463</v>
      </c>
      <c r="E1804">
        <v>10814185</v>
      </c>
      <c r="F1804" t="s">
        <v>190</v>
      </c>
      <c r="G1804" t="s">
        <v>6583</v>
      </c>
      <c r="H1804">
        <v>2814185</v>
      </c>
      <c r="I1804" t="s">
        <v>6376</v>
      </c>
      <c r="J1804" t="s">
        <v>19</v>
      </c>
      <c r="K1804" t="s">
        <v>20</v>
      </c>
      <c r="L1804">
        <v>8000000</v>
      </c>
      <c r="M1804">
        <v>6.2</v>
      </c>
      <c r="N1804" t="s">
        <v>5587</v>
      </c>
    </row>
    <row r="1805" spans="1:19">
      <c r="A1805" t="s">
        <v>497</v>
      </c>
      <c r="B1805">
        <v>161</v>
      </c>
      <c r="C1805">
        <v>118</v>
      </c>
      <c r="D1805" t="s">
        <v>5164</v>
      </c>
      <c r="E1805">
        <v>55808744</v>
      </c>
      <c r="F1805" t="s">
        <v>1086</v>
      </c>
      <c r="G1805" t="s">
        <v>6584</v>
      </c>
      <c r="H1805">
        <v>2808744</v>
      </c>
      <c r="I1805" t="s">
        <v>1400</v>
      </c>
      <c r="J1805" t="s">
        <v>19</v>
      </c>
      <c r="K1805" t="s">
        <v>20</v>
      </c>
      <c r="L1805">
        <v>53000000</v>
      </c>
      <c r="M1805">
        <v>5.7</v>
      </c>
      <c r="N1805" t="s">
        <v>6585</v>
      </c>
    </row>
    <row r="1806" spans="1:19">
      <c r="A1806" t="s">
        <v>2199</v>
      </c>
      <c r="B1806">
        <v>233</v>
      </c>
      <c r="C1806">
        <v>98</v>
      </c>
      <c r="D1806" t="s">
        <v>214</v>
      </c>
      <c r="E1806">
        <v>32774834</v>
      </c>
      <c r="F1806" t="s">
        <v>6586</v>
      </c>
      <c r="G1806" t="s">
        <v>6587</v>
      </c>
      <c r="H1806">
        <v>2774834</v>
      </c>
      <c r="I1806" t="s">
        <v>2199</v>
      </c>
      <c r="J1806" t="s">
        <v>19</v>
      </c>
      <c r="K1806" t="s">
        <v>20</v>
      </c>
      <c r="L1806">
        <v>30000000</v>
      </c>
      <c r="M1806">
        <v>7.2</v>
      </c>
      <c r="N1806" t="s">
        <v>2302</v>
      </c>
    </row>
    <row r="1807" spans="1:19">
      <c r="A1807" t="s">
        <v>3563</v>
      </c>
      <c r="B1807">
        <v>20</v>
      </c>
      <c r="C1807">
        <v>120</v>
      </c>
      <c r="D1807" t="s">
        <v>6588</v>
      </c>
      <c r="E1807">
        <v>3773863</v>
      </c>
      <c r="F1807" t="s">
        <v>5770</v>
      </c>
      <c r="G1807" t="s">
        <v>6589</v>
      </c>
      <c r="H1807">
        <v>2773863</v>
      </c>
      <c r="I1807" t="s">
        <v>6590</v>
      </c>
      <c r="J1807" t="s">
        <v>19</v>
      </c>
      <c r="K1807" t="s">
        <v>20</v>
      </c>
      <c r="L1807">
        <v>1000000</v>
      </c>
      <c r="M1807">
        <v>7.1</v>
      </c>
      <c r="N1807" t="s">
        <v>48</v>
      </c>
    </row>
    <row r="1808" spans="1:19">
      <c r="A1808" t="s">
        <v>635</v>
      </c>
      <c r="B1808">
        <v>152</v>
      </c>
      <c r="C1808">
        <v>124</v>
      </c>
      <c r="D1808" t="s">
        <v>5625</v>
      </c>
      <c r="E1808">
        <v>52752475</v>
      </c>
      <c r="F1808" t="s">
        <v>6591</v>
      </c>
      <c r="G1808" t="s">
        <v>6592</v>
      </c>
      <c r="H1808">
        <v>2752475</v>
      </c>
      <c r="I1808" t="s">
        <v>6593</v>
      </c>
      <c r="J1808" t="s">
        <v>19</v>
      </c>
      <c r="K1808" t="s">
        <v>20</v>
      </c>
      <c r="L1808">
        <v>50000000</v>
      </c>
      <c r="M1808">
        <v>6.7</v>
      </c>
      <c r="N1808" t="s">
        <v>1124</v>
      </c>
    </row>
    <row r="1809" spans="1:14">
      <c r="A1809" t="s">
        <v>1234</v>
      </c>
      <c r="B1809">
        <v>91</v>
      </c>
      <c r="C1809">
        <v>78</v>
      </c>
      <c r="D1809" t="s">
        <v>1074</v>
      </c>
      <c r="E1809">
        <v>2882062</v>
      </c>
      <c r="F1809" t="s">
        <v>6594</v>
      </c>
      <c r="G1809" t="s">
        <v>6595</v>
      </c>
      <c r="H1809">
        <v>2732062</v>
      </c>
      <c r="I1809" t="s">
        <v>6596</v>
      </c>
      <c r="J1809" t="s">
        <v>19</v>
      </c>
      <c r="K1809" t="s">
        <v>20</v>
      </c>
      <c r="L1809">
        <v>150000</v>
      </c>
      <c r="M1809">
        <v>6.3</v>
      </c>
      <c r="N1809" t="s">
        <v>564</v>
      </c>
    </row>
    <row r="1810" spans="1:14">
      <c r="A1810" t="s">
        <v>6475</v>
      </c>
      <c r="B1810">
        <v>71</v>
      </c>
      <c r="C1810">
        <v>98</v>
      </c>
      <c r="D1810" t="s">
        <v>6597</v>
      </c>
      <c r="E1810">
        <v>2938208</v>
      </c>
      <c r="F1810" t="s">
        <v>6598</v>
      </c>
      <c r="G1810" t="s">
        <v>6599</v>
      </c>
      <c r="H1810">
        <v>2713208</v>
      </c>
      <c r="I1810" t="s">
        <v>6600</v>
      </c>
      <c r="J1810" t="s">
        <v>19</v>
      </c>
      <c r="K1810" t="s">
        <v>20</v>
      </c>
      <c r="L1810">
        <v>225000</v>
      </c>
      <c r="M1810">
        <v>7.5</v>
      </c>
      <c r="N1810" t="s">
        <v>564</v>
      </c>
    </row>
    <row r="1811" spans="1:14">
      <c r="A1811" t="s">
        <v>6324</v>
      </c>
      <c r="B1811">
        <v>45</v>
      </c>
      <c r="C1811">
        <v>99</v>
      </c>
      <c r="D1811" t="s">
        <v>673</v>
      </c>
      <c r="E1811">
        <v>4600000</v>
      </c>
      <c r="F1811" t="s">
        <v>1004</v>
      </c>
      <c r="G1811" t="s">
        <v>6601</v>
      </c>
      <c r="H1811">
        <v>2700000</v>
      </c>
      <c r="I1811" t="s">
        <v>5291</v>
      </c>
      <c r="J1811" t="s">
        <v>19</v>
      </c>
      <c r="K1811" t="s">
        <v>20</v>
      </c>
      <c r="L1811">
        <v>1900000</v>
      </c>
      <c r="M1811">
        <v>7.1</v>
      </c>
      <c r="N1811" t="s">
        <v>758</v>
      </c>
    </row>
    <row r="1812" spans="1:14">
      <c r="A1812" t="s">
        <v>2221</v>
      </c>
      <c r="B1812">
        <v>71</v>
      </c>
      <c r="C1812">
        <v>113</v>
      </c>
      <c r="D1812" t="s">
        <v>6602</v>
      </c>
      <c r="E1812">
        <v>5595428</v>
      </c>
      <c r="F1812" t="s">
        <v>6603</v>
      </c>
      <c r="G1812" t="s">
        <v>6604</v>
      </c>
      <c r="H1812">
        <v>2695428</v>
      </c>
      <c r="I1812" t="s">
        <v>6605</v>
      </c>
      <c r="J1812" t="s">
        <v>117</v>
      </c>
      <c r="K1812" t="s">
        <v>6350</v>
      </c>
      <c r="L1812">
        <v>2900000</v>
      </c>
      <c r="M1812">
        <v>8</v>
      </c>
      <c r="N1812" t="s">
        <v>48</v>
      </c>
    </row>
    <row r="1813" spans="1:14">
      <c r="A1813" t="s">
        <v>509</v>
      </c>
      <c r="B1813">
        <v>116</v>
      </c>
      <c r="C1813">
        <v>120</v>
      </c>
      <c r="D1813" t="s">
        <v>2945</v>
      </c>
      <c r="E1813">
        <v>3650677</v>
      </c>
      <c r="F1813" t="s">
        <v>522</v>
      </c>
      <c r="G1813" t="s">
        <v>6606</v>
      </c>
      <c r="H1813">
        <v>2690677</v>
      </c>
      <c r="I1813" t="s">
        <v>2449</v>
      </c>
      <c r="J1813" t="s">
        <v>19</v>
      </c>
      <c r="K1813" t="s">
        <v>379</v>
      </c>
      <c r="L1813">
        <v>960000</v>
      </c>
      <c r="M1813">
        <v>8.1999999999999993</v>
      </c>
      <c r="N1813" t="s">
        <v>921</v>
      </c>
    </row>
    <row r="1814" spans="1:14">
      <c r="A1814" t="s">
        <v>772</v>
      </c>
      <c r="B1814">
        <v>211</v>
      </c>
      <c r="C1814">
        <v>123</v>
      </c>
      <c r="D1814" t="s">
        <v>6607</v>
      </c>
      <c r="E1814">
        <v>30688364</v>
      </c>
      <c r="F1814" t="s">
        <v>1389</v>
      </c>
      <c r="G1814" t="s">
        <v>6608</v>
      </c>
      <c r="H1814">
        <v>2688364</v>
      </c>
      <c r="I1814" t="s">
        <v>6609</v>
      </c>
      <c r="J1814" t="s">
        <v>19</v>
      </c>
      <c r="K1814" t="s">
        <v>20</v>
      </c>
      <c r="L1814">
        <v>28000000</v>
      </c>
      <c r="M1814">
        <v>6.2</v>
      </c>
      <c r="N1814" t="s">
        <v>2318</v>
      </c>
    </row>
    <row r="1815" spans="1:14">
      <c r="A1815" t="s">
        <v>971</v>
      </c>
      <c r="B1815">
        <v>117</v>
      </c>
      <c r="C1815">
        <v>133</v>
      </c>
      <c r="D1815" t="s">
        <v>6095</v>
      </c>
      <c r="E1815">
        <v>34667015</v>
      </c>
      <c r="F1815" t="s">
        <v>6610</v>
      </c>
      <c r="G1815" t="s">
        <v>6611</v>
      </c>
      <c r="H1815">
        <v>2667015</v>
      </c>
      <c r="I1815" t="s">
        <v>6612</v>
      </c>
      <c r="J1815" t="s">
        <v>19</v>
      </c>
      <c r="K1815" t="s">
        <v>379</v>
      </c>
      <c r="L1815">
        <v>32000000</v>
      </c>
      <c r="M1815">
        <v>6.6</v>
      </c>
      <c r="N1815" t="s">
        <v>1081</v>
      </c>
    </row>
    <row r="1816" spans="1:14">
      <c r="A1816" t="s">
        <v>462</v>
      </c>
      <c r="B1816">
        <v>303</v>
      </c>
      <c r="C1816">
        <v>136</v>
      </c>
      <c r="D1816" t="s">
        <v>1548</v>
      </c>
      <c r="E1816">
        <v>42615685</v>
      </c>
      <c r="F1816" t="s">
        <v>76</v>
      </c>
      <c r="G1816" t="s">
        <v>6613</v>
      </c>
      <c r="H1816">
        <v>2615685</v>
      </c>
      <c r="I1816" t="s">
        <v>462</v>
      </c>
      <c r="J1816" t="s">
        <v>19</v>
      </c>
      <c r="K1816" t="s">
        <v>20</v>
      </c>
      <c r="L1816">
        <v>40000000</v>
      </c>
      <c r="M1816">
        <v>6.1</v>
      </c>
      <c r="N1816" t="s">
        <v>877</v>
      </c>
    </row>
    <row r="1817" spans="1:14">
      <c r="A1817" t="s">
        <v>4133</v>
      </c>
      <c r="B1817">
        <v>115</v>
      </c>
      <c r="C1817">
        <v>122</v>
      </c>
      <c r="D1817" t="s">
        <v>6614</v>
      </c>
      <c r="E1817">
        <v>8596914</v>
      </c>
      <c r="F1817" t="s">
        <v>1200</v>
      </c>
      <c r="G1817" t="s">
        <v>6615</v>
      </c>
      <c r="H1817">
        <v>2596914</v>
      </c>
      <c r="I1817" t="s">
        <v>6616</v>
      </c>
      <c r="J1817" t="s">
        <v>19</v>
      </c>
      <c r="K1817" t="s">
        <v>20</v>
      </c>
      <c r="L1817">
        <v>6000000</v>
      </c>
      <c r="M1817">
        <v>7</v>
      </c>
      <c r="N1817" t="s">
        <v>949</v>
      </c>
    </row>
    <row r="1818" spans="1:14">
      <c r="A1818" t="s">
        <v>2061</v>
      </c>
      <c r="B1818">
        <v>58</v>
      </c>
      <c r="C1818">
        <v>84</v>
      </c>
      <c r="D1818" t="s">
        <v>2442</v>
      </c>
      <c r="E1818">
        <v>13592872</v>
      </c>
      <c r="F1818" t="s">
        <v>344</v>
      </c>
      <c r="G1818" t="s">
        <v>6617</v>
      </c>
      <c r="H1818">
        <v>2592872</v>
      </c>
      <c r="I1818" t="s">
        <v>3940</v>
      </c>
      <c r="J1818" t="s">
        <v>19</v>
      </c>
      <c r="K1818" t="s">
        <v>20</v>
      </c>
      <c r="L1818">
        <v>11000000</v>
      </c>
      <c r="M1818">
        <v>5.0999999999999996</v>
      </c>
      <c r="N1818" t="s">
        <v>57</v>
      </c>
    </row>
    <row r="1819" spans="1:14">
      <c r="A1819" t="s">
        <v>2354</v>
      </c>
      <c r="B1819">
        <v>44</v>
      </c>
      <c r="C1819">
        <v>95</v>
      </c>
      <c r="D1819" t="s">
        <v>3655</v>
      </c>
      <c r="E1819">
        <v>37788228</v>
      </c>
      <c r="F1819" t="s">
        <v>1176</v>
      </c>
      <c r="G1819" t="s">
        <v>6618</v>
      </c>
      <c r="H1819">
        <v>2588228</v>
      </c>
      <c r="I1819" t="s">
        <v>2336</v>
      </c>
      <c r="J1819" t="s">
        <v>19</v>
      </c>
      <c r="K1819" t="s">
        <v>20</v>
      </c>
      <c r="L1819">
        <v>35200000</v>
      </c>
      <c r="M1819">
        <v>5.4</v>
      </c>
      <c r="N1819" t="s">
        <v>57</v>
      </c>
    </row>
    <row r="1820" spans="1:14">
      <c r="A1820" t="s">
        <v>2837</v>
      </c>
      <c r="B1820">
        <v>261</v>
      </c>
      <c r="C1820">
        <v>105</v>
      </c>
      <c r="D1820" t="s">
        <v>3004</v>
      </c>
      <c r="E1820">
        <v>5776314</v>
      </c>
      <c r="F1820" t="s">
        <v>853</v>
      </c>
      <c r="G1820" t="s">
        <v>6619</v>
      </c>
      <c r="H1820">
        <v>2576314</v>
      </c>
      <c r="I1820" t="s">
        <v>6620</v>
      </c>
      <c r="J1820" t="s">
        <v>19</v>
      </c>
      <c r="K1820" t="s">
        <v>20</v>
      </c>
      <c r="L1820">
        <v>3200000</v>
      </c>
      <c r="M1820">
        <v>7.2</v>
      </c>
      <c r="N1820" t="s">
        <v>564</v>
      </c>
    </row>
    <row r="1821" spans="1:14">
      <c r="A1821" t="s">
        <v>3057</v>
      </c>
      <c r="B1821">
        <v>277</v>
      </c>
      <c r="C1821">
        <v>92</v>
      </c>
      <c r="D1821" t="s">
        <v>6621</v>
      </c>
      <c r="E1821">
        <v>42575718</v>
      </c>
      <c r="F1821" t="s">
        <v>6622</v>
      </c>
      <c r="G1821" t="s">
        <v>6623</v>
      </c>
      <c r="H1821">
        <v>2575718</v>
      </c>
      <c r="I1821" t="s">
        <v>1258</v>
      </c>
      <c r="J1821" t="s">
        <v>19</v>
      </c>
      <c r="K1821" t="s">
        <v>20</v>
      </c>
      <c r="L1821">
        <v>40000000</v>
      </c>
      <c r="M1821">
        <v>5.9</v>
      </c>
      <c r="N1821" t="s">
        <v>116</v>
      </c>
    </row>
    <row r="1822" spans="1:14">
      <c r="A1822" t="s">
        <v>2629</v>
      </c>
      <c r="B1822">
        <v>45</v>
      </c>
      <c r="C1822">
        <v>99</v>
      </c>
      <c r="D1822" t="s">
        <v>4243</v>
      </c>
      <c r="E1822">
        <v>10572742</v>
      </c>
      <c r="F1822" t="s">
        <v>2177</v>
      </c>
      <c r="G1822" t="s">
        <v>6624</v>
      </c>
      <c r="H1822">
        <v>2572742</v>
      </c>
      <c r="I1822" t="s">
        <v>6625</v>
      </c>
      <c r="J1822" t="s">
        <v>19</v>
      </c>
      <c r="K1822" t="s">
        <v>20</v>
      </c>
      <c r="L1822">
        <v>8000000</v>
      </c>
      <c r="M1822">
        <v>6.1</v>
      </c>
      <c r="N1822" t="s">
        <v>32</v>
      </c>
    </row>
    <row r="1823" spans="1:14">
      <c r="A1823" t="s">
        <v>2948</v>
      </c>
      <c r="B1823">
        <v>191</v>
      </c>
      <c r="C1823">
        <v>96</v>
      </c>
      <c r="D1823" t="s">
        <v>2317</v>
      </c>
      <c r="E1823">
        <v>12570442</v>
      </c>
      <c r="F1823" t="s">
        <v>3096</v>
      </c>
      <c r="G1823" t="s">
        <v>6626</v>
      </c>
      <c r="H1823">
        <v>2570442</v>
      </c>
      <c r="I1823" t="s">
        <v>3094</v>
      </c>
      <c r="J1823" t="s">
        <v>19</v>
      </c>
      <c r="K1823" t="s">
        <v>20</v>
      </c>
      <c r="L1823">
        <v>10000000</v>
      </c>
      <c r="M1823">
        <v>6.8</v>
      </c>
      <c r="N1823" t="s">
        <v>5280</v>
      </c>
    </row>
    <row r="1824" spans="1:14">
      <c r="A1824" t="s">
        <v>4419</v>
      </c>
      <c r="B1824">
        <v>75</v>
      </c>
      <c r="C1824">
        <v>95</v>
      </c>
      <c r="D1824" t="s">
        <v>4228</v>
      </c>
      <c r="E1824">
        <v>13558739</v>
      </c>
      <c r="F1824" t="s">
        <v>898</v>
      </c>
      <c r="G1824" t="s">
        <v>6627</v>
      </c>
      <c r="H1824">
        <v>2558739</v>
      </c>
      <c r="I1824" t="s">
        <v>1820</v>
      </c>
      <c r="J1824" t="s">
        <v>19</v>
      </c>
      <c r="K1824" t="s">
        <v>20</v>
      </c>
      <c r="L1824">
        <v>11000000</v>
      </c>
      <c r="M1824">
        <v>5.3</v>
      </c>
      <c r="N1824" t="s">
        <v>57</v>
      </c>
    </row>
    <row r="1825" spans="1:14">
      <c r="A1825" t="s">
        <v>1533</v>
      </c>
      <c r="B1825">
        <v>574</v>
      </c>
      <c r="C1825">
        <v>126</v>
      </c>
      <c r="D1825" t="s">
        <v>2233</v>
      </c>
      <c r="E1825">
        <v>25556065</v>
      </c>
      <c r="F1825" t="s">
        <v>62</v>
      </c>
      <c r="G1825" t="s">
        <v>6628</v>
      </c>
      <c r="H1825">
        <v>2556065</v>
      </c>
      <c r="I1825" t="s">
        <v>6629</v>
      </c>
      <c r="J1825" t="s">
        <v>19</v>
      </c>
      <c r="K1825" t="s">
        <v>20</v>
      </c>
      <c r="L1825">
        <v>23000000</v>
      </c>
      <c r="M1825">
        <v>8</v>
      </c>
      <c r="N1825" t="s">
        <v>4388</v>
      </c>
    </row>
    <row r="1826" spans="1:14">
      <c r="A1826" t="s">
        <v>2962</v>
      </c>
      <c r="B1826">
        <v>143</v>
      </c>
      <c r="C1826">
        <v>110</v>
      </c>
      <c r="D1826" t="s">
        <v>4255</v>
      </c>
      <c r="E1826">
        <v>6525762</v>
      </c>
      <c r="F1826" t="s">
        <v>6630</v>
      </c>
      <c r="G1826" t="s">
        <v>6631</v>
      </c>
      <c r="H1826">
        <v>2525762</v>
      </c>
      <c r="I1826" t="s">
        <v>6376</v>
      </c>
      <c r="J1826" t="s">
        <v>19</v>
      </c>
      <c r="K1826" t="s">
        <v>20</v>
      </c>
      <c r="L1826">
        <v>4000000</v>
      </c>
      <c r="M1826">
        <v>6.7</v>
      </c>
      <c r="N1826" t="s">
        <v>564</v>
      </c>
    </row>
    <row r="1827" spans="1:14">
      <c r="A1827" t="s">
        <v>6309</v>
      </c>
      <c r="B1827">
        <v>16</v>
      </c>
      <c r="C1827">
        <v>104</v>
      </c>
      <c r="D1827" t="s">
        <v>1326</v>
      </c>
      <c r="E1827">
        <v>12514138</v>
      </c>
      <c r="F1827" t="s">
        <v>127</v>
      </c>
      <c r="G1827" t="s">
        <v>6632</v>
      </c>
      <c r="H1827">
        <v>2514138</v>
      </c>
      <c r="I1827" t="s">
        <v>3955</v>
      </c>
      <c r="J1827" t="s">
        <v>19</v>
      </c>
      <c r="K1827" t="s">
        <v>20</v>
      </c>
      <c r="L1827">
        <v>10000000</v>
      </c>
      <c r="M1827">
        <v>7.4</v>
      </c>
      <c r="N1827" t="s">
        <v>32</v>
      </c>
    </row>
    <row r="1828" spans="1:14">
      <c r="A1828" t="s">
        <v>2936</v>
      </c>
      <c r="B1828">
        <v>220</v>
      </c>
      <c r="C1828">
        <v>92</v>
      </c>
      <c r="D1828" t="s">
        <v>6633</v>
      </c>
      <c r="E1828">
        <v>17508670</v>
      </c>
      <c r="F1828" t="s">
        <v>6634</v>
      </c>
      <c r="G1828" t="s">
        <v>6635</v>
      </c>
      <c r="H1828">
        <v>2508670</v>
      </c>
      <c r="I1828" t="s">
        <v>6636</v>
      </c>
      <c r="J1828" t="s">
        <v>19</v>
      </c>
      <c r="K1828" t="s">
        <v>379</v>
      </c>
      <c r="L1828">
        <v>15000000</v>
      </c>
      <c r="M1828">
        <v>7.4</v>
      </c>
      <c r="N1828" t="s">
        <v>1932</v>
      </c>
    </row>
    <row r="1829" spans="1:14">
      <c r="A1829" t="s">
        <v>1292</v>
      </c>
      <c r="B1829">
        <v>217</v>
      </c>
      <c r="C1829">
        <v>105</v>
      </c>
      <c r="D1829" t="s">
        <v>1732</v>
      </c>
      <c r="E1829">
        <v>28501651</v>
      </c>
      <c r="F1829" t="s">
        <v>77</v>
      </c>
      <c r="G1829" t="s">
        <v>6637</v>
      </c>
      <c r="H1829">
        <v>2501651</v>
      </c>
      <c r="I1829" t="s">
        <v>1842</v>
      </c>
      <c r="J1829" t="s">
        <v>19</v>
      </c>
      <c r="K1829" t="s">
        <v>20</v>
      </c>
      <c r="L1829">
        <v>26000000</v>
      </c>
      <c r="M1829">
        <v>7.1</v>
      </c>
      <c r="N1829" t="s">
        <v>1124</v>
      </c>
    </row>
    <row r="1830" spans="1:14">
      <c r="A1830" t="s">
        <v>1292</v>
      </c>
      <c r="B1830">
        <v>217</v>
      </c>
      <c r="C1830">
        <v>105</v>
      </c>
      <c r="D1830" t="s">
        <v>1732</v>
      </c>
      <c r="E1830">
        <v>28501651</v>
      </c>
      <c r="F1830" t="s">
        <v>77</v>
      </c>
      <c r="G1830" t="s">
        <v>6637</v>
      </c>
      <c r="H1830">
        <v>2501651</v>
      </c>
      <c r="I1830" t="s">
        <v>1358</v>
      </c>
      <c r="J1830" t="s">
        <v>19</v>
      </c>
      <c r="K1830" t="s">
        <v>20</v>
      </c>
      <c r="L1830">
        <v>26000000</v>
      </c>
      <c r="M1830">
        <v>7.1</v>
      </c>
      <c r="N1830" t="s">
        <v>1124</v>
      </c>
    </row>
    <row r="1831" spans="1:14">
      <c r="A1831" t="s">
        <v>3588</v>
      </c>
      <c r="B1831">
        <v>252</v>
      </c>
      <c r="C1831">
        <v>131</v>
      </c>
      <c r="D1831" t="s">
        <v>6638</v>
      </c>
      <c r="E1831">
        <v>21483154</v>
      </c>
      <c r="F1831" t="s">
        <v>4313</v>
      </c>
      <c r="G1831" t="s">
        <v>6639</v>
      </c>
      <c r="H1831">
        <v>2483154</v>
      </c>
      <c r="I1831" t="s">
        <v>2509</v>
      </c>
      <c r="J1831" t="s">
        <v>19</v>
      </c>
      <c r="K1831" t="s">
        <v>20</v>
      </c>
      <c r="L1831">
        <v>19000000</v>
      </c>
      <c r="M1831">
        <v>7.6</v>
      </c>
      <c r="N1831" t="s">
        <v>744</v>
      </c>
    </row>
    <row r="1832" spans="1:14">
      <c r="A1832" t="s">
        <v>3247</v>
      </c>
      <c r="B1832">
        <v>148</v>
      </c>
      <c r="C1832">
        <v>104</v>
      </c>
      <c r="D1832" t="s">
        <v>6640</v>
      </c>
      <c r="E1832">
        <v>37481242</v>
      </c>
      <c r="F1832" t="s">
        <v>3812</v>
      </c>
      <c r="G1832" t="s">
        <v>6641</v>
      </c>
      <c r="H1832">
        <v>2481242</v>
      </c>
      <c r="I1832" t="s">
        <v>6642</v>
      </c>
      <c r="J1832" t="s">
        <v>19</v>
      </c>
      <c r="K1832" t="s">
        <v>20</v>
      </c>
      <c r="L1832">
        <v>35000000</v>
      </c>
      <c r="M1832">
        <v>5.3</v>
      </c>
      <c r="N1832" t="s">
        <v>331</v>
      </c>
    </row>
    <row r="1833" spans="1:14">
      <c r="A1833" t="s">
        <v>1302</v>
      </c>
      <c r="B1833">
        <v>249</v>
      </c>
      <c r="C1833">
        <v>117</v>
      </c>
      <c r="D1833" t="s">
        <v>417</v>
      </c>
      <c r="E1833">
        <v>17439163</v>
      </c>
      <c r="F1833" t="s">
        <v>306</v>
      </c>
      <c r="G1833" t="s">
        <v>6643</v>
      </c>
      <c r="H1833">
        <v>2439163</v>
      </c>
      <c r="I1833" t="s">
        <v>427</v>
      </c>
      <c r="J1833" t="s">
        <v>19</v>
      </c>
      <c r="K1833" t="s">
        <v>20</v>
      </c>
      <c r="L1833">
        <v>15000000</v>
      </c>
      <c r="M1833">
        <v>8.1999999999999993</v>
      </c>
      <c r="N1833" t="s">
        <v>921</v>
      </c>
    </row>
    <row r="1834" spans="1:14">
      <c r="A1834" t="s">
        <v>4458</v>
      </c>
      <c r="B1834">
        <v>36</v>
      </c>
      <c r="C1834">
        <v>100</v>
      </c>
      <c r="D1834" t="s">
        <v>6644</v>
      </c>
      <c r="E1834">
        <v>2808000</v>
      </c>
      <c r="F1834" t="s">
        <v>6645</v>
      </c>
      <c r="G1834" t="s">
        <v>6646</v>
      </c>
      <c r="H1834">
        <v>2429000</v>
      </c>
      <c r="I1834" t="s">
        <v>6647</v>
      </c>
      <c r="J1834" t="s">
        <v>19</v>
      </c>
      <c r="K1834" t="s">
        <v>20</v>
      </c>
      <c r="L1834">
        <v>379000</v>
      </c>
      <c r="M1834">
        <v>6.3</v>
      </c>
      <c r="N1834" t="s">
        <v>425</v>
      </c>
    </row>
    <row r="1835" spans="1:14">
      <c r="A1835" t="s">
        <v>3996</v>
      </c>
      <c r="B1835">
        <v>96</v>
      </c>
      <c r="C1835">
        <v>84</v>
      </c>
      <c r="D1835" t="s">
        <v>1299</v>
      </c>
      <c r="E1835">
        <v>17411331</v>
      </c>
      <c r="F1835" t="s">
        <v>1022</v>
      </c>
      <c r="G1835" t="s">
        <v>6648</v>
      </c>
      <c r="H1835">
        <v>2411331</v>
      </c>
      <c r="I1835" t="s">
        <v>2239</v>
      </c>
      <c r="J1835" t="s">
        <v>19</v>
      </c>
      <c r="K1835" t="s">
        <v>347</v>
      </c>
      <c r="L1835">
        <v>15000000</v>
      </c>
      <c r="M1835">
        <v>5.5</v>
      </c>
      <c r="N1835" t="s">
        <v>4686</v>
      </c>
    </row>
    <row r="1836" spans="1:14">
      <c r="A1836" t="s">
        <v>6518</v>
      </c>
      <c r="B1836">
        <v>16</v>
      </c>
      <c r="C1836">
        <v>80</v>
      </c>
      <c r="D1836" t="s">
        <v>6649</v>
      </c>
      <c r="E1836">
        <v>2833383</v>
      </c>
      <c r="F1836" t="s">
        <v>1876</v>
      </c>
      <c r="G1836" t="s">
        <v>6650</v>
      </c>
      <c r="H1836">
        <v>2406383</v>
      </c>
      <c r="I1836" t="s">
        <v>6651</v>
      </c>
      <c r="J1836" t="s">
        <v>19</v>
      </c>
      <c r="K1836" t="s">
        <v>20</v>
      </c>
      <c r="L1836">
        <v>427000</v>
      </c>
      <c r="M1836">
        <v>5.7</v>
      </c>
      <c r="N1836" t="s">
        <v>1618</v>
      </c>
    </row>
    <row r="1837" spans="1:14">
      <c r="A1837" t="s">
        <v>3427</v>
      </c>
      <c r="B1837">
        <v>225</v>
      </c>
      <c r="C1837">
        <v>99</v>
      </c>
      <c r="D1837" t="s">
        <v>3213</v>
      </c>
      <c r="E1837">
        <v>62401264</v>
      </c>
      <c r="F1837" t="s">
        <v>616</v>
      </c>
      <c r="G1837" t="s">
        <v>6652</v>
      </c>
      <c r="H1837">
        <v>2401264</v>
      </c>
      <c r="I1837" t="s">
        <v>6653</v>
      </c>
      <c r="J1837" t="s">
        <v>19</v>
      </c>
      <c r="K1837" t="s">
        <v>379</v>
      </c>
      <c r="L1837">
        <v>60000000</v>
      </c>
      <c r="M1837">
        <v>5.9</v>
      </c>
      <c r="N1837" t="s">
        <v>87</v>
      </c>
    </row>
    <row r="1838" spans="1:14">
      <c r="A1838" t="s">
        <v>5320</v>
      </c>
      <c r="B1838">
        <v>66</v>
      </c>
      <c r="C1838">
        <v>81</v>
      </c>
      <c r="D1838" t="s">
        <v>6654</v>
      </c>
      <c r="E1838">
        <v>3000000</v>
      </c>
      <c r="F1838" t="s">
        <v>6655</v>
      </c>
      <c r="G1838" t="s">
        <v>6656</v>
      </c>
      <c r="H1838">
        <v>2391000</v>
      </c>
      <c r="I1838" t="s">
        <v>6657</v>
      </c>
      <c r="J1838" t="s">
        <v>19</v>
      </c>
      <c r="K1838" t="s">
        <v>20</v>
      </c>
      <c r="L1838">
        <v>609000</v>
      </c>
      <c r="M1838">
        <v>7.8</v>
      </c>
      <c r="N1838" t="s">
        <v>6658</v>
      </c>
    </row>
    <row r="1839" spans="1:14">
      <c r="A1839" t="s">
        <v>883</v>
      </c>
      <c r="B1839">
        <v>38</v>
      </c>
      <c r="C1839">
        <v>104</v>
      </c>
      <c r="D1839" t="s">
        <v>6659</v>
      </c>
      <c r="E1839">
        <v>3386698</v>
      </c>
      <c r="F1839" t="s">
        <v>306</v>
      </c>
      <c r="G1839" t="s">
        <v>6660</v>
      </c>
      <c r="H1839">
        <v>2386698</v>
      </c>
      <c r="I1839" t="s">
        <v>2342</v>
      </c>
      <c r="J1839" t="s">
        <v>19</v>
      </c>
      <c r="K1839" t="s">
        <v>20</v>
      </c>
      <c r="L1839">
        <v>1000000</v>
      </c>
      <c r="M1839">
        <v>6.7</v>
      </c>
      <c r="N1839" t="s">
        <v>564</v>
      </c>
    </row>
    <row r="1840" spans="1:14">
      <c r="A1840" t="s">
        <v>2457</v>
      </c>
      <c r="B1840">
        <v>58</v>
      </c>
      <c r="C1840">
        <v>98</v>
      </c>
      <c r="D1840" t="s">
        <v>6661</v>
      </c>
      <c r="E1840">
        <v>15361537</v>
      </c>
      <c r="F1840" t="s">
        <v>6662</v>
      </c>
      <c r="G1840" t="s">
        <v>6663</v>
      </c>
      <c r="H1840">
        <v>2361537</v>
      </c>
      <c r="I1840" t="s">
        <v>6664</v>
      </c>
      <c r="J1840" t="s">
        <v>19</v>
      </c>
      <c r="K1840" t="s">
        <v>2416</v>
      </c>
      <c r="L1840">
        <v>13000000</v>
      </c>
      <c r="M1840">
        <v>4.5999999999999996</v>
      </c>
      <c r="N1840" t="s">
        <v>524</v>
      </c>
    </row>
    <row r="1841" spans="1:14">
      <c r="A1841" t="s">
        <v>492</v>
      </c>
      <c r="B1841">
        <v>219</v>
      </c>
      <c r="C1841">
        <v>112</v>
      </c>
      <c r="D1841" t="s">
        <v>719</v>
      </c>
      <c r="E1841">
        <v>32357532</v>
      </c>
      <c r="F1841" t="s">
        <v>1732</v>
      </c>
      <c r="G1841" t="s">
        <v>6665</v>
      </c>
      <c r="H1841">
        <v>2357532</v>
      </c>
      <c r="I1841" t="s">
        <v>23</v>
      </c>
      <c r="J1841" t="s">
        <v>19</v>
      </c>
      <c r="K1841" t="s">
        <v>20</v>
      </c>
      <c r="L1841">
        <v>30000000</v>
      </c>
      <c r="M1841">
        <v>6.7</v>
      </c>
      <c r="N1841" t="s">
        <v>564</v>
      </c>
    </row>
    <row r="1842" spans="1:14">
      <c r="A1842" t="s">
        <v>3102</v>
      </c>
      <c r="B1842">
        <v>181</v>
      </c>
      <c r="C1842">
        <v>107</v>
      </c>
      <c r="D1842" t="s">
        <v>3661</v>
      </c>
      <c r="E1842">
        <v>15854988</v>
      </c>
      <c r="F1842" t="s">
        <v>1908</v>
      </c>
      <c r="G1842" t="s">
        <v>6666</v>
      </c>
      <c r="H1842">
        <v>2354988</v>
      </c>
      <c r="I1842" t="s">
        <v>6667</v>
      </c>
      <c r="J1842" t="s">
        <v>19</v>
      </c>
      <c r="K1842" t="s">
        <v>20</v>
      </c>
      <c r="L1842">
        <v>13500000</v>
      </c>
      <c r="M1842">
        <v>7.4</v>
      </c>
      <c r="N1842" t="s">
        <v>32</v>
      </c>
    </row>
    <row r="1843" spans="1:14">
      <c r="A1843" t="s">
        <v>4281</v>
      </c>
      <c r="B1843">
        <v>62</v>
      </c>
      <c r="C1843">
        <v>117</v>
      </c>
      <c r="D1843" t="s">
        <v>6668</v>
      </c>
      <c r="E1843">
        <v>14348123</v>
      </c>
      <c r="F1843" t="s">
        <v>5511</v>
      </c>
      <c r="G1843" t="s">
        <v>6669</v>
      </c>
      <c r="H1843">
        <v>2348123</v>
      </c>
      <c r="I1843" t="s">
        <v>6670</v>
      </c>
      <c r="J1843" t="s">
        <v>19</v>
      </c>
      <c r="K1843" t="s">
        <v>6245</v>
      </c>
      <c r="L1843">
        <v>12000000</v>
      </c>
      <c r="M1843">
        <v>6.9</v>
      </c>
      <c r="N1843" t="s">
        <v>6671</v>
      </c>
    </row>
    <row r="1844" spans="1:14">
      <c r="A1844" t="s">
        <v>188</v>
      </c>
      <c r="B1844">
        <v>252</v>
      </c>
      <c r="C1844">
        <v>37</v>
      </c>
      <c r="D1844" t="s">
        <v>6672</v>
      </c>
      <c r="E1844">
        <v>5923044</v>
      </c>
      <c r="F1844" t="s">
        <v>1148</v>
      </c>
      <c r="G1844" t="s">
        <v>6673</v>
      </c>
      <c r="H1844">
        <v>2323044</v>
      </c>
      <c r="I1844" t="s">
        <v>6674</v>
      </c>
      <c r="J1844" t="s">
        <v>19</v>
      </c>
      <c r="K1844" t="s">
        <v>20</v>
      </c>
      <c r="L1844">
        <v>3600000</v>
      </c>
      <c r="M1844">
        <v>7.8</v>
      </c>
      <c r="N1844" t="s">
        <v>3803</v>
      </c>
    </row>
    <row r="1845" spans="1:14">
      <c r="A1845" t="s">
        <v>320</v>
      </c>
      <c r="B1845">
        <v>339</v>
      </c>
      <c r="C1845">
        <v>141</v>
      </c>
      <c r="D1845" t="s">
        <v>6675</v>
      </c>
      <c r="E1845">
        <v>47307550</v>
      </c>
      <c r="F1845" t="s">
        <v>882</v>
      </c>
      <c r="G1845" t="s">
        <v>6676</v>
      </c>
      <c r="H1845">
        <v>2307550</v>
      </c>
      <c r="I1845" t="s">
        <v>6677</v>
      </c>
      <c r="J1845" t="s">
        <v>19</v>
      </c>
      <c r="K1845" t="s">
        <v>20</v>
      </c>
      <c r="L1845">
        <v>45000000</v>
      </c>
      <c r="M1845">
        <v>6.5</v>
      </c>
      <c r="N1845" t="s">
        <v>1608</v>
      </c>
    </row>
    <row r="1846" spans="1:14">
      <c r="A1846" t="s">
        <v>126</v>
      </c>
      <c r="B1846">
        <v>392</v>
      </c>
      <c r="C1846">
        <v>137</v>
      </c>
      <c r="D1846" t="s">
        <v>3429</v>
      </c>
      <c r="E1846">
        <v>37304950</v>
      </c>
      <c r="F1846" t="s">
        <v>29</v>
      </c>
      <c r="G1846" t="s">
        <v>6678</v>
      </c>
      <c r="H1846">
        <v>2304950</v>
      </c>
      <c r="I1846" t="s">
        <v>6679</v>
      </c>
      <c r="J1846" t="s">
        <v>19</v>
      </c>
      <c r="K1846" t="s">
        <v>20</v>
      </c>
      <c r="L1846">
        <v>35000000</v>
      </c>
      <c r="M1846">
        <v>6.6</v>
      </c>
      <c r="N1846" t="s">
        <v>951</v>
      </c>
    </row>
    <row r="1847" spans="1:14">
      <c r="A1847" t="s">
        <v>2386</v>
      </c>
      <c r="B1847">
        <v>125</v>
      </c>
      <c r="C1847">
        <v>91</v>
      </c>
      <c r="D1847" t="s">
        <v>1838</v>
      </c>
      <c r="E1847">
        <v>16298046</v>
      </c>
      <c r="F1847" t="s">
        <v>3173</v>
      </c>
      <c r="G1847" t="s">
        <v>6680</v>
      </c>
      <c r="H1847">
        <v>2298046</v>
      </c>
      <c r="I1847" t="s">
        <v>6537</v>
      </c>
      <c r="J1847" t="s">
        <v>19</v>
      </c>
      <c r="K1847" t="s">
        <v>379</v>
      </c>
      <c r="L1847">
        <v>14000000</v>
      </c>
      <c r="M1847">
        <v>5</v>
      </c>
      <c r="N1847" t="s">
        <v>861</v>
      </c>
    </row>
    <row r="1848" spans="1:14">
      <c r="A1848" t="s">
        <v>3854</v>
      </c>
      <c r="B1848">
        <v>82</v>
      </c>
      <c r="C1848">
        <v>96</v>
      </c>
      <c r="D1848" t="s">
        <v>6681</v>
      </c>
      <c r="E1848">
        <v>4170647</v>
      </c>
      <c r="F1848" t="s">
        <v>2604</v>
      </c>
      <c r="G1848" t="s">
        <v>6682</v>
      </c>
      <c r="H1848">
        <v>2270647</v>
      </c>
      <c r="I1848" t="s">
        <v>6683</v>
      </c>
      <c r="J1848" t="s">
        <v>19</v>
      </c>
      <c r="K1848" t="s">
        <v>379</v>
      </c>
      <c r="L1848">
        <v>1900000</v>
      </c>
      <c r="M1848">
        <v>6.9</v>
      </c>
      <c r="N1848" t="s">
        <v>167</v>
      </c>
    </row>
    <row r="1849" spans="1:14">
      <c r="A1849" t="s">
        <v>6417</v>
      </c>
      <c r="B1849">
        <v>91</v>
      </c>
      <c r="C1849">
        <v>138</v>
      </c>
      <c r="D1849" t="s">
        <v>2550</v>
      </c>
      <c r="E1849">
        <v>10269307</v>
      </c>
      <c r="F1849" t="s">
        <v>3678</v>
      </c>
      <c r="G1849" t="s">
        <v>6684</v>
      </c>
      <c r="H1849">
        <v>2269307</v>
      </c>
      <c r="I1849" t="s">
        <v>6376</v>
      </c>
      <c r="J1849" t="s">
        <v>19</v>
      </c>
      <c r="K1849" t="s">
        <v>20</v>
      </c>
      <c r="L1849">
        <v>8000000</v>
      </c>
      <c r="M1849">
        <v>6.3</v>
      </c>
      <c r="N1849" t="s">
        <v>524</v>
      </c>
    </row>
    <row r="1850" spans="1:14">
      <c r="A1850" t="s">
        <v>5381</v>
      </c>
      <c r="B1850">
        <v>8</v>
      </c>
      <c r="C1850">
        <v>91</v>
      </c>
      <c r="D1850" t="s">
        <v>6685</v>
      </c>
      <c r="E1850">
        <v>2712293</v>
      </c>
      <c r="F1850" t="s">
        <v>6686</v>
      </c>
      <c r="G1850" t="s">
        <v>6687</v>
      </c>
      <c r="H1850">
        <v>2262293</v>
      </c>
      <c r="I1850" t="s">
        <v>5381</v>
      </c>
      <c r="J1850" t="s">
        <v>19</v>
      </c>
      <c r="K1850" t="s">
        <v>20</v>
      </c>
      <c r="L1850">
        <v>450000</v>
      </c>
      <c r="M1850">
        <v>5.9</v>
      </c>
      <c r="N1850" t="s">
        <v>758</v>
      </c>
    </row>
    <row r="1851" spans="1:14">
      <c r="A1851" t="s">
        <v>1605</v>
      </c>
      <c r="B1851">
        <v>291</v>
      </c>
      <c r="C1851">
        <v>122</v>
      </c>
      <c r="D1851" t="s">
        <v>6688</v>
      </c>
      <c r="E1851">
        <v>17237244</v>
      </c>
      <c r="F1851" t="s">
        <v>306</v>
      </c>
      <c r="G1851" t="s">
        <v>6689</v>
      </c>
      <c r="H1851">
        <v>2237244</v>
      </c>
      <c r="I1851" t="s">
        <v>6690</v>
      </c>
      <c r="J1851" t="s">
        <v>19</v>
      </c>
      <c r="K1851" t="s">
        <v>379</v>
      </c>
      <c r="L1851">
        <v>15000000</v>
      </c>
      <c r="M1851">
        <v>6.8</v>
      </c>
      <c r="N1851" t="s">
        <v>1608</v>
      </c>
    </row>
    <row r="1852" spans="1:14">
      <c r="A1852" t="s">
        <v>3970</v>
      </c>
      <c r="B1852">
        <v>25</v>
      </c>
      <c r="C1852">
        <v>101</v>
      </c>
      <c r="D1852" t="s">
        <v>6691</v>
      </c>
      <c r="E1852">
        <v>2428241</v>
      </c>
      <c r="F1852" t="s">
        <v>6692</v>
      </c>
      <c r="G1852" t="s">
        <v>6693</v>
      </c>
      <c r="H1852">
        <v>2228241</v>
      </c>
      <c r="I1852" t="s">
        <v>6694</v>
      </c>
      <c r="J1852" t="s">
        <v>19</v>
      </c>
      <c r="K1852" t="s">
        <v>20</v>
      </c>
      <c r="L1852">
        <v>200000</v>
      </c>
      <c r="M1852">
        <v>6.4</v>
      </c>
      <c r="N1852" t="s">
        <v>48</v>
      </c>
    </row>
    <row r="1853" spans="1:14">
      <c r="A1853" t="s">
        <v>577</v>
      </c>
      <c r="B1853">
        <v>535</v>
      </c>
      <c r="C1853">
        <v>104</v>
      </c>
      <c r="D1853" t="s">
        <v>6695</v>
      </c>
      <c r="E1853">
        <v>13214255</v>
      </c>
      <c r="F1853" t="s">
        <v>511</v>
      </c>
      <c r="G1853" t="s">
        <v>6696</v>
      </c>
      <c r="H1853">
        <v>2214255</v>
      </c>
      <c r="I1853" t="s">
        <v>6697</v>
      </c>
      <c r="J1853" t="s">
        <v>19</v>
      </c>
      <c r="K1853" t="s">
        <v>20</v>
      </c>
      <c r="L1853">
        <v>11000000</v>
      </c>
      <c r="M1853">
        <v>7.4</v>
      </c>
      <c r="N1853" t="s">
        <v>1618</v>
      </c>
    </row>
    <row r="1854" spans="1:14">
      <c r="A1854" t="s">
        <v>577</v>
      </c>
      <c r="B1854">
        <v>341</v>
      </c>
      <c r="C1854">
        <v>106</v>
      </c>
      <c r="D1854" t="s">
        <v>6698</v>
      </c>
      <c r="E1854">
        <v>9190525</v>
      </c>
      <c r="F1854" t="s">
        <v>6699</v>
      </c>
      <c r="G1854" t="s">
        <v>6700</v>
      </c>
      <c r="H1854">
        <v>2190525</v>
      </c>
      <c r="I1854" t="s">
        <v>6701</v>
      </c>
      <c r="J1854" t="s">
        <v>19</v>
      </c>
      <c r="K1854" t="s">
        <v>20</v>
      </c>
      <c r="L1854">
        <v>7000000</v>
      </c>
      <c r="M1854">
        <v>7</v>
      </c>
      <c r="N1854" t="s">
        <v>167</v>
      </c>
    </row>
    <row r="1855" spans="1:14">
      <c r="A1855" t="s">
        <v>1539</v>
      </c>
      <c r="B1855">
        <v>299</v>
      </c>
      <c r="C1855">
        <v>124</v>
      </c>
      <c r="D1855" t="s">
        <v>6702</v>
      </c>
      <c r="E1855">
        <v>34180954</v>
      </c>
      <c r="F1855" t="s">
        <v>28</v>
      </c>
      <c r="G1855" t="s">
        <v>6703</v>
      </c>
      <c r="H1855">
        <v>2180954</v>
      </c>
      <c r="I1855" t="s">
        <v>6704</v>
      </c>
      <c r="J1855" t="s">
        <v>19</v>
      </c>
      <c r="K1855" t="s">
        <v>20</v>
      </c>
      <c r="L1855">
        <v>32000000</v>
      </c>
      <c r="M1855">
        <v>7.6</v>
      </c>
      <c r="N1855" t="s">
        <v>32</v>
      </c>
    </row>
    <row r="1856" spans="1:14">
      <c r="A1856" t="s">
        <v>1259</v>
      </c>
      <c r="B1856">
        <v>140</v>
      </c>
      <c r="C1856">
        <v>120</v>
      </c>
      <c r="D1856" t="s">
        <v>417</v>
      </c>
      <c r="E1856">
        <v>50173190</v>
      </c>
      <c r="F1856" t="s">
        <v>908</v>
      </c>
      <c r="G1856" t="s">
        <v>6705</v>
      </c>
      <c r="H1856">
        <v>2173190</v>
      </c>
      <c r="I1856" t="s">
        <v>1553</v>
      </c>
      <c r="J1856" t="s">
        <v>19</v>
      </c>
      <c r="K1856" t="s">
        <v>20</v>
      </c>
      <c r="L1856">
        <v>48000000</v>
      </c>
      <c r="M1856">
        <v>7.4</v>
      </c>
      <c r="N1856" t="s">
        <v>6706</v>
      </c>
    </row>
    <row r="1857" spans="1:14">
      <c r="A1857" t="s">
        <v>6361</v>
      </c>
      <c r="B1857">
        <v>281</v>
      </c>
      <c r="C1857">
        <v>99</v>
      </c>
      <c r="D1857" t="s">
        <v>6707</v>
      </c>
      <c r="E1857">
        <v>9166863</v>
      </c>
      <c r="F1857" t="s">
        <v>793</v>
      </c>
      <c r="G1857" t="s">
        <v>6708</v>
      </c>
      <c r="H1857">
        <v>2166863</v>
      </c>
      <c r="I1857" t="s">
        <v>5589</v>
      </c>
      <c r="J1857" t="s">
        <v>19</v>
      </c>
      <c r="K1857" t="s">
        <v>20</v>
      </c>
      <c r="L1857">
        <v>7000000</v>
      </c>
      <c r="M1857">
        <v>7.6</v>
      </c>
      <c r="N1857" t="s">
        <v>32</v>
      </c>
    </row>
    <row r="1858" spans="1:14">
      <c r="A1858" t="s">
        <v>4987</v>
      </c>
      <c r="B1858">
        <v>150</v>
      </c>
      <c r="C1858">
        <v>120</v>
      </c>
      <c r="D1858" t="s">
        <v>1263</v>
      </c>
      <c r="E1858">
        <v>18663911</v>
      </c>
      <c r="F1858" t="s">
        <v>719</v>
      </c>
      <c r="G1858" t="s">
        <v>6709</v>
      </c>
      <c r="H1858">
        <v>2163911</v>
      </c>
      <c r="I1858" t="s">
        <v>6710</v>
      </c>
      <c r="J1858" t="s">
        <v>19</v>
      </c>
      <c r="K1858" t="s">
        <v>379</v>
      </c>
      <c r="L1858">
        <v>16500000</v>
      </c>
      <c r="M1858">
        <v>7.1</v>
      </c>
      <c r="N1858" t="s">
        <v>2060</v>
      </c>
    </row>
    <row r="1859" spans="1:14">
      <c r="A1859" t="s">
        <v>284</v>
      </c>
      <c r="B1859">
        <v>450</v>
      </c>
      <c r="C1859">
        <v>106</v>
      </c>
      <c r="D1859" t="s">
        <v>6581</v>
      </c>
      <c r="E1859">
        <v>32154410</v>
      </c>
      <c r="F1859" t="s">
        <v>646</v>
      </c>
      <c r="G1859" t="s">
        <v>6711</v>
      </c>
      <c r="H1859">
        <v>2154410</v>
      </c>
      <c r="I1859" t="s">
        <v>6712</v>
      </c>
      <c r="J1859" t="s">
        <v>19</v>
      </c>
      <c r="K1859" t="s">
        <v>20</v>
      </c>
      <c r="L1859">
        <v>30000000</v>
      </c>
      <c r="M1859">
        <v>7.1</v>
      </c>
      <c r="N1859" t="s">
        <v>1608</v>
      </c>
    </row>
    <row r="1860" spans="1:14">
      <c r="A1860" t="s">
        <v>284</v>
      </c>
      <c r="B1860">
        <v>450</v>
      </c>
      <c r="C1860">
        <v>106</v>
      </c>
      <c r="D1860" t="s">
        <v>6581</v>
      </c>
      <c r="E1860">
        <v>32154410</v>
      </c>
      <c r="F1860" t="s">
        <v>646</v>
      </c>
      <c r="G1860" t="s">
        <v>6711</v>
      </c>
      <c r="H1860">
        <v>2154410</v>
      </c>
      <c r="I1860" t="s">
        <v>6712</v>
      </c>
      <c r="J1860" t="s">
        <v>19</v>
      </c>
      <c r="K1860" t="s">
        <v>20</v>
      </c>
      <c r="L1860">
        <v>30000000</v>
      </c>
      <c r="M1860">
        <v>7.1</v>
      </c>
      <c r="N1860" t="s">
        <v>1608</v>
      </c>
    </row>
    <row r="1861" spans="1:14">
      <c r="A1861" t="s">
        <v>629</v>
      </c>
      <c r="B1861">
        <v>253</v>
      </c>
      <c r="C1861">
        <v>113</v>
      </c>
      <c r="D1861" t="s">
        <v>6713</v>
      </c>
      <c r="E1861">
        <v>40137776</v>
      </c>
      <c r="F1861" t="s">
        <v>344</v>
      </c>
      <c r="G1861" t="s">
        <v>6714</v>
      </c>
      <c r="H1861">
        <v>2137776</v>
      </c>
      <c r="I1861" t="s">
        <v>6715</v>
      </c>
      <c r="J1861" t="s">
        <v>19</v>
      </c>
      <c r="K1861" t="s">
        <v>20</v>
      </c>
      <c r="L1861">
        <v>38000000</v>
      </c>
      <c r="M1861">
        <v>7.6</v>
      </c>
      <c r="N1861" t="s">
        <v>1782</v>
      </c>
    </row>
    <row r="1862" spans="1:14">
      <c r="A1862" t="s">
        <v>693</v>
      </c>
      <c r="B1862">
        <v>166</v>
      </c>
      <c r="C1862">
        <v>98</v>
      </c>
      <c r="D1862" t="s">
        <v>6716</v>
      </c>
      <c r="E1862">
        <v>67128202</v>
      </c>
      <c r="F1862" t="s">
        <v>1086</v>
      </c>
      <c r="G1862" t="s">
        <v>6717</v>
      </c>
      <c r="H1862">
        <v>2128202</v>
      </c>
      <c r="I1862" t="s">
        <v>2228</v>
      </c>
      <c r="J1862" t="s">
        <v>19</v>
      </c>
      <c r="K1862" t="s">
        <v>20</v>
      </c>
      <c r="L1862">
        <v>65000000</v>
      </c>
      <c r="M1862">
        <v>5.7</v>
      </c>
      <c r="N1862" t="s">
        <v>6718</v>
      </c>
    </row>
    <row r="1863" spans="1:14">
      <c r="A1863" t="s">
        <v>1843</v>
      </c>
      <c r="B1863">
        <v>83</v>
      </c>
      <c r="C1863">
        <v>104</v>
      </c>
      <c r="D1863" t="s">
        <v>6719</v>
      </c>
      <c r="E1863">
        <v>10106233</v>
      </c>
      <c r="F1863" t="s">
        <v>1779</v>
      </c>
      <c r="G1863" t="s">
        <v>6720</v>
      </c>
      <c r="H1863">
        <v>2106233</v>
      </c>
      <c r="I1863" t="s">
        <v>6721</v>
      </c>
      <c r="J1863" t="s">
        <v>19</v>
      </c>
      <c r="K1863" t="s">
        <v>20</v>
      </c>
      <c r="L1863">
        <v>8000000</v>
      </c>
      <c r="M1863">
        <v>5.4</v>
      </c>
      <c r="N1863" t="s">
        <v>167</v>
      </c>
    </row>
    <row r="1864" spans="1:14">
      <c r="A1864" t="s">
        <v>3486</v>
      </c>
      <c r="B1864">
        <v>161</v>
      </c>
      <c r="C1864">
        <v>100</v>
      </c>
      <c r="D1864" t="s">
        <v>3178</v>
      </c>
      <c r="E1864">
        <v>13103828</v>
      </c>
      <c r="F1864" t="s">
        <v>1044</v>
      </c>
      <c r="G1864" t="s">
        <v>6722</v>
      </c>
      <c r="H1864">
        <v>2103828</v>
      </c>
      <c r="I1864" t="s">
        <v>6723</v>
      </c>
      <c r="J1864" t="s">
        <v>19</v>
      </c>
      <c r="K1864" t="s">
        <v>20</v>
      </c>
      <c r="L1864">
        <v>11000000</v>
      </c>
      <c r="M1864">
        <v>7.3</v>
      </c>
      <c r="N1864" t="s">
        <v>1608</v>
      </c>
    </row>
    <row r="1865" spans="1:14">
      <c r="A1865" t="s">
        <v>1083</v>
      </c>
      <c r="B1865">
        <v>31</v>
      </c>
      <c r="C1865">
        <v>103</v>
      </c>
      <c r="D1865" t="s">
        <v>5880</v>
      </c>
      <c r="E1865">
        <v>9094451</v>
      </c>
      <c r="F1865" t="s">
        <v>3649</v>
      </c>
      <c r="G1865" t="s">
        <v>6724</v>
      </c>
      <c r="H1865">
        <v>2094451</v>
      </c>
      <c r="I1865" t="s">
        <v>1697</v>
      </c>
      <c r="J1865" t="s">
        <v>19</v>
      </c>
      <c r="K1865" t="s">
        <v>20</v>
      </c>
      <c r="L1865">
        <v>7000000</v>
      </c>
      <c r="M1865">
        <v>6.2</v>
      </c>
      <c r="N1865" t="s">
        <v>2831</v>
      </c>
    </row>
    <row r="1866" spans="1:14">
      <c r="A1866" t="s">
        <v>2890</v>
      </c>
      <c r="B1866">
        <v>131</v>
      </c>
      <c r="C1866">
        <v>80</v>
      </c>
      <c r="D1866" t="s">
        <v>6426</v>
      </c>
      <c r="E1866">
        <v>2360184</v>
      </c>
      <c r="F1866" t="s">
        <v>1686</v>
      </c>
      <c r="G1866" t="s">
        <v>6725</v>
      </c>
      <c r="H1866">
        <v>2060184</v>
      </c>
      <c r="I1866" t="s">
        <v>5751</v>
      </c>
      <c r="J1866" t="s">
        <v>19</v>
      </c>
      <c r="K1866" t="s">
        <v>20</v>
      </c>
      <c r="L1866">
        <v>300000</v>
      </c>
      <c r="M1866">
        <v>7.1</v>
      </c>
      <c r="N1866" t="s">
        <v>167</v>
      </c>
    </row>
    <row r="1867" spans="1:14">
      <c r="A1867" t="s">
        <v>6121</v>
      </c>
      <c r="B1867">
        <v>121</v>
      </c>
      <c r="C1867">
        <v>99</v>
      </c>
      <c r="D1867" t="s">
        <v>5254</v>
      </c>
      <c r="E1867">
        <v>35057332</v>
      </c>
      <c r="F1867" t="s">
        <v>3390</v>
      </c>
      <c r="G1867" t="s">
        <v>6726</v>
      </c>
      <c r="H1867">
        <v>2057332</v>
      </c>
      <c r="I1867" t="s">
        <v>5313</v>
      </c>
      <c r="J1867" t="s">
        <v>19</v>
      </c>
      <c r="K1867" t="s">
        <v>20</v>
      </c>
      <c r="L1867">
        <v>33000000</v>
      </c>
      <c r="M1867">
        <v>6.5</v>
      </c>
      <c r="N1867" t="s">
        <v>1280</v>
      </c>
    </row>
    <row r="1868" spans="1:14">
      <c r="A1868" t="s">
        <v>1910</v>
      </c>
      <c r="B1868">
        <v>469</v>
      </c>
      <c r="C1868">
        <v>125</v>
      </c>
      <c r="D1868" t="s">
        <v>4121</v>
      </c>
      <c r="E1868">
        <v>172051787</v>
      </c>
      <c r="F1868" t="s">
        <v>417</v>
      </c>
      <c r="G1868" t="s">
        <v>6727</v>
      </c>
      <c r="H1868">
        <v>2051787</v>
      </c>
      <c r="I1868" t="s">
        <v>4324</v>
      </c>
      <c r="J1868" t="s">
        <v>19</v>
      </c>
      <c r="K1868" t="s">
        <v>20</v>
      </c>
      <c r="L1868">
        <v>170000000</v>
      </c>
      <c r="M1868">
        <v>6.8</v>
      </c>
      <c r="N1868" t="s">
        <v>63</v>
      </c>
    </row>
    <row r="1869" spans="1:14">
      <c r="A1869" t="s">
        <v>1910</v>
      </c>
      <c r="B1869">
        <v>469</v>
      </c>
      <c r="C1869">
        <v>125</v>
      </c>
      <c r="D1869" t="s">
        <v>4121</v>
      </c>
      <c r="E1869">
        <v>172051787</v>
      </c>
      <c r="F1869" t="s">
        <v>417</v>
      </c>
      <c r="G1869" t="s">
        <v>6727</v>
      </c>
      <c r="H1869">
        <v>2051787</v>
      </c>
      <c r="I1869" t="s">
        <v>4324</v>
      </c>
      <c r="J1869" t="s">
        <v>19</v>
      </c>
      <c r="K1869" t="s">
        <v>20</v>
      </c>
      <c r="L1869">
        <v>170000000</v>
      </c>
      <c r="M1869">
        <v>6.8</v>
      </c>
      <c r="N1869" t="s">
        <v>63</v>
      </c>
    </row>
    <row r="1870" spans="1:14">
      <c r="A1870" t="s">
        <v>598</v>
      </c>
      <c r="B1870">
        <v>228</v>
      </c>
      <c r="C1870">
        <v>108</v>
      </c>
      <c r="D1870" t="s">
        <v>6728</v>
      </c>
      <c r="E1870">
        <v>32048809</v>
      </c>
      <c r="F1870" t="s">
        <v>3000</v>
      </c>
      <c r="G1870" t="s">
        <v>6729</v>
      </c>
      <c r="H1870">
        <v>2048809</v>
      </c>
      <c r="I1870" t="s">
        <v>6730</v>
      </c>
      <c r="J1870" t="s">
        <v>19</v>
      </c>
      <c r="K1870" t="s">
        <v>347</v>
      </c>
      <c r="L1870">
        <v>30000000</v>
      </c>
      <c r="M1870">
        <v>5.3</v>
      </c>
      <c r="N1870" t="s">
        <v>116</v>
      </c>
    </row>
    <row r="1871" spans="1:14">
      <c r="A1871" t="s">
        <v>598</v>
      </c>
      <c r="B1871">
        <v>228</v>
      </c>
      <c r="C1871">
        <v>108</v>
      </c>
      <c r="D1871" t="s">
        <v>6728</v>
      </c>
      <c r="E1871">
        <v>32048809</v>
      </c>
      <c r="F1871" t="s">
        <v>3000</v>
      </c>
      <c r="G1871" t="s">
        <v>6729</v>
      </c>
      <c r="H1871">
        <v>2048809</v>
      </c>
      <c r="I1871" t="s">
        <v>6730</v>
      </c>
      <c r="J1871" t="s">
        <v>19</v>
      </c>
      <c r="K1871" t="s">
        <v>347</v>
      </c>
      <c r="L1871">
        <v>30000000</v>
      </c>
      <c r="M1871">
        <v>5.3</v>
      </c>
      <c r="N1871" t="s">
        <v>116</v>
      </c>
    </row>
    <row r="1872" spans="1:14">
      <c r="A1872" t="s">
        <v>325</v>
      </c>
      <c r="B1872">
        <v>56</v>
      </c>
      <c r="C1872">
        <v>81</v>
      </c>
      <c r="D1872" t="s">
        <v>6731</v>
      </c>
      <c r="E1872">
        <v>2040920</v>
      </c>
      <c r="F1872" t="s">
        <v>6732</v>
      </c>
      <c r="G1872" t="s">
        <v>6733</v>
      </c>
      <c r="H1872">
        <v>2033920</v>
      </c>
      <c r="I1872" t="s">
        <v>6734</v>
      </c>
      <c r="J1872" t="s">
        <v>67</v>
      </c>
      <c r="K1872" t="s">
        <v>20</v>
      </c>
      <c r="L1872">
        <v>7000</v>
      </c>
      <c r="M1872">
        <v>6.9</v>
      </c>
      <c r="N1872" t="s">
        <v>3749</v>
      </c>
    </row>
    <row r="1873" spans="1:14">
      <c r="A1873" t="s">
        <v>280</v>
      </c>
      <c r="B1873">
        <v>56</v>
      </c>
      <c r="C1873">
        <v>139</v>
      </c>
      <c r="D1873" t="s">
        <v>1137</v>
      </c>
      <c r="E1873">
        <v>32000000</v>
      </c>
      <c r="F1873" t="s">
        <v>5880</v>
      </c>
      <c r="G1873" t="s">
        <v>6735</v>
      </c>
      <c r="H1873">
        <v>2000000</v>
      </c>
      <c r="I1873" t="s">
        <v>992</v>
      </c>
      <c r="J1873" t="s">
        <v>19</v>
      </c>
      <c r="K1873" t="s">
        <v>20</v>
      </c>
      <c r="L1873">
        <v>30000000</v>
      </c>
      <c r="M1873">
        <v>7.2</v>
      </c>
      <c r="N1873" t="s">
        <v>32</v>
      </c>
    </row>
    <row r="1874" spans="1:14">
      <c r="A1874" t="s">
        <v>6055</v>
      </c>
      <c r="B1874">
        <v>208</v>
      </c>
      <c r="C1874">
        <v>106</v>
      </c>
      <c r="D1874" t="s">
        <v>6736</v>
      </c>
      <c r="E1874">
        <v>2694973</v>
      </c>
      <c r="F1874" t="s">
        <v>1356</v>
      </c>
      <c r="G1874" t="s">
        <v>6737</v>
      </c>
      <c r="H1874">
        <v>1994973</v>
      </c>
      <c r="I1874" t="s">
        <v>6738</v>
      </c>
      <c r="J1874" t="s">
        <v>19</v>
      </c>
      <c r="K1874" t="s">
        <v>20</v>
      </c>
      <c r="L1874">
        <v>700000</v>
      </c>
      <c r="M1874">
        <v>7.2</v>
      </c>
      <c r="N1874" t="s">
        <v>48</v>
      </c>
    </row>
    <row r="1875" spans="1:14">
      <c r="A1875" t="s">
        <v>2588</v>
      </c>
      <c r="B1875">
        <v>194</v>
      </c>
      <c r="C1875">
        <v>90</v>
      </c>
      <c r="D1875" t="s">
        <v>6739</v>
      </c>
      <c r="E1875">
        <v>2957978</v>
      </c>
      <c r="F1875" t="s">
        <v>6740</v>
      </c>
      <c r="G1875" t="s">
        <v>6741</v>
      </c>
      <c r="H1875">
        <v>1957978</v>
      </c>
      <c r="I1875" t="s">
        <v>6742</v>
      </c>
      <c r="J1875" t="s">
        <v>19</v>
      </c>
      <c r="K1875" t="s">
        <v>379</v>
      </c>
      <c r="L1875">
        <v>1000000</v>
      </c>
      <c r="M1875">
        <v>7.8</v>
      </c>
      <c r="N1875" t="s">
        <v>6743</v>
      </c>
    </row>
    <row r="1876" spans="1:14">
      <c r="A1876" t="s">
        <v>5236</v>
      </c>
      <c r="B1876">
        <v>97</v>
      </c>
      <c r="C1876">
        <v>104</v>
      </c>
      <c r="D1876" t="s">
        <v>6744</v>
      </c>
      <c r="E1876">
        <v>3447339</v>
      </c>
      <c r="F1876" t="s">
        <v>813</v>
      </c>
      <c r="G1876" t="s">
        <v>6745</v>
      </c>
      <c r="H1876">
        <v>1947339</v>
      </c>
      <c r="I1876" t="s">
        <v>2109</v>
      </c>
      <c r="J1876" t="s">
        <v>19</v>
      </c>
      <c r="K1876" t="s">
        <v>20</v>
      </c>
      <c r="L1876">
        <v>1500000</v>
      </c>
      <c r="M1876">
        <v>5.8</v>
      </c>
      <c r="N1876" t="s">
        <v>331</v>
      </c>
    </row>
    <row r="1877" spans="1:14">
      <c r="A1877" t="s">
        <v>2188</v>
      </c>
      <c r="B1877">
        <v>146</v>
      </c>
      <c r="C1877">
        <v>110</v>
      </c>
      <c r="D1877" t="s">
        <v>6746</v>
      </c>
      <c r="E1877">
        <v>56932305</v>
      </c>
      <c r="F1877" t="s">
        <v>821</v>
      </c>
      <c r="G1877" t="s">
        <v>6747</v>
      </c>
      <c r="H1877">
        <v>1932305</v>
      </c>
      <c r="I1877" t="s">
        <v>6748</v>
      </c>
      <c r="J1877" t="s">
        <v>19</v>
      </c>
      <c r="K1877" t="s">
        <v>20</v>
      </c>
      <c r="L1877">
        <v>55000000</v>
      </c>
      <c r="M1877">
        <v>6.6</v>
      </c>
      <c r="N1877" t="s">
        <v>6749</v>
      </c>
    </row>
    <row r="1878" spans="1:14">
      <c r="A1878" t="s">
        <v>826</v>
      </c>
      <c r="B1878">
        <v>262</v>
      </c>
      <c r="C1878">
        <v>92</v>
      </c>
      <c r="D1878" t="s">
        <v>2602</v>
      </c>
      <c r="E1878">
        <v>131920333</v>
      </c>
      <c r="F1878" t="s">
        <v>538</v>
      </c>
      <c r="G1878" t="s">
        <v>6750</v>
      </c>
      <c r="H1878">
        <v>1920333</v>
      </c>
      <c r="I1878" t="s">
        <v>4023</v>
      </c>
      <c r="J1878" t="s">
        <v>19</v>
      </c>
      <c r="K1878" t="s">
        <v>20</v>
      </c>
      <c r="L1878">
        <v>130000000</v>
      </c>
      <c r="M1878">
        <v>5.6</v>
      </c>
      <c r="N1878" t="s">
        <v>27</v>
      </c>
    </row>
    <row r="1879" spans="1:14">
      <c r="A1879" t="s">
        <v>5553</v>
      </c>
      <c r="B1879">
        <v>151</v>
      </c>
      <c r="C1879">
        <v>91</v>
      </c>
      <c r="D1879" t="s">
        <v>6751</v>
      </c>
      <c r="E1879">
        <v>3885134</v>
      </c>
      <c r="F1879" t="s">
        <v>6752</v>
      </c>
      <c r="G1879" t="s">
        <v>6753</v>
      </c>
      <c r="H1879">
        <v>1885134</v>
      </c>
      <c r="I1879" t="s">
        <v>5553</v>
      </c>
      <c r="J1879" t="s">
        <v>19</v>
      </c>
      <c r="K1879" t="s">
        <v>20</v>
      </c>
      <c r="L1879">
        <v>2000000</v>
      </c>
      <c r="M1879">
        <v>7.4</v>
      </c>
      <c r="N1879" t="s">
        <v>167</v>
      </c>
    </row>
    <row r="1880" spans="1:14">
      <c r="A1880" t="s">
        <v>5180</v>
      </c>
      <c r="B1880">
        <v>65</v>
      </c>
      <c r="C1880">
        <v>89</v>
      </c>
      <c r="D1880" t="s">
        <v>6754</v>
      </c>
      <c r="E1880">
        <v>2300000</v>
      </c>
      <c r="F1880" t="s">
        <v>6655</v>
      </c>
      <c r="G1880" t="s">
        <v>6755</v>
      </c>
      <c r="H1880">
        <v>1861000</v>
      </c>
      <c r="I1880" t="s">
        <v>6756</v>
      </c>
      <c r="J1880" t="s">
        <v>19</v>
      </c>
      <c r="K1880" t="s">
        <v>20</v>
      </c>
      <c r="L1880">
        <v>439000</v>
      </c>
      <c r="M1880">
        <v>7.7</v>
      </c>
      <c r="N1880" t="s">
        <v>6658</v>
      </c>
    </row>
    <row r="1881" spans="1:14">
      <c r="A1881" t="s">
        <v>2581</v>
      </c>
      <c r="B1881">
        <v>290</v>
      </c>
      <c r="C1881">
        <v>107</v>
      </c>
      <c r="D1881" t="s">
        <v>358</v>
      </c>
      <c r="E1881">
        <v>5354039</v>
      </c>
      <c r="F1881" t="s">
        <v>908</v>
      </c>
      <c r="G1881" t="s">
        <v>6757</v>
      </c>
      <c r="H1881">
        <v>1854039</v>
      </c>
      <c r="I1881" t="s">
        <v>6383</v>
      </c>
      <c r="J1881" t="s">
        <v>19</v>
      </c>
      <c r="K1881" t="s">
        <v>20</v>
      </c>
      <c r="L1881">
        <v>3500000</v>
      </c>
      <c r="M1881">
        <v>7.1</v>
      </c>
      <c r="N1881" t="s">
        <v>2244</v>
      </c>
    </row>
    <row r="1882" spans="1:14">
      <c r="A1882" t="s">
        <v>906</v>
      </c>
      <c r="B1882">
        <v>42</v>
      </c>
      <c r="C1882">
        <v>111</v>
      </c>
      <c r="D1882" t="s">
        <v>322</v>
      </c>
      <c r="E1882">
        <v>46815748</v>
      </c>
      <c r="F1882" t="s">
        <v>1261</v>
      </c>
      <c r="G1882" t="s">
        <v>6758</v>
      </c>
      <c r="H1882">
        <v>1815748</v>
      </c>
      <c r="I1882" t="s">
        <v>6759</v>
      </c>
      <c r="J1882" t="s">
        <v>19</v>
      </c>
      <c r="K1882" t="s">
        <v>20</v>
      </c>
      <c r="L1882">
        <v>45000000</v>
      </c>
      <c r="M1882">
        <v>6.3</v>
      </c>
      <c r="N1882" t="s">
        <v>1229</v>
      </c>
    </row>
    <row r="1883" spans="1:14">
      <c r="A1883" t="s">
        <v>2374</v>
      </c>
      <c r="B1883">
        <v>211</v>
      </c>
      <c r="C1883">
        <v>102</v>
      </c>
      <c r="D1883" t="s">
        <v>6760</v>
      </c>
      <c r="E1883">
        <v>41797066</v>
      </c>
      <c r="F1883" t="s">
        <v>936</v>
      </c>
      <c r="G1883" t="s">
        <v>6761</v>
      </c>
      <c r="H1883">
        <v>1797066</v>
      </c>
      <c r="I1883" t="s">
        <v>6762</v>
      </c>
      <c r="J1883" t="s">
        <v>19</v>
      </c>
      <c r="K1883" t="s">
        <v>20</v>
      </c>
      <c r="L1883">
        <v>40000000</v>
      </c>
      <c r="M1883">
        <v>4.7</v>
      </c>
      <c r="N1883" t="s">
        <v>1740</v>
      </c>
    </row>
    <row r="1884" spans="1:14">
      <c r="A1884" t="s">
        <v>4528</v>
      </c>
      <c r="B1884">
        <v>56</v>
      </c>
      <c r="C1884">
        <v>90</v>
      </c>
      <c r="D1884" t="s">
        <v>3510</v>
      </c>
      <c r="E1884">
        <v>6755271</v>
      </c>
      <c r="F1884" t="s">
        <v>3508</v>
      </c>
      <c r="G1884" t="s">
        <v>6763</v>
      </c>
      <c r="H1884">
        <v>1755271</v>
      </c>
      <c r="I1884" t="s">
        <v>4832</v>
      </c>
      <c r="J1884" t="s">
        <v>19</v>
      </c>
      <c r="K1884" t="s">
        <v>20</v>
      </c>
      <c r="L1884">
        <v>5000000</v>
      </c>
      <c r="M1884">
        <v>5.3</v>
      </c>
      <c r="N1884" t="s">
        <v>1943</v>
      </c>
    </row>
    <row r="1885" spans="1:14">
      <c r="A1885" t="s">
        <v>6129</v>
      </c>
      <c r="B1885">
        <v>263</v>
      </c>
      <c r="C1885">
        <v>79</v>
      </c>
      <c r="D1885" t="s">
        <v>1961</v>
      </c>
      <c r="E1885">
        <v>31743332</v>
      </c>
      <c r="F1885" t="s">
        <v>3783</v>
      </c>
      <c r="G1885" t="s">
        <v>6764</v>
      </c>
      <c r="H1885">
        <v>1743332</v>
      </c>
      <c r="I1885" t="s">
        <v>6765</v>
      </c>
      <c r="J1885" t="s">
        <v>19</v>
      </c>
      <c r="K1885" t="s">
        <v>20</v>
      </c>
      <c r="L1885">
        <v>30000000</v>
      </c>
      <c r="M1885">
        <v>7.1</v>
      </c>
      <c r="N1885" t="s">
        <v>6766</v>
      </c>
    </row>
    <row r="1886" spans="1:14">
      <c r="A1886" t="s">
        <v>5281</v>
      </c>
      <c r="B1886">
        <v>23</v>
      </c>
      <c r="C1886">
        <v>94</v>
      </c>
      <c r="D1886" t="s">
        <v>6767</v>
      </c>
      <c r="E1886">
        <v>1977544</v>
      </c>
      <c r="F1886" t="s">
        <v>5382</v>
      </c>
      <c r="G1886" t="s">
        <v>6768</v>
      </c>
      <c r="H1886">
        <v>1727544</v>
      </c>
      <c r="I1886" t="s">
        <v>6769</v>
      </c>
      <c r="J1886" t="s">
        <v>19</v>
      </c>
      <c r="K1886" t="s">
        <v>20</v>
      </c>
      <c r="L1886">
        <v>250000</v>
      </c>
      <c r="M1886">
        <v>6.5</v>
      </c>
      <c r="N1886" t="s">
        <v>564</v>
      </c>
    </row>
    <row r="1887" spans="1:14">
      <c r="A1887" t="s">
        <v>4713</v>
      </c>
      <c r="B1887">
        <v>47</v>
      </c>
      <c r="C1887">
        <v>108</v>
      </c>
      <c r="D1887" t="s">
        <v>6770</v>
      </c>
      <c r="E1887">
        <v>11703287</v>
      </c>
      <c r="F1887" t="s">
        <v>6771</v>
      </c>
      <c r="G1887" t="s">
        <v>6772</v>
      </c>
      <c r="H1887">
        <v>1703287</v>
      </c>
      <c r="I1887" t="s">
        <v>6773</v>
      </c>
      <c r="J1887" t="s">
        <v>19</v>
      </c>
      <c r="K1887" t="s">
        <v>20</v>
      </c>
      <c r="L1887">
        <v>10000000</v>
      </c>
      <c r="M1887">
        <v>7</v>
      </c>
      <c r="N1887" t="s">
        <v>2649</v>
      </c>
    </row>
    <row r="1888" spans="1:14">
      <c r="A1888" t="s">
        <v>1289</v>
      </c>
      <c r="B1888">
        <v>91</v>
      </c>
      <c r="C1888">
        <v>110</v>
      </c>
      <c r="D1888" t="s">
        <v>6774</v>
      </c>
      <c r="E1888">
        <v>19179969</v>
      </c>
      <c r="F1888" t="s">
        <v>6775</v>
      </c>
      <c r="G1888" t="s">
        <v>6776</v>
      </c>
      <c r="H1888">
        <v>1679969</v>
      </c>
      <c r="I1888" t="s">
        <v>1289</v>
      </c>
      <c r="J1888" t="s">
        <v>19</v>
      </c>
      <c r="K1888" t="s">
        <v>20</v>
      </c>
      <c r="L1888">
        <v>17500000</v>
      </c>
      <c r="M1888">
        <v>6.3</v>
      </c>
      <c r="N1888" t="s">
        <v>57</v>
      </c>
    </row>
    <row r="1889" spans="1:14">
      <c r="A1889" t="s">
        <v>5152</v>
      </c>
      <c r="B1889">
        <v>421</v>
      </c>
      <c r="C1889">
        <v>118</v>
      </c>
      <c r="D1889" t="s">
        <v>6777</v>
      </c>
      <c r="E1889">
        <v>14677654</v>
      </c>
      <c r="F1889" t="s">
        <v>1125</v>
      </c>
      <c r="G1889" t="s">
        <v>6778</v>
      </c>
      <c r="H1889">
        <v>1677654</v>
      </c>
      <c r="I1889" t="s">
        <v>4091</v>
      </c>
      <c r="J1889" t="s">
        <v>19</v>
      </c>
      <c r="K1889" t="s">
        <v>5659</v>
      </c>
      <c r="L1889">
        <v>13000000</v>
      </c>
      <c r="M1889">
        <v>8.3000000000000007</v>
      </c>
      <c r="N1889" t="s">
        <v>48</v>
      </c>
    </row>
    <row r="1890" spans="1:14">
      <c r="A1890" t="s">
        <v>3191</v>
      </c>
      <c r="B1890">
        <v>160</v>
      </c>
      <c r="C1890">
        <v>100</v>
      </c>
      <c r="D1890" t="s">
        <v>757</v>
      </c>
      <c r="E1890">
        <v>9176553</v>
      </c>
      <c r="F1890" t="s">
        <v>394</v>
      </c>
      <c r="G1890" t="s">
        <v>6779</v>
      </c>
      <c r="H1890">
        <v>1676553</v>
      </c>
      <c r="I1890" t="s">
        <v>1204</v>
      </c>
      <c r="J1890" t="s">
        <v>19</v>
      </c>
      <c r="K1890" t="s">
        <v>20</v>
      </c>
      <c r="L1890">
        <v>7500000</v>
      </c>
      <c r="M1890">
        <v>7.1</v>
      </c>
      <c r="N1890" t="s">
        <v>4234</v>
      </c>
    </row>
    <row r="1891" spans="1:14">
      <c r="A1891" t="s">
        <v>3958</v>
      </c>
      <c r="B1891">
        <v>10</v>
      </c>
      <c r="C1891">
        <v>113</v>
      </c>
      <c r="D1891" t="s">
        <v>6780</v>
      </c>
      <c r="E1891">
        <v>2859955</v>
      </c>
      <c r="F1891" t="s">
        <v>2841</v>
      </c>
      <c r="G1891" t="s">
        <v>6781</v>
      </c>
      <c r="H1891">
        <v>1659955</v>
      </c>
      <c r="I1891" t="s">
        <v>1374</v>
      </c>
      <c r="J1891" t="s">
        <v>19</v>
      </c>
      <c r="K1891" t="s">
        <v>20</v>
      </c>
      <c r="L1891">
        <v>1200000</v>
      </c>
      <c r="M1891">
        <v>6</v>
      </c>
      <c r="N1891" t="s">
        <v>891</v>
      </c>
    </row>
    <row r="1892" spans="1:14">
      <c r="A1892" t="s">
        <v>5102</v>
      </c>
      <c r="B1892">
        <v>148</v>
      </c>
      <c r="C1892">
        <v>114</v>
      </c>
      <c r="D1892" t="s">
        <v>6782</v>
      </c>
      <c r="E1892">
        <v>31655091</v>
      </c>
      <c r="F1892" t="s">
        <v>371</v>
      </c>
      <c r="G1892" t="s">
        <v>6783</v>
      </c>
      <c r="H1892">
        <v>1655091</v>
      </c>
      <c r="I1892" t="s">
        <v>6784</v>
      </c>
      <c r="J1892" t="s">
        <v>19</v>
      </c>
      <c r="K1892" t="s">
        <v>20</v>
      </c>
      <c r="L1892">
        <v>30000000</v>
      </c>
      <c r="M1892">
        <v>7.5</v>
      </c>
      <c r="N1892" t="s">
        <v>1618</v>
      </c>
    </row>
    <row r="1893" spans="1:14">
      <c r="A1893" t="s">
        <v>3757</v>
      </c>
      <c r="B1893">
        <v>25</v>
      </c>
      <c r="C1893">
        <v>84</v>
      </c>
      <c r="D1893" t="s">
        <v>6785</v>
      </c>
      <c r="E1893">
        <v>2301777</v>
      </c>
      <c r="F1893" t="s">
        <v>3389</v>
      </c>
      <c r="G1893" t="s">
        <v>6786</v>
      </c>
      <c r="H1893">
        <v>1651777</v>
      </c>
      <c r="I1893" t="s">
        <v>6787</v>
      </c>
      <c r="J1893" t="s">
        <v>19</v>
      </c>
      <c r="K1893" t="s">
        <v>20</v>
      </c>
      <c r="L1893">
        <v>650000</v>
      </c>
      <c r="M1893">
        <v>6.5</v>
      </c>
      <c r="N1893" t="s">
        <v>57</v>
      </c>
    </row>
    <row r="1894" spans="1:14">
      <c r="A1894" t="s">
        <v>6256</v>
      </c>
      <c r="B1894">
        <v>35</v>
      </c>
      <c r="C1894">
        <v>105</v>
      </c>
      <c r="D1894" t="s">
        <v>1277</v>
      </c>
      <c r="E1894">
        <v>3123749</v>
      </c>
      <c r="F1894" t="s">
        <v>6006</v>
      </c>
      <c r="G1894" t="s">
        <v>6788</v>
      </c>
      <c r="H1894">
        <v>1623749</v>
      </c>
      <c r="I1894" t="s">
        <v>6789</v>
      </c>
      <c r="J1894" t="s">
        <v>19</v>
      </c>
      <c r="K1894" t="s">
        <v>20</v>
      </c>
      <c r="L1894">
        <v>1500000</v>
      </c>
      <c r="M1894">
        <v>6.5</v>
      </c>
      <c r="N1894" t="s">
        <v>331</v>
      </c>
    </row>
    <row r="1895" spans="1:14">
      <c r="A1895" t="s">
        <v>546</v>
      </c>
      <c r="B1895">
        <v>173</v>
      </c>
      <c r="C1895">
        <v>99</v>
      </c>
      <c r="D1895" t="s">
        <v>427</v>
      </c>
      <c r="E1895">
        <v>2812029</v>
      </c>
      <c r="F1895" t="s">
        <v>546</v>
      </c>
      <c r="G1895" t="s">
        <v>6790</v>
      </c>
      <c r="H1895">
        <v>1612029</v>
      </c>
      <c r="I1895" t="s">
        <v>1694</v>
      </c>
      <c r="J1895" t="s">
        <v>19</v>
      </c>
      <c r="K1895" t="s">
        <v>20</v>
      </c>
      <c r="L1895">
        <v>1200000</v>
      </c>
      <c r="M1895">
        <v>8.4</v>
      </c>
      <c r="N1895" t="s">
        <v>1608</v>
      </c>
    </row>
    <row r="1896" spans="1:14">
      <c r="A1896" t="s">
        <v>4567</v>
      </c>
      <c r="B1896">
        <v>205</v>
      </c>
      <c r="C1896">
        <v>85</v>
      </c>
      <c r="D1896" t="s">
        <v>4780</v>
      </c>
      <c r="E1896">
        <v>12610731</v>
      </c>
      <c r="F1896" t="s">
        <v>6791</v>
      </c>
      <c r="G1896" t="s">
        <v>6792</v>
      </c>
      <c r="H1896">
        <v>1610731</v>
      </c>
      <c r="I1896" t="s">
        <v>6793</v>
      </c>
      <c r="J1896" t="s">
        <v>19</v>
      </c>
      <c r="K1896" t="s">
        <v>20</v>
      </c>
      <c r="L1896">
        <v>11000000</v>
      </c>
      <c r="M1896">
        <v>4.4000000000000004</v>
      </c>
      <c r="N1896" t="s">
        <v>1740</v>
      </c>
    </row>
    <row r="1897" spans="1:14">
      <c r="A1897" t="s">
        <v>5391</v>
      </c>
      <c r="B1897">
        <v>158</v>
      </c>
      <c r="C1897">
        <v>96</v>
      </c>
      <c r="D1897" t="s">
        <v>1039</v>
      </c>
      <c r="E1897">
        <v>3590010</v>
      </c>
      <c r="F1897" t="s">
        <v>5161</v>
      </c>
      <c r="G1897" t="s">
        <v>6794</v>
      </c>
      <c r="H1897">
        <v>1590010</v>
      </c>
      <c r="I1897" t="s">
        <v>5517</v>
      </c>
      <c r="J1897" t="s">
        <v>19</v>
      </c>
      <c r="K1897" t="s">
        <v>379</v>
      </c>
      <c r="L1897">
        <v>2000000</v>
      </c>
      <c r="M1897">
        <v>6.1</v>
      </c>
      <c r="N1897" t="s">
        <v>1280</v>
      </c>
    </row>
    <row r="1898" spans="1:14">
      <c r="A1898" t="s">
        <v>1981</v>
      </c>
      <c r="B1898">
        <v>83</v>
      </c>
      <c r="C1898">
        <v>109</v>
      </c>
      <c r="D1898" t="s">
        <v>1661</v>
      </c>
      <c r="E1898">
        <v>14060950</v>
      </c>
      <c r="F1898" t="s">
        <v>6795</v>
      </c>
      <c r="G1898" t="s">
        <v>6796</v>
      </c>
      <c r="H1898">
        <v>1560950</v>
      </c>
      <c r="I1898" t="s">
        <v>6797</v>
      </c>
      <c r="J1898" t="s">
        <v>19</v>
      </c>
      <c r="K1898" t="s">
        <v>20</v>
      </c>
      <c r="L1898">
        <v>12500000</v>
      </c>
      <c r="M1898">
        <v>6.9</v>
      </c>
      <c r="N1898" t="s">
        <v>48</v>
      </c>
    </row>
    <row r="1899" spans="1:14">
      <c r="A1899" t="s">
        <v>929</v>
      </c>
      <c r="B1899">
        <v>56</v>
      </c>
      <c r="C1899">
        <v>90</v>
      </c>
      <c r="D1899" t="s">
        <v>1404</v>
      </c>
      <c r="E1899">
        <v>15549702</v>
      </c>
      <c r="F1899" t="s">
        <v>2569</v>
      </c>
      <c r="G1899" t="s">
        <v>6798</v>
      </c>
      <c r="H1899">
        <v>1549702</v>
      </c>
      <c r="I1899" t="s">
        <v>691</v>
      </c>
      <c r="J1899" t="s">
        <v>19</v>
      </c>
      <c r="K1899" t="s">
        <v>20</v>
      </c>
      <c r="L1899">
        <v>14000000</v>
      </c>
      <c r="M1899">
        <v>4.5999999999999996</v>
      </c>
      <c r="N1899" t="s">
        <v>331</v>
      </c>
    </row>
    <row r="1900" spans="1:14">
      <c r="A1900" t="s">
        <v>3436</v>
      </c>
      <c r="B1900">
        <v>70</v>
      </c>
      <c r="C1900">
        <v>108</v>
      </c>
      <c r="D1900" t="s">
        <v>6799</v>
      </c>
      <c r="E1900">
        <v>2047570</v>
      </c>
      <c r="F1900" t="s">
        <v>6800</v>
      </c>
      <c r="G1900" t="s">
        <v>6801</v>
      </c>
      <c r="H1900">
        <v>1547570</v>
      </c>
      <c r="I1900" t="s">
        <v>6802</v>
      </c>
      <c r="J1900" t="s">
        <v>19</v>
      </c>
      <c r="K1900" t="s">
        <v>20</v>
      </c>
      <c r="L1900">
        <v>500000</v>
      </c>
      <c r="M1900">
        <v>7.6</v>
      </c>
      <c r="N1900" t="s">
        <v>6803</v>
      </c>
    </row>
    <row r="1901" spans="1:14">
      <c r="A1901" t="s">
        <v>3814</v>
      </c>
      <c r="B1901">
        <v>181</v>
      </c>
      <c r="C1901">
        <v>97</v>
      </c>
      <c r="D1901" t="s">
        <v>6804</v>
      </c>
      <c r="E1901">
        <v>2508841</v>
      </c>
      <c r="F1901" t="s">
        <v>5028</v>
      </c>
      <c r="G1901" t="s">
        <v>6805</v>
      </c>
      <c r="H1901">
        <v>1508841</v>
      </c>
      <c r="I1901" t="s">
        <v>6806</v>
      </c>
      <c r="J1901" t="s">
        <v>19</v>
      </c>
      <c r="K1901" t="s">
        <v>20</v>
      </c>
      <c r="L1901">
        <v>1000000</v>
      </c>
      <c r="M1901">
        <v>7.2</v>
      </c>
      <c r="N1901" t="s">
        <v>758</v>
      </c>
    </row>
    <row r="1902" spans="1:14">
      <c r="A1902" t="s">
        <v>1202</v>
      </c>
      <c r="B1902">
        <v>160</v>
      </c>
      <c r="C1902">
        <v>108</v>
      </c>
      <c r="D1902" t="s">
        <v>4681</v>
      </c>
      <c r="E1902">
        <v>15483540</v>
      </c>
      <c r="F1902" t="s">
        <v>60</v>
      </c>
      <c r="G1902" t="s">
        <v>6807</v>
      </c>
      <c r="H1902">
        <v>1483540</v>
      </c>
      <c r="I1902" t="s">
        <v>5496</v>
      </c>
      <c r="J1902" t="s">
        <v>19</v>
      </c>
      <c r="K1902" t="s">
        <v>20</v>
      </c>
      <c r="L1902">
        <v>14000000</v>
      </c>
      <c r="M1902">
        <v>6.5</v>
      </c>
      <c r="N1902" t="s">
        <v>6808</v>
      </c>
    </row>
    <row r="1903" spans="1:14">
      <c r="A1903" t="s">
        <v>6184</v>
      </c>
      <c r="B1903">
        <v>88</v>
      </c>
      <c r="C1903">
        <v>109</v>
      </c>
      <c r="D1903" t="s">
        <v>2943</v>
      </c>
      <c r="E1903">
        <v>16459004</v>
      </c>
      <c r="F1903" t="s">
        <v>6809</v>
      </c>
      <c r="G1903" t="s">
        <v>6810</v>
      </c>
      <c r="H1903">
        <v>1459004</v>
      </c>
      <c r="I1903" t="s">
        <v>6811</v>
      </c>
      <c r="J1903" t="s">
        <v>19</v>
      </c>
      <c r="K1903" t="s">
        <v>1075</v>
      </c>
      <c r="L1903">
        <v>15000000</v>
      </c>
      <c r="M1903">
        <v>4.9000000000000004</v>
      </c>
      <c r="N1903" t="s">
        <v>205</v>
      </c>
    </row>
    <row r="1904" spans="1:14">
      <c r="A1904" t="s">
        <v>5224</v>
      </c>
      <c r="B1904">
        <v>171</v>
      </c>
      <c r="C1904">
        <v>90</v>
      </c>
      <c r="D1904" t="s">
        <v>6812</v>
      </c>
      <c r="E1904">
        <v>1573712</v>
      </c>
      <c r="F1904" t="s">
        <v>1850</v>
      </c>
      <c r="G1904" t="s">
        <v>6813</v>
      </c>
      <c r="H1904">
        <v>1448712</v>
      </c>
      <c r="I1904" t="s">
        <v>6814</v>
      </c>
      <c r="J1904" t="s">
        <v>19</v>
      </c>
      <c r="K1904" t="s">
        <v>20</v>
      </c>
      <c r="L1904">
        <v>125000</v>
      </c>
      <c r="M1904">
        <v>6.7</v>
      </c>
      <c r="N1904" t="s">
        <v>167</v>
      </c>
    </row>
    <row r="1905" spans="1:14">
      <c r="A1905" t="s">
        <v>1112</v>
      </c>
      <c r="B1905">
        <v>251</v>
      </c>
      <c r="C1905">
        <v>89</v>
      </c>
      <c r="D1905" t="s">
        <v>6815</v>
      </c>
      <c r="E1905">
        <v>3645438</v>
      </c>
      <c r="F1905" t="s">
        <v>6816</v>
      </c>
      <c r="G1905" t="s">
        <v>6817</v>
      </c>
      <c r="H1905">
        <v>1445438</v>
      </c>
      <c r="I1905" t="s">
        <v>6818</v>
      </c>
      <c r="J1905" t="s">
        <v>65</v>
      </c>
      <c r="K1905" t="s">
        <v>822</v>
      </c>
      <c r="L1905">
        <v>2200000</v>
      </c>
      <c r="M1905">
        <v>6.8</v>
      </c>
      <c r="N1905" t="s">
        <v>116</v>
      </c>
    </row>
    <row r="1906" spans="1:14">
      <c r="A1906" t="s">
        <v>1529</v>
      </c>
      <c r="B1906">
        <v>20</v>
      </c>
      <c r="C1906">
        <v>119</v>
      </c>
      <c r="D1906" t="s">
        <v>542</v>
      </c>
      <c r="E1906">
        <v>21413105</v>
      </c>
      <c r="F1906" t="s">
        <v>717</v>
      </c>
      <c r="G1906" t="s">
        <v>6819</v>
      </c>
      <c r="H1906">
        <v>1413105</v>
      </c>
      <c r="I1906" t="s">
        <v>3556</v>
      </c>
      <c r="J1906" t="s">
        <v>19</v>
      </c>
      <c r="K1906" t="s">
        <v>347</v>
      </c>
      <c r="L1906">
        <v>20000000</v>
      </c>
      <c r="M1906">
        <v>6.8</v>
      </c>
      <c r="N1906" t="s">
        <v>6820</v>
      </c>
    </row>
    <row r="1907" spans="1:14">
      <c r="A1907" t="s">
        <v>2911</v>
      </c>
      <c r="B1907">
        <v>25</v>
      </c>
      <c r="C1907">
        <v>95</v>
      </c>
      <c r="D1907" t="s">
        <v>6821</v>
      </c>
      <c r="E1907">
        <v>7009668</v>
      </c>
      <c r="F1907" t="s">
        <v>6822</v>
      </c>
      <c r="G1907" t="s">
        <v>6823</v>
      </c>
      <c r="H1907">
        <v>1409668</v>
      </c>
      <c r="I1907" t="s">
        <v>6824</v>
      </c>
      <c r="J1907" t="s">
        <v>19</v>
      </c>
      <c r="K1907" t="s">
        <v>20</v>
      </c>
      <c r="L1907">
        <v>5600000</v>
      </c>
      <c r="M1907">
        <v>2.1</v>
      </c>
      <c r="N1907" t="s">
        <v>6825</v>
      </c>
    </row>
    <row r="1908" spans="1:14">
      <c r="A1908" t="s">
        <v>280</v>
      </c>
      <c r="B1908">
        <v>114</v>
      </c>
      <c r="C1908">
        <v>164</v>
      </c>
      <c r="D1908" t="s">
        <v>1523</v>
      </c>
      <c r="E1908">
        <v>8373585</v>
      </c>
      <c r="F1908" t="s">
        <v>170</v>
      </c>
      <c r="G1908" t="s">
        <v>6826</v>
      </c>
      <c r="H1908">
        <v>1373585</v>
      </c>
      <c r="I1908" t="s">
        <v>6827</v>
      </c>
      <c r="J1908" t="s">
        <v>19</v>
      </c>
      <c r="K1908" t="s">
        <v>20</v>
      </c>
      <c r="L1908">
        <v>7000000</v>
      </c>
      <c r="M1908">
        <v>7.6</v>
      </c>
      <c r="N1908" t="s">
        <v>48</v>
      </c>
    </row>
    <row r="1909" spans="1:14">
      <c r="A1909" t="s">
        <v>2323</v>
      </c>
      <c r="B1909">
        <v>29</v>
      </c>
      <c r="C1909">
        <v>91</v>
      </c>
      <c r="D1909" t="s">
        <v>6828</v>
      </c>
      <c r="E1909">
        <v>1652472</v>
      </c>
      <c r="F1909" t="s">
        <v>6829</v>
      </c>
      <c r="G1909" t="s">
        <v>6830</v>
      </c>
      <c r="H1909">
        <v>1352472</v>
      </c>
      <c r="I1909" t="s">
        <v>6831</v>
      </c>
      <c r="J1909" t="s">
        <v>65</v>
      </c>
      <c r="K1909" t="s">
        <v>822</v>
      </c>
      <c r="L1909">
        <v>300000</v>
      </c>
      <c r="M1909">
        <v>6.9</v>
      </c>
      <c r="N1909" t="s">
        <v>331</v>
      </c>
    </row>
    <row r="1910" spans="1:14">
      <c r="A1910" t="s">
        <v>565</v>
      </c>
      <c r="B1910">
        <v>118</v>
      </c>
      <c r="C1910">
        <v>116</v>
      </c>
      <c r="D1910" t="s">
        <v>84</v>
      </c>
      <c r="E1910">
        <v>3335839</v>
      </c>
      <c r="F1910" t="s">
        <v>190</v>
      </c>
      <c r="G1910" t="s">
        <v>6832</v>
      </c>
      <c r="H1910">
        <v>1335839</v>
      </c>
      <c r="I1910" t="s">
        <v>1876</v>
      </c>
      <c r="J1910" t="s">
        <v>19</v>
      </c>
      <c r="K1910" t="s">
        <v>20</v>
      </c>
      <c r="L1910">
        <v>2000000</v>
      </c>
      <c r="M1910">
        <v>7</v>
      </c>
      <c r="N1910" t="s">
        <v>87</v>
      </c>
    </row>
    <row r="1911" spans="1:14">
      <c r="A1911" t="s">
        <v>2944</v>
      </c>
      <c r="B1911">
        <v>69</v>
      </c>
      <c r="C1911">
        <v>90</v>
      </c>
      <c r="D1911" t="s">
        <v>6833</v>
      </c>
      <c r="E1911">
        <v>1689999</v>
      </c>
      <c r="F1911" t="s">
        <v>6834</v>
      </c>
      <c r="G1911" t="s">
        <v>6835</v>
      </c>
      <c r="H1911">
        <v>1289999</v>
      </c>
      <c r="I1911" t="s">
        <v>6836</v>
      </c>
      <c r="J1911" t="s">
        <v>67</v>
      </c>
      <c r="K1911" t="s">
        <v>20</v>
      </c>
      <c r="L1911">
        <v>400000</v>
      </c>
      <c r="M1911">
        <v>7.1</v>
      </c>
      <c r="N1911" t="s">
        <v>48</v>
      </c>
    </row>
    <row r="1912" spans="1:14">
      <c r="A1912" t="s">
        <v>2057</v>
      </c>
      <c r="B1912">
        <v>59</v>
      </c>
      <c r="C1912">
        <v>88</v>
      </c>
      <c r="D1912" t="s">
        <v>4941</v>
      </c>
      <c r="E1912">
        <v>2073984</v>
      </c>
      <c r="F1912" t="s">
        <v>6837</v>
      </c>
      <c r="G1912" t="s">
        <v>6838</v>
      </c>
      <c r="H1912">
        <v>1273984</v>
      </c>
      <c r="I1912" t="s">
        <v>6839</v>
      </c>
      <c r="J1912" t="s">
        <v>19</v>
      </c>
      <c r="K1912" t="s">
        <v>822</v>
      </c>
      <c r="L1912">
        <v>800000</v>
      </c>
      <c r="M1912">
        <v>7.2</v>
      </c>
      <c r="N1912" t="s">
        <v>32</v>
      </c>
    </row>
    <row r="1913" spans="1:14">
      <c r="A1913" t="s">
        <v>5240</v>
      </c>
      <c r="B1913">
        <v>39</v>
      </c>
      <c r="C1913">
        <v>109</v>
      </c>
      <c r="D1913" t="s">
        <v>3697</v>
      </c>
      <c r="E1913">
        <v>3050934</v>
      </c>
      <c r="F1913" t="s">
        <v>3434</v>
      </c>
      <c r="G1913" t="s">
        <v>6840</v>
      </c>
      <c r="H1913">
        <v>1250934</v>
      </c>
      <c r="I1913" t="s">
        <v>6841</v>
      </c>
      <c r="J1913" t="s">
        <v>19</v>
      </c>
      <c r="K1913" t="s">
        <v>20</v>
      </c>
      <c r="L1913">
        <v>1800000</v>
      </c>
      <c r="M1913">
        <v>7.3</v>
      </c>
      <c r="N1913" t="s">
        <v>1618</v>
      </c>
    </row>
    <row r="1914" spans="1:14">
      <c r="A1914" t="s">
        <v>3187</v>
      </c>
      <c r="B1914">
        <v>67</v>
      </c>
      <c r="C1914">
        <v>92</v>
      </c>
      <c r="D1914" t="s">
        <v>6842</v>
      </c>
      <c r="E1914">
        <v>6239558</v>
      </c>
      <c r="F1914" t="s">
        <v>4194</v>
      </c>
      <c r="G1914" t="s">
        <v>6843</v>
      </c>
      <c r="H1914">
        <v>1239558</v>
      </c>
      <c r="I1914" t="s">
        <v>6844</v>
      </c>
      <c r="J1914" t="s">
        <v>19</v>
      </c>
      <c r="K1914" t="s">
        <v>1075</v>
      </c>
      <c r="L1914">
        <v>5000000</v>
      </c>
      <c r="M1914">
        <v>6.7</v>
      </c>
      <c r="N1914" t="s">
        <v>167</v>
      </c>
    </row>
    <row r="1915" spans="1:14">
      <c r="A1915" t="s">
        <v>902</v>
      </c>
      <c r="B1915">
        <v>81</v>
      </c>
      <c r="C1915">
        <v>115</v>
      </c>
      <c r="D1915" t="s">
        <v>429</v>
      </c>
      <c r="E1915">
        <v>101228120</v>
      </c>
      <c r="F1915" t="s">
        <v>2349</v>
      </c>
      <c r="G1915" t="s">
        <v>6845</v>
      </c>
      <c r="H1915">
        <v>1228120</v>
      </c>
      <c r="I1915" t="s">
        <v>2907</v>
      </c>
      <c r="J1915" t="s">
        <v>19</v>
      </c>
      <c r="K1915" t="s">
        <v>20</v>
      </c>
      <c r="L1915">
        <v>100000000</v>
      </c>
      <c r="M1915">
        <v>6.1</v>
      </c>
      <c r="N1915" t="s">
        <v>6846</v>
      </c>
    </row>
    <row r="1916" spans="1:14">
      <c r="A1916" t="s">
        <v>5534</v>
      </c>
      <c r="B1916">
        <v>242</v>
      </c>
      <c r="C1916">
        <v>92</v>
      </c>
      <c r="D1916" t="s">
        <v>6847</v>
      </c>
      <c r="E1916">
        <v>1316074</v>
      </c>
      <c r="F1916" t="s">
        <v>6848</v>
      </c>
      <c r="G1916" t="s">
        <v>6849</v>
      </c>
      <c r="H1916">
        <v>1216074</v>
      </c>
      <c r="I1916" t="s">
        <v>6850</v>
      </c>
      <c r="J1916" t="s">
        <v>19</v>
      </c>
      <c r="K1916" t="s">
        <v>20</v>
      </c>
      <c r="L1916">
        <v>100000</v>
      </c>
      <c r="M1916">
        <v>7</v>
      </c>
      <c r="N1916" t="s">
        <v>4388</v>
      </c>
    </row>
    <row r="1917" spans="1:14">
      <c r="A1917" t="s">
        <v>381</v>
      </c>
      <c r="B1917">
        <v>61</v>
      </c>
      <c r="C1917">
        <v>100</v>
      </c>
      <c r="D1917" t="s">
        <v>381</v>
      </c>
      <c r="E1917">
        <v>1227508</v>
      </c>
      <c r="F1917" t="s">
        <v>6851</v>
      </c>
      <c r="G1917" t="s">
        <v>6852</v>
      </c>
      <c r="H1917">
        <v>1204508</v>
      </c>
      <c r="I1917" t="s">
        <v>6853</v>
      </c>
      <c r="J1917" t="s">
        <v>19</v>
      </c>
      <c r="K1917" t="s">
        <v>20</v>
      </c>
      <c r="L1917">
        <v>23000</v>
      </c>
      <c r="M1917">
        <v>7.1</v>
      </c>
      <c r="N1917" t="s">
        <v>167</v>
      </c>
    </row>
    <row r="1918" spans="1:14">
      <c r="A1918" t="s">
        <v>740</v>
      </c>
      <c r="B1918">
        <v>59</v>
      </c>
      <c r="C1918">
        <v>106</v>
      </c>
      <c r="D1918" t="s">
        <v>113</v>
      </c>
      <c r="E1918">
        <v>21200000</v>
      </c>
      <c r="F1918" t="s">
        <v>1499</v>
      </c>
      <c r="G1918" t="s">
        <v>6854</v>
      </c>
      <c r="H1918">
        <v>1200000</v>
      </c>
      <c r="I1918" t="s">
        <v>2342</v>
      </c>
      <c r="J1918" t="s">
        <v>19</v>
      </c>
      <c r="K1918" t="s">
        <v>20</v>
      </c>
      <c r="L1918">
        <v>20000000</v>
      </c>
      <c r="M1918">
        <v>6.8</v>
      </c>
      <c r="N1918" t="s">
        <v>588</v>
      </c>
    </row>
    <row r="1919" spans="1:14">
      <c r="A1919" t="s">
        <v>1723</v>
      </c>
      <c r="B1919">
        <v>285</v>
      </c>
      <c r="C1919">
        <v>100</v>
      </c>
      <c r="D1919" t="s">
        <v>5513</v>
      </c>
      <c r="E1919">
        <v>7186670</v>
      </c>
      <c r="F1919" t="s">
        <v>1559</v>
      </c>
      <c r="G1919" t="s">
        <v>6855</v>
      </c>
      <c r="H1919">
        <v>1186670</v>
      </c>
      <c r="I1919" t="s">
        <v>6856</v>
      </c>
      <c r="J1919" t="s">
        <v>19</v>
      </c>
      <c r="K1919" t="s">
        <v>20</v>
      </c>
      <c r="L1919">
        <v>6000000</v>
      </c>
      <c r="M1919">
        <v>5.4</v>
      </c>
      <c r="N1919" t="s">
        <v>5636</v>
      </c>
    </row>
    <row r="1920" spans="1:14">
      <c r="A1920" t="s">
        <v>1774</v>
      </c>
      <c r="B1920">
        <v>277</v>
      </c>
      <c r="C1920">
        <v>119</v>
      </c>
      <c r="D1920" t="s">
        <v>1728</v>
      </c>
      <c r="E1920">
        <v>51178893</v>
      </c>
      <c r="F1920" t="s">
        <v>3268</v>
      </c>
      <c r="G1920" t="s">
        <v>6857</v>
      </c>
      <c r="H1920">
        <v>1178893</v>
      </c>
      <c r="I1920" t="s">
        <v>6858</v>
      </c>
      <c r="J1920" t="s">
        <v>19</v>
      </c>
      <c r="K1920" t="s">
        <v>20</v>
      </c>
      <c r="L1920">
        <v>50000000</v>
      </c>
      <c r="M1920">
        <v>6.4</v>
      </c>
      <c r="N1920" t="s">
        <v>6859</v>
      </c>
    </row>
    <row r="1921" spans="1:14">
      <c r="A1921" t="s">
        <v>1023</v>
      </c>
      <c r="B1921">
        <v>98</v>
      </c>
      <c r="C1921">
        <v>115</v>
      </c>
      <c r="D1921" t="s">
        <v>6119</v>
      </c>
      <c r="E1921">
        <v>39177215</v>
      </c>
      <c r="F1921" t="s">
        <v>1204</v>
      </c>
      <c r="G1921" t="s">
        <v>6860</v>
      </c>
      <c r="H1921">
        <v>1177215</v>
      </c>
      <c r="I1921" t="s">
        <v>6861</v>
      </c>
      <c r="J1921" t="s">
        <v>19</v>
      </c>
      <c r="K1921" t="s">
        <v>20</v>
      </c>
      <c r="L1921">
        <v>38000000</v>
      </c>
      <c r="M1921">
        <v>5.6</v>
      </c>
      <c r="N1921" t="s">
        <v>1608</v>
      </c>
    </row>
    <row r="1922" spans="1:14">
      <c r="A1922" t="s">
        <v>2003</v>
      </c>
      <c r="B1922">
        <v>156</v>
      </c>
      <c r="C1922">
        <v>110</v>
      </c>
      <c r="D1922" t="s">
        <v>3554</v>
      </c>
      <c r="E1922">
        <v>25167270</v>
      </c>
      <c r="F1922" t="s">
        <v>86</v>
      </c>
      <c r="G1922" t="s">
        <v>6862</v>
      </c>
      <c r="H1922">
        <v>1167270</v>
      </c>
      <c r="I1922" t="s">
        <v>6181</v>
      </c>
      <c r="J1922" t="s">
        <v>19</v>
      </c>
      <c r="K1922" t="s">
        <v>2416</v>
      </c>
      <c r="L1922">
        <v>24000000</v>
      </c>
      <c r="M1922">
        <v>6.3</v>
      </c>
      <c r="N1922" t="s">
        <v>588</v>
      </c>
    </row>
    <row r="1923" spans="1:14">
      <c r="A1923" t="s">
        <v>528</v>
      </c>
      <c r="B1923">
        <v>46</v>
      </c>
      <c r="C1923">
        <v>137</v>
      </c>
      <c r="D1923" t="s">
        <v>795</v>
      </c>
      <c r="E1923">
        <v>10161099</v>
      </c>
      <c r="F1923" t="s">
        <v>4999</v>
      </c>
      <c r="G1923" t="s">
        <v>6863</v>
      </c>
      <c r="H1923">
        <v>1161099</v>
      </c>
      <c r="I1923" t="s">
        <v>6864</v>
      </c>
      <c r="J1923" t="s">
        <v>19</v>
      </c>
      <c r="K1923" t="s">
        <v>379</v>
      </c>
      <c r="L1923">
        <v>9000000</v>
      </c>
      <c r="M1923">
        <v>7.7</v>
      </c>
      <c r="N1923" t="s">
        <v>6865</v>
      </c>
    </row>
    <row r="1924" spans="1:14">
      <c r="A1924" t="s">
        <v>4620</v>
      </c>
      <c r="B1924">
        <v>59</v>
      </c>
      <c r="C1924">
        <v>150</v>
      </c>
      <c r="D1924" t="s">
        <v>2226</v>
      </c>
      <c r="E1924">
        <v>6157157</v>
      </c>
      <c r="F1924" t="s">
        <v>1295</v>
      </c>
      <c r="G1924" t="s">
        <v>6866</v>
      </c>
      <c r="H1924">
        <v>1157157</v>
      </c>
      <c r="I1924" t="s">
        <v>6867</v>
      </c>
      <c r="J1924" t="s">
        <v>19</v>
      </c>
      <c r="K1924" t="s">
        <v>20</v>
      </c>
      <c r="L1924">
        <v>5000000</v>
      </c>
      <c r="M1924">
        <v>7</v>
      </c>
      <c r="N1924" t="s">
        <v>167</v>
      </c>
    </row>
    <row r="1925" spans="1:14">
      <c r="A1925" t="s">
        <v>5791</v>
      </c>
      <c r="B1925">
        <v>48</v>
      </c>
      <c r="C1925">
        <v>82</v>
      </c>
      <c r="D1925" t="s">
        <v>6730</v>
      </c>
      <c r="E1925">
        <v>4142507</v>
      </c>
      <c r="F1925" t="s">
        <v>6659</v>
      </c>
      <c r="G1925" t="s">
        <v>6868</v>
      </c>
      <c r="H1925">
        <v>1142507</v>
      </c>
      <c r="I1925" t="s">
        <v>6869</v>
      </c>
      <c r="J1925" t="s">
        <v>19</v>
      </c>
      <c r="K1925" t="s">
        <v>20</v>
      </c>
      <c r="L1925">
        <v>3000000</v>
      </c>
      <c r="M1925">
        <v>4.4000000000000004</v>
      </c>
      <c r="N1925" t="s">
        <v>331</v>
      </c>
    </row>
    <row r="1926" spans="1:14">
      <c r="A1926" t="s">
        <v>1430</v>
      </c>
      <c r="B1926">
        <v>33</v>
      </c>
      <c r="C1926">
        <v>109</v>
      </c>
      <c r="D1926" t="s">
        <v>6224</v>
      </c>
      <c r="E1926">
        <v>4109095</v>
      </c>
      <c r="F1926" t="s">
        <v>6870</v>
      </c>
      <c r="G1926" t="s">
        <v>6871</v>
      </c>
      <c r="H1926">
        <v>1109095</v>
      </c>
      <c r="I1926" t="s">
        <v>6872</v>
      </c>
      <c r="J1926" t="s">
        <v>19</v>
      </c>
      <c r="K1926" t="s">
        <v>20</v>
      </c>
      <c r="L1926">
        <v>3000000</v>
      </c>
      <c r="M1926">
        <v>6</v>
      </c>
      <c r="N1926" t="s">
        <v>6873</v>
      </c>
    </row>
    <row r="1927" spans="1:14">
      <c r="A1927" t="s">
        <v>1002</v>
      </c>
      <c r="B1927">
        <v>170</v>
      </c>
      <c r="C1927">
        <v>110</v>
      </c>
      <c r="D1927" t="s">
        <v>1908</v>
      </c>
      <c r="E1927">
        <v>41102171</v>
      </c>
      <c r="F1927" t="s">
        <v>259</v>
      </c>
      <c r="G1927" t="s">
        <v>6874</v>
      </c>
      <c r="H1927">
        <v>1102171</v>
      </c>
      <c r="I1927" t="s">
        <v>920</v>
      </c>
      <c r="J1927" t="s">
        <v>19</v>
      </c>
      <c r="K1927" t="s">
        <v>20</v>
      </c>
      <c r="L1927">
        <v>40000000</v>
      </c>
      <c r="M1927">
        <v>5.7</v>
      </c>
      <c r="N1927" t="s">
        <v>564</v>
      </c>
    </row>
    <row r="1928" spans="1:14">
      <c r="A1928" t="s">
        <v>381</v>
      </c>
      <c r="B1928">
        <v>152</v>
      </c>
      <c r="C1928">
        <v>102</v>
      </c>
      <c r="D1928" t="s">
        <v>946</v>
      </c>
      <c r="E1928">
        <v>7993039</v>
      </c>
      <c r="F1928" t="s">
        <v>4681</v>
      </c>
      <c r="G1928" t="s">
        <v>6875</v>
      </c>
      <c r="H1928">
        <v>1093039</v>
      </c>
      <c r="I1928" t="s">
        <v>2286</v>
      </c>
      <c r="J1928" t="s">
        <v>19</v>
      </c>
      <c r="K1928" t="s">
        <v>20</v>
      </c>
      <c r="L1928">
        <v>6900000</v>
      </c>
      <c r="M1928">
        <v>7.7</v>
      </c>
      <c r="N1928" t="s">
        <v>57</v>
      </c>
    </row>
    <row r="1929" spans="1:14">
      <c r="A1929" t="s">
        <v>450</v>
      </c>
      <c r="B1929">
        <v>80</v>
      </c>
      <c r="C1929">
        <v>135</v>
      </c>
      <c r="D1929" t="s">
        <v>6876</v>
      </c>
      <c r="E1929">
        <v>76081498</v>
      </c>
      <c r="F1929" t="s">
        <v>479</v>
      </c>
      <c r="G1929" t="s">
        <v>6877</v>
      </c>
      <c r="H1929">
        <v>1081498</v>
      </c>
      <c r="I1929" t="s">
        <v>6878</v>
      </c>
      <c r="J1929" t="s">
        <v>19</v>
      </c>
      <c r="K1929" t="s">
        <v>20</v>
      </c>
      <c r="L1929">
        <v>75000000</v>
      </c>
      <c r="M1929">
        <v>6.7</v>
      </c>
      <c r="N1929" t="s">
        <v>6879</v>
      </c>
    </row>
    <row r="1930" spans="1:14">
      <c r="A1930" t="s">
        <v>6151</v>
      </c>
      <c r="B1930">
        <v>105</v>
      </c>
      <c r="C1930">
        <v>83</v>
      </c>
      <c r="D1930" t="s">
        <v>6880</v>
      </c>
      <c r="E1930">
        <v>1127331</v>
      </c>
      <c r="F1930" t="s">
        <v>6881</v>
      </c>
      <c r="G1930" t="s">
        <v>6882</v>
      </c>
      <c r="H1930">
        <v>1081331</v>
      </c>
      <c r="I1930" t="s">
        <v>6883</v>
      </c>
      <c r="J1930" t="s">
        <v>182</v>
      </c>
      <c r="K1930" t="s">
        <v>6884</v>
      </c>
      <c r="L1930">
        <v>46000</v>
      </c>
      <c r="M1930">
        <v>7.4</v>
      </c>
      <c r="N1930" t="s">
        <v>48</v>
      </c>
    </row>
    <row r="1931" spans="1:14">
      <c r="A1931" t="s">
        <v>3240</v>
      </c>
      <c r="B1931">
        <v>37</v>
      </c>
      <c r="C1931">
        <v>96</v>
      </c>
      <c r="D1931" t="s">
        <v>1141</v>
      </c>
      <c r="E1931">
        <v>15062898</v>
      </c>
      <c r="F1931" t="s">
        <v>899</v>
      </c>
      <c r="G1931" t="s">
        <v>6885</v>
      </c>
      <c r="H1931">
        <v>1062898</v>
      </c>
      <c r="I1931" t="s">
        <v>6886</v>
      </c>
      <c r="J1931" t="s">
        <v>19</v>
      </c>
      <c r="K1931" t="s">
        <v>20</v>
      </c>
      <c r="L1931">
        <v>14000000</v>
      </c>
      <c r="M1931">
        <v>6</v>
      </c>
      <c r="N1931" t="s">
        <v>57</v>
      </c>
    </row>
    <row r="1932" spans="1:14">
      <c r="A1932" t="s">
        <v>4861</v>
      </c>
      <c r="B1932">
        <v>81</v>
      </c>
      <c r="C1932">
        <v>97</v>
      </c>
      <c r="D1932" t="s">
        <v>6887</v>
      </c>
      <c r="E1932">
        <v>11043445</v>
      </c>
      <c r="F1932" t="s">
        <v>231</v>
      </c>
      <c r="G1932" t="s">
        <v>6888</v>
      </c>
      <c r="H1932">
        <v>1043445</v>
      </c>
      <c r="I1932" t="s">
        <v>6889</v>
      </c>
      <c r="J1932" t="s">
        <v>19</v>
      </c>
      <c r="K1932" t="s">
        <v>20</v>
      </c>
      <c r="L1932">
        <v>10000000</v>
      </c>
      <c r="M1932">
        <v>6.5</v>
      </c>
      <c r="N1932" t="s">
        <v>564</v>
      </c>
    </row>
    <row r="1933" spans="1:14">
      <c r="A1933" t="s">
        <v>4337</v>
      </c>
      <c r="B1933">
        <v>276</v>
      </c>
      <c r="C1933">
        <v>109</v>
      </c>
      <c r="D1933" t="s">
        <v>2223</v>
      </c>
      <c r="E1933">
        <v>51019112</v>
      </c>
      <c r="F1933" t="s">
        <v>666</v>
      </c>
      <c r="G1933" t="s">
        <v>6890</v>
      </c>
      <c r="H1933">
        <v>1019112</v>
      </c>
      <c r="I1933" t="s">
        <v>920</v>
      </c>
      <c r="J1933" t="s">
        <v>19</v>
      </c>
      <c r="K1933" t="s">
        <v>20</v>
      </c>
      <c r="L1933">
        <v>50000000</v>
      </c>
      <c r="M1933">
        <v>6.8</v>
      </c>
      <c r="N1933" t="s">
        <v>386</v>
      </c>
    </row>
    <row r="1934" spans="1:14">
      <c r="A1934" t="s">
        <v>729</v>
      </c>
      <c r="B1934">
        <v>285</v>
      </c>
      <c r="C1934">
        <v>105</v>
      </c>
      <c r="D1934" t="s">
        <v>2488</v>
      </c>
      <c r="E1934">
        <v>34014398</v>
      </c>
      <c r="F1934" t="s">
        <v>589</v>
      </c>
      <c r="G1934" t="s">
        <v>6891</v>
      </c>
      <c r="H1934">
        <v>1014398</v>
      </c>
      <c r="I1934" t="s">
        <v>2200</v>
      </c>
      <c r="J1934" t="s">
        <v>19</v>
      </c>
      <c r="K1934" t="s">
        <v>2416</v>
      </c>
      <c r="L1934">
        <v>33000000</v>
      </c>
      <c r="M1934">
        <v>5.6</v>
      </c>
      <c r="N1934" t="s">
        <v>6892</v>
      </c>
    </row>
    <row r="1935" spans="1:14">
      <c r="A1935" t="s">
        <v>729</v>
      </c>
      <c r="B1935">
        <v>285</v>
      </c>
      <c r="C1935">
        <v>105</v>
      </c>
      <c r="D1935" t="s">
        <v>2488</v>
      </c>
      <c r="E1935">
        <v>34014398</v>
      </c>
      <c r="F1935" t="s">
        <v>589</v>
      </c>
      <c r="G1935" t="s">
        <v>6891</v>
      </c>
      <c r="H1935">
        <v>1014398</v>
      </c>
      <c r="I1935" t="s">
        <v>2200</v>
      </c>
      <c r="J1935" t="s">
        <v>19</v>
      </c>
      <c r="K1935" t="s">
        <v>2416</v>
      </c>
      <c r="L1935">
        <v>33000000</v>
      </c>
      <c r="M1935">
        <v>5.6</v>
      </c>
      <c r="N1935" t="s">
        <v>6892</v>
      </c>
    </row>
    <row r="1936" spans="1:14">
      <c r="A1936" t="s">
        <v>1112</v>
      </c>
      <c r="B1936">
        <v>365</v>
      </c>
      <c r="C1936">
        <v>88</v>
      </c>
      <c r="D1936" t="s">
        <v>6893</v>
      </c>
      <c r="E1936">
        <v>25003072</v>
      </c>
      <c r="F1936" t="s">
        <v>3096</v>
      </c>
      <c r="G1936" t="s">
        <v>6894</v>
      </c>
      <c r="H1936">
        <v>1003072</v>
      </c>
      <c r="I1936" t="s">
        <v>6895</v>
      </c>
      <c r="J1936" t="s">
        <v>19</v>
      </c>
      <c r="K1936" t="s">
        <v>20</v>
      </c>
      <c r="L1936">
        <v>24000000</v>
      </c>
      <c r="M1936">
        <v>5.5</v>
      </c>
      <c r="N1936" t="s">
        <v>5617</v>
      </c>
    </row>
    <row r="1937" spans="1:14">
      <c r="A1937" t="s">
        <v>2597</v>
      </c>
      <c r="B1937">
        <v>99</v>
      </c>
      <c r="C1937">
        <v>85</v>
      </c>
      <c r="D1937" t="s">
        <v>1145</v>
      </c>
      <c r="E1937">
        <v>2199853</v>
      </c>
      <c r="F1937" t="s">
        <v>901</v>
      </c>
      <c r="G1937" t="s">
        <v>6896</v>
      </c>
      <c r="H1937">
        <v>999853</v>
      </c>
      <c r="I1937" t="s">
        <v>2177</v>
      </c>
      <c r="J1937" t="s">
        <v>19</v>
      </c>
      <c r="K1937" t="s">
        <v>20</v>
      </c>
      <c r="L1937">
        <v>1200000</v>
      </c>
      <c r="M1937">
        <v>6.6</v>
      </c>
      <c r="N1937" t="s">
        <v>167</v>
      </c>
    </row>
    <row r="1938" spans="1:14">
      <c r="A1938" t="s">
        <v>670</v>
      </c>
      <c r="B1938">
        <v>131</v>
      </c>
      <c r="C1938">
        <v>91</v>
      </c>
      <c r="D1938" t="s">
        <v>2985</v>
      </c>
      <c r="E1938">
        <v>1229197</v>
      </c>
      <c r="F1938" t="s">
        <v>510</v>
      </c>
      <c r="G1938" t="s">
        <v>6897</v>
      </c>
      <c r="H1938">
        <v>999622</v>
      </c>
      <c r="I1938" t="s">
        <v>6898</v>
      </c>
      <c r="J1938" t="s">
        <v>19</v>
      </c>
      <c r="K1938" t="s">
        <v>379</v>
      </c>
      <c r="L1938">
        <v>229575</v>
      </c>
      <c r="M1938">
        <v>8.3000000000000007</v>
      </c>
      <c r="N1938" t="s">
        <v>6899</v>
      </c>
    </row>
    <row r="1939" spans="1:14">
      <c r="A1939" t="s">
        <v>944</v>
      </c>
      <c r="B1939">
        <v>64</v>
      </c>
      <c r="C1939">
        <v>102</v>
      </c>
      <c r="D1939" t="s">
        <v>6900</v>
      </c>
      <c r="E1939">
        <v>1281176</v>
      </c>
      <c r="F1939" t="s">
        <v>1153</v>
      </c>
      <c r="G1939" t="s">
        <v>6901</v>
      </c>
      <c r="H1939">
        <v>969176</v>
      </c>
      <c r="I1939" t="s">
        <v>636</v>
      </c>
      <c r="J1939" t="s">
        <v>19</v>
      </c>
      <c r="K1939" t="s">
        <v>20</v>
      </c>
      <c r="L1939">
        <v>312000</v>
      </c>
      <c r="M1939">
        <v>6.7</v>
      </c>
      <c r="N1939" t="s">
        <v>167</v>
      </c>
    </row>
    <row r="1940" spans="1:14">
      <c r="A1940" t="s">
        <v>2594</v>
      </c>
      <c r="B1940">
        <v>54</v>
      </c>
      <c r="C1940">
        <v>84</v>
      </c>
      <c r="D1940" t="s">
        <v>6902</v>
      </c>
      <c r="E1940">
        <v>1950218</v>
      </c>
      <c r="F1940" t="s">
        <v>59</v>
      </c>
      <c r="G1940" t="s">
        <v>6903</v>
      </c>
      <c r="H1940">
        <v>950218</v>
      </c>
      <c r="I1940" t="s">
        <v>6904</v>
      </c>
      <c r="J1940" t="s">
        <v>19</v>
      </c>
      <c r="K1940" t="s">
        <v>20</v>
      </c>
      <c r="L1940">
        <v>1000000</v>
      </c>
      <c r="M1940">
        <v>5.6</v>
      </c>
      <c r="N1940" t="s">
        <v>167</v>
      </c>
    </row>
    <row r="1941" spans="1:14">
      <c r="A1941" t="s">
        <v>1485</v>
      </c>
      <c r="B1941">
        <v>24</v>
      </c>
      <c r="C1941">
        <v>100</v>
      </c>
      <c r="D1941" t="s">
        <v>2177</v>
      </c>
      <c r="E1941">
        <v>12902790</v>
      </c>
      <c r="F1941" t="s">
        <v>453</v>
      </c>
      <c r="G1941" t="s">
        <v>6905</v>
      </c>
      <c r="H1941">
        <v>902790</v>
      </c>
      <c r="I1941" t="s">
        <v>1095</v>
      </c>
      <c r="J1941" t="s">
        <v>19</v>
      </c>
      <c r="K1941" t="s">
        <v>20</v>
      </c>
      <c r="L1941">
        <v>12000000</v>
      </c>
      <c r="M1941">
        <v>6.6</v>
      </c>
      <c r="N1941" t="s">
        <v>564</v>
      </c>
    </row>
    <row r="1942" spans="1:14">
      <c r="A1942" t="s">
        <v>3368</v>
      </c>
      <c r="B1942">
        <v>22</v>
      </c>
      <c r="C1942">
        <v>98</v>
      </c>
      <c r="D1942" t="s">
        <v>686</v>
      </c>
      <c r="E1942">
        <v>3902679</v>
      </c>
      <c r="F1942" t="s">
        <v>3649</v>
      </c>
      <c r="G1942" t="s">
        <v>6906</v>
      </c>
      <c r="H1942">
        <v>902679</v>
      </c>
      <c r="I1942" t="s">
        <v>6907</v>
      </c>
      <c r="J1942" t="s">
        <v>19</v>
      </c>
      <c r="K1942" t="s">
        <v>20</v>
      </c>
      <c r="L1942">
        <v>3000000</v>
      </c>
      <c r="M1942">
        <v>5.3</v>
      </c>
      <c r="N1942" t="s">
        <v>1805</v>
      </c>
    </row>
    <row r="1943" spans="1:14">
      <c r="A1943" t="s">
        <v>3150</v>
      </c>
      <c r="B1943">
        <v>106</v>
      </c>
      <c r="C1943">
        <v>110</v>
      </c>
      <c r="D1943" t="s">
        <v>3150</v>
      </c>
      <c r="E1943">
        <v>2365931</v>
      </c>
      <c r="F1943" t="s">
        <v>1626</v>
      </c>
      <c r="G1943" t="s">
        <v>6908</v>
      </c>
      <c r="H1943">
        <v>865931</v>
      </c>
      <c r="I1943" t="s">
        <v>6909</v>
      </c>
      <c r="J1943" t="s">
        <v>19</v>
      </c>
      <c r="K1943" t="s">
        <v>20</v>
      </c>
      <c r="L1943">
        <v>1500000</v>
      </c>
      <c r="M1943">
        <v>7.5</v>
      </c>
      <c r="N1943" t="s">
        <v>6429</v>
      </c>
    </row>
    <row r="1944" spans="1:14">
      <c r="A1944" t="s">
        <v>5920</v>
      </c>
      <c r="B1944">
        <v>67</v>
      </c>
      <c r="C1944">
        <v>101</v>
      </c>
      <c r="D1944" t="s">
        <v>1648</v>
      </c>
      <c r="E1944">
        <v>6851636</v>
      </c>
      <c r="F1944" t="s">
        <v>2052</v>
      </c>
      <c r="G1944" t="s">
        <v>6910</v>
      </c>
      <c r="H1944">
        <v>851636</v>
      </c>
      <c r="I1944" t="s">
        <v>4086</v>
      </c>
      <c r="J1944" t="s">
        <v>19</v>
      </c>
      <c r="K1944" t="s">
        <v>20</v>
      </c>
      <c r="L1944">
        <v>6000000</v>
      </c>
      <c r="M1944">
        <v>5.9</v>
      </c>
      <c r="N1944" t="s">
        <v>564</v>
      </c>
    </row>
    <row r="1945" spans="1:14">
      <c r="A1945" t="s">
        <v>3574</v>
      </c>
      <c r="B1945">
        <v>28</v>
      </c>
      <c r="C1945">
        <v>118</v>
      </c>
      <c r="D1945" t="s">
        <v>358</v>
      </c>
      <c r="E1945">
        <v>44834712</v>
      </c>
      <c r="F1945" t="s">
        <v>334</v>
      </c>
      <c r="G1945" t="s">
        <v>6911</v>
      </c>
      <c r="H1945">
        <v>834712</v>
      </c>
      <c r="I1945" t="s">
        <v>2094</v>
      </c>
      <c r="J1945" t="s">
        <v>19</v>
      </c>
      <c r="K1945" t="s">
        <v>20</v>
      </c>
      <c r="L1945">
        <v>44000000</v>
      </c>
      <c r="M1945">
        <v>5.6</v>
      </c>
      <c r="N1945" t="s">
        <v>1124</v>
      </c>
    </row>
    <row r="1946" spans="1:14">
      <c r="A1946" t="s">
        <v>2584</v>
      </c>
      <c r="B1946">
        <v>252</v>
      </c>
      <c r="C1946">
        <v>89</v>
      </c>
      <c r="D1946" t="s">
        <v>6912</v>
      </c>
      <c r="E1946">
        <v>3325638</v>
      </c>
      <c r="F1946" t="s">
        <v>3432</v>
      </c>
      <c r="G1946" t="s">
        <v>6913</v>
      </c>
      <c r="H1946">
        <v>825638</v>
      </c>
      <c r="I1946" t="s">
        <v>6914</v>
      </c>
      <c r="J1946" t="s">
        <v>19</v>
      </c>
      <c r="K1946" t="s">
        <v>20</v>
      </c>
      <c r="L1946">
        <v>2500000</v>
      </c>
      <c r="M1946">
        <v>7.1</v>
      </c>
      <c r="N1946" t="s">
        <v>6915</v>
      </c>
    </row>
    <row r="1947" spans="1:14">
      <c r="A1947" t="s">
        <v>1991</v>
      </c>
      <c r="B1947">
        <v>144</v>
      </c>
      <c r="C1947">
        <v>89</v>
      </c>
      <c r="D1947" t="s">
        <v>135</v>
      </c>
      <c r="E1947">
        <v>10824921</v>
      </c>
      <c r="F1947" t="s">
        <v>1239</v>
      </c>
      <c r="G1947" t="s">
        <v>6916</v>
      </c>
      <c r="H1947">
        <v>824921</v>
      </c>
      <c r="I1947" t="s">
        <v>2658</v>
      </c>
      <c r="J1947" t="s">
        <v>19</v>
      </c>
      <c r="K1947" t="s">
        <v>20</v>
      </c>
      <c r="L1947">
        <v>10000000</v>
      </c>
      <c r="M1947">
        <v>7.8</v>
      </c>
      <c r="N1947" t="s">
        <v>57</v>
      </c>
    </row>
    <row r="1948" spans="1:14">
      <c r="A1948" t="s">
        <v>2148</v>
      </c>
      <c r="B1948">
        <v>358</v>
      </c>
      <c r="C1948">
        <v>128</v>
      </c>
      <c r="D1948" t="s">
        <v>1349</v>
      </c>
      <c r="E1948">
        <v>50815288</v>
      </c>
      <c r="F1948" t="s">
        <v>613</v>
      </c>
      <c r="G1948" t="s">
        <v>6917</v>
      </c>
      <c r="H1948">
        <v>815288</v>
      </c>
      <c r="I1948" t="s">
        <v>6918</v>
      </c>
      <c r="J1948" t="s">
        <v>19</v>
      </c>
      <c r="K1948" t="s">
        <v>20</v>
      </c>
      <c r="L1948">
        <v>50000000</v>
      </c>
      <c r="M1948">
        <v>7</v>
      </c>
      <c r="N1948" t="s">
        <v>1124</v>
      </c>
    </row>
    <row r="1949" spans="1:14">
      <c r="A1949" t="s">
        <v>2148</v>
      </c>
      <c r="B1949">
        <v>358</v>
      </c>
      <c r="C1949">
        <v>128</v>
      </c>
      <c r="D1949" t="s">
        <v>1349</v>
      </c>
      <c r="E1949">
        <v>50815288</v>
      </c>
      <c r="F1949" t="s">
        <v>613</v>
      </c>
      <c r="G1949" t="s">
        <v>6917</v>
      </c>
      <c r="H1949">
        <v>815288</v>
      </c>
      <c r="I1949" t="s">
        <v>6918</v>
      </c>
      <c r="J1949" t="s">
        <v>19</v>
      </c>
      <c r="K1949" t="s">
        <v>20</v>
      </c>
      <c r="L1949">
        <v>50000000</v>
      </c>
      <c r="M1949">
        <v>7</v>
      </c>
      <c r="N1949" t="s">
        <v>1124</v>
      </c>
    </row>
    <row r="1950" spans="1:14">
      <c r="A1950" t="s">
        <v>4869</v>
      </c>
      <c r="B1950">
        <v>38</v>
      </c>
      <c r="C1950">
        <v>106</v>
      </c>
      <c r="D1950" t="s">
        <v>1914</v>
      </c>
      <c r="E1950">
        <v>1027119</v>
      </c>
      <c r="F1950" t="s">
        <v>6919</v>
      </c>
      <c r="G1950" t="s">
        <v>6920</v>
      </c>
      <c r="H1950">
        <v>802119</v>
      </c>
      <c r="I1950" t="s">
        <v>6921</v>
      </c>
      <c r="J1950" t="s">
        <v>19</v>
      </c>
      <c r="K1950" t="s">
        <v>20</v>
      </c>
      <c r="L1950">
        <v>225000</v>
      </c>
      <c r="M1950">
        <v>7</v>
      </c>
      <c r="N1950" t="s">
        <v>48</v>
      </c>
    </row>
    <row r="1951" spans="1:14">
      <c r="A1951" t="s">
        <v>1416</v>
      </c>
      <c r="B1951">
        <v>59</v>
      </c>
      <c r="C1951">
        <v>96</v>
      </c>
      <c r="D1951" t="s">
        <v>2535</v>
      </c>
      <c r="E1951">
        <v>1050600</v>
      </c>
      <c r="F1951" t="s">
        <v>1187</v>
      </c>
      <c r="G1951" t="s">
        <v>6922</v>
      </c>
      <c r="H1951">
        <v>800600</v>
      </c>
      <c r="I1951" t="s">
        <v>230</v>
      </c>
      <c r="J1951" t="s">
        <v>19</v>
      </c>
      <c r="K1951" t="s">
        <v>20</v>
      </c>
      <c r="L1951">
        <v>250000</v>
      </c>
      <c r="M1951">
        <v>6.6</v>
      </c>
      <c r="N1951" t="s">
        <v>167</v>
      </c>
    </row>
    <row r="1952" spans="1:14">
      <c r="A1952" t="s">
        <v>5543</v>
      </c>
      <c r="B1952">
        <v>70</v>
      </c>
      <c r="C1952">
        <v>93</v>
      </c>
      <c r="D1952" t="s">
        <v>2521</v>
      </c>
      <c r="E1952">
        <v>3500000</v>
      </c>
      <c r="F1952" t="s">
        <v>650</v>
      </c>
      <c r="G1952" t="s">
        <v>6923</v>
      </c>
      <c r="H1952">
        <v>800000</v>
      </c>
      <c r="I1952" t="s">
        <v>1435</v>
      </c>
      <c r="J1952" t="s">
        <v>19</v>
      </c>
      <c r="K1952" t="s">
        <v>20</v>
      </c>
      <c r="L1952">
        <v>2700000</v>
      </c>
      <c r="M1952">
        <v>5.9</v>
      </c>
      <c r="N1952" t="s">
        <v>6924</v>
      </c>
    </row>
    <row r="1953" spans="1:14">
      <c r="A1953" t="s">
        <v>649</v>
      </c>
      <c r="B1953">
        <v>27</v>
      </c>
      <c r="C1953">
        <v>101</v>
      </c>
      <c r="D1953" t="s">
        <v>2472</v>
      </c>
      <c r="E1953">
        <v>22294341</v>
      </c>
      <c r="F1953" t="s">
        <v>885</v>
      </c>
      <c r="G1953" t="s">
        <v>6925</v>
      </c>
      <c r="H1953">
        <v>794341</v>
      </c>
      <c r="I1953" t="s">
        <v>675</v>
      </c>
      <c r="J1953" t="s">
        <v>19</v>
      </c>
      <c r="K1953" t="s">
        <v>20</v>
      </c>
      <c r="L1953">
        <v>21500000</v>
      </c>
      <c r="M1953">
        <v>6.5</v>
      </c>
      <c r="N1953" t="s">
        <v>473</v>
      </c>
    </row>
    <row r="1954" spans="1:14">
      <c r="A1954" t="s">
        <v>3388</v>
      </c>
      <c r="B1954">
        <v>231</v>
      </c>
      <c r="C1954">
        <v>90</v>
      </c>
      <c r="D1954" t="s">
        <v>6926</v>
      </c>
      <c r="E1954">
        <v>2283276</v>
      </c>
      <c r="F1954" t="s">
        <v>3388</v>
      </c>
      <c r="G1954" t="s">
        <v>6927</v>
      </c>
      <c r="H1954">
        <v>783276</v>
      </c>
      <c r="I1954" t="s">
        <v>6928</v>
      </c>
      <c r="J1954" t="s">
        <v>174</v>
      </c>
      <c r="K1954" t="s">
        <v>6929</v>
      </c>
      <c r="L1954">
        <v>1500000</v>
      </c>
      <c r="M1954">
        <v>8</v>
      </c>
      <c r="N1954" t="s">
        <v>6930</v>
      </c>
    </row>
    <row r="1955" spans="1:14">
      <c r="A1955" t="s">
        <v>1981</v>
      </c>
      <c r="B1955">
        <v>85</v>
      </c>
      <c r="C1955">
        <v>118</v>
      </c>
      <c r="D1955" t="s">
        <v>6428</v>
      </c>
      <c r="E1955">
        <v>26761283</v>
      </c>
      <c r="F1955" t="s">
        <v>5566</v>
      </c>
      <c r="G1955" t="s">
        <v>6931</v>
      </c>
      <c r="H1955">
        <v>761283</v>
      </c>
      <c r="I1955" t="s">
        <v>1667</v>
      </c>
      <c r="J1955" t="s">
        <v>19</v>
      </c>
      <c r="K1955" t="s">
        <v>20</v>
      </c>
      <c r="L1955">
        <v>26000000</v>
      </c>
      <c r="M1955">
        <v>6.7</v>
      </c>
      <c r="N1955" t="s">
        <v>32</v>
      </c>
    </row>
    <row r="1956" spans="1:14">
      <c r="A1956" t="s">
        <v>1822</v>
      </c>
      <c r="B1956">
        <v>350</v>
      </c>
      <c r="C1956">
        <v>103</v>
      </c>
      <c r="D1956" t="s">
        <v>2639</v>
      </c>
      <c r="E1956">
        <v>28751715</v>
      </c>
      <c r="F1956" t="s">
        <v>2371</v>
      </c>
      <c r="G1956" t="s">
        <v>6932</v>
      </c>
      <c r="H1956">
        <v>751715</v>
      </c>
      <c r="I1956" t="s">
        <v>6933</v>
      </c>
      <c r="J1956" t="s">
        <v>19</v>
      </c>
      <c r="K1956" t="s">
        <v>20</v>
      </c>
      <c r="L1956">
        <v>28000000</v>
      </c>
      <c r="M1956">
        <v>6.6</v>
      </c>
      <c r="N1956" t="s">
        <v>291</v>
      </c>
    </row>
    <row r="1957" spans="1:14">
      <c r="A1957" t="s">
        <v>2743</v>
      </c>
      <c r="B1957">
        <v>5</v>
      </c>
      <c r="C1957">
        <v>102</v>
      </c>
      <c r="D1957" t="s">
        <v>6934</v>
      </c>
      <c r="E1957">
        <v>1250798</v>
      </c>
      <c r="F1957" t="s">
        <v>6935</v>
      </c>
      <c r="G1957" t="s">
        <v>6936</v>
      </c>
      <c r="H1957">
        <v>750798</v>
      </c>
      <c r="I1957" t="s">
        <v>6937</v>
      </c>
      <c r="J1957" t="s">
        <v>19</v>
      </c>
      <c r="K1957" t="s">
        <v>20</v>
      </c>
      <c r="L1957">
        <v>500000</v>
      </c>
      <c r="M1957">
        <v>6.4</v>
      </c>
      <c r="N1957" t="s">
        <v>564</v>
      </c>
    </row>
    <row r="1958" spans="1:14">
      <c r="A1958" t="s">
        <v>2628</v>
      </c>
      <c r="B1958">
        <v>118</v>
      </c>
      <c r="C1958">
        <v>91</v>
      </c>
      <c r="D1958" t="s">
        <v>6938</v>
      </c>
      <c r="E1958">
        <v>55747724</v>
      </c>
      <c r="F1958" t="s">
        <v>412</v>
      </c>
      <c r="G1958" t="s">
        <v>6939</v>
      </c>
      <c r="H1958">
        <v>747724</v>
      </c>
      <c r="I1958" t="s">
        <v>1373</v>
      </c>
      <c r="J1958" t="s">
        <v>19</v>
      </c>
      <c r="K1958" t="s">
        <v>20</v>
      </c>
      <c r="L1958">
        <v>55000000</v>
      </c>
      <c r="M1958">
        <v>5.9</v>
      </c>
      <c r="N1958" t="s">
        <v>139</v>
      </c>
    </row>
    <row r="1959" spans="1:14">
      <c r="A1959" t="s">
        <v>5243</v>
      </c>
      <c r="B1959">
        <v>46</v>
      </c>
      <c r="C1959">
        <v>89</v>
      </c>
      <c r="D1959" t="s">
        <v>6940</v>
      </c>
      <c r="E1959">
        <v>925402</v>
      </c>
      <c r="F1959" t="s">
        <v>6941</v>
      </c>
      <c r="G1959" t="s">
        <v>6942</v>
      </c>
      <c r="H1959">
        <v>745402</v>
      </c>
      <c r="I1959" t="s">
        <v>6943</v>
      </c>
      <c r="J1959" t="s">
        <v>141</v>
      </c>
      <c r="K1959" t="s">
        <v>6021</v>
      </c>
      <c r="L1959">
        <v>180000</v>
      </c>
      <c r="M1959">
        <v>8.5</v>
      </c>
      <c r="N1959" t="s">
        <v>3121</v>
      </c>
    </row>
    <row r="1960" spans="1:14">
      <c r="A1960" t="s">
        <v>4409</v>
      </c>
      <c r="B1960">
        <v>51</v>
      </c>
      <c r="C1960">
        <v>94</v>
      </c>
      <c r="D1960" t="s">
        <v>1326</v>
      </c>
      <c r="E1960">
        <v>1744858</v>
      </c>
      <c r="F1960" t="s">
        <v>5818</v>
      </c>
      <c r="G1960" t="s">
        <v>6944</v>
      </c>
      <c r="H1960">
        <v>744858</v>
      </c>
      <c r="I1960" t="s">
        <v>6132</v>
      </c>
      <c r="J1960" t="s">
        <v>19</v>
      </c>
      <c r="K1960" t="s">
        <v>20</v>
      </c>
      <c r="L1960">
        <v>1000000</v>
      </c>
      <c r="M1960">
        <v>7</v>
      </c>
      <c r="N1960" t="s">
        <v>1093</v>
      </c>
    </row>
    <row r="1961" spans="1:14">
      <c r="A1961" t="s">
        <v>2013</v>
      </c>
      <c r="B1961">
        <v>112</v>
      </c>
      <c r="C1961">
        <v>109</v>
      </c>
      <c r="D1961" t="s">
        <v>6945</v>
      </c>
      <c r="E1961">
        <v>2706659</v>
      </c>
      <c r="F1961" t="s">
        <v>3030</v>
      </c>
      <c r="G1961" t="s">
        <v>6946</v>
      </c>
      <c r="H1961">
        <v>706659</v>
      </c>
      <c r="I1961" t="s">
        <v>5795</v>
      </c>
      <c r="J1961" t="s">
        <v>19</v>
      </c>
      <c r="K1961" t="s">
        <v>379</v>
      </c>
      <c r="L1961">
        <v>2000000</v>
      </c>
      <c r="M1961">
        <v>6.9</v>
      </c>
      <c r="N1961" t="s">
        <v>167</v>
      </c>
    </row>
    <row r="1962" spans="1:14">
      <c r="A1962" t="s">
        <v>4800</v>
      </c>
      <c r="B1962">
        <v>75</v>
      </c>
      <c r="C1962">
        <v>98</v>
      </c>
      <c r="D1962" t="s">
        <v>6947</v>
      </c>
      <c r="E1962">
        <v>32701088</v>
      </c>
      <c r="F1962" t="s">
        <v>3617</v>
      </c>
      <c r="G1962" t="s">
        <v>6948</v>
      </c>
      <c r="H1962">
        <v>701088</v>
      </c>
      <c r="I1962" t="s">
        <v>6949</v>
      </c>
      <c r="J1962" t="s">
        <v>19</v>
      </c>
      <c r="K1962" t="s">
        <v>20</v>
      </c>
      <c r="L1962">
        <v>32000000</v>
      </c>
      <c r="M1962">
        <v>6.9</v>
      </c>
      <c r="N1962" t="s">
        <v>2078</v>
      </c>
    </row>
    <row r="1963" spans="1:14">
      <c r="A1963" t="s">
        <v>1923</v>
      </c>
      <c r="B1963">
        <v>388</v>
      </c>
      <c r="C1963">
        <v>131</v>
      </c>
      <c r="D1963" t="s">
        <v>6950</v>
      </c>
      <c r="E1963">
        <v>15700000</v>
      </c>
      <c r="F1963" t="s">
        <v>1853</v>
      </c>
      <c r="G1963" t="s">
        <v>6951</v>
      </c>
      <c r="H1963">
        <v>700000</v>
      </c>
      <c r="I1963" t="s">
        <v>3278</v>
      </c>
      <c r="J1963" t="s">
        <v>19</v>
      </c>
      <c r="K1963" t="s">
        <v>20</v>
      </c>
      <c r="L1963">
        <v>15000000</v>
      </c>
      <c r="M1963">
        <v>7.6</v>
      </c>
      <c r="N1963" t="s">
        <v>5814</v>
      </c>
    </row>
    <row r="1964" spans="1:14">
      <c r="A1964" t="s">
        <v>4894</v>
      </c>
      <c r="B1964">
        <v>192</v>
      </c>
      <c r="C1964">
        <v>140</v>
      </c>
      <c r="D1964" t="s">
        <v>6952</v>
      </c>
      <c r="E1964">
        <v>33682273</v>
      </c>
      <c r="F1964" t="s">
        <v>3132</v>
      </c>
      <c r="G1964" t="s">
        <v>6953</v>
      </c>
      <c r="H1964">
        <v>682273</v>
      </c>
      <c r="I1964" t="s">
        <v>4690</v>
      </c>
      <c r="J1964" t="s">
        <v>19</v>
      </c>
      <c r="K1964" t="s">
        <v>20</v>
      </c>
      <c r="L1964">
        <v>33000000</v>
      </c>
      <c r="M1964">
        <v>6.5</v>
      </c>
      <c r="N1964" t="s">
        <v>87</v>
      </c>
    </row>
    <row r="1965" spans="1:14">
      <c r="A1965" t="s">
        <v>3711</v>
      </c>
      <c r="B1965">
        <v>87</v>
      </c>
      <c r="C1965">
        <v>92</v>
      </c>
      <c r="D1965" t="s">
        <v>6954</v>
      </c>
      <c r="E1965">
        <v>1677838</v>
      </c>
      <c r="F1965" t="s">
        <v>6955</v>
      </c>
      <c r="G1965" t="s">
        <v>6956</v>
      </c>
      <c r="H1965">
        <v>677838</v>
      </c>
      <c r="I1965" t="s">
        <v>6957</v>
      </c>
      <c r="J1965" t="s">
        <v>19</v>
      </c>
      <c r="K1965" t="s">
        <v>20</v>
      </c>
      <c r="L1965">
        <v>1000000</v>
      </c>
      <c r="M1965">
        <v>7.7</v>
      </c>
      <c r="N1965" t="s">
        <v>173</v>
      </c>
    </row>
    <row r="1966" spans="1:14">
      <c r="A1966" t="s">
        <v>5858</v>
      </c>
      <c r="B1966">
        <v>149</v>
      </c>
      <c r="C1966">
        <v>104</v>
      </c>
      <c r="D1966" t="s">
        <v>6958</v>
      </c>
      <c r="E1966">
        <v>6670712</v>
      </c>
      <c r="F1966" t="s">
        <v>6276</v>
      </c>
      <c r="G1966" t="s">
        <v>6959</v>
      </c>
      <c r="H1966">
        <v>670712</v>
      </c>
      <c r="I1966" t="s">
        <v>6960</v>
      </c>
      <c r="J1966" t="s">
        <v>19</v>
      </c>
      <c r="K1966" t="s">
        <v>20</v>
      </c>
      <c r="L1966">
        <v>6000000</v>
      </c>
      <c r="M1966">
        <v>7.4</v>
      </c>
      <c r="N1966" t="s">
        <v>167</v>
      </c>
    </row>
    <row r="1967" spans="1:14">
      <c r="A1967" t="s">
        <v>4540</v>
      </c>
      <c r="B1967">
        <v>64</v>
      </c>
      <c r="C1967">
        <v>90</v>
      </c>
      <c r="D1967" t="s">
        <v>6961</v>
      </c>
      <c r="E1967">
        <v>673780</v>
      </c>
      <c r="F1967" t="s">
        <v>6962</v>
      </c>
      <c r="G1967" t="s">
        <v>6963</v>
      </c>
      <c r="H1967">
        <v>663780</v>
      </c>
      <c r="I1967" t="s">
        <v>6964</v>
      </c>
      <c r="J1967" t="s">
        <v>141</v>
      </c>
      <c r="K1967" t="s">
        <v>6021</v>
      </c>
      <c r="L1967">
        <v>10000</v>
      </c>
      <c r="M1967">
        <v>7.5</v>
      </c>
      <c r="N1967" t="s">
        <v>48</v>
      </c>
    </row>
    <row r="1968" spans="1:14">
      <c r="A1968" t="s">
        <v>2706</v>
      </c>
      <c r="B1968">
        <v>189</v>
      </c>
      <c r="C1968">
        <v>80</v>
      </c>
      <c r="D1968" t="s">
        <v>6965</v>
      </c>
      <c r="E1968">
        <v>856942</v>
      </c>
      <c r="F1968" t="s">
        <v>6966</v>
      </c>
      <c r="G1968" t="s">
        <v>6967</v>
      </c>
      <c r="H1968">
        <v>656942</v>
      </c>
      <c r="I1968" t="s">
        <v>6968</v>
      </c>
      <c r="J1968" t="s">
        <v>19</v>
      </c>
      <c r="K1968" t="s">
        <v>20</v>
      </c>
      <c r="L1968">
        <v>200000</v>
      </c>
      <c r="M1968">
        <v>7.1</v>
      </c>
      <c r="N1968" t="s">
        <v>48</v>
      </c>
    </row>
    <row r="1969" spans="1:14">
      <c r="A1969" t="s">
        <v>5830</v>
      </c>
      <c r="B1969">
        <v>9</v>
      </c>
      <c r="C1969">
        <v>100</v>
      </c>
      <c r="D1969" t="s">
        <v>6969</v>
      </c>
      <c r="E1969">
        <v>902835</v>
      </c>
      <c r="F1969" t="s">
        <v>6970</v>
      </c>
      <c r="G1969" t="s">
        <v>6971</v>
      </c>
      <c r="H1969">
        <v>652835</v>
      </c>
      <c r="I1969" t="s">
        <v>6972</v>
      </c>
      <c r="J1969" t="s">
        <v>19</v>
      </c>
      <c r="K1969" t="s">
        <v>20</v>
      </c>
      <c r="L1969">
        <v>250000</v>
      </c>
      <c r="M1969">
        <v>6.7</v>
      </c>
      <c r="N1969" t="s">
        <v>564</v>
      </c>
    </row>
    <row r="1970" spans="1:14">
      <c r="A1970" t="s">
        <v>3851</v>
      </c>
      <c r="B1970">
        <v>83</v>
      </c>
      <c r="C1970">
        <v>88</v>
      </c>
      <c r="D1970" t="s">
        <v>2976</v>
      </c>
      <c r="E1970">
        <v>25615792</v>
      </c>
      <c r="F1970" t="s">
        <v>1836</v>
      </c>
      <c r="G1970" t="s">
        <v>6973</v>
      </c>
      <c r="H1970">
        <v>615792</v>
      </c>
      <c r="I1970" t="s">
        <v>1999</v>
      </c>
      <c r="J1970" t="s">
        <v>19</v>
      </c>
      <c r="K1970" t="s">
        <v>20</v>
      </c>
      <c r="L1970">
        <v>25000000</v>
      </c>
      <c r="M1970">
        <v>3.5</v>
      </c>
      <c r="N1970" t="s">
        <v>6974</v>
      </c>
    </row>
    <row r="1971" spans="1:14">
      <c r="A1971" t="s">
        <v>2533</v>
      </c>
      <c r="B1971">
        <v>46</v>
      </c>
      <c r="C1971">
        <v>86</v>
      </c>
      <c r="D1971" t="s">
        <v>6975</v>
      </c>
      <c r="E1971">
        <v>1114943</v>
      </c>
      <c r="F1971" t="s">
        <v>5578</v>
      </c>
      <c r="G1971" t="s">
        <v>6976</v>
      </c>
      <c r="H1971">
        <v>614943</v>
      </c>
      <c r="I1971" t="s">
        <v>6977</v>
      </c>
      <c r="J1971" t="s">
        <v>19</v>
      </c>
      <c r="K1971" t="s">
        <v>20</v>
      </c>
      <c r="L1971">
        <v>500000</v>
      </c>
      <c r="M1971">
        <v>6.5</v>
      </c>
      <c r="N1971" t="s">
        <v>1618</v>
      </c>
    </row>
    <row r="1972" spans="1:14">
      <c r="A1972" t="s">
        <v>2743</v>
      </c>
      <c r="B1972">
        <v>3</v>
      </c>
      <c r="C1972">
        <v>101</v>
      </c>
      <c r="D1972" t="s">
        <v>6978</v>
      </c>
      <c r="E1972">
        <v>1111615</v>
      </c>
      <c r="F1972" t="s">
        <v>6935</v>
      </c>
      <c r="G1972" t="s">
        <v>6979</v>
      </c>
      <c r="H1972">
        <v>611615</v>
      </c>
      <c r="I1972" t="s">
        <v>6980</v>
      </c>
      <c r="J1972" t="s">
        <v>19</v>
      </c>
      <c r="K1972" t="s">
        <v>20</v>
      </c>
      <c r="L1972">
        <v>500000</v>
      </c>
      <c r="M1972">
        <v>6</v>
      </c>
      <c r="N1972" t="s">
        <v>6188</v>
      </c>
    </row>
    <row r="1973" spans="1:14">
      <c r="A1973" t="s">
        <v>3103</v>
      </c>
      <c r="B1973">
        <v>208</v>
      </c>
      <c r="C1973">
        <v>107</v>
      </c>
      <c r="D1973" t="s">
        <v>3103</v>
      </c>
      <c r="E1973">
        <v>15608545</v>
      </c>
      <c r="F1973" t="s">
        <v>4566</v>
      </c>
      <c r="G1973" t="s">
        <v>6981</v>
      </c>
      <c r="H1973">
        <v>608545</v>
      </c>
      <c r="I1973" t="s">
        <v>6982</v>
      </c>
      <c r="J1973" t="s">
        <v>19</v>
      </c>
      <c r="K1973" t="s">
        <v>20</v>
      </c>
      <c r="L1973">
        <v>15000000</v>
      </c>
      <c r="M1973">
        <v>5.4</v>
      </c>
      <c r="N1973" t="s">
        <v>66</v>
      </c>
    </row>
    <row r="1974" spans="1:14">
      <c r="A1974" t="s">
        <v>3829</v>
      </c>
      <c r="B1974">
        <v>233</v>
      </c>
      <c r="C1974">
        <v>113</v>
      </c>
      <c r="D1974" t="s">
        <v>6983</v>
      </c>
      <c r="E1974">
        <v>1185783</v>
      </c>
      <c r="F1974" t="s">
        <v>6984</v>
      </c>
      <c r="G1974" t="s">
        <v>6985</v>
      </c>
      <c r="H1974">
        <v>595783</v>
      </c>
      <c r="I1974" t="s">
        <v>6986</v>
      </c>
      <c r="J1974" t="s">
        <v>206</v>
      </c>
      <c r="K1974" t="s">
        <v>6218</v>
      </c>
      <c r="L1974">
        <v>590000</v>
      </c>
      <c r="M1974">
        <v>7.9</v>
      </c>
      <c r="N1974" t="s">
        <v>48</v>
      </c>
    </row>
    <row r="1975" spans="1:14">
      <c r="A1975" t="s">
        <v>4885</v>
      </c>
      <c r="B1975">
        <v>72</v>
      </c>
      <c r="C1975">
        <v>88</v>
      </c>
      <c r="D1975" t="s">
        <v>4885</v>
      </c>
      <c r="E1975">
        <v>592014</v>
      </c>
      <c r="F1975" t="s">
        <v>6987</v>
      </c>
      <c r="G1975" t="s">
        <v>6988</v>
      </c>
      <c r="H1975">
        <v>591796</v>
      </c>
      <c r="I1975" t="s">
        <v>6989</v>
      </c>
      <c r="J1975" t="s">
        <v>19</v>
      </c>
      <c r="K1975" t="s">
        <v>20</v>
      </c>
      <c r="L1975">
        <v>218</v>
      </c>
      <c r="M1975">
        <v>7.2</v>
      </c>
      <c r="N1975" t="s">
        <v>6990</v>
      </c>
    </row>
    <row r="1976" spans="1:14">
      <c r="A1976" t="s">
        <v>710</v>
      </c>
      <c r="B1976">
        <v>81</v>
      </c>
      <c r="C1976">
        <v>94</v>
      </c>
      <c r="D1976" t="s">
        <v>876</v>
      </c>
      <c r="E1976">
        <v>60573641</v>
      </c>
      <c r="F1976" t="s">
        <v>3219</v>
      </c>
      <c r="G1976" t="s">
        <v>6991</v>
      </c>
      <c r="H1976">
        <v>573641</v>
      </c>
      <c r="I1976" t="s">
        <v>6992</v>
      </c>
      <c r="J1976" t="s">
        <v>19</v>
      </c>
      <c r="K1976" t="s">
        <v>20</v>
      </c>
      <c r="L1976">
        <v>60000000</v>
      </c>
      <c r="M1976">
        <v>5.4</v>
      </c>
      <c r="N1976" t="s">
        <v>180</v>
      </c>
    </row>
    <row r="1977" spans="1:14">
      <c r="A1977" t="s">
        <v>5469</v>
      </c>
      <c r="B1977">
        <v>77</v>
      </c>
      <c r="C1977">
        <v>97</v>
      </c>
      <c r="D1977" t="s">
        <v>1762</v>
      </c>
      <c r="E1977">
        <v>10561238</v>
      </c>
      <c r="F1977" t="s">
        <v>192</v>
      </c>
      <c r="G1977" t="s">
        <v>6993</v>
      </c>
      <c r="H1977">
        <v>561238</v>
      </c>
      <c r="I1977" t="s">
        <v>2860</v>
      </c>
      <c r="J1977" t="s">
        <v>19</v>
      </c>
      <c r="K1977" t="s">
        <v>2416</v>
      </c>
      <c r="L1977">
        <v>10000000</v>
      </c>
      <c r="M1977">
        <v>6.5</v>
      </c>
      <c r="N1977" t="s">
        <v>6994</v>
      </c>
    </row>
    <row r="1978" spans="1:14">
      <c r="A1978" t="s">
        <v>6386</v>
      </c>
      <c r="B1978">
        <v>30</v>
      </c>
      <c r="C1978">
        <v>95</v>
      </c>
      <c r="D1978" t="s">
        <v>6995</v>
      </c>
      <c r="E1978">
        <v>3559990</v>
      </c>
      <c r="F1978" t="s">
        <v>6996</v>
      </c>
      <c r="G1978" t="s">
        <v>6997</v>
      </c>
      <c r="H1978">
        <v>559990</v>
      </c>
      <c r="I1978" t="s">
        <v>6006</v>
      </c>
      <c r="J1978" t="s">
        <v>19</v>
      </c>
      <c r="K1978" t="s">
        <v>20</v>
      </c>
      <c r="L1978">
        <v>3000000</v>
      </c>
      <c r="M1978">
        <v>5.3</v>
      </c>
      <c r="N1978" t="s">
        <v>921</v>
      </c>
    </row>
    <row r="1979" spans="1:14">
      <c r="A1979" t="s">
        <v>2618</v>
      </c>
      <c r="B1979">
        <v>39</v>
      </c>
      <c r="C1979">
        <v>97</v>
      </c>
      <c r="D1979" t="s">
        <v>6998</v>
      </c>
      <c r="E1979">
        <v>2557668</v>
      </c>
      <c r="F1979" t="s">
        <v>1339</v>
      </c>
      <c r="G1979" t="s">
        <v>6999</v>
      </c>
      <c r="H1979">
        <v>557668</v>
      </c>
      <c r="I1979" t="s">
        <v>7000</v>
      </c>
      <c r="J1979" t="s">
        <v>19</v>
      </c>
      <c r="K1979" t="s">
        <v>20</v>
      </c>
      <c r="L1979">
        <v>2000000</v>
      </c>
      <c r="M1979">
        <v>5.3</v>
      </c>
      <c r="N1979" t="s">
        <v>1608</v>
      </c>
    </row>
    <row r="1980" spans="1:14">
      <c r="A1980" t="s">
        <v>961</v>
      </c>
      <c r="B1980">
        <v>29</v>
      </c>
      <c r="C1980">
        <v>140</v>
      </c>
      <c r="D1980" t="s">
        <v>4601</v>
      </c>
      <c r="E1980">
        <v>3130592</v>
      </c>
      <c r="F1980" t="s">
        <v>4599</v>
      </c>
      <c r="G1980" t="s">
        <v>7001</v>
      </c>
      <c r="H1980">
        <v>530592</v>
      </c>
      <c r="I1980" t="s">
        <v>1634</v>
      </c>
      <c r="J1980" t="s">
        <v>19</v>
      </c>
      <c r="K1980" t="s">
        <v>379</v>
      </c>
      <c r="L1980">
        <v>2600000</v>
      </c>
      <c r="M1980">
        <v>7.8</v>
      </c>
      <c r="N1980" t="s">
        <v>32</v>
      </c>
    </row>
    <row r="1981" spans="1:14">
      <c r="A1981" t="s">
        <v>6059</v>
      </c>
      <c r="B1981">
        <v>33</v>
      </c>
      <c r="C1981">
        <v>90</v>
      </c>
      <c r="D1981" t="s">
        <v>5354</v>
      </c>
      <c r="E1981">
        <v>1310270</v>
      </c>
      <c r="F1981" t="s">
        <v>7002</v>
      </c>
      <c r="G1981" t="s">
        <v>7003</v>
      </c>
      <c r="H1981">
        <v>530270</v>
      </c>
      <c r="I1981" t="s">
        <v>6935</v>
      </c>
      <c r="J1981" t="s">
        <v>19</v>
      </c>
      <c r="K1981" t="s">
        <v>20</v>
      </c>
      <c r="L1981">
        <v>780000</v>
      </c>
      <c r="M1981">
        <v>6.8</v>
      </c>
      <c r="N1981" t="s">
        <v>7004</v>
      </c>
    </row>
    <row r="1982" spans="1:14">
      <c r="A1982" t="s">
        <v>1070</v>
      </c>
      <c r="B1982">
        <v>242</v>
      </c>
      <c r="C1982">
        <v>118</v>
      </c>
      <c r="D1982" t="s">
        <v>3238</v>
      </c>
      <c r="E1982">
        <v>30523568</v>
      </c>
      <c r="F1982" t="s">
        <v>2300</v>
      </c>
      <c r="G1982" t="s">
        <v>7005</v>
      </c>
      <c r="H1982">
        <v>523568</v>
      </c>
      <c r="I1982" t="s">
        <v>867</v>
      </c>
      <c r="J1982" t="s">
        <v>19</v>
      </c>
      <c r="K1982" t="s">
        <v>20</v>
      </c>
      <c r="L1982">
        <v>30000000</v>
      </c>
      <c r="M1982">
        <v>6.2</v>
      </c>
      <c r="N1982" t="s">
        <v>861</v>
      </c>
    </row>
    <row r="1983" spans="1:14">
      <c r="A1983" t="s">
        <v>621</v>
      </c>
      <c r="B1983">
        <v>165</v>
      </c>
      <c r="C1983">
        <v>139</v>
      </c>
      <c r="D1983" t="s">
        <v>7006</v>
      </c>
      <c r="E1983">
        <v>30513940</v>
      </c>
      <c r="F1983" t="s">
        <v>994</v>
      </c>
      <c r="G1983" t="s">
        <v>7007</v>
      </c>
      <c r="H1983">
        <v>513940</v>
      </c>
      <c r="I1983" t="s">
        <v>6397</v>
      </c>
      <c r="J1983" t="s">
        <v>19</v>
      </c>
      <c r="K1983" t="s">
        <v>20</v>
      </c>
      <c r="L1983">
        <v>30000000</v>
      </c>
      <c r="M1983">
        <v>6.9</v>
      </c>
      <c r="N1983" t="s">
        <v>2440</v>
      </c>
    </row>
    <row r="1984" spans="1:14">
      <c r="A1984" t="s">
        <v>284</v>
      </c>
      <c r="B1984">
        <v>108</v>
      </c>
      <c r="C1984">
        <v>101</v>
      </c>
      <c r="D1984" t="s">
        <v>3798</v>
      </c>
      <c r="E1984">
        <v>2506446</v>
      </c>
      <c r="F1984" t="s">
        <v>479</v>
      </c>
      <c r="G1984" t="s">
        <v>7008</v>
      </c>
      <c r="H1984">
        <v>506446</v>
      </c>
      <c r="I1984" t="s">
        <v>2023</v>
      </c>
      <c r="J1984" t="s">
        <v>19</v>
      </c>
      <c r="K1984" t="s">
        <v>20</v>
      </c>
      <c r="L1984">
        <v>2000000</v>
      </c>
      <c r="M1984">
        <v>4.7</v>
      </c>
      <c r="N1984" t="s">
        <v>331</v>
      </c>
    </row>
    <row r="1985" spans="1:14">
      <c r="A1985" t="s">
        <v>1407</v>
      </c>
      <c r="B1985">
        <v>54</v>
      </c>
      <c r="C1985">
        <v>111</v>
      </c>
      <c r="D1985" t="s">
        <v>7009</v>
      </c>
      <c r="E1985">
        <v>985341</v>
      </c>
      <c r="F1985" t="s">
        <v>6240</v>
      </c>
      <c r="G1985" t="s">
        <v>7010</v>
      </c>
      <c r="H1985">
        <v>485341</v>
      </c>
      <c r="I1985" t="s">
        <v>2660</v>
      </c>
      <c r="J1985" t="s">
        <v>19</v>
      </c>
      <c r="K1985" t="s">
        <v>20</v>
      </c>
      <c r="L1985">
        <v>500000</v>
      </c>
      <c r="M1985">
        <v>7.3</v>
      </c>
      <c r="N1985" t="s">
        <v>48</v>
      </c>
    </row>
    <row r="1986" spans="1:14">
      <c r="A1986" t="s">
        <v>6286</v>
      </c>
      <c r="B1986">
        <v>60</v>
      </c>
      <c r="C1986">
        <v>91</v>
      </c>
      <c r="D1986" t="s">
        <v>1121</v>
      </c>
      <c r="E1986">
        <v>5480318</v>
      </c>
      <c r="F1986" t="s">
        <v>901</v>
      </c>
      <c r="G1986" t="s">
        <v>7011</v>
      </c>
      <c r="H1986">
        <v>480318</v>
      </c>
      <c r="I1986" t="s">
        <v>7012</v>
      </c>
      <c r="J1986" t="s">
        <v>19</v>
      </c>
      <c r="K1986" t="s">
        <v>20</v>
      </c>
      <c r="L1986">
        <v>5000000</v>
      </c>
      <c r="M1986">
        <v>6.6</v>
      </c>
      <c r="N1986" t="s">
        <v>167</v>
      </c>
    </row>
    <row r="1987" spans="1:14">
      <c r="A1987" t="s">
        <v>5568</v>
      </c>
      <c r="B1987">
        <v>32</v>
      </c>
      <c r="C1987">
        <v>87</v>
      </c>
      <c r="D1987" t="s">
        <v>7013</v>
      </c>
      <c r="E1987">
        <v>536767</v>
      </c>
      <c r="F1987" t="s">
        <v>1110</v>
      </c>
      <c r="G1987" t="s">
        <v>7014</v>
      </c>
      <c r="H1987">
        <v>476767</v>
      </c>
      <c r="I1987" t="s">
        <v>7015</v>
      </c>
      <c r="J1987" t="s">
        <v>19</v>
      </c>
      <c r="K1987" t="s">
        <v>20</v>
      </c>
      <c r="L1987">
        <v>60000</v>
      </c>
      <c r="M1987">
        <v>5.3</v>
      </c>
      <c r="N1987" t="s">
        <v>7016</v>
      </c>
    </row>
    <row r="1988" spans="1:14">
      <c r="A1988" t="s">
        <v>1798</v>
      </c>
      <c r="B1988">
        <v>223</v>
      </c>
      <c r="C1988">
        <v>91</v>
      </c>
      <c r="D1988" t="s">
        <v>7017</v>
      </c>
      <c r="E1988">
        <v>7455447</v>
      </c>
      <c r="F1988" t="s">
        <v>3105</v>
      </c>
      <c r="G1988" t="s">
        <v>7018</v>
      </c>
      <c r="H1988">
        <v>455447</v>
      </c>
      <c r="I1988" t="s">
        <v>7019</v>
      </c>
      <c r="J1988" t="s">
        <v>19</v>
      </c>
      <c r="K1988" t="s">
        <v>20</v>
      </c>
      <c r="L1988">
        <v>7000000</v>
      </c>
      <c r="M1988">
        <v>6.3</v>
      </c>
      <c r="N1988" t="s">
        <v>564</v>
      </c>
    </row>
    <row r="1989" spans="1:14">
      <c r="A1989" t="s">
        <v>2805</v>
      </c>
      <c r="B1989">
        <v>64</v>
      </c>
      <c r="C1989">
        <v>97</v>
      </c>
      <c r="D1989" t="s">
        <v>4198</v>
      </c>
      <c r="E1989">
        <v>1141829</v>
      </c>
      <c r="F1989" t="s">
        <v>7020</v>
      </c>
      <c r="G1989" t="s">
        <v>7021</v>
      </c>
      <c r="H1989">
        <v>441829</v>
      </c>
      <c r="I1989" t="s">
        <v>7022</v>
      </c>
      <c r="J1989" t="s">
        <v>19</v>
      </c>
      <c r="K1989" t="s">
        <v>20</v>
      </c>
      <c r="L1989">
        <v>700000</v>
      </c>
      <c r="M1989">
        <v>7.2</v>
      </c>
      <c r="N1989" t="s">
        <v>758</v>
      </c>
    </row>
    <row r="1990" spans="1:14">
      <c r="A1990" t="s">
        <v>6133</v>
      </c>
      <c r="B1990">
        <v>143</v>
      </c>
      <c r="C1990">
        <v>77</v>
      </c>
      <c r="D1990" t="s">
        <v>7023</v>
      </c>
      <c r="E1990">
        <v>424760</v>
      </c>
      <c r="F1990" t="s">
        <v>6133</v>
      </c>
      <c r="G1990" t="s">
        <v>7024</v>
      </c>
      <c r="H1990">
        <v>417760</v>
      </c>
      <c r="I1990" t="s">
        <v>7025</v>
      </c>
      <c r="J1990" t="s">
        <v>19</v>
      </c>
      <c r="K1990" t="s">
        <v>20</v>
      </c>
      <c r="L1990">
        <v>7000</v>
      </c>
      <c r="M1990">
        <v>7</v>
      </c>
      <c r="N1990" t="s">
        <v>554</v>
      </c>
    </row>
    <row r="1991" spans="1:14">
      <c r="A1991" t="s">
        <v>320</v>
      </c>
      <c r="B1991">
        <v>242</v>
      </c>
      <c r="C1991">
        <v>129</v>
      </c>
      <c r="D1991" t="s">
        <v>956</v>
      </c>
      <c r="E1991">
        <v>25517500</v>
      </c>
      <c r="F1991" t="s">
        <v>5789</v>
      </c>
      <c r="G1991" t="s">
        <v>7026</v>
      </c>
      <c r="H1991">
        <v>417500</v>
      </c>
      <c r="I1991" t="s">
        <v>865</v>
      </c>
      <c r="J1991" t="s">
        <v>19</v>
      </c>
      <c r="K1991" t="s">
        <v>20</v>
      </c>
      <c r="L1991">
        <v>25100000</v>
      </c>
      <c r="M1991">
        <v>6.4</v>
      </c>
      <c r="N1991" t="s">
        <v>1664</v>
      </c>
    </row>
    <row r="1992" spans="1:14">
      <c r="A1992" t="s">
        <v>4936</v>
      </c>
      <c r="B1992">
        <v>29</v>
      </c>
      <c r="C1992">
        <v>93</v>
      </c>
      <c r="D1992" t="s">
        <v>7027</v>
      </c>
      <c r="E1992">
        <v>906666</v>
      </c>
      <c r="F1992" t="s">
        <v>7028</v>
      </c>
      <c r="G1992" t="s">
        <v>7029</v>
      </c>
      <c r="H1992">
        <v>406666</v>
      </c>
      <c r="I1992" t="s">
        <v>7030</v>
      </c>
      <c r="J1992" t="s">
        <v>19</v>
      </c>
      <c r="K1992" t="s">
        <v>20</v>
      </c>
      <c r="L1992">
        <v>500000</v>
      </c>
      <c r="M1992">
        <v>6.8</v>
      </c>
      <c r="N1992" t="s">
        <v>173</v>
      </c>
    </row>
    <row r="1993" spans="1:14">
      <c r="A1993" t="s">
        <v>4595</v>
      </c>
      <c r="B1993">
        <v>115</v>
      </c>
      <c r="C1993">
        <v>88</v>
      </c>
      <c r="D1993" t="s">
        <v>4125</v>
      </c>
      <c r="E1993">
        <v>1243961</v>
      </c>
      <c r="F1993" t="s">
        <v>6139</v>
      </c>
      <c r="G1993" t="s">
        <v>7031</v>
      </c>
      <c r="H1993">
        <v>393961</v>
      </c>
      <c r="I1993" t="s">
        <v>252</v>
      </c>
      <c r="J1993" t="s">
        <v>19</v>
      </c>
      <c r="K1993" t="s">
        <v>20</v>
      </c>
      <c r="L1993">
        <v>850000</v>
      </c>
      <c r="M1993">
        <v>6</v>
      </c>
      <c r="N1993" t="s">
        <v>57</v>
      </c>
    </row>
    <row r="1994" spans="1:14">
      <c r="A1994" t="s">
        <v>583</v>
      </c>
      <c r="B1994">
        <v>178</v>
      </c>
      <c r="C1994">
        <v>102</v>
      </c>
      <c r="D1994" t="s">
        <v>1636</v>
      </c>
      <c r="E1994">
        <v>80360866</v>
      </c>
      <c r="F1994" t="s">
        <v>2320</v>
      </c>
      <c r="G1994" t="s">
        <v>7032</v>
      </c>
      <c r="H1994">
        <v>360866</v>
      </c>
      <c r="I1994" t="s">
        <v>6056</v>
      </c>
      <c r="J1994" t="s">
        <v>19</v>
      </c>
      <c r="K1994" t="s">
        <v>20</v>
      </c>
      <c r="L1994">
        <v>80000000</v>
      </c>
      <c r="M1994">
        <v>5.2</v>
      </c>
      <c r="N1994" t="s">
        <v>255</v>
      </c>
    </row>
    <row r="1995" spans="1:14">
      <c r="A1995" t="s">
        <v>3331</v>
      </c>
      <c r="B1995">
        <v>143</v>
      </c>
      <c r="C1995">
        <v>97</v>
      </c>
      <c r="D1995" t="s">
        <v>7033</v>
      </c>
      <c r="E1995">
        <v>469947</v>
      </c>
      <c r="F1995" t="s">
        <v>7034</v>
      </c>
      <c r="G1995" t="s">
        <v>7035</v>
      </c>
      <c r="H1995">
        <v>349947</v>
      </c>
      <c r="I1995" t="s">
        <v>7036</v>
      </c>
      <c r="J1995" t="s">
        <v>19</v>
      </c>
      <c r="K1995" t="s">
        <v>379</v>
      </c>
      <c r="L1995">
        <v>120000</v>
      </c>
      <c r="M1995">
        <v>7.7</v>
      </c>
      <c r="N1995" t="s">
        <v>32</v>
      </c>
    </row>
    <row r="1996" spans="1:14">
      <c r="A1996" t="s">
        <v>2178</v>
      </c>
      <c r="B1996">
        <v>98</v>
      </c>
      <c r="C1996">
        <v>105</v>
      </c>
      <c r="D1996" t="s">
        <v>7037</v>
      </c>
      <c r="E1996">
        <v>1647780</v>
      </c>
      <c r="F1996" t="s">
        <v>4848</v>
      </c>
      <c r="G1996" t="s">
        <v>7038</v>
      </c>
      <c r="H1996">
        <v>347780</v>
      </c>
      <c r="I1996" t="s">
        <v>7039</v>
      </c>
      <c r="J1996" t="s">
        <v>149</v>
      </c>
      <c r="K1996" t="s">
        <v>7040</v>
      </c>
      <c r="L1996">
        <v>1300000</v>
      </c>
      <c r="M1996">
        <v>8.1</v>
      </c>
      <c r="N1996" t="s">
        <v>48</v>
      </c>
    </row>
    <row r="1997" spans="1:14">
      <c r="A1997" t="s">
        <v>5783</v>
      </c>
      <c r="B1997">
        <v>103</v>
      </c>
      <c r="C1997">
        <v>109</v>
      </c>
      <c r="D1997" t="s">
        <v>2286</v>
      </c>
      <c r="E1997">
        <v>16346122</v>
      </c>
      <c r="F1997" t="s">
        <v>1037</v>
      </c>
      <c r="G1997" t="s">
        <v>7041</v>
      </c>
      <c r="H1997">
        <v>346122</v>
      </c>
      <c r="I1997" t="s">
        <v>7042</v>
      </c>
      <c r="J1997" t="s">
        <v>19</v>
      </c>
      <c r="K1997" t="s">
        <v>20</v>
      </c>
      <c r="L1997">
        <v>16000000</v>
      </c>
      <c r="M1997">
        <v>7.2</v>
      </c>
      <c r="N1997" t="s">
        <v>48</v>
      </c>
    </row>
    <row r="1998" spans="1:14">
      <c r="A1998" t="s">
        <v>430</v>
      </c>
      <c r="B1998">
        <v>450</v>
      </c>
      <c r="C1998">
        <v>94</v>
      </c>
      <c r="D1998" t="s">
        <v>2591</v>
      </c>
      <c r="E1998">
        <v>18329466</v>
      </c>
      <c r="F1998" t="s">
        <v>189</v>
      </c>
      <c r="G1998" t="s">
        <v>7043</v>
      </c>
      <c r="H1998">
        <v>329466</v>
      </c>
      <c r="I1998" t="s">
        <v>7044</v>
      </c>
      <c r="J1998" t="s">
        <v>19</v>
      </c>
      <c r="K1998" t="s">
        <v>20</v>
      </c>
      <c r="L1998">
        <v>18000000</v>
      </c>
      <c r="M1998">
        <v>7.6</v>
      </c>
      <c r="N1998" t="s">
        <v>6282</v>
      </c>
    </row>
    <row r="1999" spans="1:14">
      <c r="A1999" t="s">
        <v>5150</v>
      </c>
      <c r="B1999">
        <v>113</v>
      </c>
      <c r="C1999">
        <v>98</v>
      </c>
      <c r="D1999" t="s">
        <v>550</v>
      </c>
      <c r="E1999">
        <v>389804</v>
      </c>
      <c r="F1999" t="s">
        <v>5150</v>
      </c>
      <c r="G1999" t="s">
        <v>7045</v>
      </c>
      <c r="H1999">
        <v>324804</v>
      </c>
      <c r="I1999" t="s">
        <v>7046</v>
      </c>
      <c r="J1999" t="s">
        <v>19</v>
      </c>
      <c r="K1999" t="s">
        <v>20</v>
      </c>
      <c r="L1999">
        <v>65000</v>
      </c>
      <c r="M1999">
        <v>6.3</v>
      </c>
      <c r="N1999" t="s">
        <v>564</v>
      </c>
    </row>
    <row r="2000" spans="1:14">
      <c r="A2000" t="s">
        <v>6105</v>
      </c>
      <c r="B2000">
        <v>194</v>
      </c>
      <c r="C2000">
        <v>110</v>
      </c>
      <c r="D2000" t="s">
        <v>1065</v>
      </c>
      <c r="E2000">
        <v>13823741</v>
      </c>
      <c r="F2000" t="s">
        <v>3030</v>
      </c>
      <c r="G2000" t="s">
        <v>7047</v>
      </c>
      <c r="H2000">
        <v>323741</v>
      </c>
      <c r="I2000" t="s">
        <v>2958</v>
      </c>
      <c r="J2000" t="s">
        <v>19</v>
      </c>
      <c r="K2000" t="s">
        <v>379</v>
      </c>
      <c r="L2000">
        <v>13500000</v>
      </c>
      <c r="M2000">
        <v>6.9</v>
      </c>
      <c r="N2000" t="s">
        <v>796</v>
      </c>
    </row>
    <row r="2001" spans="1:14">
      <c r="A2001" t="s">
        <v>310</v>
      </c>
      <c r="B2001">
        <v>81</v>
      </c>
      <c r="C2001">
        <v>95</v>
      </c>
      <c r="D2001" t="s">
        <v>3769</v>
      </c>
      <c r="E2001">
        <v>5308707</v>
      </c>
      <c r="F2001" t="s">
        <v>310</v>
      </c>
      <c r="G2001" t="s">
        <v>7048</v>
      </c>
      <c r="H2001">
        <v>308707</v>
      </c>
      <c r="I2001" t="s">
        <v>7049</v>
      </c>
      <c r="J2001" t="s">
        <v>19</v>
      </c>
      <c r="K2001" t="s">
        <v>20</v>
      </c>
      <c r="L2001">
        <v>5000000</v>
      </c>
      <c r="M2001">
        <v>6.4</v>
      </c>
      <c r="N2001" t="s">
        <v>5280</v>
      </c>
    </row>
    <row r="2002" spans="1:14">
      <c r="A2002" t="s">
        <v>2251</v>
      </c>
      <c r="B2002">
        <v>51</v>
      </c>
      <c r="C2002">
        <v>110</v>
      </c>
      <c r="D2002" t="s">
        <v>1615</v>
      </c>
      <c r="E2002">
        <v>4301331</v>
      </c>
      <c r="F2002" t="s">
        <v>1446</v>
      </c>
      <c r="G2002" t="s">
        <v>7050</v>
      </c>
      <c r="H2002">
        <v>301331</v>
      </c>
      <c r="I2002" t="s">
        <v>857</v>
      </c>
      <c r="J2002" t="s">
        <v>19</v>
      </c>
      <c r="K2002" t="s">
        <v>20</v>
      </c>
      <c r="L2002">
        <v>4000000</v>
      </c>
      <c r="M2002">
        <v>6.7</v>
      </c>
      <c r="N2002" t="s">
        <v>466</v>
      </c>
    </row>
    <row r="2003" spans="1:14">
      <c r="A2003" t="s">
        <v>4637</v>
      </c>
      <c r="B2003">
        <v>57</v>
      </c>
      <c r="C2003">
        <v>92</v>
      </c>
      <c r="D2003" t="s">
        <v>3687</v>
      </c>
      <c r="E2003">
        <v>1400000</v>
      </c>
      <c r="F2003" t="s">
        <v>4779</v>
      </c>
      <c r="G2003" t="s">
        <v>7051</v>
      </c>
      <c r="H2003">
        <v>300000</v>
      </c>
      <c r="I2003" t="s">
        <v>7052</v>
      </c>
      <c r="J2003" t="s">
        <v>19</v>
      </c>
      <c r="K2003" t="s">
        <v>20</v>
      </c>
      <c r="L2003">
        <v>1100000</v>
      </c>
      <c r="M2003">
        <v>5.9</v>
      </c>
      <c r="N2003" t="s">
        <v>7053</v>
      </c>
    </row>
    <row r="2004" spans="1:14">
      <c r="A2004" t="s">
        <v>2923</v>
      </c>
      <c r="B2004">
        <v>1</v>
      </c>
      <c r="C2004">
        <v>34</v>
      </c>
      <c r="D2004" t="s">
        <v>2810</v>
      </c>
      <c r="E2004">
        <v>333658</v>
      </c>
      <c r="F2004" t="s">
        <v>2140</v>
      </c>
      <c r="G2004" t="s">
        <v>7054</v>
      </c>
      <c r="H2004">
        <v>299658</v>
      </c>
      <c r="I2004" t="s">
        <v>7055</v>
      </c>
      <c r="J2004" t="s">
        <v>19</v>
      </c>
      <c r="K2004" t="s">
        <v>20</v>
      </c>
      <c r="L2004">
        <v>34000</v>
      </c>
      <c r="M2004">
        <v>7.1</v>
      </c>
      <c r="N2004" t="s">
        <v>7056</v>
      </c>
    </row>
    <row r="2005" spans="1:14">
      <c r="A2005" t="s">
        <v>5192</v>
      </c>
      <c r="B2005">
        <v>31</v>
      </c>
      <c r="C2005">
        <v>81</v>
      </c>
      <c r="D2005" t="s">
        <v>2978</v>
      </c>
      <c r="E2005">
        <v>3293258</v>
      </c>
      <c r="F2005" t="s">
        <v>2167</v>
      </c>
      <c r="G2005" t="s">
        <v>7057</v>
      </c>
      <c r="H2005">
        <v>293258</v>
      </c>
      <c r="I2005" t="s">
        <v>4295</v>
      </c>
      <c r="J2005" t="s">
        <v>19</v>
      </c>
      <c r="K2005" t="s">
        <v>20</v>
      </c>
      <c r="L2005">
        <v>3000000</v>
      </c>
      <c r="M2005">
        <v>5.2</v>
      </c>
      <c r="N2005" t="s">
        <v>7058</v>
      </c>
    </row>
    <row r="2006" spans="1:14">
      <c r="A2006" t="s">
        <v>2801</v>
      </c>
      <c r="B2006">
        <v>72</v>
      </c>
      <c r="C2006">
        <v>96</v>
      </c>
      <c r="D2006" t="s">
        <v>7059</v>
      </c>
      <c r="E2006">
        <v>7292175</v>
      </c>
      <c r="F2006" t="s">
        <v>7060</v>
      </c>
      <c r="G2006" t="s">
        <v>7061</v>
      </c>
      <c r="H2006">
        <v>292175</v>
      </c>
      <c r="I2006" t="s">
        <v>5413</v>
      </c>
      <c r="J2006" t="s">
        <v>19</v>
      </c>
      <c r="K2006" t="s">
        <v>20</v>
      </c>
      <c r="L2006">
        <v>7000000</v>
      </c>
      <c r="M2006">
        <v>6.4</v>
      </c>
      <c r="N2006" t="s">
        <v>564</v>
      </c>
    </row>
    <row r="2007" spans="1:14">
      <c r="A2007" t="s">
        <v>2467</v>
      </c>
      <c r="B2007">
        <v>196</v>
      </c>
      <c r="C2007">
        <v>92</v>
      </c>
      <c r="D2007" t="s">
        <v>1934</v>
      </c>
      <c r="E2007">
        <v>8279017</v>
      </c>
      <c r="F2007" t="s">
        <v>7062</v>
      </c>
      <c r="G2007" t="s">
        <v>7063</v>
      </c>
      <c r="H2007">
        <v>279017</v>
      </c>
      <c r="I2007" t="s">
        <v>5110</v>
      </c>
      <c r="J2007" t="s">
        <v>19</v>
      </c>
      <c r="K2007" t="s">
        <v>379</v>
      </c>
      <c r="L2007">
        <v>8000000</v>
      </c>
      <c r="M2007">
        <v>6.9</v>
      </c>
      <c r="N2007" t="s">
        <v>7064</v>
      </c>
    </row>
    <row r="2008" spans="1:14">
      <c r="A2008" t="s">
        <v>1439</v>
      </c>
      <c r="B2008">
        <v>18</v>
      </c>
      <c r="C2008">
        <v>86</v>
      </c>
      <c r="D2008" t="s">
        <v>2094</v>
      </c>
      <c r="E2008">
        <v>1277257</v>
      </c>
      <c r="F2008" t="s">
        <v>1121</v>
      </c>
      <c r="G2008" t="s">
        <v>7065</v>
      </c>
      <c r="H2008">
        <v>277257</v>
      </c>
      <c r="I2008" t="s">
        <v>5182</v>
      </c>
      <c r="J2008" t="s">
        <v>19</v>
      </c>
      <c r="K2008" t="s">
        <v>379</v>
      </c>
      <c r="L2008">
        <v>1000000</v>
      </c>
      <c r="M2008">
        <v>6.8</v>
      </c>
      <c r="N2008" t="s">
        <v>564</v>
      </c>
    </row>
    <row r="2009" spans="1:14">
      <c r="A2009" t="s">
        <v>5524</v>
      </c>
      <c r="B2009">
        <v>98</v>
      </c>
      <c r="C2009">
        <v>83</v>
      </c>
      <c r="D2009" t="s">
        <v>2395</v>
      </c>
      <c r="E2009">
        <v>22264487</v>
      </c>
      <c r="F2009" t="s">
        <v>6938</v>
      </c>
      <c r="G2009" t="s">
        <v>7066</v>
      </c>
      <c r="H2009">
        <v>264487</v>
      </c>
      <c r="I2009" t="s">
        <v>7067</v>
      </c>
      <c r="J2009" t="s">
        <v>19</v>
      </c>
      <c r="K2009" t="s">
        <v>20</v>
      </c>
      <c r="L2009">
        <v>22000000</v>
      </c>
      <c r="M2009">
        <v>4.5999999999999996</v>
      </c>
      <c r="N2009" t="s">
        <v>57</v>
      </c>
    </row>
    <row r="2010" spans="1:14">
      <c r="A2010" t="s">
        <v>4722</v>
      </c>
      <c r="B2010">
        <v>148</v>
      </c>
      <c r="C2010">
        <v>90</v>
      </c>
      <c r="D2010" t="s">
        <v>5164</v>
      </c>
      <c r="E2010">
        <v>20259297</v>
      </c>
      <c r="F2010" t="s">
        <v>6630</v>
      </c>
      <c r="G2010" t="s">
        <v>7068</v>
      </c>
      <c r="H2010">
        <v>259297</v>
      </c>
      <c r="I2010" t="s">
        <v>1101</v>
      </c>
      <c r="J2010" t="s">
        <v>19</v>
      </c>
      <c r="K2010" t="s">
        <v>20</v>
      </c>
      <c r="L2010">
        <v>20000000</v>
      </c>
      <c r="M2010">
        <v>4.7</v>
      </c>
      <c r="N2010" t="s">
        <v>3011</v>
      </c>
    </row>
    <row r="2011" spans="1:14">
      <c r="A2011" t="s">
        <v>1496</v>
      </c>
      <c r="B2011">
        <v>9</v>
      </c>
      <c r="C2011">
        <v>91</v>
      </c>
      <c r="D2011" t="s">
        <v>1506</v>
      </c>
      <c r="E2011">
        <v>2850263</v>
      </c>
      <c r="F2011" t="s">
        <v>1573</v>
      </c>
      <c r="G2011" t="s">
        <v>7069</v>
      </c>
      <c r="H2011">
        <v>250263</v>
      </c>
      <c r="I2011" t="s">
        <v>7070</v>
      </c>
      <c r="J2011" t="s">
        <v>19</v>
      </c>
      <c r="K2011" t="s">
        <v>20</v>
      </c>
      <c r="L2011">
        <v>2600000</v>
      </c>
      <c r="M2011">
        <v>6.2</v>
      </c>
      <c r="N2011" t="s">
        <v>7071</v>
      </c>
    </row>
    <row r="2012" spans="1:14">
      <c r="A2012" t="s">
        <v>5306</v>
      </c>
      <c r="B2012">
        <v>77</v>
      </c>
      <c r="C2012">
        <v>98</v>
      </c>
      <c r="D2012" t="s">
        <v>5666</v>
      </c>
      <c r="E2012">
        <v>1943649</v>
      </c>
      <c r="F2012" t="s">
        <v>7072</v>
      </c>
      <c r="G2012" t="s">
        <v>7073</v>
      </c>
      <c r="H2012">
        <v>243649</v>
      </c>
      <c r="I2012" t="s">
        <v>3616</v>
      </c>
      <c r="J2012" t="s">
        <v>19</v>
      </c>
      <c r="K2012" t="s">
        <v>20</v>
      </c>
      <c r="L2012">
        <v>1700000</v>
      </c>
      <c r="M2012">
        <v>6.3</v>
      </c>
      <c r="N2012" t="s">
        <v>5587</v>
      </c>
    </row>
    <row r="2013" spans="1:14">
      <c r="A2013" t="s">
        <v>6009</v>
      </c>
      <c r="B2013">
        <v>43</v>
      </c>
      <c r="C2013">
        <v>86</v>
      </c>
      <c r="D2013" t="s">
        <v>7074</v>
      </c>
      <c r="E2013">
        <v>617172</v>
      </c>
      <c r="F2013" t="s">
        <v>1387</v>
      </c>
      <c r="G2013" t="s">
        <v>7075</v>
      </c>
      <c r="H2013">
        <v>242172</v>
      </c>
      <c r="I2013" t="s">
        <v>7076</v>
      </c>
      <c r="J2013" t="s">
        <v>19</v>
      </c>
      <c r="K2013" t="s">
        <v>20</v>
      </c>
      <c r="L2013">
        <v>375000</v>
      </c>
      <c r="M2013">
        <v>7</v>
      </c>
      <c r="N2013" t="s">
        <v>173</v>
      </c>
    </row>
    <row r="2014" spans="1:14">
      <c r="A2014" t="s">
        <v>313</v>
      </c>
      <c r="B2014">
        <v>114</v>
      </c>
      <c r="C2014">
        <v>104</v>
      </c>
      <c r="D2014" t="s">
        <v>1470</v>
      </c>
      <c r="E2014">
        <v>20241395</v>
      </c>
      <c r="F2014" t="s">
        <v>7077</v>
      </c>
      <c r="G2014" t="s">
        <v>7078</v>
      </c>
      <c r="H2014">
        <v>241395</v>
      </c>
      <c r="I2014" t="s">
        <v>7079</v>
      </c>
      <c r="J2014" t="s">
        <v>19</v>
      </c>
      <c r="K2014" t="s">
        <v>20</v>
      </c>
      <c r="L2014">
        <v>20000000</v>
      </c>
      <c r="M2014">
        <v>6.1</v>
      </c>
      <c r="N2014" t="s">
        <v>2241</v>
      </c>
    </row>
    <row r="2015" spans="1:14">
      <c r="A2015" t="s">
        <v>5078</v>
      </c>
      <c r="B2015">
        <v>21</v>
      </c>
      <c r="C2015">
        <v>90</v>
      </c>
      <c r="D2015" t="s">
        <v>7080</v>
      </c>
      <c r="E2015">
        <v>277233</v>
      </c>
      <c r="F2015" t="s">
        <v>7081</v>
      </c>
      <c r="G2015" t="s">
        <v>7082</v>
      </c>
      <c r="H2015">
        <v>237233</v>
      </c>
      <c r="I2015" t="s">
        <v>7083</v>
      </c>
      <c r="J2015" t="s">
        <v>19</v>
      </c>
      <c r="K2015" t="s">
        <v>20</v>
      </c>
      <c r="L2015">
        <v>40000</v>
      </c>
      <c r="M2015">
        <v>7.6</v>
      </c>
      <c r="N2015" t="s">
        <v>331</v>
      </c>
    </row>
    <row r="2016" spans="1:14">
      <c r="A2016" t="s">
        <v>699</v>
      </c>
      <c r="B2016">
        <v>176</v>
      </c>
      <c r="C2016">
        <v>112</v>
      </c>
      <c r="D2016" t="s">
        <v>737</v>
      </c>
      <c r="E2016">
        <v>70224196</v>
      </c>
      <c r="F2016" t="s">
        <v>1044</v>
      </c>
      <c r="G2016" t="s">
        <v>7084</v>
      </c>
      <c r="H2016">
        <v>224196</v>
      </c>
      <c r="I2016" t="s">
        <v>4124</v>
      </c>
      <c r="J2016" t="s">
        <v>19</v>
      </c>
      <c r="K2016" t="s">
        <v>20</v>
      </c>
      <c r="L2016">
        <v>70000000</v>
      </c>
      <c r="M2016">
        <v>5.6</v>
      </c>
      <c r="N2016" t="s">
        <v>7085</v>
      </c>
    </row>
    <row r="2017" spans="1:14">
      <c r="A2017" t="s">
        <v>5529</v>
      </c>
      <c r="B2017">
        <v>3</v>
      </c>
      <c r="C2017">
        <v>78</v>
      </c>
      <c r="D2017" t="s">
        <v>7086</v>
      </c>
      <c r="E2017">
        <v>243768</v>
      </c>
      <c r="F2017" t="s">
        <v>7087</v>
      </c>
      <c r="G2017" t="s">
        <v>7088</v>
      </c>
      <c r="H2017">
        <v>213768</v>
      </c>
      <c r="I2017" t="s">
        <v>7089</v>
      </c>
      <c r="J2017" t="s">
        <v>19</v>
      </c>
      <c r="K2017" t="s">
        <v>20</v>
      </c>
      <c r="L2017">
        <v>30000</v>
      </c>
      <c r="M2017">
        <v>4.0999999999999996</v>
      </c>
      <c r="N2017" t="s">
        <v>181</v>
      </c>
    </row>
    <row r="2018" spans="1:14">
      <c r="A2018" t="s">
        <v>2694</v>
      </c>
      <c r="B2018">
        <v>300</v>
      </c>
      <c r="C2018">
        <v>107</v>
      </c>
      <c r="D2018" t="s">
        <v>4467</v>
      </c>
      <c r="E2018">
        <v>16204793</v>
      </c>
      <c r="F2018" t="s">
        <v>190</v>
      </c>
      <c r="G2018" t="s">
        <v>7090</v>
      </c>
      <c r="H2018">
        <v>204793</v>
      </c>
      <c r="I2018" t="s">
        <v>7091</v>
      </c>
      <c r="J2018" t="s">
        <v>19</v>
      </c>
      <c r="K2018" t="s">
        <v>20</v>
      </c>
      <c r="L2018">
        <v>16000000</v>
      </c>
      <c r="M2018">
        <v>5.0999999999999996</v>
      </c>
      <c r="N2018" t="s">
        <v>687</v>
      </c>
    </row>
    <row r="2019" spans="1:14">
      <c r="A2019" t="s">
        <v>3441</v>
      </c>
      <c r="B2019">
        <v>143</v>
      </c>
      <c r="C2019">
        <v>108</v>
      </c>
      <c r="D2019" t="s">
        <v>739</v>
      </c>
      <c r="E2019">
        <v>40203020</v>
      </c>
      <c r="F2019" t="s">
        <v>793</v>
      </c>
      <c r="G2019" t="s">
        <v>7092</v>
      </c>
      <c r="H2019">
        <v>203020</v>
      </c>
      <c r="I2019" t="s">
        <v>3056</v>
      </c>
      <c r="J2019" t="s">
        <v>19</v>
      </c>
      <c r="K2019" t="s">
        <v>379</v>
      </c>
      <c r="L2019">
        <v>40000000</v>
      </c>
      <c r="M2019">
        <v>5.9</v>
      </c>
      <c r="N2019" t="s">
        <v>564</v>
      </c>
    </row>
    <row r="2020" spans="1:14">
      <c r="A2020" t="s">
        <v>3148</v>
      </c>
      <c r="B2020">
        <v>11</v>
      </c>
      <c r="C2020">
        <v>114</v>
      </c>
      <c r="D2020" t="s">
        <v>3099</v>
      </c>
      <c r="E2020">
        <v>1001437</v>
      </c>
      <c r="F2020" t="s">
        <v>7093</v>
      </c>
      <c r="G2020" t="s">
        <v>7094</v>
      </c>
      <c r="H2020">
        <v>201437</v>
      </c>
      <c r="I2020" t="s">
        <v>7095</v>
      </c>
      <c r="J2020" t="s">
        <v>19</v>
      </c>
      <c r="K2020" t="s">
        <v>20</v>
      </c>
      <c r="L2020">
        <v>800000</v>
      </c>
      <c r="M2020">
        <v>7.2</v>
      </c>
      <c r="N2020" t="s">
        <v>32</v>
      </c>
    </row>
    <row r="2021" spans="1:14">
      <c r="A2021" t="s">
        <v>2421</v>
      </c>
      <c r="B2021">
        <v>97</v>
      </c>
      <c r="C2021">
        <v>110</v>
      </c>
      <c r="D2021" t="s">
        <v>5827</v>
      </c>
      <c r="E2021">
        <v>10200000</v>
      </c>
      <c r="F2021" t="s">
        <v>5169</v>
      </c>
      <c r="G2021" t="s">
        <v>7096</v>
      </c>
      <c r="H2021">
        <v>200000</v>
      </c>
      <c r="I2021" t="s">
        <v>7097</v>
      </c>
      <c r="J2021" t="s">
        <v>19</v>
      </c>
      <c r="K2021" t="s">
        <v>20</v>
      </c>
      <c r="L2021">
        <v>10000000</v>
      </c>
      <c r="M2021">
        <v>7.3</v>
      </c>
      <c r="N2021" t="s">
        <v>205</v>
      </c>
    </row>
    <row r="2022" spans="1:14">
      <c r="A2022" t="s">
        <v>723</v>
      </c>
      <c r="B2022">
        <v>75</v>
      </c>
      <c r="C2022">
        <v>90</v>
      </c>
      <c r="D2022" t="s">
        <v>7098</v>
      </c>
      <c r="E2022">
        <v>241816</v>
      </c>
      <c r="F2022" t="s">
        <v>7099</v>
      </c>
      <c r="G2022" t="s">
        <v>7100</v>
      </c>
      <c r="H2022">
        <v>199816</v>
      </c>
      <c r="I2022" t="s">
        <v>7101</v>
      </c>
      <c r="J2022" t="s">
        <v>19</v>
      </c>
      <c r="K2022" t="s">
        <v>20</v>
      </c>
      <c r="L2022">
        <v>42000</v>
      </c>
      <c r="M2022">
        <v>7.5</v>
      </c>
      <c r="N2022" t="s">
        <v>48</v>
      </c>
    </row>
    <row r="2023" spans="1:14">
      <c r="A2023" t="s">
        <v>5386</v>
      </c>
      <c r="B2023">
        <v>15</v>
      </c>
      <c r="C2023">
        <v>85</v>
      </c>
      <c r="D2023" t="s">
        <v>7102</v>
      </c>
      <c r="E2023">
        <v>381225</v>
      </c>
      <c r="F2023" t="s">
        <v>7103</v>
      </c>
      <c r="G2023" t="s">
        <v>7104</v>
      </c>
      <c r="H2023">
        <v>181225</v>
      </c>
      <c r="I2023" t="s">
        <v>7105</v>
      </c>
      <c r="J2023" t="s">
        <v>19</v>
      </c>
      <c r="K2023" t="s">
        <v>20</v>
      </c>
      <c r="L2023">
        <v>200000</v>
      </c>
      <c r="M2023">
        <v>7.2</v>
      </c>
      <c r="N2023" t="s">
        <v>173</v>
      </c>
    </row>
    <row r="2024" spans="1:14">
      <c r="A2024" t="s">
        <v>1798</v>
      </c>
      <c r="B2024">
        <v>51</v>
      </c>
      <c r="C2024">
        <v>85</v>
      </c>
      <c r="D2024" t="s">
        <v>7019</v>
      </c>
      <c r="E2024">
        <v>192467</v>
      </c>
      <c r="F2024" t="s">
        <v>1850</v>
      </c>
      <c r="G2024" t="s">
        <v>7106</v>
      </c>
      <c r="H2024">
        <v>177467</v>
      </c>
      <c r="I2024" t="s">
        <v>7107</v>
      </c>
      <c r="J2024" t="s">
        <v>19</v>
      </c>
      <c r="K2024" t="s">
        <v>20</v>
      </c>
      <c r="L2024">
        <v>15000</v>
      </c>
      <c r="M2024">
        <v>6.6</v>
      </c>
      <c r="N2024" t="s">
        <v>564</v>
      </c>
    </row>
    <row r="2025" spans="1:14">
      <c r="A2025" t="s">
        <v>1884</v>
      </c>
      <c r="B2025">
        <v>73</v>
      </c>
      <c r="C2025">
        <v>108</v>
      </c>
      <c r="D2025" t="s">
        <v>7108</v>
      </c>
      <c r="E2025">
        <v>180483</v>
      </c>
      <c r="F2025" t="s">
        <v>7109</v>
      </c>
      <c r="G2025" t="s">
        <v>7110</v>
      </c>
      <c r="H2025">
        <v>170483</v>
      </c>
      <c r="I2025" t="s">
        <v>7111</v>
      </c>
      <c r="J2025" t="s">
        <v>19</v>
      </c>
      <c r="K2025" t="s">
        <v>20</v>
      </c>
      <c r="L2025">
        <v>10000</v>
      </c>
      <c r="M2025">
        <v>6.1</v>
      </c>
      <c r="N2025" t="s">
        <v>7112</v>
      </c>
    </row>
    <row r="2026" spans="1:14">
      <c r="A2026" t="s">
        <v>449</v>
      </c>
      <c r="B2026">
        <v>74</v>
      </c>
      <c r="C2026">
        <v>94</v>
      </c>
      <c r="D2026" t="s">
        <v>472</v>
      </c>
      <c r="E2026">
        <v>6165429</v>
      </c>
      <c r="F2026" t="s">
        <v>7113</v>
      </c>
      <c r="G2026" t="s">
        <v>7114</v>
      </c>
      <c r="H2026">
        <v>165429</v>
      </c>
      <c r="I2026" t="s">
        <v>7115</v>
      </c>
      <c r="J2026" t="s">
        <v>187</v>
      </c>
      <c r="K2026" t="s">
        <v>347</v>
      </c>
      <c r="L2026">
        <v>6000000</v>
      </c>
      <c r="M2026">
        <v>7.5</v>
      </c>
      <c r="N2026" t="s">
        <v>7116</v>
      </c>
    </row>
    <row r="2027" spans="1:14">
      <c r="A2027" t="s">
        <v>4915</v>
      </c>
      <c r="B2027">
        <v>156</v>
      </c>
      <c r="C2027">
        <v>95</v>
      </c>
      <c r="D2027" t="s">
        <v>478</v>
      </c>
      <c r="E2027">
        <v>50150619</v>
      </c>
      <c r="F2027" t="s">
        <v>646</v>
      </c>
      <c r="G2027" t="s">
        <v>7117</v>
      </c>
      <c r="H2027">
        <v>150619</v>
      </c>
      <c r="I2027" t="s">
        <v>2413</v>
      </c>
      <c r="J2027" t="s">
        <v>19</v>
      </c>
      <c r="K2027" t="s">
        <v>20</v>
      </c>
      <c r="L2027">
        <v>50000000</v>
      </c>
      <c r="M2027">
        <v>7.3</v>
      </c>
      <c r="N2027" t="s">
        <v>147</v>
      </c>
    </row>
    <row r="2028" spans="1:14">
      <c r="A2028" t="s">
        <v>2876</v>
      </c>
      <c r="B2028">
        <v>81</v>
      </c>
      <c r="C2028">
        <v>110</v>
      </c>
      <c r="D2028" t="s">
        <v>7118</v>
      </c>
      <c r="E2028">
        <v>136007</v>
      </c>
      <c r="F2028" t="s">
        <v>7119</v>
      </c>
      <c r="G2028" t="s">
        <v>7120</v>
      </c>
      <c r="H2028">
        <v>131507</v>
      </c>
      <c r="I2028" t="s">
        <v>7121</v>
      </c>
      <c r="J2028" t="s">
        <v>65</v>
      </c>
      <c r="K2028" t="s">
        <v>822</v>
      </c>
      <c r="L2028">
        <v>4500</v>
      </c>
      <c r="M2028">
        <v>6.9</v>
      </c>
      <c r="N2028" t="s">
        <v>1280</v>
      </c>
    </row>
    <row r="2029" spans="1:14">
      <c r="A2029" t="s">
        <v>419</v>
      </c>
      <c r="B2029">
        <v>253</v>
      </c>
      <c r="C2029">
        <v>97</v>
      </c>
      <c r="D2029" t="s">
        <v>2021</v>
      </c>
      <c r="E2029">
        <v>60128566</v>
      </c>
      <c r="F2029" t="s">
        <v>4681</v>
      </c>
      <c r="G2029" t="s">
        <v>7122</v>
      </c>
      <c r="H2029">
        <v>128566</v>
      </c>
      <c r="I2029" t="s">
        <v>6172</v>
      </c>
      <c r="J2029" t="s">
        <v>19</v>
      </c>
      <c r="K2029" t="s">
        <v>2416</v>
      </c>
      <c r="L2029">
        <v>60000000</v>
      </c>
      <c r="M2029">
        <v>5.9</v>
      </c>
      <c r="N2029" t="s">
        <v>2106</v>
      </c>
    </row>
    <row r="2030" spans="1:14">
      <c r="A2030" t="s">
        <v>3155</v>
      </c>
      <c r="B2030">
        <v>99</v>
      </c>
      <c r="C2030">
        <v>90</v>
      </c>
      <c r="D2030" t="s">
        <v>3069</v>
      </c>
      <c r="E2030">
        <v>489220</v>
      </c>
      <c r="F2030" t="s">
        <v>7123</v>
      </c>
      <c r="G2030" t="s">
        <v>7124</v>
      </c>
      <c r="H2030">
        <v>124220</v>
      </c>
      <c r="I2030" t="s">
        <v>7125</v>
      </c>
      <c r="J2030" t="s">
        <v>19</v>
      </c>
      <c r="K2030" t="s">
        <v>1075</v>
      </c>
      <c r="L2030">
        <v>365000</v>
      </c>
      <c r="M2030">
        <v>7.3</v>
      </c>
      <c r="N2030" t="s">
        <v>1579</v>
      </c>
    </row>
    <row r="2031" spans="1:14">
      <c r="A2031" t="s">
        <v>2493</v>
      </c>
      <c r="B2031">
        <v>80</v>
      </c>
      <c r="C2031">
        <v>91</v>
      </c>
      <c r="D2031" t="s">
        <v>481</v>
      </c>
      <c r="E2031">
        <v>100117603</v>
      </c>
      <c r="F2031" t="s">
        <v>358</v>
      </c>
      <c r="G2031" t="s">
        <v>7126</v>
      </c>
      <c r="H2031">
        <v>117603</v>
      </c>
      <c r="I2031" t="s">
        <v>2081</v>
      </c>
      <c r="J2031" t="s">
        <v>19</v>
      </c>
      <c r="K2031" t="s">
        <v>20</v>
      </c>
      <c r="L2031">
        <v>100000000</v>
      </c>
      <c r="M2031">
        <v>6.9</v>
      </c>
      <c r="N2031" t="s">
        <v>7127</v>
      </c>
    </row>
    <row r="2032" spans="1:14">
      <c r="A2032" t="s">
        <v>4172</v>
      </c>
      <c r="B2032">
        <v>5</v>
      </c>
      <c r="C2032">
        <v>101</v>
      </c>
      <c r="D2032" t="s">
        <v>2415</v>
      </c>
      <c r="E2032">
        <v>3105269</v>
      </c>
      <c r="F2032" t="s">
        <v>1123</v>
      </c>
      <c r="G2032" t="s">
        <v>7128</v>
      </c>
      <c r="H2032">
        <v>105269</v>
      </c>
      <c r="I2032" t="s">
        <v>7129</v>
      </c>
      <c r="J2032" t="s">
        <v>19</v>
      </c>
      <c r="K2032" t="s">
        <v>2875</v>
      </c>
      <c r="L2032">
        <v>3000000</v>
      </c>
      <c r="M2032">
        <v>5</v>
      </c>
      <c r="N2032" t="s">
        <v>2302</v>
      </c>
    </row>
    <row r="2033" spans="1:14">
      <c r="A2033" t="s">
        <v>4533</v>
      </c>
      <c r="B2033">
        <v>126</v>
      </c>
      <c r="C2033">
        <v>90</v>
      </c>
      <c r="D2033" t="s">
        <v>7130</v>
      </c>
      <c r="E2033">
        <v>603943</v>
      </c>
      <c r="F2033" t="s">
        <v>551</v>
      </c>
      <c r="G2033" t="s">
        <v>7131</v>
      </c>
      <c r="H2033">
        <v>103943</v>
      </c>
      <c r="I2033" t="s">
        <v>1309</v>
      </c>
      <c r="J2033" t="s">
        <v>19</v>
      </c>
      <c r="K2033" t="s">
        <v>20</v>
      </c>
      <c r="L2033">
        <v>500000</v>
      </c>
      <c r="M2033">
        <v>7.3</v>
      </c>
      <c r="N2033" t="s">
        <v>758</v>
      </c>
    </row>
    <row r="2034" spans="1:14">
      <c r="A2034" t="s">
        <v>2774</v>
      </c>
      <c r="B2034">
        <v>45</v>
      </c>
      <c r="C2034">
        <v>114</v>
      </c>
      <c r="D2034" t="s">
        <v>7132</v>
      </c>
      <c r="E2034">
        <v>15100000</v>
      </c>
      <c r="F2034" t="s">
        <v>4798</v>
      </c>
      <c r="G2034" t="s">
        <v>7133</v>
      </c>
      <c r="H2034">
        <v>100000</v>
      </c>
      <c r="I2034" t="s">
        <v>4328</v>
      </c>
      <c r="J2034" t="s">
        <v>19</v>
      </c>
      <c r="K2034" t="s">
        <v>20</v>
      </c>
      <c r="L2034">
        <v>15000000</v>
      </c>
      <c r="M2034">
        <v>6</v>
      </c>
      <c r="N2034" t="s">
        <v>1740</v>
      </c>
    </row>
    <row r="2035" spans="1:14">
      <c r="A2035" t="s">
        <v>1891</v>
      </c>
      <c r="B2035">
        <v>43</v>
      </c>
      <c r="C2035">
        <v>90</v>
      </c>
      <c r="D2035" t="s">
        <v>7134</v>
      </c>
      <c r="E2035">
        <v>85222</v>
      </c>
      <c r="F2035" t="s">
        <v>7135</v>
      </c>
      <c r="G2035" t="s">
        <v>7136</v>
      </c>
      <c r="H2035">
        <v>84122</v>
      </c>
      <c r="I2035" t="s">
        <v>1891</v>
      </c>
      <c r="J2035" t="s">
        <v>19</v>
      </c>
      <c r="K2035" t="s">
        <v>20</v>
      </c>
      <c r="L2035">
        <v>1100</v>
      </c>
      <c r="M2035">
        <v>6.6</v>
      </c>
      <c r="N2035" t="s">
        <v>173</v>
      </c>
    </row>
    <row r="2036" spans="1:14">
      <c r="A2036" t="s">
        <v>398</v>
      </c>
      <c r="B2036">
        <v>162</v>
      </c>
      <c r="C2036">
        <v>91</v>
      </c>
      <c r="D2036" t="s">
        <v>1522</v>
      </c>
      <c r="E2036">
        <v>140080850</v>
      </c>
      <c r="F2036" t="s">
        <v>7137</v>
      </c>
      <c r="G2036" t="s">
        <v>7138</v>
      </c>
      <c r="H2036">
        <v>80850</v>
      </c>
      <c r="I2036" t="s">
        <v>7139</v>
      </c>
      <c r="J2036" t="s">
        <v>19</v>
      </c>
      <c r="K2036" t="s">
        <v>20</v>
      </c>
      <c r="L2036">
        <v>140000000</v>
      </c>
      <c r="M2036">
        <v>6.2</v>
      </c>
      <c r="N2036" t="s">
        <v>709</v>
      </c>
    </row>
    <row r="2037" spans="1:14">
      <c r="A2037" t="s">
        <v>5131</v>
      </c>
      <c r="B2037">
        <v>88</v>
      </c>
      <c r="C2037">
        <v>90</v>
      </c>
      <c r="D2037" t="s">
        <v>7140</v>
      </c>
      <c r="E2037">
        <v>110536</v>
      </c>
      <c r="F2037" t="s">
        <v>7141</v>
      </c>
      <c r="G2037" t="s">
        <v>7142</v>
      </c>
      <c r="H2037">
        <v>70536</v>
      </c>
      <c r="I2037" t="s">
        <v>5131</v>
      </c>
      <c r="J2037" t="s">
        <v>19</v>
      </c>
      <c r="K2037" t="s">
        <v>20</v>
      </c>
      <c r="L2037">
        <v>40000</v>
      </c>
      <c r="M2037">
        <v>7</v>
      </c>
      <c r="N2037" t="s">
        <v>6145</v>
      </c>
    </row>
    <row r="2038" spans="1:14">
      <c r="A2038" t="s">
        <v>5595</v>
      </c>
      <c r="B2038">
        <v>35</v>
      </c>
      <c r="C2038">
        <v>80</v>
      </c>
      <c r="D2038" t="s">
        <v>7143</v>
      </c>
      <c r="E2038">
        <v>70071</v>
      </c>
      <c r="F2038" t="s">
        <v>7144</v>
      </c>
      <c r="G2038" t="s">
        <v>7145</v>
      </c>
      <c r="H2038">
        <v>63071</v>
      </c>
      <c r="I2038" t="s">
        <v>7146</v>
      </c>
      <c r="J2038" t="s">
        <v>19</v>
      </c>
      <c r="K2038" t="s">
        <v>7147</v>
      </c>
      <c r="L2038">
        <v>7000</v>
      </c>
      <c r="M2038">
        <v>6.3</v>
      </c>
      <c r="N2038" t="s">
        <v>64</v>
      </c>
    </row>
    <row r="2039" spans="1:14">
      <c r="A2039" t="s">
        <v>3934</v>
      </c>
      <c r="B2039">
        <v>22</v>
      </c>
      <c r="C2039">
        <v>88</v>
      </c>
      <c r="D2039" t="s">
        <v>1895</v>
      </c>
      <c r="E2039">
        <v>76382</v>
      </c>
      <c r="F2039" t="s">
        <v>7148</v>
      </c>
      <c r="G2039" t="s">
        <v>7149</v>
      </c>
      <c r="H2039">
        <v>61382</v>
      </c>
      <c r="I2039" t="s">
        <v>5275</v>
      </c>
      <c r="J2039" t="s">
        <v>19</v>
      </c>
      <c r="K2039" t="s">
        <v>20</v>
      </c>
      <c r="L2039">
        <v>15000</v>
      </c>
      <c r="M2039">
        <v>6.2</v>
      </c>
      <c r="N2039" t="s">
        <v>74</v>
      </c>
    </row>
    <row r="2040" spans="1:14">
      <c r="A2040" t="s">
        <v>257</v>
      </c>
      <c r="B2040">
        <v>231</v>
      </c>
      <c r="C2040">
        <v>104</v>
      </c>
      <c r="D2040" t="s">
        <v>7150</v>
      </c>
      <c r="E2040">
        <v>1007962</v>
      </c>
      <c r="F2040" t="s">
        <v>7151</v>
      </c>
      <c r="G2040" t="s">
        <v>7152</v>
      </c>
      <c r="H2040">
        <v>57962</v>
      </c>
      <c r="I2040" t="s">
        <v>7153</v>
      </c>
      <c r="J2040" t="s">
        <v>19</v>
      </c>
      <c r="K2040" t="s">
        <v>20</v>
      </c>
      <c r="L2040">
        <v>950000</v>
      </c>
      <c r="M2040">
        <v>7.1</v>
      </c>
      <c r="N2040" t="s">
        <v>1608</v>
      </c>
    </row>
    <row r="2041" spans="1:14">
      <c r="A2041" t="s">
        <v>1699</v>
      </c>
      <c r="B2041">
        <v>226</v>
      </c>
      <c r="C2041">
        <v>139</v>
      </c>
      <c r="D2041" t="s">
        <v>7154</v>
      </c>
      <c r="E2041">
        <v>6857096</v>
      </c>
      <c r="F2041" t="s">
        <v>7155</v>
      </c>
      <c r="G2041" t="s">
        <v>7156</v>
      </c>
      <c r="H2041">
        <v>57096</v>
      </c>
      <c r="I2041" t="s">
        <v>7157</v>
      </c>
      <c r="J2041" t="s">
        <v>65</v>
      </c>
      <c r="K2041" t="s">
        <v>1075</v>
      </c>
      <c r="L2041">
        <v>6800000</v>
      </c>
      <c r="M2041">
        <v>8.1999999999999993</v>
      </c>
      <c r="N2041" t="s">
        <v>7158</v>
      </c>
    </row>
    <row r="2042" spans="1:14">
      <c r="A2042" t="s">
        <v>3823</v>
      </c>
      <c r="B2042">
        <v>286</v>
      </c>
      <c r="C2042">
        <v>90</v>
      </c>
      <c r="D2042" t="s">
        <v>7159</v>
      </c>
      <c r="E2042">
        <v>318622</v>
      </c>
      <c r="F2042" t="s">
        <v>903</v>
      </c>
      <c r="G2042" t="s">
        <v>7160</v>
      </c>
      <c r="H2042">
        <v>48622</v>
      </c>
      <c r="I2042" t="s">
        <v>7161</v>
      </c>
      <c r="J2042" t="s">
        <v>19</v>
      </c>
      <c r="K2042" t="s">
        <v>20</v>
      </c>
      <c r="L2042">
        <v>270000</v>
      </c>
      <c r="M2042">
        <v>6.4</v>
      </c>
      <c r="N2042" t="s">
        <v>3555</v>
      </c>
    </row>
    <row r="2043" spans="1:14">
      <c r="A2043" t="s">
        <v>3062</v>
      </c>
      <c r="B2043">
        <v>163</v>
      </c>
      <c r="C2043">
        <v>104</v>
      </c>
      <c r="D2043" t="s">
        <v>7162</v>
      </c>
      <c r="E2043">
        <v>4046737</v>
      </c>
      <c r="F2043" t="s">
        <v>7163</v>
      </c>
      <c r="G2043" t="s">
        <v>7164</v>
      </c>
      <c r="H2043">
        <v>46737</v>
      </c>
      <c r="I2043" t="s">
        <v>7165</v>
      </c>
      <c r="J2043" t="s">
        <v>19</v>
      </c>
      <c r="K2043" t="s">
        <v>20</v>
      </c>
      <c r="L2043">
        <v>4000000</v>
      </c>
      <c r="M2043">
        <v>7.1</v>
      </c>
      <c r="N2043" t="s">
        <v>564</v>
      </c>
    </row>
    <row r="2044" spans="1:14">
      <c r="A2044" t="s">
        <v>2533</v>
      </c>
      <c r="B2044">
        <v>43</v>
      </c>
      <c r="C2044">
        <v>78</v>
      </c>
      <c r="D2044" t="s">
        <v>639</v>
      </c>
      <c r="E2044">
        <v>191309</v>
      </c>
      <c r="F2044" t="s">
        <v>7166</v>
      </c>
      <c r="G2044" t="s">
        <v>7167</v>
      </c>
      <c r="H2044">
        <v>41309</v>
      </c>
      <c r="I2044" t="s">
        <v>7168</v>
      </c>
      <c r="J2044" t="s">
        <v>19</v>
      </c>
      <c r="K2044" t="s">
        <v>20</v>
      </c>
      <c r="L2044">
        <v>150000</v>
      </c>
      <c r="M2044">
        <v>5.5</v>
      </c>
      <c r="N2044" t="s">
        <v>205</v>
      </c>
    </row>
    <row r="2045" spans="1:14">
      <c r="A2045" t="s">
        <v>5853</v>
      </c>
      <c r="B2045">
        <v>4</v>
      </c>
      <c r="C2045">
        <v>92</v>
      </c>
      <c r="D2045" t="s">
        <v>7169</v>
      </c>
      <c r="E2045">
        <v>425899</v>
      </c>
      <c r="F2045" t="s">
        <v>7170</v>
      </c>
      <c r="G2045" t="s">
        <v>7171</v>
      </c>
      <c r="H2045">
        <v>25899</v>
      </c>
      <c r="I2045" t="s">
        <v>7172</v>
      </c>
      <c r="J2045" t="s">
        <v>19</v>
      </c>
      <c r="K2045" t="s">
        <v>20</v>
      </c>
      <c r="L2045">
        <v>400000</v>
      </c>
      <c r="M2045">
        <v>5.0999999999999996</v>
      </c>
      <c r="N2045" t="s">
        <v>173</v>
      </c>
    </row>
    <row r="2046" spans="1:14">
      <c r="A2046" t="s">
        <v>5000</v>
      </c>
      <c r="B2046">
        <v>7</v>
      </c>
      <c r="C2046">
        <v>86</v>
      </c>
      <c r="D2046" t="s">
        <v>7173</v>
      </c>
      <c r="E2046">
        <v>215185</v>
      </c>
      <c r="F2046" t="s">
        <v>7174</v>
      </c>
      <c r="G2046" t="s">
        <v>7175</v>
      </c>
      <c r="H2046">
        <v>15185</v>
      </c>
      <c r="I2046" t="s">
        <v>7176</v>
      </c>
      <c r="J2046" t="s">
        <v>19</v>
      </c>
      <c r="K2046" t="s">
        <v>20</v>
      </c>
      <c r="L2046">
        <v>200000</v>
      </c>
      <c r="M2046">
        <v>7.5</v>
      </c>
      <c r="N2046" t="s">
        <v>5206</v>
      </c>
    </row>
    <row r="2047" spans="1:14">
      <c r="A2047" t="s">
        <v>1715</v>
      </c>
      <c r="B2047">
        <v>415</v>
      </c>
      <c r="C2047">
        <v>97</v>
      </c>
      <c r="D2047" t="s">
        <v>7177</v>
      </c>
      <c r="E2047">
        <v>5009677</v>
      </c>
      <c r="F2047" t="s">
        <v>908</v>
      </c>
      <c r="G2047" t="s">
        <v>7178</v>
      </c>
      <c r="H2047">
        <v>9677</v>
      </c>
      <c r="I2047" t="s">
        <v>815</v>
      </c>
      <c r="J2047" t="s">
        <v>19</v>
      </c>
      <c r="K2047" t="s">
        <v>379</v>
      </c>
      <c r="L2047">
        <v>5000000</v>
      </c>
      <c r="M2047">
        <v>7.9</v>
      </c>
      <c r="N2047" t="s">
        <v>6706</v>
      </c>
    </row>
    <row r="2048" spans="1:14">
      <c r="A2048" t="s">
        <v>126</v>
      </c>
      <c r="B2048">
        <v>76</v>
      </c>
      <c r="C2048">
        <v>121</v>
      </c>
      <c r="D2048" t="s">
        <v>1244</v>
      </c>
      <c r="E2048">
        <v>50007168</v>
      </c>
      <c r="F2048" t="s">
        <v>126</v>
      </c>
      <c r="G2048" t="s">
        <v>7179</v>
      </c>
      <c r="H2048">
        <v>7168</v>
      </c>
      <c r="I2048" t="s">
        <v>956</v>
      </c>
      <c r="J2048" t="s">
        <v>19</v>
      </c>
      <c r="K2048" t="s">
        <v>20</v>
      </c>
      <c r="L2048">
        <v>50000000</v>
      </c>
      <c r="M2048">
        <v>6.7</v>
      </c>
      <c r="N2048" t="s">
        <v>87</v>
      </c>
    </row>
    <row r="2049" spans="1:14">
      <c r="A2049" t="s">
        <v>3106</v>
      </c>
      <c r="B2049">
        <v>148</v>
      </c>
      <c r="C2049">
        <v>134</v>
      </c>
      <c r="D2049" t="s">
        <v>1198</v>
      </c>
      <c r="E2049">
        <v>3000000</v>
      </c>
      <c r="F2049" t="s">
        <v>306</v>
      </c>
      <c r="G2049" t="s">
        <v>7180</v>
      </c>
      <c r="H2049">
        <v>0</v>
      </c>
      <c r="I2049" t="s">
        <v>3655</v>
      </c>
      <c r="J2049" t="s">
        <v>19</v>
      </c>
      <c r="K2049" t="s">
        <v>20</v>
      </c>
      <c r="L2049">
        <v>3000000</v>
      </c>
      <c r="M2049">
        <v>7.8</v>
      </c>
      <c r="N2049" t="s">
        <v>167</v>
      </c>
    </row>
    <row r="2050" spans="1:14">
      <c r="A2050" t="s">
        <v>4507</v>
      </c>
      <c r="B2050">
        <v>34</v>
      </c>
      <c r="C2050">
        <v>92</v>
      </c>
      <c r="D2050" t="s">
        <v>538</v>
      </c>
      <c r="E2050">
        <v>12667</v>
      </c>
      <c r="F2050" t="s">
        <v>522</v>
      </c>
      <c r="G2050" t="s">
        <v>7181</v>
      </c>
      <c r="H2050">
        <v>-1333</v>
      </c>
      <c r="I2050" t="s">
        <v>4776</v>
      </c>
      <c r="J2050" t="s">
        <v>19</v>
      </c>
      <c r="K2050" t="s">
        <v>379</v>
      </c>
      <c r="L2050">
        <v>14000</v>
      </c>
      <c r="M2050">
        <v>6.6</v>
      </c>
      <c r="N2050" t="s">
        <v>32</v>
      </c>
    </row>
    <row r="2051" spans="1:14">
      <c r="A2051" t="s">
        <v>5509</v>
      </c>
      <c r="B2051">
        <v>29</v>
      </c>
      <c r="C2051">
        <v>93</v>
      </c>
      <c r="D2051" t="s">
        <v>7182</v>
      </c>
      <c r="E2051">
        <v>155984</v>
      </c>
      <c r="F2051" t="s">
        <v>7183</v>
      </c>
      <c r="G2051" t="s">
        <v>7184</v>
      </c>
      <c r="H2051">
        <v>-4016</v>
      </c>
      <c r="I2051" t="s">
        <v>7185</v>
      </c>
      <c r="J2051" t="s">
        <v>19</v>
      </c>
      <c r="K2051" t="s">
        <v>20</v>
      </c>
      <c r="L2051">
        <v>160000</v>
      </c>
      <c r="M2051">
        <v>7.4</v>
      </c>
      <c r="N2051" t="s">
        <v>173</v>
      </c>
    </row>
    <row r="2052" spans="1:14">
      <c r="A2052" t="s">
        <v>1718</v>
      </c>
      <c r="B2052">
        <v>14</v>
      </c>
      <c r="C2052">
        <v>95</v>
      </c>
      <c r="D2052" t="s">
        <v>7186</v>
      </c>
      <c r="E2052">
        <v>4584</v>
      </c>
      <c r="F2052" t="s">
        <v>7187</v>
      </c>
      <c r="G2052" t="s">
        <v>7188</v>
      </c>
      <c r="H2052">
        <v>-4416</v>
      </c>
      <c r="I2052" t="s">
        <v>7189</v>
      </c>
      <c r="J2052" t="s">
        <v>19</v>
      </c>
      <c r="K2052" t="s">
        <v>20</v>
      </c>
      <c r="L2052">
        <v>9000</v>
      </c>
      <c r="M2052">
        <v>6.4</v>
      </c>
      <c r="N2052" t="s">
        <v>167</v>
      </c>
    </row>
    <row r="2053" spans="1:14">
      <c r="A2053" t="s">
        <v>2789</v>
      </c>
      <c r="B2053">
        <v>401</v>
      </c>
      <c r="C2053">
        <v>110</v>
      </c>
      <c r="D2053" t="s">
        <v>2979</v>
      </c>
      <c r="E2053">
        <v>14989761</v>
      </c>
      <c r="F2053" t="s">
        <v>7190</v>
      </c>
      <c r="G2053" t="s">
        <v>7191</v>
      </c>
      <c r="H2053">
        <v>-10239</v>
      </c>
      <c r="I2053" t="s">
        <v>6699</v>
      </c>
      <c r="J2053" t="s">
        <v>19</v>
      </c>
      <c r="K2053" t="s">
        <v>379</v>
      </c>
      <c r="L2053">
        <v>15000000</v>
      </c>
      <c r="M2053">
        <v>7.2</v>
      </c>
      <c r="N2053" t="s">
        <v>921</v>
      </c>
    </row>
    <row r="2054" spans="1:14">
      <c r="A2054" t="s">
        <v>1848</v>
      </c>
      <c r="B2054">
        <v>160</v>
      </c>
      <c r="C2054">
        <v>101</v>
      </c>
      <c r="D2054" t="s">
        <v>7192</v>
      </c>
      <c r="E2054">
        <v>1984378</v>
      </c>
      <c r="F2054" t="s">
        <v>7193</v>
      </c>
      <c r="G2054" t="s">
        <v>7194</v>
      </c>
      <c r="H2054">
        <v>-15622</v>
      </c>
      <c r="I2054" t="s">
        <v>7195</v>
      </c>
      <c r="J2054" t="s">
        <v>19</v>
      </c>
      <c r="K2054" t="s">
        <v>20</v>
      </c>
      <c r="L2054">
        <v>2000000</v>
      </c>
      <c r="M2054">
        <v>6.5</v>
      </c>
      <c r="N2054" t="s">
        <v>564</v>
      </c>
    </row>
    <row r="2055" spans="1:14">
      <c r="A2055" t="s">
        <v>5261</v>
      </c>
      <c r="B2055">
        <v>16</v>
      </c>
      <c r="C2055">
        <v>100</v>
      </c>
      <c r="D2055" t="s">
        <v>7196</v>
      </c>
      <c r="E2055">
        <v>982214</v>
      </c>
      <c r="F2055" t="s">
        <v>7197</v>
      </c>
      <c r="G2055" t="s">
        <v>7198</v>
      </c>
      <c r="H2055">
        <v>-17786</v>
      </c>
      <c r="I2055" t="s">
        <v>7199</v>
      </c>
      <c r="J2055" t="s">
        <v>19</v>
      </c>
      <c r="K2055" t="s">
        <v>20</v>
      </c>
      <c r="L2055">
        <v>1000000</v>
      </c>
      <c r="M2055">
        <v>7.2</v>
      </c>
      <c r="N2055" t="s">
        <v>48</v>
      </c>
    </row>
    <row r="2056" spans="1:14">
      <c r="A2056" t="s">
        <v>3550</v>
      </c>
      <c r="B2056">
        <v>66</v>
      </c>
      <c r="C2056">
        <v>82</v>
      </c>
      <c r="D2056" t="s">
        <v>7200</v>
      </c>
      <c r="E2056">
        <v>40557</v>
      </c>
      <c r="F2056" t="s">
        <v>6376</v>
      </c>
      <c r="G2056" t="s">
        <v>7201</v>
      </c>
      <c r="H2056">
        <v>-19443</v>
      </c>
      <c r="I2056" t="s">
        <v>7202</v>
      </c>
      <c r="J2056" t="s">
        <v>19</v>
      </c>
      <c r="K2056" t="s">
        <v>20</v>
      </c>
      <c r="L2056">
        <v>60000</v>
      </c>
      <c r="M2056">
        <v>5.6</v>
      </c>
      <c r="N2056" t="s">
        <v>57</v>
      </c>
    </row>
    <row r="2057" spans="1:14">
      <c r="A2057" t="s">
        <v>4624</v>
      </c>
      <c r="B2057">
        <v>152</v>
      </c>
      <c r="C2057">
        <v>109</v>
      </c>
      <c r="D2057" t="s">
        <v>7203</v>
      </c>
      <c r="E2057">
        <v>19976073</v>
      </c>
      <c r="F2057" t="s">
        <v>2054</v>
      </c>
      <c r="G2057" t="s">
        <v>7204</v>
      </c>
      <c r="H2057">
        <v>-23927</v>
      </c>
      <c r="I2057" t="s">
        <v>7205</v>
      </c>
      <c r="J2057" t="s">
        <v>19</v>
      </c>
      <c r="K2057" t="s">
        <v>20</v>
      </c>
      <c r="L2057">
        <v>20000000</v>
      </c>
      <c r="M2057">
        <v>6.3</v>
      </c>
      <c r="N2057" t="s">
        <v>87</v>
      </c>
    </row>
    <row r="2058" spans="1:14">
      <c r="A2058" t="s">
        <v>6146</v>
      </c>
      <c r="B2058">
        <v>12</v>
      </c>
      <c r="C2058">
        <v>103</v>
      </c>
      <c r="D2058" t="s">
        <v>7206</v>
      </c>
      <c r="E2058">
        <v>174682</v>
      </c>
      <c r="F2058" t="s">
        <v>7207</v>
      </c>
      <c r="G2058" t="s">
        <v>7208</v>
      </c>
      <c r="H2058">
        <v>-25318</v>
      </c>
      <c r="I2058" t="s">
        <v>7209</v>
      </c>
      <c r="J2058" t="s">
        <v>19</v>
      </c>
      <c r="K2058" t="s">
        <v>20</v>
      </c>
      <c r="L2058">
        <v>200000</v>
      </c>
      <c r="M2058">
        <v>6.9</v>
      </c>
      <c r="N2058" t="s">
        <v>1618</v>
      </c>
    </row>
    <row r="2059" spans="1:14">
      <c r="A2059" t="s">
        <v>2319</v>
      </c>
      <c r="B2059">
        <v>35</v>
      </c>
      <c r="C2059">
        <v>107</v>
      </c>
      <c r="D2059" t="s">
        <v>7210</v>
      </c>
      <c r="E2059">
        <v>819939</v>
      </c>
      <c r="F2059" t="s">
        <v>334</v>
      </c>
      <c r="G2059" t="s">
        <v>7211</v>
      </c>
      <c r="H2059">
        <v>-30061</v>
      </c>
      <c r="I2059" t="s">
        <v>7212</v>
      </c>
      <c r="J2059" t="s">
        <v>19</v>
      </c>
      <c r="K2059" t="s">
        <v>20</v>
      </c>
      <c r="L2059">
        <v>850000</v>
      </c>
      <c r="M2059">
        <v>7.2</v>
      </c>
      <c r="N2059" t="s">
        <v>564</v>
      </c>
    </row>
    <row r="2060" spans="1:14">
      <c r="A2060" t="s">
        <v>4168</v>
      </c>
      <c r="B2060">
        <v>21</v>
      </c>
      <c r="C2060">
        <v>76</v>
      </c>
      <c r="D2060" t="s">
        <v>1880</v>
      </c>
      <c r="E2060">
        <v>212285</v>
      </c>
      <c r="F2060" t="s">
        <v>3213</v>
      </c>
      <c r="G2060" t="s">
        <v>7213</v>
      </c>
      <c r="H2060">
        <v>-37715</v>
      </c>
      <c r="I2060" t="s">
        <v>7214</v>
      </c>
      <c r="J2060" t="s">
        <v>19</v>
      </c>
      <c r="K2060" t="s">
        <v>347</v>
      </c>
      <c r="L2060">
        <v>250000</v>
      </c>
      <c r="M2060">
        <v>6.4</v>
      </c>
      <c r="N2060" t="s">
        <v>331</v>
      </c>
    </row>
    <row r="2061" spans="1:14">
      <c r="A2061" t="s">
        <v>4755</v>
      </c>
      <c r="B2061">
        <v>65</v>
      </c>
      <c r="C2061">
        <v>82</v>
      </c>
      <c r="D2061" t="s">
        <v>5150</v>
      </c>
      <c r="E2061">
        <v>30084</v>
      </c>
      <c r="F2061" t="s">
        <v>259</v>
      </c>
      <c r="G2061" t="s">
        <v>7215</v>
      </c>
      <c r="H2061">
        <v>-39916</v>
      </c>
      <c r="I2061" t="s">
        <v>2475</v>
      </c>
      <c r="J2061" t="s">
        <v>19</v>
      </c>
      <c r="K2061" t="s">
        <v>20</v>
      </c>
      <c r="L2061">
        <v>70000</v>
      </c>
      <c r="M2061">
        <v>5.6</v>
      </c>
      <c r="N2061" t="s">
        <v>167</v>
      </c>
    </row>
    <row r="2062" spans="1:14">
      <c r="A2062" t="s">
        <v>2706</v>
      </c>
      <c r="B2062">
        <v>88</v>
      </c>
      <c r="C2062">
        <v>76</v>
      </c>
      <c r="D2062" t="s">
        <v>6965</v>
      </c>
      <c r="E2062">
        <v>255352</v>
      </c>
      <c r="F2062" t="s">
        <v>7216</v>
      </c>
      <c r="G2062" t="s">
        <v>7217</v>
      </c>
      <c r="H2062">
        <v>-44648</v>
      </c>
      <c r="I2062" t="s">
        <v>6968</v>
      </c>
      <c r="J2062" t="s">
        <v>19</v>
      </c>
      <c r="K2062" t="s">
        <v>20</v>
      </c>
      <c r="L2062">
        <v>300000</v>
      </c>
      <c r="M2062">
        <v>6.7</v>
      </c>
      <c r="N2062" t="s">
        <v>48</v>
      </c>
    </row>
    <row r="2063" spans="1:14">
      <c r="A2063" t="s">
        <v>2075</v>
      </c>
      <c r="B2063">
        <v>105</v>
      </c>
      <c r="C2063">
        <v>87</v>
      </c>
      <c r="D2063" t="s">
        <v>7218</v>
      </c>
      <c r="E2063">
        <v>515005</v>
      </c>
      <c r="F2063" t="s">
        <v>7219</v>
      </c>
      <c r="G2063" t="s">
        <v>7220</v>
      </c>
      <c r="H2063">
        <v>-44995</v>
      </c>
      <c r="I2063" t="s">
        <v>7221</v>
      </c>
      <c r="J2063" t="s">
        <v>19</v>
      </c>
      <c r="K2063" t="s">
        <v>379</v>
      </c>
      <c r="L2063">
        <v>560000</v>
      </c>
      <c r="M2063">
        <v>7.7</v>
      </c>
      <c r="N2063" t="s">
        <v>3160</v>
      </c>
    </row>
    <row r="2064" spans="1:14">
      <c r="A2064" t="s">
        <v>3491</v>
      </c>
      <c r="B2064">
        <v>19</v>
      </c>
      <c r="C2064">
        <v>75</v>
      </c>
      <c r="D2064" t="s">
        <v>7222</v>
      </c>
      <c r="E2064">
        <v>203134</v>
      </c>
      <c r="F2064" t="s">
        <v>7223</v>
      </c>
      <c r="G2064" t="s">
        <v>7224</v>
      </c>
      <c r="H2064">
        <v>-46866</v>
      </c>
      <c r="I2064" t="s">
        <v>7225</v>
      </c>
      <c r="J2064" t="s">
        <v>19</v>
      </c>
      <c r="K2064" t="s">
        <v>20</v>
      </c>
      <c r="L2064">
        <v>250000</v>
      </c>
      <c r="M2064">
        <v>7</v>
      </c>
      <c r="N2064" t="s">
        <v>7226</v>
      </c>
    </row>
    <row r="2065" spans="1:14">
      <c r="A2065" t="s">
        <v>6514</v>
      </c>
      <c r="B2065">
        <v>195</v>
      </c>
      <c r="C2065">
        <v>122</v>
      </c>
      <c r="D2065" t="s">
        <v>7227</v>
      </c>
      <c r="E2065">
        <v>3950029</v>
      </c>
      <c r="F2065" t="s">
        <v>7228</v>
      </c>
      <c r="G2065" t="s">
        <v>7229</v>
      </c>
      <c r="H2065">
        <v>-49971</v>
      </c>
      <c r="I2065" t="s">
        <v>7230</v>
      </c>
      <c r="J2065" t="s">
        <v>65</v>
      </c>
      <c r="K2065" t="s">
        <v>822</v>
      </c>
      <c r="L2065">
        <v>4000000</v>
      </c>
      <c r="M2065">
        <v>7.2</v>
      </c>
      <c r="N2065" t="s">
        <v>48</v>
      </c>
    </row>
    <row r="2066" spans="1:14">
      <c r="A2066" t="s">
        <v>5915</v>
      </c>
      <c r="B2066">
        <v>192</v>
      </c>
      <c r="C2066">
        <v>100</v>
      </c>
      <c r="D2066" t="s">
        <v>1728</v>
      </c>
      <c r="E2066">
        <v>18439082</v>
      </c>
      <c r="F2066" t="s">
        <v>712</v>
      </c>
      <c r="G2066" t="s">
        <v>7231</v>
      </c>
      <c r="H2066">
        <v>-60918</v>
      </c>
      <c r="I2066" t="s">
        <v>833</v>
      </c>
      <c r="J2066" t="s">
        <v>19</v>
      </c>
      <c r="K2066" t="s">
        <v>20</v>
      </c>
      <c r="L2066">
        <v>18500000</v>
      </c>
      <c r="M2066">
        <v>6.4</v>
      </c>
      <c r="N2066" t="s">
        <v>704</v>
      </c>
    </row>
    <row r="2067" spans="1:14">
      <c r="A2067" t="s">
        <v>2263</v>
      </c>
      <c r="B2067">
        <v>414</v>
      </c>
      <c r="C2067">
        <v>97</v>
      </c>
      <c r="D2067" t="s">
        <v>2791</v>
      </c>
      <c r="E2067">
        <v>14938570</v>
      </c>
      <c r="F2067" t="s">
        <v>1177</v>
      </c>
      <c r="G2067" t="s">
        <v>7232</v>
      </c>
      <c r="H2067">
        <v>-61430</v>
      </c>
      <c r="I2067" t="s">
        <v>3556</v>
      </c>
      <c r="J2067" t="s">
        <v>19</v>
      </c>
      <c r="K2067" t="s">
        <v>20</v>
      </c>
      <c r="L2067">
        <v>15000000</v>
      </c>
      <c r="M2067">
        <v>6.2</v>
      </c>
      <c r="N2067" t="s">
        <v>1180</v>
      </c>
    </row>
    <row r="2068" spans="1:14">
      <c r="A2068" t="s">
        <v>4436</v>
      </c>
      <c r="B2068">
        <v>365</v>
      </c>
      <c r="C2068">
        <v>84</v>
      </c>
      <c r="D2068" t="s">
        <v>920</v>
      </c>
      <c r="E2068">
        <v>379122</v>
      </c>
      <c r="F2068" t="s">
        <v>4121</v>
      </c>
      <c r="G2068" t="s">
        <v>7233</v>
      </c>
      <c r="H2068">
        <v>-70878</v>
      </c>
      <c r="I2068" t="s">
        <v>7234</v>
      </c>
      <c r="J2068" t="s">
        <v>19</v>
      </c>
      <c r="K2068" t="s">
        <v>379</v>
      </c>
      <c r="L2068">
        <v>450000</v>
      </c>
      <c r="M2068">
        <v>7.1</v>
      </c>
      <c r="N2068" t="s">
        <v>564</v>
      </c>
    </row>
    <row r="2069" spans="1:14">
      <c r="A2069" t="s">
        <v>2251</v>
      </c>
      <c r="B2069">
        <v>29</v>
      </c>
      <c r="C2069">
        <v>92</v>
      </c>
      <c r="D2069" t="s">
        <v>5931</v>
      </c>
      <c r="E2069">
        <v>177840</v>
      </c>
      <c r="F2069" t="s">
        <v>1772</v>
      </c>
      <c r="G2069" t="s">
        <v>7235</v>
      </c>
      <c r="H2069">
        <v>-72160</v>
      </c>
      <c r="I2069" t="s">
        <v>7236</v>
      </c>
      <c r="J2069" t="s">
        <v>19</v>
      </c>
      <c r="K2069" t="s">
        <v>379</v>
      </c>
      <c r="L2069">
        <v>250000</v>
      </c>
      <c r="M2069">
        <v>6.1</v>
      </c>
      <c r="N2069" t="s">
        <v>582</v>
      </c>
    </row>
    <row r="2070" spans="1:14">
      <c r="A2070" t="s">
        <v>3780</v>
      </c>
      <c r="B2070">
        <v>159</v>
      </c>
      <c r="C2070">
        <v>92</v>
      </c>
      <c r="D2070" t="s">
        <v>7237</v>
      </c>
      <c r="E2070">
        <v>2926565</v>
      </c>
      <c r="F2070" t="s">
        <v>1626</v>
      </c>
      <c r="G2070" t="s">
        <v>7238</v>
      </c>
      <c r="H2070">
        <v>-73435</v>
      </c>
      <c r="I2070" t="s">
        <v>7239</v>
      </c>
      <c r="J2070" t="s">
        <v>19</v>
      </c>
      <c r="K2070" t="s">
        <v>20</v>
      </c>
      <c r="L2070">
        <v>3000000</v>
      </c>
      <c r="M2070">
        <v>6.5</v>
      </c>
      <c r="N2070" t="s">
        <v>167</v>
      </c>
    </row>
    <row r="2071" spans="1:14">
      <c r="A2071" t="s">
        <v>1238</v>
      </c>
      <c r="B2071">
        <v>152</v>
      </c>
      <c r="C2071">
        <v>94</v>
      </c>
      <c r="D2071" t="s">
        <v>7240</v>
      </c>
      <c r="E2071">
        <v>2912363</v>
      </c>
      <c r="F2071" t="s">
        <v>7241</v>
      </c>
      <c r="G2071" t="s">
        <v>7242</v>
      </c>
      <c r="H2071">
        <v>-87637</v>
      </c>
      <c r="I2071" t="s">
        <v>7243</v>
      </c>
      <c r="J2071" t="s">
        <v>256</v>
      </c>
      <c r="K2071" t="s">
        <v>379</v>
      </c>
      <c r="L2071">
        <v>3000000</v>
      </c>
      <c r="M2071">
        <v>7.3</v>
      </c>
      <c r="N2071" t="s">
        <v>758</v>
      </c>
    </row>
    <row r="2072" spans="1:14">
      <c r="A2072" t="s">
        <v>6253</v>
      </c>
      <c r="B2072">
        <v>8</v>
      </c>
      <c r="C2072">
        <v>96</v>
      </c>
      <c r="D2072" t="s">
        <v>6253</v>
      </c>
      <c r="E2072">
        <v>11798</v>
      </c>
      <c r="F2072" t="s">
        <v>7244</v>
      </c>
      <c r="G2072" t="s">
        <v>7245</v>
      </c>
      <c r="H2072">
        <v>-88202</v>
      </c>
      <c r="I2072" t="s">
        <v>7246</v>
      </c>
      <c r="J2072" t="s">
        <v>19</v>
      </c>
      <c r="K2072" t="s">
        <v>20</v>
      </c>
      <c r="L2072">
        <v>100000</v>
      </c>
      <c r="M2072">
        <v>4.7</v>
      </c>
      <c r="N2072" t="s">
        <v>7247</v>
      </c>
    </row>
    <row r="2073" spans="1:14">
      <c r="A2073" t="s">
        <v>1862</v>
      </c>
      <c r="B2073">
        <v>168</v>
      </c>
      <c r="C2073">
        <v>104</v>
      </c>
      <c r="D2073" t="s">
        <v>3294</v>
      </c>
      <c r="E2073">
        <v>1900725</v>
      </c>
      <c r="F2073" t="s">
        <v>737</v>
      </c>
      <c r="G2073" t="s">
        <v>7248</v>
      </c>
      <c r="H2073">
        <v>-99275</v>
      </c>
      <c r="I2073" t="s">
        <v>4530</v>
      </c>
      <c r="J2073" t="s">
        <v>19</v>
      </c>
      <c r="K2073" t="s">
        <v>347</v>
      </c>
      <c r="L2073">
        <v>2000000</v>
      </c>
      <c r="M2073">
        <v>7.4</v>
      </c>
      <c r="N2073" t="s">
        <v>7249</v>
      </c>
    </row>
    <row r="2074" spans="1:14">
      <c r="A2074" t="s">
        <v>369</v>
      </c>
      <c r="B2074">
        <v>34</v>
      </c>
      <c r="C2074">
        <v>100</v>
      </c>
      <c r="D2074" t="s">
        <v>1314</v>
      </c>
      <c r="E2074">
        <v>19900000</v>
      </c>
      <c r="F2074" t="s">
        <v>2442</v>
      </c>
      <c r="G2074" t="s">
        <v>7250</v>
      </c>
      <c r="H2074">
        <v>-100000</v>
      </c>
      <c r="I2074" t="s">
        <v>7251</v>
      </c>
      <c r="J2074" t="s">
        <v>19</v>
      </c>
      <c r="K2074" t="s">
        <v>20</v>
      </c>
      <c r="L2074">
        <v>20000000</v>
      </c>
      <c r="M2074">
        <v>4.5</v>
      </c>
      <c r="N2074" t="s">
        <v>5911</v>
      </c>
    </row>
    <row r="2075" spans="1:14">
      <c r="A2075" t="s">
        <v>5359</v>
      </c>
      <c r="B2075">
        <v>133</v>
      </c>
      <c r="C2075">
        <v>84</v>
      </c>
      <c r="D2075" t="s">
        <v>6426</v>
      </c>
      <c r="E2075">
        <v>5895238</v>
      </c>
      <c r="F2075" t="s">
        <v>344</v>
      </c>
      <c r="G2075" t="s">
        <v>7252</v>
      </c>
      <c r="H2075">
        <v>-104762</v>
      </c>
      <c r="I2075" t="s">
        <v>7253</v>
      </c>
      <c r="J2075" t="s">
        <v>67</v>
      </c>
      <c r="K2075" t="s">
        <v>20</v>
      </c>
      <c r="L2075">
        <v>6000000</v>
      </c>
      <c r="M2075">
        <v>5.5</v>
      </c>
      <c r="N2075" t="s">
        <v>877</v>
      </c>
    </row>
    <row r="2076" spans="1:14">
      <c r="A2076" t="s">
        <v>6378</v>
      </c>
      <c r="B2076">
        <v>22</v>
      </c>
      <c r="C2076">
        <v>86</v>
      </c>
      <c r="D2076" t="s">
        <v>7254</v>
      </c>
      <c r="E2076">
        <v>111300</v>
      </c>
      <c r="F2076" t="s">
        <v>7255</v>
      </c>
      <c r="G2076" t="s">
        <v>7256</v>
      </c>
      <c r="H2076">
        <v>-113700</v>
      </c>
      <c r="I2076" t="s">
        <v>7257</v>
      </c>
      <c r="J2076" t="s">
        <v>19</v>
      </c>
      <c r="K2076" t="s">
        <v>20</v>
      </c>
      <c r="L2076">
        <v>225000</v>
      </c>
      <c r="M2076">
        <v>7.5</v>
      </c>
      <c r="N2076" t="s">
        <v>173</v>
      </c>
    </row>
    <row r="2077" spans="1:14">
      <c r="A2077" t="s">
        <v>2285</v>
      </c>
      <c r="B2077">
        <v>37</v>
      </c>
      <c r="C2077">
        <v>97</v>
      </c>
      <c r="D2077" t="s">
        <v>1339</v>
      </c>
      <c r="E2077">
        <v>78030</v>
      </c>
      <c r="F2077" t="s">
        <v>5901</v>
      </c>
      <c r="G2077" t="s">
        <v>7258</v>
      </c>
      <c r="H2077">
        <v>-121970</v>
      </c>
      <c r="I2077" t="s">
        <v>7259</v>
      </c>
      <c r="J2077" t="s">
        <v>19</v>
      </c>
      <c r="K2077" t="s">
        <v>20</v>
      </c>
      <c r="L2077">
        <v>200000</v>
      </c>
      <c r="M2077">
        <v>6.5</v>
      </c>
      <c r="N2077" t="s">
        <v>48</v>
      </c>
    </row>
    <row r="2078" spans="1:14">
      <c r="A2078" t="s">
        <v>4199</v>
      </c>
      <c r="B2078">
        <v>141</v>
      </c>
      <c r="C2078">
        <v>87</v>
      </c>
      <c r="D2078" t="s">
        <v>7260</v>
      </c>
      <c r="E2078">
        <v>26876529</v>
      </c>
      <c r="F2078" t="s">
        <v>6760</v>
      </c>
      <c r="G2078" t="s">
        <v>7261</v>
      </c>
      <c r="H2078">
        <v>-123471</v>
      </c>
      <c r="I2078" t="s">
        <v>7262</v>
      </c>
      <c r="J2078" t="s">
        <v>19</v>
      </c>
      <c r="K2078" t="s">
        <v>227</v>
      </c>
      <c r="L2078">
        <v>27000000</v>
      </c>
      <c r="M2078">
        <v>3.9</v>
      </c>
      <c r="N2078" t="s">
        <v>1318</v>
      </c>
    </row>
    <row r="2079" spans="1:14">
      <c r="A2079" t="s">
        <v>4123</v>
      </c>
      <c r="B2079">
        <v>193</v>
      </c>
      <c r="C2079">
        <v>88</v>
      </c>
      <c r="D2079" t="s">
        <v>1299</v>
      </c>
      <c r="E2079">
        <v>59379</v>
      </c>
      <c r="F2079" t="s">
        <v>2383</v>
      </c>
      <c r="G2079" t="s">
        <v>7263</v>
      </c>
      <c r="H2079">
        <v>-140621</v>
      </c>
      <c r="I2079" t="s">
        <v>7264</v>
      </c>
      <c r="J2079" t="s">
        <v>19</v>
      </c>
      <c r="K2079" t="s">
        <v>20</v>
      </c>
      <c r="L2079">
        <v>200000</v>
      </c>
      <c r="M2079">
        <v>6.8</v>
      </c>
      <c r="N2079" t="s">
        <v>7265</v>
      </c>
    </row>
    <row r="2080" spans="1:14">
      <c r="A2080" t="s">
        <v>6094</v>
      </c>
      <c r="B2080">
        <v>18</v>
      </c>
      <c r="C2080">
        <v>80</v>
      </c>
      <c r="D2080" t="s">
        <v>7266</v>
      </c>
      <c r="E2080">
        <v>5858</v>
      </c>
      <c r="F2080" t="s">
        <v>7267</v>
      </c>
      <c r="G2080" t="s">
        <v>7268</v>
      </c>
      <c r="H2080">
        <v>-144142</v>
      </c>
      <c r="I2080" t="s">
        <v>7269</v>
      </c>
      <c r="J2080" t="s">
        <v>19</v>
      </c>
      <c r="K2080" t="s">
        <v>20</v>
      </c>
      <c r="L2080">
        <v>150000</v>
      </c>
      <c r="M2080">
        <v>7.1</v>
      </c>
      <c r="N2080" t="s">
        <v>173</v>
      </c>
    </row>
    <row r="2081" spans="1:14">
      <c r="A2081" t="s">
        <v>4037</v>
      </c>
      <c r="B2081">
        <v>5</v>
      </c>
      <c r="C2081">
        <v>72</v>
      </c>
      <c r="D2081" t="s">
        <v>7270</v>
      </c>
      <c r="E2081">
        <v>4914</v>
      </c>
      <c r="F2081" t="s">
        <v>7271</v>
      </c>
      <c r="G2081" t="s">
        <v>7272</v>
      </c>
      <c r="H2081">
        <v>-145086</v>
      </c>
      <c r="I2081" t="s">
        <v>7273</v>
      </c>
      <c r="J2081" t="s">
        <v>19</v>
      </c>
      <c r="K2081" t="s">
        <v>20</v>
      </c>
      <c r="L2081">
        <v>150000</v>
      </c>
      <c r="M2081">
        <v>7</v>
      </c>
      <c r="N2081" t="s">
        <v>7274</v>
      </c>
    </row>
    <row r="2082" spans="1:14">
      <c r="A2082" t="s">
        <v>5486</v>
      </c>
      <c r="B2082">
        <v>24</v>
      </c>
      <c r="C2082">
        <v>95</v>
      </c>
      <c r="D2082" t="s">
        <v>1006</v>
      </c>
      <c r="E2082">
        <v>12438</v>
      </c>
      <c r="F2082" t="s">
        <v>1764</v>
      </c>
      <c r="G2082" t="s">
        <v>7275</v>
      </c>
      <c r="H2082">
        <v>-147562</v>
      </c>
      <c r="I2082" t="s">
        <v>7276</v>
      </c>
      <c r="J2082" t="s">
        <v>19</v>
      </c>
      <c r="K2082" t="s">
        <v>20</v>
      </c>
      <c r="L2082">
        <v>160000</v>
      </c>
      <c r="M2082">
        <v>8.1</v>
      </c>
      <c r="N2082" t="s">
        <v>32</v>
      </c>
    </row>
    <row r="2083" spans="1:14">
      <c r="A2083" t="s">
        <v>2845</v>
      </c>
      <c r="B2083">
        <v>17</v>
      </c>
      <c r="C2083">
        <v>86</v>
      </c>
      <c r="D2083" t="s">
        <v>1704</v>
      </c>
      <c r="E2083">
        <v>334041</v>
      </c>
      <c r="F2083" t="s">
        <v>7277</v>
      </c>
      <c r="G2083" t="s">
        <v>7278</v>
      </c>
      <c r="H2083">
        <v>-165959</v>
      </c>
      <c r="I2083" t="s">
        <v>7279</v>
      </c>
      <c r="J2083" t="s">
        <v>19</v>
      </c>
      <c r="K2083" t="s">
        <v>20</v>
      </c>
      <c r="L2083">
        <v>500000</v>
      </c>
      <c r="M2083">
        <v>6.5</v>
      </c>
      <c r="N2083" t="s">
        <v>5736</v>
      </c>
    </row>
    <row r="2084" spans="1:14">
      <c r="A2084" t="s">
        <v>164</v>
      </c>
      <c r="B2084">
        <v>75</v>
      </c>
      <c r="C2084">
        <v>149</v>
      </c>
      <c r="D2084" t="s">
        <v>1548</v>
      </c>
      <c r="E2084">
        <v>25809813</v>
      </c>
      <c r="F2084" t="s">
        <v>164</v>
      </c>
      <c r="G2084" t="s">
        <v>7280</v>
      </c>
      <c r="H2084">
        <v>-190187</v>
      </c>
      <c r="I2084" t="s">
        <v>1299</v>
      </c>
      <c r="J2084" t="s">
        <v>19</v>
      </c>
      <c r="K2084" t="s">
        <v>20</v>
      </c>
      <c r="L2084">
        <v>26000000</v>
      </c>
      <c r="M2084">
        <v>6.9</v>
      </c>
      <c r="N2084" t="s">
        <v>914</v>
      </c>
    </row>
    <row r="2085" spans="1:14">
      <c r="A2085" t="s">
        <v>4135</v>
      </c>
      <c r="B2085">
        <v>13</v>
      </c>
      <c r="C2085">
        <v>109</v>
      </c>
      <c r="D2085" t="s">
        <v>7281</v>
      </c>
      <c r="E2085">
        <v>5199</v>
      </c>
      <c r="F2085" t="s">
        <v>7282</v>
      </c>
      <c r="G2085" t="s">
        <v>7283</v>
      </c>
      <c r="H2085">
        <v>-194801</v>
      </c>
      <c r="I2085" t="s">
        <v>7284</v>
      </c>
      <c r="J2085" t="s">
        <v>19</v>
      </c>
      <c r="K2085" t="s">
        <v>20</v>
      </c>
      <c r="L2085">
        <v>200000</v>
      </c>
      <c r="M2085">
        <v>6.6</v>
      </c>
      <c r="N2085" t="s">
        <v>891</v>
      </c>
    </row>
    <row r="2086" spans="1:14">
      <c r="A2086" t="s">
        <v>803</v>
      </c>
      <c r="B2086">
        <v>100</v>
      </c>
      <c r="C2086">
        <v>100</v>
      </c>
      <c r="D2086" t="s">
        <v>5673</v>
      </c>
      <c r="E2086">
        <v>9801782</v>
      </c>
      <c r="F2086" t="s">
        <v>310</v>
      </c>
      <c r="G2086" t="s">
        <v>7285</v>
      </c>
      <c r="H2086">
        <v>-198218</v>
      </c>
      <c r="I2086" t="s">
        <v>6566</v>
      </c>
      <c r="J2086" t="s">
        <v>19</v>
      </c>
      <c r="K2086" t="s">
        <v>20</v>
      </c>
      <c r="L2086">
        <v>10000000</v>
      </c>
      <c r="M2086">
        <v>6.3</v>
      </c>
      <c r="N2086" t="s">
        <v>2762</v>
      </c>
    </row>
    <row r="2087" spans="1:14">
      <c r="A2087" t="s">
        <v>5912</v>
      </c>
      <c r="B2087">
        <v>11</v>
      </c>
      <c r="C2087">
        <v>106</v>
      </c>
      <c r="D2087" t="s">
        <v>7286</v>
      </c>
      <c r="E2087">
        <v>1111</v>
      </c>
      <c r="F2087" t="s">
        <v>7287</v>
      </c>
      <c r="G2087" t="s">
        <v>7288</v>
      </c>
      <c r="H2087">
        <v>-198889</v>
      </c>
      <c r="I2087" t="s">
        <v>7289</v>
      </c>
      <c r="J2087" t="s">
        <v>19</v>
      </c>
      <c r="K2087" t="s">
        <v>20</v>
      </c>
      <c r="L2087">
        <v>200000</v>
      </c>
      <c r="M2087">
        <v>7.7</v>
      </c>
      <c r="N2087" t="s">
        <v>7290</v>
      </c>
    </row>
    <row r="2088" spans="1:14">
      <c r="A2088" t="s">
        <v>2050</v>
      </c>
      <c r="B2088">
        <v>162</v>
      </c>
      <c r="C2088">
        <v>99</v>
      </c>
      <c r="D2088" t="s">
        <v>740</v>
      </c>
      <c r="E2088">
        <v>49494</v>
      </c>
      <c r="F2088" t="s">
        <v>3928</v>
      </c>
      <c r="G2088" t="s">
        <v>7291</v>
      </c>
      <c r="H2088">
        <v>-200506</v>
      </c>
      <c r="I2088" t="s">
        <v>7292</v>
      </c>
      <c r="J2088" t="s">
        <v>19</v>
      </c>
      <c r="K2088" t="s">
        <v>20</v>
      </c>
      <c r="L2088">
        <v>250000</v>
      </c>
      <c r="M2088">
        <v>3.9</v>
      </c>
      <c r="N2088" t="s">
        <v>1124</v>
      </c>
    </row>
    <row r="2089" spans="1:14">
      <c r="A2089" t="s">
        <v>5876</v>
      </c>
      <c r="B2089">
        <v>12</v>
      </c>
      <c r="C2089">
        <v>119</v>
      </c>
      <c r="D2089" t="s">
        <v>7293</v>
      </c>
      <c r="E2089">
        <v>798341</v>
      </c>
      <c r="F2089" t="s">
        <v>885</v>
      </c>
      <c r="G2089" t="s">
        <v>7294</v>
      </c>
      <c r="H2089">
        <v>-201659</v>
      </c>
      <c r="I2089" t="s">
        <v>7295</v>
      </c>
      <c r="J2089" t="s">
        <v>19</v>
      </c>
      <c r="K2089" t="s">
        <v>20</v>
      </c>
      <c r="L2089">
        <v>1000000</v>
      </c>
      <c r="M2089">
        <v>7.2</v>
      </c>
      <c r="N2089" t="s">
        <v>7296</v>
      </c>
    </row>
    <row r="2090" spans="1:14">
      <c r="A2090" t="s">
        <v>4192</v>
      </c>
      <c r="B2090">
        <v>25</v>
      </c>
      <c r="C2090">
        <v>98</v>
      </c>
      <c r="D2090" t="s">
        <v>2629</v>
      </c>
      <c r="E2090">
        <v>295468</v>
      </c>
      <c r="F2090" t="s">
        <v>667</v>
      </c>
      <c r="G2090" t="s">
        <v>7297</v>
      </c>
      <c r="H2090">
        <v>-204532</v>
      </c>
      <c r="I2090" t="s">
        <v>4443</v>
      </c>
      <c r="J2090" t="s">
        <v>19</v>
      </c>
      <c r="K2090" t="s">
        <v>20</v>
      </c>
      <c r="L2090">
        <v>500000</v>
      </c>
      <c r="M2090">
        <v>6</v>
      </c>
      <c r="N2090" t="s">
        <v>331</v>
      </c>
    </row>
    <row r="2091" spans="1:14">
      <c r="A2091" t="s">
        <v>4468</v>
      </c>
      <c r="B2091">
        <v>110</v>
      </c>
      <c r="C2091">
        <v>88</v>
      </c>
      <c r="D2091" t="s">
        <v>7298</v>
      </c>
      <c r="E2091">
        <v>1523883</v>
      </c>
      <c r="F2091" t="s">
        <v>7299</v>
      </c>
      <c r="G2091" t="s">
        <v>7300</v>
      </c>
      <c r="H2091">
        <v>-226328</v>
      </c>
      <c r="I2091" t="s">
        <v>7301</v>
      </c>
      <c r="J2091" t="s">
        <v>19</v>
      </c>
      <c r="K2091" t="s">
        <v>20</v>
      </c>
      <c r="L2091">
        <v>1750211</v>
      </c>
      <c r="M2091">
        <v>7.8</v>
      </c>
      <c r="N2091" t="s">
        <v>7302</v>
      </c>
    </row>
    <row r="2092" spans="1:14">
      <c r="A2092" t="s">
        <v>4481</v>
      </c>
      <c r="B2092">
        <v>8</v>
      </c>
      <c r="C2092">
        <v>81</v>
      </c>
      <c r="D2092" t="s">
        <v>7303</v>
      </c>
      <c r="E2092">
        <v>18195</v>
      </c>
      <c r="F2092" t="s">
        <v>7304</v>
      </c>
      <c r="G2092" t="s">
        <v>7305</v>
      </c>
      <c r="H2092">
        <v>-231805</v>
      </c>
      <c r="I2092" t="s">
        <v>7306</v>
      </c>
      <c r="J2092" t="s">
        <v>19</v>
      </c>
      <c r="K2092" t="s">
        <v>20</v>
      </c>
      <c r="L2092">
        <v>250000</v>
      </c>
      <c r="M2092">
        <v>6.3</v>
      </c>
      <c r="N2092" t="s">
        <v>7307</v>
      </c>
    </row>
    <row r="2093" spans="1:14">
      <c r="A2093" t="s">
        <v>5577</v>
      </c>
      <c r="B2093">
        <v>109</v>
      </c>
      <c r="C2093">
        <v>95</v>
      </c>
      <c r="D2093" t="s">
        <v>7308</v>
      </c>
      <c r="E2093">
        <v>1060591</v>
      </c>
      <c r="F2093" t="s">
        <v>7309</v>
      </c>
      <c r="G2093" t="s">
        <v>7310</v>
      </c>
      <c r="H2093">
        <v>-239409</v>
      </c>
      <c r="I2093" t="s">
        <v>5577</v>
      </c>
      <c r="J2093" t="s">
        <v>260</v>
      </c>
      <c r="K2093" t="s">
        <v>822</v>
      </c>
      <c r="L2093">
        <v>1300000</v>
      </c>
      <c r="M2093">
        <v>7.2</v>
      </c>
      <c r="N2093" t="s">
        <v>564</v>
      </c>
    </row>
    <row r="2094" spans="1:14">
      <c r="A2094" t="s">
        <v>5593</v>
      </c>
      <c r="B2094">
        <v>11</v>
      </c>
      <c r="C2094">
        <v>91</v>
      </c>
      <c r="D2094" t="s">
        <v>7311</v>
      </c>
      <c r="E2094">
        <v>243347</v>
      </c>
      <c r="F2094" t="s">
        <v>4534</v>
      </c>
      <c r="G2094" t="s">
        <v>7312</v>
      </c>
      <c r="H2094">
        <v>-256653</v>
      </c>
      <c r="I2094" t="s">
        <v>6379</v>
      </c>
      <c r="J2094" t="s">
        <v>19</v>
      </c>
      <c r="K2094" t="s">
        <v>20</v>
      </c>
      <c r="L2094">
        <v>500000</v>
      </c>
      <c r="M2094">
        <v>5.3</v>
      </c>
      <c r="N2094" t="s">
        <v>1608</v>
      </c>
    </row>
    <row r="2095" spans="1:14">
      <c r="A2095" t="s">
        <v>2623</v>
      </c>
      <c r="B2095">
        <v>16</v>
      </c>
      <c r="C2095">
        <v>94</v>
      </c>
      <c r="D2095" t="s">
        <v>7313</v>
      </c>
      <c r="E2095">
        <v>40542</v>
      </c>
      <c r="F2095" t="s">
        <v>4285</v>
      </c>
      <c r="G2095" t="s">
        <v>7314</v>
      </c>
      <c r="H2095">
        <v>-259458</v>
      </c>
      <c r="I2095" t="s">
        <v>6902</v>
      </c>
      <c r="J2095" t="s">
        <v>19</v>
      </c>
      <c r="K2095" t="s">
        <v>20</v>
      </c>
      <c r="L2095">
        <v>300000</v>
      </c>
      <c r="M2095">
        <v>5.5</v>
      </c>
      <c r="N2095" t="s">
        <v>32</v>
      </c>
    </row>
    <row r="2096" spans="1:14">
      <c r="A2096" t="s">
        <v>4333</v>
      </c>
      <c r="B2096">
        <v>344</v>
      </c>
      <c r="C2096">
        <v>94</v>
      </c>
      <c r="D2096" t="s">
        <v>7315</v>
      </c>
      <c r="E2096">
        <v>237301</v>
      </c>
      <c r="F2096" t="s">
        <v>1267</v>
      </c>
      <c r="G2096" t="s">
        <v>7316</v>
      </c>
      <c r="H2096">
        <v>-262699</v>
      </c>
      <c r="I2096" t="s">
        <v>7317</v>
      </c>
      <c r="J2096" t="s">
        <v>19</v>
      </c>
      <c r="K2096" t="s">
        <v>379</v>
      </c>
      <c r="L2096">
        <v>500000</v>
      </c>
      <c r="M2096">
        <v>6.4</v>
      </c>
      <c r="N2096" t="s">
        <v>554</v>
      </c>
    </row>
    <row r="2097" spans="1:14">
      <c r="A2097" t="s">
        <v>5207</v>
      </c>
      <c r="B2097">
        <v>203</v>
      </c>
      <c r="C2097">
        <v>82</v>
      </c>
      <c r="D2097" t="s">
        <v>7318</v>
      </c>
      <c r="E2097">
        <v>126387</v>
      </c>
      <c r="F2097" t="s">
        <v>7319</v>
      </c>
      <c r="G2097" t="s">
        <v>7320</v>
      </c>
      <c r="H2097">
        <v>-273613</v>
      </c>
      <c r="I2097" t="s">
        <v>7321</v>
      </c>
      <c r="J2097" t="s">
        <v>111</v>
      </c>
      <c r="K2097" t="s">
        <v>6245</v>
      </c>
      <c r="L2097">
        <v>400000</v>
      </c>
      <c r="M2097">
        <v>6.9</v>
      </c>
      <c r="N2097" t="s">
        <v>116</v>
      </c>
    </row>
    <row r="2098" spans="1:14">
      <c r="A2098" t="s">
        <v>4227</v>
      </c>
      <c r="B2098">
        <v>94</v>
      </c>
      <c r="C2098">
        <v>114</v>
      </c>
      <c r="D2098" t="s">
        <v>7322</v>
      </c>
      <c r="E2098">
        <v>1221261</v>
      </c>
      <c r="F2098" t="s">
        <v>4570</v>
      </c>
      <c r="G2098" t="s">
        <v>7323</v>
      </c>
      <c r="H2098">
        <v>-278739</v>
      </c>
      <c r="I2098" t="s">
        <v>7324</v>
      </c>
      <c r="J2098" t="s">
        <v>67</v>
      </c>
      <c r="K2098" t="s">
        <v>4573</v>
      </c>
      <c r="L2098">
        <v>1500000</v>
      </c>
      <c r="M2098">
        <v>7.9</v>
      </c>
      <c r="N2098" t="s">
        <v>1608</v>
      </c>
    </row>
    <row r="2099" spans="1:14">
      <c r="A2099" t="s">
        <v>3603</v>
      </c>
      <c r="B2099">
        <v>10</v>
      </c>
      <c r="C2099">
        <v>95</v>
      </c>
      <c r="D2099" t="s">
        <v>2938</v>
      </c>
      <c r="E2099">
        <v>2468</v>
      </c>
      <c r="F2099" t="s">
        <v>3225</v>
      </c>
      <c r="G2099" t="s">
        <v>7325</v>
      </c>
      <c r="H2099">
        <v>-297532</v>
      </c>
      <c r="I2099" t="s">
        <v>6315</v>
      </c>
      <c r="J2099" t="s">
        <v>19</v>
      </c>
      <c r="K2099" t="s">
        <v>20</v>
      </c>
      <c r="L2099">
        <v>300000</v>
      </c>
      <c r="M2099">
        <v>4.8</v>
      </c>
      <c r="N2099" t="s">
        <v>64</v>
      </c>
    </row>
    <row r="2100" spans="1:14">
      <c r="A2100" t="s">
        <v>1407</v>
      </c>
      <c r="B2100">
        <v>12</v>
      </c>
      <c r="C2100">
        <v>121</v>
      </c>
      <c r="D2100" t="s">
        <v>7326</v>
      </c>
      <c r="E2100">
        <v>4700361</v>
      </c>
      <c r="F2100" t="s">
        <v>185</v>
      </c>
      <c r="G2100" t="s">
        <v>7327</v>
      </c>
      <c r="H2100">
        <v>-299639</v>
      </c>
      <c r="I2100" t="s">
        <v>7328</v>
      </c>
      <c r="J2100" t="s">
        <v>19</v>
      </c>
      <c r="K2100" t="s">
        <v>20</v>
      </c>
      <c r="L2100">
        <v>5000000</v>
      </c>
      <c r="M2100">
        <v>4.5999999999999996</v>
      </c>
      <c r="N2100" t="s">
        <v>48</v>
      </c>
    </row>
    <row r="2101" spans="1:14">
      <c r="A2101" t="s">
        <v>266</v>
      </c>
      <c r="B2101">
        <v>275</v>
      </c>
      <c r="C2101">
        <v>112</v>
      </c>
      <c r="D2101" t="s">
        <v>5491</v>
      </c>
      <c r="E2101">
        <v>16684352</v>
      </c>
      <c r="F2101" t="s">
        <v>7329</v>
      </c>
      <c r="G2101" t="s">
        <v>7330</v>
      </c>
      <c r="H2101">
        <v>-315648</v>
      </c>
      <c r="I2101" t="s">
        <v>7331</v>
      </c>
      <c r="J2101" t="s">
        <v>19</v>
      </c>
      <c r="K2101" t="s">
        <v>20</v>
      </c>
      <c r="L2101">
        <v>17000000</v>
      </c>
      <c r="M2101">
        <v>6.3</v>
      </c>
      <c r="N2101" t="s">
        <v>331</v>
      </c>
    </row>
    <row r="2102" spans="1:14">
      <c r="A2102" t="s">
        <v>4992</v>
      </c>
      <c r="B2102">
        <v>42</v>
      </c>
      <c r="C2102">
        <v>108</v>
      </c>
      <c r="D2102" t="s">
        <v>849</v>
      </c>
      <c r="E2102">
        <v>2961991</v>
      </c>
      <c r="F2102" t="s">
        <v>824</v>
      </c>
      <c r="G2102" t="s">
        <v>7332</v>
      </c>
      <c r="H2102">
        <v>-338009</v>
      </c>
      <c r="I2102" t="s">
        <v>7333</v>
      </c>
      <c r="J2102" t="s">
        <v>19</v>
      </c>
      <c r="K2102" t="s">
        <v>20</v>
      </c>
      <c r="L2102">
        <v>3300000</v>
      </c>
      <c r="M2102">
        <v>6.9</v>
      </c>
      <c r="N2102" t="s">
        <v>949</v>
      </c>
    </row>
    <row r="2103" spans="1:14">
      <c r="A2103" t="s">
        <v>1989</v>
      </c>
      <c r="B2103">
        <v>154</v>
      </c>
      <c r="C2103">
        <v>124</v>
      </c>
      <c r="D2103" t="s">
        <v>312</v>
      </c>
      <c r="E2103">
        <v>19661987</v>
      </c>
      <c r="F2103" t="s">
        <v>651</v>
      </c>
      <c r="G2103" t="s">
        <v>7334</v>
      </c>
      <c r="H2103">
        <v>-338013</v>
      </c>
      <c r="I2103" t="s">
        <v>7335</v>
      </c>
      <c r="J2103" t="s">
        <v>19</v>
      </c>
      <c r="K2103" t="s">
        <v>20</v>
      </c>
      <c r="L2103">
        <v>20000000</v>
      </c>
      <c r="M2103">
        <v>7.5</v>
      </c>
      <c r="N2103" t="s">
        <v>48</v>
      </c>
    </row>
    <row r="2104" spans="1:14">
      <c r="A2104" t="s">
        <v>427</v>
      </c>
      <c r="B2104">
        <v>81</v>
      </c>
      <c r="C2104">
        <v>91</v>
      </c>
      <c r="D2104" t="s">
        <v>3401</v>
      </c>
      <c r="E2104">
        <v>154077</v>
      </c>
      <c r="F2104" t="s">
        <v>1121</v>
      </c>
      <c r="G2104" t="s">
        <v>7336</v>
      </c>
      <c r="H2104">
        <v>-345923</v>
      </c>
      <c r="I2104" t="s">
        <v>1677</v>
      </c>
      <c r="J2104" t="s">
        <v>19</v>
      </c>
      <c r="K2104" t="s">
        <v>20</v>
      </c>
      <c r="L2104">
        <v>500000</v>
      </c>
      <c r="M2104">
        <v>6.6</v>
      </c>
      <c r="N2104" t="s">
        <v>167</v>
      </c>
    </row>
    <row r="2105" spans="1:14">
      <c r="A2105" t="s">
        <v>5559</v>
      </c>
      <c r="B2105">
        <v>39</v>
      </c>
      <c r="C2105">
        <v>88</v>
      </c>
      <c r="D2105" t="s">
        <v>7337</v>
      </c>
      <c r="E2105">
        <v>151389</v>
      </c>
      <c r="F2105" t="s">
        <v>2421</v>
      </c>
      <c r="G2105" t="s">
        <v>7338</v>
      </c>
      <c r="H2105">
        <v>-348611</v>
      </c>
      <c r="I2105" t="s">
        <v>7339</v>
      </c>
      <c r="J2105" t="s">
        <v>19</v>
      </c>
      <c r="K2105" t="s">
        <v>20</v>
      </c>
      <c r="L2105">
        <v>500000</v>
      </c>
      <c r="M2105">
        <v>7.1</v>
      </c>
      <c r="N2105" t="s">
        <v>173</v>
      </c>
    </row>
    <row r="2106" spans="1:14">
      <c r="A2106" t="s">
        <v>5212</v>
      </c>
      <c r="B2106">
        <v>114</v>
      </c>
      <c r="C2106">
        <v>93</v>
      </c>
      <c r="D2106" t="s">
        <v>7340</v>
      </c>
      <c r="E2106">
        <v>145540</v>
      </c>
      <c r="F2106" t="s">
        <v>7341</v>
      </c>
      <c r="G2106" t="s">
        <v>7342</v>
      </c>
      <c r="H2106">
        <v>-354460</v>
      </c>
      <c r="I2106" t="s">
        <v>7234</v>
      </c>
      <c r="J2106" t="s">
        <v>19</v>
      </c>
      <c r="K2106" t="s">
        <v>20</v>
      </c>
      <c r="L2106">
        <v>500000</v>
      </c>
      <c r="M2106">
        <v>6.7</v>
      </c>
      <c r="N2106" t="s">
        <v>7064</v>
      </c>
    </row>
    <row r="2107" spans="1:14">
      <c r="A2107" t="s">
        <v>304</v>
      </c>
      <c r="B2107">
        <v>25</v>
      </c>
      <c r="C2107">
        <v>115</v>
      </c>
      <c r="D2107" t="s">
        <v>843</v>
      </c>
      <c r="E2107">
        <v>13640000</v>
      </c>
      <c r="F2107" t="s">
        <v>1553</v>
      </c>
      <c r="G2107" t="s">
        <v>7343</v>
      </c>
      <c r="H2107">
        <v>-360000</v>
      </c>
      <c r="I2107" t="s">
        <v>7344</v>
      </c>
      <c r="J2107" t="s">
        <v>19</v>
      </c>
      <c r="K2107" t="s">
        <v>20</v>
      </c>
      <c r="L2107">
        <v>14000000</v>
      </c>
      <c r="M2107">
        <v>6.9</v>
      </c>
      <c r="N2107" t="s">
        <v>167</v>
      </c>
    </row>
    <row r="2108" spans="1:14">
      <c r="A2108" t="s">
        <v>5287</v>
      </c>
      <c r="B2108">
        <v>26</v>
      </c>
      <c r="C2108">
        <v>89</v>
      </c>
      <c r="D2108" t="s">
        <v>7345</v>
      </c>
      <c r="E2108">
        <v>133778</v>
      </c>
      <c r="F2108" t="s">
        <v>7346</v>
      </c>
      <c r="G2108" t="s">
        <v>7347</v>
      </c>
      <c r="H2108">
        <v>-366222</v>
      </c>
      <c r="I2108" t="s">
        <v>7348</v>
      </c>
      <c r="J2108" t="s">
        <v>19</v>
      </c>
      <c r="K2108" t="s">
        <v>20</v>
      </c>
      <c r="L2108">
        <v>500000</v>
      </c>
      <c r="M2108">
        <v>8.4</v>
      </c>
      <c r="N2108" t="s">
        <v>7302</v>
      </c>
    </row>
    <row r="2109" spans="1:14">
      <c r="A2109" t="s">
        <v>5086</v>
      </c>
      <c r="B2109">
        <v>1</v>
      </c>
      <c r="C2109">
        <v>167</v>
      </c>
      <c r="D2109" t="s">
        <v>7349</v>
      </c>
      <c r="E2109">
        <v>610991</v>
      </c>
      <c r="F2109" t="s">
        <v>7350</v>
      </c>
      <c r="G2109" t="s">
        <v>7351</v>
      </c>
      <c r="H2109">
        <v>-389009</v>
      </c>
      <c r="I2109" t="s">
        <v>7352</v>
      </c>
      <c r="J2109" t="s">
        <v>97</v>
      </c>
      <c r="K2109" t="s">
        <v>5986</v>
      </c>
      <c r="L2109">
        <v>1000000</v>
      </c>
      <c r="M2109">
        <v>6.2</v>
      </c>
      <c r="N2109" t="s">
        <v>32</v>
      </c>
    </row>
    <row r="2110" spans="1:14">
      <c r="A2110" t="s">
        <v>2541</v>
      </c>
      <c r="B2110">
        <v>119</v>
      </c>
      <c r="C2110">
        <v>122</v>
      </c>
      <c r="D2110" t="s">
        <v>2385</v>
      </c>
      <c r="E2110">
        <v>6601079</v>
      </c>
      <c r="F2110" t="s">
        <v>6870</v>
      </c>
      <c r="G2110" t="s">
        <v>7353</v>
      </c>
      <c r="H2110">
        <v>-398921</v>
      </c>
      <c r="I2110" t="s">
        <v>3599</v>
      </c>
      <c r="J2110" t="s">
        <v>19</v>
      </c>
      <c r="K2110" t="s">
        <v>379</v>
      </c>
      <c r="L2110">
        <v>7000000</v>
      </c>
      <c r="M2110">
        <v>6.2</v>
      </c>
      <c r="N2110" t="s">
        <v>6319</v>
      </c>
    </row>
    <row r="2111" spans="1:14">
      <c r="A2111" t="s">
        <v>5836</v>
      </c>
      <c r="B2111">
        <v>230</v>
      </c>
      <c r="C2111">
        <v>82</v>
      </c>
      <c r="D2111" t="s">
        <v>7354</v>
      </c>
      <c r="E2111">
        <v>98017</v>
      </c>
      <c r="F2111" t="s">
        <v>3154</v>
      </c>
      <c r="G2111" t="s">
        <v>7355</v>
      </c>
      <c r="H2111">
        <v>-401983</v>
      </c>
      <c r="I2111" t="s">
        <v>7356</v>
      </c>
      <c r="J2111" t="s">
        <v>19</v>
      </c>
      <c r="K2111" t="s">
        <v>822</v>
      </c>
      <c r="L2111">
        <v>500000</v>
      </c>
      <c r="M2111">
        <v>5.8</v>
      </c>
      <c r="N2111" t="s">
        <v>687</v>
      </c>
    </row>
    <row r="2112" spans="1:14">
      <c r="A2112" t="s">
        <v>1660</v>
      </c>
      <c r="B2112">
        <v>73</v>
      </c>
      <c r="C2112">
        <v>88</v>
      </c>
      <c r="D2112" t="s">
        <v>7357</v>
      </c>
      <c r="E2112">
        <v>442638</v>
      </c>
      <c r="F2112" t="s">
        <v>3212</v>
      </c>
      <c r="G2112" t="s">
        <v>7358</v>
      </c>
      <c r="H2112">
        <v>-407362</v>
      </c>
      <c r="I2112" t="s">
        <v>3205</v>
      </c>
      <c r="J2112" t="s">
        <v>19</v>
      </c>
      <c r="K2112" t="s">
        <v>20</v>
      </c>
      <c r="L2112">
        <v>850000</v>
      </c>
      <c r="M2112">
        <v>7.3</v>
      </c>
      <c r="N2112" t="s">
        <v>3941</v>
      </c>
    </row>
    <row r="2113" spans="1:14">
      <c r="A2113" t="s">
        <v>2199</v>
      </c>
      <c r="B2113">
        <v>59</v>
      </c>
      <c r="C2113">
        <v>92</v>
      </c>
      <c r="D2113" t="s">
        <v>7359</v>
      </c>
      <c r="E2113">
        <v>582024</v>
      </c>
      <c r="F2113" t="s">
        <v>2199</v>
      </c>
      <c r="G2113" t="s">
        <v>7360</v>
      </c>
      <c r="H2113">
        <v>-417976</v>
      </c>
      <c r="I2113" t="s">
        <v>7361</v>
      </c>
      <c r="J2113" t="s">
        <v>19</v>
      </c>
      <c r="K2113" t="s">
        <v>20</v>
      </c>
      <c r="L2113">
        <v>1000000</v>
      </c>
      <c r="M2113">
        <v>6.2</v>
      </c>
      <c r="N2113" t="s">
        <v>3200</v>
      </c>
    </row>
    <row r="2114" spans="1:14">
      <c r="A2114" t="s">
        <v>501</v>
      </c>
      <c r="B2114">
        <v>168</v>
      </c>
      <c r="C2114">
        <v>87</v>
      </c>
      <c r="D2114" t="s">
        <v>4732</v>
      </c>
      <c r="E2114">
        <v>8579684</v>
      </c>
      <c r="F2114" t="s">
        <v>667</v>
      </c>
      <c r="G2114" t="s">
        <v>7362</v>
      </c>
      <c r="H2114">
        <v>-420316</v>
      </c>
      <c r="I2114" t="s">
        <v>5015</v>
      </c>
      <c r="J2114" t="s">
        <v>19</v>
      </c>
      <c r="K2114" t="s">
        <v>20</v>
      </c>
      <c r="L2114">
        <v>9000000</v>
      </c>
      <c r="M2114">
        <v>7.4</v>
      </c>
      <c r="N2114" t="s">
        <v>57</v>
      </c>
    </row>
    <row r="2115" spans="1:14">
      <c r="A2115" t="s">
        <v>501</v>
      </c>
      <c r="B2115">
        <v>168</v>
      </c>
      <c r="C2115">
        <v>87</v>
      </c>
      <c r="D2115" t="s">
        <v>4732</v>
      </c>
      <c r="E2115">
        <v>8579684</v>
      </c>
      <c r="F2115" t="s">
        <v>667</v>
      </c>
      <c r="G2115" t="s">
        <v>7362</v>
      </c>
      <c r="H2115">
        <v>-420316</v>
      </c>
      <c r="I2115" t="s">
        <v>5015</v>
      </c>
      <c r="J2115" t="s">
        <v>19</v>
      </c>
      <c r="K2115" t="s">
        <v>20</v>
      </c>
      <c r="L2115">
        <v>9000000</v>
      </c>
      <c r="M2115">
        <v>7.4</v>
      </c>
      <c r="N2115" t="s">
        <v>57</v>
      </c>
    </row>
    <row r="2116" spans="1:14">
      <c r="A2116" t="s">
        <v>1891</v>
      </c>
      <c r="B2116">
        <v>15</v>
      </c>
      <c r="C2116">
        <v>106</v>
      </c>
      <c r="D2116" t="s">
        <v>7363</v>
      </c>
      <c r="E2116">
        <v>171988</v>
      </c>
      <c r="F2116" t="s">
        <v>2868</v>
      </c>
      <c r="G2116" t="s">
        <v>7364</v>
      </c>
      <c r="H2116">
        <v>-428012</v>
      </c>
      <c r="I2116" t="s">
        <v>7365</v>
      </c>
      <c r="J2116" t="s">
        <v>19</v>
      </c>
      <c r="K2116" t="s">
        <v>20</v>
      </c>
      <c r="L2116">
        <v>600000</v>
      </c>
      <c r="M2116">
        <v>5.6</v>
      </c>
      <c r="N2116" t="s">
        <v>7366</v>
      </c>
    </row>
    <row r="2117" spans="1:14">
      <c r="A2117" t="s">
        <v>3933</v>
      </c>
      <c r="B2117">
        <v>49</v>
      </c>
      <c r="C2117">
        <v>87</v>
      </c>
      <c r="D2117" t="s">
        <v>23</v>
      </c>
      <c r="E2117">
        <v>3071947</v>
      </c>
      <c r="F2117" t="s">
        <v>2550</v>
      </c>
      <c r="G2117" t="s">
        <v>7367</v>
      </c>
      <c r="H2117">
        <v>-428053</v>
      </c>
      <c r="I2117" t="s">
        <v>7368</v>
      </c>
      <c r="J2117" t="s">
        <v>19</v>
      </c>
      <c r="K2117" t="s">
        <v>20</v>
      </c>
      <c r="L2117">
        <v>3500000</v>
      </c>
      <c r="M2117">
        <v>5.4</v>
      </c>
      <c r="N2117" t="s">
        <v>2762</v>
      </c>
    </row>
    <row r="2118" spans="1:14">
      <c r="A2118" t="s">
        <v>993</v>
      </c>
      <c r="B2118">
        <v>35</v>
      </c>
      <c r="C2118">
        <v>84</v>
      </c>
      <c r="D2118" t="s">
        <v>7369</v>
      </c>
      <c r="E2118">
        <v>52850</v>
      </c>
      <c r="F2118" t="s">
        <v>4853</v>
      </c>
      <c r="G2118" t="s">
        <v>7370</v>
      </c>
      <c r="H2118">
        <v>-447150</v>
      </c>
      <c r="I2118" t="s">
        <v>7371</v>
      </c>
      <c r="J2118" t="s">
        <v>19</v>
      </c>
      <c r="K2118" t="s">
        <v>20</v>
      </c>
      <c r="L2118">
        <v>500000</v>
      </c>
      <c r="M2118">
        <v>6.2</v>
      </c>
      <c r="N2118" t="s">
        <v>57</v>
      </c>
    </row>
    <row r="2119" spans="1:14">
      <c r="A2119" t="s">
        <v>5624</v>
      </c>
      <c r="B2119">
        <v>112</v>
      </c>
      <c r="C2119">
        <v>93</v>
      </c>
      <c r="D2119" t="s">
        <v>7372</v>
      </c>
      <c r="E2119">
        <v>48430</v>
      </c>
      <c r="F2119" t="s">
        <v>4608</v>
      </c>
      <c r="G2119" t="s">
        <v>7373</v>
      </c>
      <c r="H2119">
        <v>-451570</v>
      </c>
      <c r="I2119" t="s">
        <v>7374</v>
      </c>
      <c r="J2119" t="s">
        <v>19</v>
      </c>
      <c r="K2119" t="s">
        <v>20</v>
      </c>
      <c r="L2119">
        <v>500000</v>
      </c>
      <c r="M2119">
        <v>6.8</v>
      </c>
      <c r="N2119" t="s">
        <v>2762</v>
      </c>
    </row>
    <row r="2120" spans="1:14">
      <c r="A2120" t="s">
        <v>1650</v>
      </c>
      <c r="B2120">
        <v>114</v>
      </c>
      <c r="C2120">
        <v>115</v>
      </c>
      <c r="D2120" t="s">
        <v>3096</v>
      </c>
      <c r="E2120">
        <v>41543207</v>
      </c>
      <c r="F2120" t="s">
        <v>86</v>
      </c>
      <c r="G2120" t="s">
        <v>7375</v>
      </c>
      <c r="H2120">
        <v>-456793</v>
      </c>
      <c r="I2120" t="s">
        <v>1071</v>
      </c>
      <c r="J2120" t="s">
        <v>19</v>
      </c>
      <c r="K2120" t="s">
        <v>20</v>
      </c>
      <c r="L2120">
        <v>42000000</v>
      </c>
      <c r="M2120">
        <v>6.3</v>
      </c>
      <c r="N2120" t="s">
        <v>1040</v>
      </c>
    </row>
    <row r="2121" spans="1:14">
      <c r="A2121" t="s">
        <v>280</v>
      </c>
      <c r="B2121">
        <v>112</v>
      </c>
      <c r="C2121">
        <v>112</v>
      </c>
      <c r="D2121" t="s">
        <v>2842</v>
      </c>
      <c r="E2121">
        <v>32645</v>
      </c>
      <c r="F2121" t="s">
        <v>328</v>
      </c>
      <c r="G2121" t="s">
        <v>7376</v>
      </c>
      <c r="H2121">
        <v>-467355</v>
      </c>
      <c r="I2121" t="s">
        <v>7377</v>
      </c>
      <c r="J2121" t="s">
        <v>19</v>
      </c>
      <c r="K2121" t="s">
        <v>20</v>
      </c>
      <c r="L2121">
        <v>500000</v>
      </c>
      <c r="M2121">
        <v>7.4</v>
      </c>
      <c r="N2121" t="s">
        <v>1932</v>
      </c>
    </row>
    <row r="2122" spans="1:14">
      <c r="A2122" t="s">
        <v>2319</v>
      </c>
      <c r="B2122">
        <v>9</v>
      </c>
      <c r="C2122">
        <v>100</v>
      </c>
      <c r="D2122" t="s">
        <v>7378</v>
      </c>
      <c r="E2122">
        <v>31937</v>
      </c>
      <c r="F2122" t="s">
        <v>7379</v>
      </c>
      <c r="G2122" t="s">
        <v>7380</v>
      </c>
      <c r="H2122">
        <v>-468063</v>
      </c>
      <c r="I2122" t="s">
        <v>7381</v>
      </c>
      <c r="J2122" t="s">
        <v>19</v>
      </c>
      <c r="K2122" t="s">
        <v>20</v>
      </c>
      <c r="L2122">
        <v>500000</v>
      </c>
      <c r="M2122">
        <v>5.7</v>
      </c>
      <c r="N2122" t="s">
        <v>331</v>
      </c>
    </row>
    <row r="2123" spans="1:14">
      <c r="A2123" t="s">
        <v>5786</v>
      </c>
      <c r="B2123">
        <v>219</v>
      </c>
      <c r="C2123">
        <v>123</v>
      </c>
      <c r="D2123" t="s">
        <v>827</v>
      </c>
      <c r="E2123">
        <v>34531832</v>
      </c>
      <c r="F2123" t="s">
        <v>263</v>
      </c>
      <c r="G2123" t="s">
        <v>7382</v>
      </c>
      <c r="H2123">
        <v>-468168</v>
      </c>
      <c r="I2123" t="s">
        <v>226</v>
      </c>
      <c r="J2123" t="s">
        <v>19</v>
      </c>
      <c r="K2123" t="s">
        <v>379</v>
      </c>
      <c r="L2123">
        <v>35000000</v>
      </c>
      <c r="M2123">
        <v>7.1</v>
      </c>
      <c r="N2123" t="s">
        <v>273</v>
      </c>
    </row>
    <row r="2124" spans="1:14">
      <c r="A2124" t="s">
        <v>3446</v>
      </c>
      <c r="B2124">
        <v>255</v>
      </c>
      <c r="C2124">
        <v>95</v>
      </c>
      <c r="D2124" t="s">
        <v>7383</v>
      </c>
      <c r="E2124">
        <v>26297</v>
      </c>
      <c r="F2124" t="s">
        <v>4117</v>
      </c>
      <c r="G2124" t="s">
        <v>7384</v>
      </c>
      <c r="H2124">
        <v>-473703</v>
      </c>
      <c r="I2124" t="s">
        <v>7385</v>
      </c>
      <c r="J2124" t="s">
        <v>19</v>
      </c>
      <c r="K2124" t="s">
        <v>379</v>
      </c>
      <c r="L2124">
        <v>500000</v>
      </c>
      <c r="M2124">
        <v>6.3</v>
      </c>
      <c r="N2124" t="s">
        <v>4627</v>
      </c>
    </row>
    <row r="2125" spans="1:14">
      <c r="A2125" t="s">
        <v>5184</v>
      </c>
      <c r="B2125">
        <v>88</v>
      </c>
      <c r="C2125">
        <v>103</v>
      </c>
      <c r="D2125" t="s">
        <v>5184</v>
      </c>
      <c r="E2125">
        <v>23000</v>
      </c>
      <c r="F2125" t="s">
        <v>7386</v>
      </c>
      <c r="G2125" t="s">
        <v>7387</v>
      </c>
      <c r="H2125">
        <v>-477000</v>
      </c>
      <c r="I2125" t="s">
        <v>7388</v>
      </c>
      <c r="J2125" t="s">
        <v>19</v>
      </c>
      <c r="K2125" t="s">
        <v>20</v>
      </c>
      <c r="L2125">
        <v>500000</v>
      </c>
      <c r="M2125">
        <v>6.2</v>
      </c>
      <c r="N2125" t="s">
        <v>7389</v>
      </c>
    </row>
    <row r="2126" spans="1:14">
      <c r="A2126" t="s">
        <v>3653</v>
      </c>
      <c r="B2126">
        <v>10</v>
      </c>
      <c r="C2126">
        <v>82</v>
      </c>
      <c r="D2126" t="s">
        <v>7390</v>
      </c>
      <c r="E2126">
        <v>21199</v>
      </c>
      <c r="F2126" t="s">
        <v>7391</v>
      </c>
      <c r="G2126" t="s">
        <v>7392</v>
      </c>
      <c r="H2126">
        <v>-478801</v>
      </c>
      <c r="I2126" t="s">
        <v>7393</v>
      </c>
      <c r="J2126" t="s">
        <v>19</v>
      </c>
      <c r="K2126" t="s">
        <v>20</v>
      </c>
      <c r="L2126">
        <v>500000</v>
      </c>
      <c r="M2126">
        <v>6.8</v>
      </c>
      <c r="N2126" t="s">
        <v>7394</v>
      </c>
    </row>
    <row r="2127" spans="1:14">
      <c r="A2127" t="s">
        <v>1407</v>
      </c>
      <c r="B2127">
        <v>60</v>
      </c>
      <c r="C2127">
        <v>103</v>
      </c>
      <c r="D2127" t="s">
        <v>7395</v>
      </c>
      <c r="E2127">
        <v>1420578</v>
      </c>
      <c r="F2127" t="s">
        <v>55</v>
      </c>
      <c r="G2127" t="s">
        <v>7396</v>
      </c>
      <c r="H2127">
        <v>-479422</v>
      </c>
      <c r="I2127" t="s">
        <v>2660</v>
      </c>
      <c r="J2127" t="s">
        <v>19</v>
      </c>
      <c r="K2127" t="s">
        <v>20</v>
      </c>
      <c r="L2127">
        <v>1900000</v>
      </c>
      <c r="M2127">
        <v>6.4</v>
      </c>
      <c r="N2127" t="s">
        <v>5428</v>
      </c>
    </row>
    <row r="2128" spans="1:14">
      <c r="A2128" t="s">
        <v>3283</v>
      </c>
      <c r="B2128">
        <v>17</v>
      </c>
      <c r="C2128">
        <v>112</v>
      </c>
      <c r="D2128" t="s">
        <v>1145</v>
      </c>
      <c r="E2128">
        <v>13134</v>
      </c>
      <c r="F2128" t="s">
        <v>1356</v>
      </c>
      <c r="G2128" t="s">
        <v>7397</v>
      </c>
      <c r="H2128">
        <v>-486866</v>
      </c>
      <c r="I2128" t="s">
        <v>7398</v>
      </c>
      <c r="J2128" t="s">
        <v>19</v>
      </c>
      <c r="K2128" t="s">
        <v>20</v>
      </c>
      <c r="L2128">
        <v>500000</v>
      </c>
      <c r="M2128">
        <v>6.1</v>
      </c>
      <c r="N2128" t="s">
        <v>891</v>
      </c>
    </row>
    <row r="2129" spans="1:14">
      <c r="A2129" t="s">
        <v>6161</v>
      </c>
      <c r="B2129">
        <v>28</v>
      </c>
      <c r="C2129">
        <v>91</v>
      </c>
      <c r="D2129" t="s">
        <v>7399</v>
      </c>
      <c r="E2129">
        <v>12055</v>
      </c>
      <c r="F2129" t="s">
        <v>7400</v>
      </c>
      <c r="G2129" t="s">
        <v>7401</v>
      </c>
      <c r="H2129">
        <v>-487945</v>
      </c>
      <c r="I2129" t="s">
        <v>7402</v>
      </c>
      <c r="J2129" t="s">
        <v>19</v>
      </c>
      <c r="K2129" t="s">
        <v>20</v>
      </c>
      <c r="L2129">
        <v>500000</v>
      </c>
      <c r="M2129">
        <v>6.5</v>
      </c>
      <c r="N2129" t="s">
        <v>57</v>
      </c>
    </row>
    <row r="2130" spans="1:14">
      <c r="A2130" t="s">
        <v>788</v>
      </c>
      <c r="B2130">
        <v>155</v>
      </c>
      <c r="C2130">
        <v>87</v>
      </c>
      <c r="D2130" t="s">
        <v>3215</v>
      </c>
      <c r="E2130">
        <v>34507079</v>
      </c>
      <c r="F2130" t="s">
        <v>7400</v>
      </c>
      <c r="G2130" t="s">
        <v>7403</v>
      </c>
      <c r="H2130">
        <v>-492921</v>
      </c>
      <c r="I2130" t="s">
        <v>7404</v>
      </c>
      <c r="J2130" t="s">
        <v>19</v>
      </c>
      <c r="K2130" t="s">
        <v>20</v>
      </c>
      <c r="L2130">
        <v>35000000</v>
      </c>
      <c r="M2130">
        <v>5.0999999999999996</v>
      </c>
      <c r="N2130" t="s">
        <v>291</v>
      </c>
    </row>
    <row r="2131" spans="1:14">
      <c r="A2131" t="s">
        <v>3270</v>
      </c>
      <c r="B2131">
        <v>29</v>
      </c>
      <c r="C2131">
        <v>87</v>
      </c>
      <c r="D2131" t="s">
        <v>4509</v>
      </c>
      <c r="E2131">
        <v>1332</v>
      </c>
      <c r="F2131" t="s">
        <v>5217</v>
      </c>
      <c r="G2131" t="s">
        <v>7405</v>
      </c>
      <c r="H2131">
        <v>-498668</v>
      </c>
      <c r="I2131" t="s">
        <v>7406</v>
      </c>
      <c r="J2131" t="s">
        <v>19</v>
      </c>
      <c r="K2131" t="s">
        <v>20</v>
      </c>
      <c r="L2131">
        <v>500000</v>
      </c>
      <c r="M2131">
        <v>4.5999999999999996</v>
      </c>
      <c r="N2131" t="s">
        <v>5617</v>
      </c>
    </row>
    <row r="2132" spans="1:14">
      <c r="A2132" t="s">
        <v>4933</v>
      </c>
      <c r="B2132">
        <v>111</v>
      </c>
      <c r="C2132">
        <v>100</v>
      </c>
      <c r="D2132" t="s">
        <v>7407</v>
      </c>
      <c r="E2132">
        <v>15500000</v>
      </c>
      <c r="F2132" t="s">
        <v>5430</v>
      </c>
      <c r="G2132" t="s">
        <v>7408</v>
      </c>
      <c r="H2132">
        <v>-500000</v>
      </c>
      <c r="I2132" t="s">
        <v>6751</v>
      </c>
      <c r="J2132" t="s">
        <v>19</v>
      </c>
      <c r="K2132" t="s">
        <v>2416</v>
      </c>
      <c r="L2132">
        <v>16000000</v>
      </c>
      <c r="M2132">
        <v>7</v>
      </c>
      <c r="N2132" t="s">
        <v>1579</v>
      </c>
    </row>
    <row r="2133" spans="1:14">
      <c r="A2133" t="s">
        <v>915</v>
      </c>
      <c r="B2133">
        <v>441</v>
      </c>
      <c r="C2133">
        <v>96</v>
      </c>
      <c r="D2133" t="s">
        <v>5071</v>
      </c>
      <c r="E2133">
        <v>31493782</v>
      </c>
      <c r="F2133" t="s">
        <v>2172</v>
      </c>
      <c r="G2133" t="s">
        <v>7409</v>
      </c>
      <c r="H2133">
        <v>-506218</v>
      </c>
      <c r="I2133" t="s">
        <v>2140</v>
      </c>
      <c r="J2133" t="s">
        <v>19</v>
      </c>
      <c r="K2133" t="s">
        <v>20</v>
      </c>
      <c r="L2133">
        <v>32000000</v>
      </c>
      <c r="M2133">
        <v>7.5</v>
      </c>
      <c r="N2133" t="s">
        <v>1608</v>
      </c>
    </row>
    <row r="2134" spans="1:14">
      <c r="A2134" t="s">
        <v>4975</v>
      </c>
      <c r="B2134">
        <v>248</v>
      </c>
      <c r="C2134">
        <v>96</v>
      </c>
      <c r="D2134" t="s">
        <v>7410</v>
      </c>
      <c r="E2134">
        <v>484221</v>
      </c>
      <c r="F2134" t="s">
        <v>7411</v>
      </c>
      <c r="G2134" t="s">
        <v>7412</v>
      </c>
      <c r="H2134">
        <v>-515779</v>
      </c>
      <c r="I2134" t="s">
        <v>7413</v>
      </c>
      <c r="J2134" t="s">
        <v>169</v>
      </c>
      <c r="K2134" t="s">
        <v>379</v>
      </c>
      <c r="L2134">
        <v>1000000</v>
      </c>
      <c r="M2134">
        <v>8.1999999999999993</v>
      </c>
      <c r="N2134" t="s">
        <v>7414</v>
      </c>
    </row>
    <row r="2135" spans="1:14">
      <c r="A2135" t="s">
        <v>2597</v>
      </c>
      <c r="B2135">
        <v>65</v>
      </c>
      <c r="C2135">
        <v>91</v>
      </c>
      <c r="D2135" t="s">
        <v>1691</v>
      </c>
      <c r="E2135">
        <v>381186</v>
      </c>
      <c r="F2135" t="s">
        <v>2839</v>
      </c>
      <c r="G2135" t="s">
        <v>7415</v>
      </c>
      <c r="H2135">
        <v>-518814</v>
      </c>
      <c r="I2135" t="s">
        <v>7277</v>
      </c>
      <c r="J2135" t="s">
        <v>19</v>
      </c>
      <c r="K2135" t="s">
        <v>20</v>
      </c>
      <c r="L2135">
        <v>900000</v>
      </c>
      <c r="M2135">
        <v>6.4</v>
      </c>
      <c r="N2135" t="s">
        <v>1124</v>
      </c>
    </row>
    <row r="2136" spans="1:14">
      <c r="A2136" t="s">
        <v>5284</v>
      </c>
      <c r="B2136">
        <v>168</v>
      </c>
      <c r="C2136">
        <v>102</v>
      </c>
      <c r="D2136" t="s">
        <v>7416</v>
      </c>
      <c r="E2136">
        <v>1477002</v>
      </c>
      <c r="F2136" t="s">
        <v>4387</v>
      </c>
      <c r="G2136" t="s">
        <v>7417</v>
      </c>
      <c r="H2136">
        <v>-522998</v>
      </c>
      <c r="I2136" t="s">
        <v>7418</v>
      </c>
      <c r="J2136" t="s">
        <v>19</v>
      </c>
      <c r="K2136" t="s">
        <v>20</v>
      </c>
      <c r="L2136">
        <v>2000000</v>
      </c>
      <c r="M2136">
        <v>6.9</v>
      </c>
      <c r="N2136" t="s">
        <v>32</v>
      </c>
    </row>
    <row r="2137" spans="1:14">
      <c r="A2137" t="s">
        <v>4264</v>
      </c>
      <c r="B2137">
        <v>94</v>
      </c>
      <c r="C2137">
        <v>130</v>
      </c>
      <c r="D2137" t="s">
        <v>7419</v>
      </c>
      <c r="E2137">
        <v>9473382</v>
      </c>
      <c r="F2137" t="s">
        <v>7420</v>
      </c>
      <c r="G2137" t="s">
        <v>7421</v>
      </c>
      <c r="H2137">
        <v>-526618</v>
      </c>
      <c r="I2137" t="s">
        <v>7422</v>
      </c>
      <c r="J2137" t="s">
        <v>65</v>
      </c>
      <c r="K2137" t="s">
        <v>1075</v>
      </c>
      <c r="L2137">
        <v>10000000</v>
      </c>
      <c r="M2137">
        <v>7.7</v>
      </c>
      <c r="N2137" t="s">
        <v>7423</v>
      </c>
    </row>
    <row r="2138" spans="1:14">
      <c r="A2138" t="s">
        <v>320</v>
      </c>
      <c r="B2138">
        <v>40</v>
      </c>
      <c r="C2138">
        <v>110</v>
      </c>
      <c r="D2138" t="s">
        <v>7424</v>
      </c>
      <c r="E2138">
        <v>3468572</v>
      </c>
      <c r="F2138" t="s">
        <v>849</v>
      </c>
      <c r="G2138" t="s">
        <v>7425</v>
      </c>
      <c r="H2138">
        <v>-531428</v>
      </c>
      <c r="I2138" t="s">
        <v>6490</v>
      </c>
      <c r="J2138" t="s">
        <v>19</v>
      </c>
      <c r="K2138" t="s">
        <v>20</v>
      </c>
      <c r="L2138">
        <v>4000000</v>
      </c>
      <c r="M2138">
        <v>7.3</v>
      </c>
      <c r="N2138" t="s">
        <v>48</v>
      </c>
    </row>
    <row r="2139" spans="1:14">
      <c r="A2139" t="s">
        <v>4244</v>
      </c>
      <c r="B2139">
        <v>28</v>
      </c>
      <c r="C2139">
        <v>97</v>
      </c>
      <c r="D2139" t="s">
        <v>1832</v>
      </c>
      <c r="E2139">
        <v>464655</v>
      </c>
      <c r="F2139" t="s">
        <v>1315</v>
      </c>
      <c r="G2139" t="s">
        <v>7426</v>
      </c>
      <c r="H2139">
        <v>-535345</v>
      </c>
      <c r="I2139" t="s">
        <v>5665</v>
      </c>
      <c r="J2139" t="s">
        <v>19</v>
      </c>
      <c r="K2139" t="s">
        <v>20</v>
      </c>
      <c r="L2139">
        <v>1000000</v>
      </c>
      <c r="M2139">
        <v>7</v>
      </c>
      <c r="N2139" t="s">
        <v>167</v>
      </c>
    </row>
    <row r="2140" spans="1:14">
      <c r="A2140" t="s">
        <v>5013</v>
      </c>
      <c r="B2140">
        <v>44</v>
      </c>
      <c r="C2140">
        <v>88</v>
      </c>
      <c r="D2140" t="s">
        <v>7427</v>
      </c>
      <c r="E2140">
        <v>464126</v>
      </c>
      <c r="F2140" t="s">
        <v>1335</v>
      </c>
      <c r="G2140" t="s">
        <v>7428</v>
      </c>
      <c r="H2140">
        <v>-535874</v>
      </c>
      <c r="I2140" t="s">
        <v>7429</v>
      </c>
      <c r="J2140" t="s">
        <v>19</v>
      </c>
      <c r="K2140" t="s">
        <v>20</v>
      </c>
      <c r="L2140">
        <v>1000000</v>
      </c>
      <c r="M2140">
        <v>6.7</v>
      </c>
      <c r="N2140" t="s">
        <v>48</v>
      </c>
    </row>
    <row r="2141" spans="1:14">
      <c r="A2141" t="s">
        <v>6136</v>
      </c>
      <c r="B2141">
        <v>6</v>
      </c>
      <c r="C2141">
        <v>93</v>
      </c>
      <c r="D2141" t="s">
        <v>7430</v>
      </c>
      <c r="E2141">
        <v>35688</v>
      </c>
      <c r="F2141" t="s">
        <v>6136</v>
      </c>
      <c r="G2141" t="s">
        <v>7431</v>
      </c>
      <c r="H2141">
        <v>-564312</v>
      </c>
      <c r="I2141" t="s">
        <v>7432</v>
      </c>
      <c r="J2141" t="s">
        <v>19</v>
      </c>
      <c r="K2141" t="s">
        <v>20</v>
      </c>
      <c r="L2141">
        <v>600000</v>
      </c>
      <c r="M2141">
        <v>5.0999999999999996</v>
      </c>
      <c r="N2141" t="s">
        <v>57</v>
      </c>
    </row>
    <row r="2142" spans="1:14">
      <c r="A2142" t="s">
        <v>2333</v>
      </c>
      <c r="B2142">
        <v>79</v>
      </c>
      <c r="C2142">
        <v>102</v>
      </c>
      <c r="D2142" t="s">
        <v>7433</v>
      </c>
      <c r="E2142">
        <v>1430185</v>
      </c>
      <c r="F2142" t="s">
        <v>7097</v>
      </c>
      <c r="G2142" t="s">
        <v>7434</v>
      </c>
      <c r="H2142">
        <v>-569815</v>
      </c>
      <c r="I2142" t="s">
        <v>7435</v>
      </c>
      <c r="J2142" t="s">
        <v>19</v>
      </c>
      <c r="K2142" t="s">
        <v>20</v>
      </c>
      <c r="L2142">
        <v>2000000</v>
      </c>
      <c r="M2142">
        <v>8.3000000000000007</v>
      </c>
      <c r="N2142" t="s">
        <v>7436</v>
      </c>
    </row>
    <row r="2143" spans="1:14">
      <c r="A2143" t="s">
        <v>4930</v>
      </c>
      <c r="B2143">
        <v>13</v>
      </c>
      <c r="C2143">
        <v>100</v>
      </c>
      <c r="D2143" t="s">
        <v>1187</v>
      </c>
      <c r="E2143">
        <v>428535</v>
      </c>
      <c r="F2143" t="s">
        <v>783</v>
      </c>
      <c r="G2143" t="s">
        <v>7437</v>
      </c>
      <c r="H2143">
        <v>-571465</v>
      </c>
      <c r="I2143" t="s">
        <v>5930</v>
      </c>
      <c r="J2143" t="s">
        <v>19</v>
      </c>
      <c r="K2143" t="s">
        <v>20</v>
      </c>
      <c r="L2143">
        <v>1000000</v>
      </c>
      <c r="M2143">
        <v>3.6</v>
      </c>
      <c r="N2143" t="s">
        <v>331</v>
      </c>
    </row>
    <row r="2144" spans="1:14">
      <c r="A2144" t="s">
        <v>5607</v>
      </c>
      <c r="B2144">
        <v>84</v>
      </c>
      <c r="C2144">
        <v>96</v>
      </c>
      <c r="D2144" t="s">
        <v>1393</v>
      </c>
      <c r="E2144">
        <v>15427192</v>
      </c>
      <c r="F2144" t="s">
        <v>344</v>
      </c>
      <c r="G2144" t="s">
        <v>7438</v>
      </c>
      <c r="H2144">
        <v>-572808</v>
      </c>
      <c r="I2144" t="s">
        <v>7439</v>
      </c>
      <c r="J2144" t="s">
        <v>19</v>
      </c>
      <c r="K2144" t="s">
        <v>20</v>
      </c>
      <c r="L2144">
        <v>16000000</v>
      </c>
      <c r="M2144">
        <v>5.6</v>
      </c>
      <c r="N2144" t="s">
        <v>4661</v>
      </c>
    </row>
    <row r="2145" spans="1:14">
      <c r="A2145" t="s">
        <v>6127</v>
      </c>
      <c r="B2145">
        <v>18</v>
      </c>
      <c r="C2145">
        <v>90</v>
      </c>
      <c r="D2145" t="s">
        <v>6557</v>
      </c>
      <c r="E2145">
        <v>13493</v>
      </c>
      <c r="F2145" t="s">
        <v>4641</v>
      </c>
      <c r="G2145" t="s">
        <v>7440</v>
      </c>
      <c r="H2145">
        <v>-586507</v>
      </c>
      <c r="I2145" t="s">
        <v>7441</v>
      </c>
      <c r="J2145" t="s">
        <v>19</v>
      </c>
      <c r="K2145" t="s">
        <v>20</v>
      </c>
      <c r="L2145">
        <v>600000</v>
      </c>
      <c r="M2145">
        <v>6.6</v>
      </c>
      <c r="N2145" t="s">
        <v>48</v>
      </c>
    </row>
    <row r="2146" spans="1:14">
      <c r="A2146" t="s">
        <v>6073</v>
      </c>
      <c r="B2146">
        <v>76</v>
      </c>
      <c r="C2146">
        <v>100</v>
      </c>
      <c r="D2146" t="s">
        <v>1125</v>
      </c>
      <c r="E2146">
        <v>396035</v>
      </c>
      <c r="F2146" t="s">
        <v>2587</v>
      </c>
      <c r="G2146" t="s">
        <v>7442</v>
      </c>
      <c r="H2146">
        <v>-603965</v>
      </c>
      <c r="I2146" t="s">
        <v>7443</v>
      </c>
      <c r="J2146" t="s">
        <v>19</v>
      </c>
      <c r="K2146" t="s">
        <v>379</v>
      </c>
      <c r="L2146">
        <v>1000000</v>
      </c>
      <c r="M2146">
        <v>6.9</v>
      </c>
      <c r="N2146" t="s">
        <v>32</v>
      </c>
    </row>
    <row r="2147" spans="1:14">
      <c r="A2147" t="s">
        <v>427</v>
      </c>
      <c r="B2147">
        <v>43</v>
      </c>
      <c r="C2147">
        <v>95</v>
      </c>
      <c r="D2147" t="s">
        <v>1400</v>
      </c>
      <c r="E2147">
        <v>695229</v>
      </c>
      <c r="F2147" t="s">
        <v>427</v>
      </c>
      <c r="G2147" t="s">
        <v>7444</v>
      </c>
      <c r="H2147">
        <v>-604771</v>
      </c>
      <c r="I2147" t="s">
        <v>3122</v>
      </c>
      <c r="J2147" t="s">
        <v>19</v>
      </c>
      <c r="K2147" t="s">
        <v>20</v>
      </c>
      <c r="L2147">
        <v>1300000</v>
      </c>
      <c r="M2147">
        <v>7.2</v>
      </c>
      <c r="N2147" t="s">
        <v>167</v>
      </c>
    </row>
    <row r="2148" spans="1:14">
      <c r="A2148" t="s">
        <v>6223</v>
      </c>
      <c r="B2148">
        <v>38</v>
      </c>
      <c r="C2148">
        <v>108</v>
      </c>
      <c r="D2148" t="s">
        <v>7445</v>
      </c>
      <c r="E2148">
        <v>594904</v>
      </c>
      <c r="F2148" t="s">
        <v>7446</v>
      </c>
      <c r="G2148" t="s">
        <v>7447</v>
      </c>
      <c r="H2148">
        <v>-605096</v>
      </c>
      <c r="I2148" t="s">
        <v>7448</v>
      </c>
      <c r="J2148" t="s">
        <v>19</v>
      </c>
      <c r="K2148" t="s">
        <v>20</v>
      </c>
      <c r="L2148">
        <v>1200000</v>
      </c>
      <c r="M2148">
        <v>6</v>
      </c>
      <c r="N2148" t="s">
        <v>167</v>
      </c>
    </row>
    <row r="2149" spans="1:14">
      <c r="A2149" t="s">
        <v>388</v>
      </c>
      <c r="B2149">
        <v>228</v>
      </c>
      <c r="C2149">
        <v>97</v>
      </c>
      <c r="D2149" t="s">
        <v>4243</v>
      </c>
      <c r="E2149">
        <v>104374107</v>
      </c>
      <c r="F2149" t="s">
        <v>1520</v>
      </c>
      <c r="G2149" t="s">
        <v>7449</v>
      </c>
      <c r="H2149">
        <v>-625893</v>
      </c>
      <c r="I2149" t="s">
        <v>3235</v>
      </c>
      <c r="J2149" t="s">
        <v>19</v>
      </c>
      <c r="K2149" t="s">
        <v>20</v>
      </c>
      <c r="L2149">
        <v>105000000</v>
      </c>
      <c r="M2149">
        <v>7.1</v>
      </c>
      <c r="N2149" t="s">
        <v>7450</v>
      </c>
    </row>
    <row r="2150" spans="1:14">
      <c r="A2150" t="s">
        <v>4719</v>
      </c>
      <c r="B2150">
        <v>215</v>
      </c>
      <c r="C2150">
        <v>98</v>
      </c>
      <c r="D2150" t="s">
        <v>7451</v>
      </c>
      <c r="E2150">
        <v>18469</v>
      </c>
      <c r="F2150" t="s">
        <v>7452</v>
      </c>
      <c r="G2150" t="s">
        <v>7453</v>
      </c>
      <c r="H2150">
        <v>-631531</v>
      </c>
      <c r="I2150" t="s">
        <v>7454</v>
      </c>
      <c r="J2150" t="s">
        <v>19</v>
      </c>
      <c r="K2150" t="s">
        <v>20</v>
      </c>
      <c r="L2150">
        <v>650000</v>
      </c>
      <c r="M2150">
        <v>6.5</v>
      </c>
      <c r="N2150" t="s">
        <v>1063</v>
      </c>
    </row>
    <row r="2151" spans="1:14">
      <c r="A2151" t="s">
        <v>1070</v>
      </c>
      <c r="B2151">
        <v>276</v>
      </c>
      <c r="C2151">
        <v>104</v>
      </c>
      <c r="D2151" t="s">
        <v>196</v>
      </c>
      <c r="E2151">
        <v>79363785</v>
      </c>
      <c r="F2151" t="s">
        <v>1004</v>
      </c>
      <c r="G2151" t="s">
        <v>7455</v>
      </c>
      <c r="H2151">
        <v>-636215</v>
      </c>
      <c r="I2151" t="s">
        <v>7456</v>
      </c>
      <c r="J2151" t="s">
        <v>19</v>
      </c>
      <c r="K2151" t="s">
        <v>20</v>
      </c>
      <c r="L2151">
        <v>80000000</v>
      </c>
      <c r="M2151">
        <v>5.5</v>
      </c>
      <c r="N2151" t="s">
        <v>554</v>
      </c>
    </row>
    <row r="2152" spans="1:14">
      <c r="A2152" t="s">
        <v>1070</v>
      </c>
      <c r="B2152">
        <v>276</v>
      </c>
      <c r="C2152">
        <v>104</v>
      </c>
      <c r="D2152" t="s">
        <v>196</v>
      </c>
      <c r="E2152">
        <v>79363785</v>
      </c>
      <c r="F2152" t="s">
        <v>1004</v>
      </c>
      <c r="G2152" t="s">
        <v>7455</v>
      </c>
      <c r="H2152">
        <v>-636215</v>
      </c>
      <c r="I2152" t="s">
        <v>7456</v>
      </c>
      <c r="J2152" t="s">
        <v>19</v>
      </c>
      <c r="K2152" t="s">
        <v>20</v>
      </c>
      <c r="L2152">
        <v>80000000</v>
      </c>
      <c r="M2152">
        <v>5.5</v>
      </c>
      <c r="N2152" t="s">
        <v>554</v>
      </c>
    </row>
    <row r="2153" spans="1:14">
      <c r="A2153" t="s">
        <v>4828</v>
      </c>
      <c r="B2153">
        <v>261</v>
      </c>
      <c r="C2153">
        <v>96</v>
      </c>
      <c r="D2153" t="s">
        <v>1492</v>
      </c>
      <c r="E2153">
        <v>5359774</v>
      </c>
      <c r="F2153" t="s">
        <v>312</v>
      </c>
      <c r="G2153" t="s">
        <v>7457</v>
      </c>
      <c r="H2153">
        <v>-640226</v>
      </c>
      <c r="I2153" t="s">
        <v>7458</v>
      </c>
      <c r="J2153" t="s">
        <v>19</v>
      </c>
      <c r="K2153" t="s">
        <v>5659</v>
      </c>
      <c r="L2153">
        <v>6000000</v>
      </c>
      <c r="M2153">
        <v>7.3</v>
      </c>
      <c r="N2153" t="s">
        <v>2762</v>
      </c>
    </row>
    <row r="2154" spans="1:14">
      <c r="A2154" t="s">
        <v>3994</v>
      </c>
      <c r="B2154">
        <v>19</v>
      </c>
      <c r="C2154">
        <v>110</v>
      </c>
      <c r="D2154" t="s">
        <v>7459</v>
      </c>
      <c r="E2154">
        <v>2848578</v>
      </c>
      <c r="F2154" t="s">
        <v>7460</v>
      </c>
      <c r="G2154" t="s">
        <v>7461</v>
      </c>
      <c r="H2154">
        <v>-651422</v>
      </c>
      <c r="I2154" t="s">
        <v>7462</v>
      </c>
      <c r="J2154" t="s">
        <v>19</v>
      </c>
      <c r="K2154" t="s">
        <v>20</v>
      </c>
      <c r="L2154">
        <v>3500000</v>
      </c>
      <c r="M2154">
        <v>6.3</v>
      </c>
      <c r="N2154" t="s">
        <v>3121</v>
      </c>
    </row>
    <row r="2155" spans="1:14">
      <c r="A2155" t="s">
        <v>1069</v>
      </c>
      <c r="B2155">
        <v>29</v>
      </c>
      <c r="C2155">
        <v>104</v>
      </c>
      <c r="D2155" t="s">
        <v>7463</v>
      </c>
      <c r="E2155">
        <v>144583</v>
      </c>
      <c r="F2155" t="s">
        <v>1123</v>
      </c>
      <c r="G2155" t="s">
        <v>7464</v>
      </c>
      <c r="H2155">
        <v>-655417</v>
      </c>
      <c r="I2155" t="s">
        <v>5852</v>
      </c>
      <c r="J2155" t="s">
        <v>19</v>
      </c>
      <c r="K2155" t="s">
        <v>822</v>
      </c>
      <c r="L2155">
        <v>800000</v>
      </c>
      <c r="M2155">
        <v>6.5</v>
      </c>
      <c r="N2155" t="s">
        <v>1124</v>
      </c>
    </row>
    <row r="2156" spans="1:14">
      <c r="A2156" t="s">
        <v>3087</v>
      </c>
      <c r="B2156">
        <v>292</v>
      </c>
      <c r="C2156">
        <v>101</v>
      </c>
      <c r="D2156" t="s">
        <v>7465</v>
      </c>
      <c r="E2156">
        <v>77501</v>
      </c>
      <c r="F2156" t="s">
        <v>5150</v>
      </c>
      <c r="G2156" t="s">
        <v>7466</v>
      </c>
      <c r="H2156">
        <v>-672499</v>
      </c>
      <c r="I2156" t="s">
        <v>7467</v>
      </c>
      <c r="J2156" t="s">
        <v>19</v>
      </c>
      <c r="K2156" t="s">
        <v>20</v>
      </c>
      <c r="L2156">
        <v>750000</v>
      </c>
      <c r="M2156">
        <v>5.5</v>
      </c>
      <c r="N2156" t="s">
        <v>116</v>
      </c>
    </row>
    <row r="2157" spans="1:14">
      <c r="A2157" t="s">
        <v>188</v>
      </c>
      <c r="B2157">
        <v>125</v>
      </c>
      <c r="C2157">
        <v>121</v>
      </c>
      <c r="D2157" t="s">
        <v>5214</v>
      </c>
      <c r="E2157">
        <v>16311763</v>
      </c>
      <c r="F2157" t="s">
        <v>1239</v>
      </c>
      <c r="G2157" t="s">
        <v>7468</v>
      </c>
      <c r="H2157">
        <v>-688237</v>
      </c>
      <c r="I2157" t="s">
        <v>7469</v>
      </c>
      <c r="J2157" t="s">
        <v>19</v>
      </c>
      <c r="K2157" t="s">
        <v>379</v>
      </c>
      <c r="L2157">
        <v>17000000</v>
      </c>
      <c r="M2157">
        <v>7.5</v>
      </c>
      <c r="N2157" t="s">
        <v>1608</v>
      </c>
    </row>
    <row r="2158" spans="1:14">
      <c r="A2158" t="s">
        <v>3012</v>
      </c>
      <c r="B2158">
        <v>99</v>
      </c>
      <c r="C2158">
        <v>90</v>
      </c>
      <c r="D2158" t="s">
        <v>6677</v>
      </c>
      <c r="E2158">
        <v>6013</v>
      </c>
      <c r="F2158" t="s">
        <v>7470</v>
      </c>
      <c r="G2158" t="s">
        <v>7471</v>
      </c>
      <c r="H2158">
        <v>-689380</v>
      </c>
      <c r="I2158" t="s">
        <v>7472</v>
      </c>
      <c r="J2158" t="s">
        <v>19</v>
      </c>
      <c r="K2158" t="s">
        <v>379</v>
      </c>
      <c r="L2158">
        <v>695393</v>
      </c>
      <c r="M2158">
        <v>7.7</v>
      </c>
      <c r="N2158" t="s">
        <v>1608</v>
      </c>
    </row>
    <row r="2159" spans="1:14">
      <c r="A2159" t="s">
        <v>4666</v>
      </c>
      <c r="B2159">
        <v>2</v>
      </c>
      <c r="C2159">
        <v>107</v>
      </c>
      <c r="D2159" t="s">
        <v>7473</v>
      </c>
      <c r="E2159">
        <v>10508</v>
      </c>
      <c r="F2159" t="s">
        <v>1344</v>
      </c>
      <c r="G2159" t="s">
        <v>7474</v>
      </c>
      <c r="H2159">
        <v>-689492</v>
      </c>
      <c r="I2159" t="s">
        <v>7475</v>
      </c>
      <c r="J2159" t="s">
        <v>19</v>
      </c>
      <c r="K2159" t="s">
        <v>20</v>
      </c>
      <c r="L2159">
        <v>700000</v>
      </c>
      <c r="M2159">
        <v>6.5</v>
      </c>
      <c r="N2159" t="s">
        <v>48</v>
      </c>
    </row>
    <row r="2160" spans="1:14">
      <c r="A2160" t="s">
        <v>5870</v>
      </c>
      <c r="B2160">
        <v>14</v>
      </c>
      <c r="C2160">
        <v>105</v>
      </c>
      <c r="D2160" t="s">
        <v>276</v>
      </c>
      <c r="E2160">
        <v>609042</v>
      </c>
      <c r="F2160" t="s">
        <v>1413</v>
      </c>
      <c r="G2160" t="s">
        <v>7476</v>
      </c>
      <c r="H2160">
        <v>-690958</v>
      </c>
      <c r="I2160" t="s">
        <v>55</v>
      </c>
      <c r="J2160" t="s">
        <v>19</v>
      </c>
      <c r="K2160" t="s">
        <v>20</v>
      </c>
      <c r="L2160">
        <v>1300000</v>
      </c>
      <c r="M2160">
        <v>6.5</v>
      </c>
      <c r="N2160" t="s">
        <v>48</v>
      </c>
    </row>
    <row r="2161" spans="1:14">
      <c r="A2161" t="s">
        <v>1149</v>
      </c>
      <c r="B2161">
        <v>120</v>
      </c>
      <c r="C2161">
        <v>112</v>
      </c>
      <c r="D2161" t="s">
        <v>5502</v>
      </c>
      <c r="E2161">
        <v>4306697</v>
      </c>
      <c r="F2161" t="s">
        <v>1022</v>
      </c>
      <c r="G2161" t="s">
        <v>7477</v>
      </c>
      <c r="H2161">
        <v>-693303</v>
      </c>
      <c r="I2161" t="s">
        <v>7478</v>
      </c>
      <c r="J2161" t="s">
        <v>19</v>
      </c>
      <c r="K2161" t="s">
        <v>1075</v>
      </c>
      <c r="L2161">
        <v>5000000</v>
      </c>
      <c r="M2161">
        <v>7.7</v>
      </c>
      <c r="N2161" t="s">
        <v>48</v>
      </c>
    </row>
    <row r="2162" spans="1:14">
      <c r="A2162" t="s">
        <v>68</v>
      </c>
      <c r="B2162">
        <v>107</v>
      </c>
      <c r="C2162">
        <v>83</v>
      </c>
      <c r="D2162" t="s">
        <v>2561</v>
      </c>
      <c r="E2162">
        <v>84303558</v>
      </c>
      <c r="F2162" t="s">
        <v>310</v>
      </c>
      <c r="G2162" t="s">
        <v>7479</v>
      </c>
      <c r="H2162">
        <v>-696442</v>
      </c>
      <c r="I2162" t="s">
        <v>2524</v>
      </c>
      <c r="J2162" t="s">
        <v>19</v>
      </c>
      <c r="K2162" t="s">
        <v>20</v>
      </c>
      <c r="L2162">
        <v>85000000</v>
      </c>
      <c r="M2162">
        <v>6.2</v>
      </c>
      <c r="N2162" t="s">
        <v>139</v>
      </c>
    </row>
    <row r="2163" spans="1:14">
      <c r="A2163" t="s">
        <v>745</v>
      </c>
      <c r="B2163">
        <v>120</v>
      </c>
      <c r="C2163">
        <v>109</v>
      </c>
      <c r="D2163" t="s">
        <v>7480</v>
      </c>
      <c r="E2163">
        <v>3798532</v>
      </c>
      <c r="F2163" t="s">
        <v>1443</v>
      </c>
      <c r="G2163" t="s">
        <v>7481</v>
      </c>
      <c r="H2163">
        <v>-701468</v>
      </c>
      <c r="I2163" t="s">
        <v>7482</v>
      </c>
      <c r="J2163" t="s">
        <v>19</v>
      </c>
      <c r="K2163" t="s">
        <v>20</v>
      </c>
      <c r="L2163">
        <v>4500000</v>
      </c>
      <c r="M2163">
        <v>7.4</v>
      </c>
      <c r="N2163" t="s">
        <v>1932</v>
      </c>
    </row>
    <row r="2164" spans="1:14">
      <c r="A2164" t="s">
        <v>1041</v>
      </c>
      <c r="B2164">
        <v>31</v>
      </c>
      <c r="C2164">
        <v>88</v>
      </c>
      <c r="D2164" t="s">
        <v>7483</v>
      </c>
      <c r="E2164">
        <v>47329</v>
      </c>
      <c r="F2164" t="s">
        <v>7484</v>
      </c>
      <c r="G2164" t="s">
        <v>7485</v>
      </c>
      <c r="H2164">
        <v>-702671</v>
      </c>
      <c r="I2164" t="s">
        <v>7486</v>
      </c>
      <c r="J2164" t="s">
        <v>19</v>
      </c>
      <c r="K2164" t="s">
        <v>20</v>
      </c>
      <c r="L2164">
        <v>750000</v>
      </c>
      <c r="M2164">
        <v>6.6</v>
      </c>
      <c r="N2164" t="s">
        <v>48</v>
      </c>
    </row>
    <row r="2165" spans="1:14">
      <c r="A2165" t="s">
        <v>5749</v>
      </c>
      <c r="B2165">
        <v>124</v>
      </c>
      <c r="C2165">
        <v>86</v>
      </c>
      <c r="D2165" t="s">
        <v>7487</v>
      </c>
      <c r="E2165">
        <v>992238</v>
      </c>
      <c r="F2165" t="s">
        <v>7470</v>
      </c>
      <c r="G2165" t="s">
        <v>7488</v>
      </c>
      <c r="H2165">
        <v>-707762</v>
      </c>
      <c r="I2165" t="s">
        <v>7489</v>
      </c>
      <c r="J2165" t="s">
        <v>19</v>
      </c>
      <c r="K2165" t="s">
        <v>379</v>
      </c>
      <c r="L2165">
        <v>1700000</v>
      </c>
      <c r="M2165">
        <v>6.8</v>
      </c>
      <c r="N2165" t="s">
        <v>32</v>
      </c>
    </row>
    <row r="2166" spans="1:14">
      <c r="A2166" t="s">
        <v>3370</v>
      </c>
      <c r="B2166">
        <v>31</v>
      </c>
      <c r="C2166">
        <v>91</v>
      </c>
      <c r="D2166" t="s">
        <v>7490</v>
      </c>
      <c r="E2166">
        <v>287761</v>
      </c>
      <c r="F2166" t="s">
        <v>7491</v>
      </c>
      <c r="G2166" t="s">
        <v>7492</v>
      </c>
      <c r="H2166">
        <v>-712239</v>
      </c>
      <c r="I2166" t="s">
        <v>3370</v>
      </c>
      <c r="J2166" t="s">
        <v>19</v>
      </c>
      <c r="K2166" t="s">
        <v>283</v>
      </c>
      <c r="L2166">
        <v>1000000</v>
      </c>
      <c r="M2166">
        <v>7.6</v>
      </c>
      <c r="N2166" t="s">
        <v>7493</v>
      </c>
    </row>
    <row r="2167" spans="1:14">
      <c r="A2167" t="s">
        <v>362</v>
      </c>
      <c r="B2167">
        <v>122</v>
      </c>
      <c r="C2167">
        <v>121</v>
      </c>
      <c r="D2167" t="s">
        <v>824</v>
      </c>
      <c r="E2167">
        <v>12281500</v>
      </c>
      <c r="F2167" t="s">
        <v>1177</v>
      </c>
      <c r="G2167" t="s">
        <v>7494</v>
      </c>
      <c r="H2167">
        <v>-718500</v>
      </c>
      <c r="I2167" t="s">
        <v>880</v>
      </c>
      <c r="J2167" t="s">
        <v>19</v>
      </c>
      <c r="K2167" t="s">
        <v>20</v>
      </c>
      <c r="L2167">
        <v>13000000</v>
      </c>
      <c r="M2167">
        <v>8</v>
      </c>
      <c r="N2167" t="s">
        <v>3749</v>
      </c>
    </row>
    <row r="2168" spans="1:14">
      <c r="A2168" t="s">
        <v>4142</v>
      </c>
      <c r="B2168">
        <v>29</v>
      </c>
      <c r="C2168">
        <v>79</v>
      </c>
      <c r="D2168" t="s">
        <v>2810</v>
      </c>
      <c r="E2168">
        <v>279282</v>
      </c>
      <c r="F2168" t="s">
        <v>4390</v>
      </c>
      <c r="G2168" t="s">
        <v>7495</v>
      </c>
      <c r="H2168">
        <v>-720718</v>
      </c>
      <c r="I2168" t="s">
        <v>987</v>
      </c>
      <c r="J2168" t="s">
        <v>19</v>
      </c>
      <c r="K2168" t="s">
        <v>20</v>
      </c>
      <c r="L2168">
        <v>1000000</v>
      </c>
      <c r="M2168">
        <v>6.1</v>
      </c>
      <c r="N2168" t="s">
        <v>564</v>
      </c>
    </row>
    <row r="2169" spans="1:14">
      <c r="A2169" t="s">
        <v>3274</v>
      </c>
      <c r="B2169">
        <v>84</v>
      </c>
      <c r="C2169">
        <v>53</v>
      </c>
      <c r="D2169" t="s">
        <v>7496</v>
      </c>
      <c r="E2169">
        <v>274661</v>
      </c>
      <c r="F2169" t="s">
        <v>3274</v>
      </c>
      <c r="G2169" t="s">
        <v>7497</v>
      </c>
      <c r="H2169">
        <v>-725339</v>
      </c>
      <c r="I2169" t="s">
        <v>7498</v>
      </c>
      <c r="J2169" t="s">
        <v>19</v>
      </c>
      <c r="K2169" t="s">
        <v>20</v>
      </c>
      <c r="L2169">
        <v>1000000</v>
      </c>
      <c r="M2169">
        <v>7.7</v>
      </c>
      <c r="N2169" t="s">
        <v>7499</v>
      </c>
    </row>
    <row r="2170" spans="1:14">
      <c r="A2170" t="s">
        <v>6507</v>
      </c>
      <c r="B2170">
        <v>153</v>
      </c>
      <c r="C2170">
        <v>121</v>
      </c>
      <c r="D2170" t="s">
        <v>7500</v>
      </c>
      <c r="E2170">
        <v>4063859</v>
      </c>
      <c r="F2170" t="s">
        <v>7501</v>
      </c>
      <c r="G2170" t="s">
        <v>7502</v>
      </c>
      <c r="H2170">
        <v>-736141</v>
      </c>
      <c r="I2170" t="s">
        <v>7503</v>
      </c>
      <c r="J2170" t="s">
        <v>81</v>
      </c>
      <c r="K2170" t="s">
        <v>2416</v>
      </c>
      <c r="L2170">
        <v>4800000</v>
      </c>
      <c r="M2170">
        <v>7.7</v>
      </c>
      <c r="N2170" t="s">
        <v>32</v>
      </c>
    </row>
    <row r="2171" spans="1:14">
      <c r="A2171" t="s">
        <v>6450</v>
      </c>
      <c r="B2171">
        <v>41</v>
      </c>
      <c r="C2171">
        <v>102</v>
      </c>
      <c r="D2171" t="s">
        <v>7504</v>
      </c>
      <c r="E2171">
        <v>2956000</v>
      </c>
      <c r="F2171" t="s">
        <v>7505</v>
      </c>
      <c r="G2171" t="s">
        <v>7506</v>
      </c>
      <c r="H2171">
        <v>-744000</v>
      </c>
      <c r="I2171" t="s">
        <v>7507</v>
      </c>
      <c r="J2171" t="s">
        <v>19</v>
      </c>
      <c r="K2171" t="s">
        <v>20</v>
      </c>
      <c r="L2171">
        <v>3700000</v>
      </c>
      <c r="M2171">
        <v>7.1</v>
      </c>
      <c r="N2171" t="s">
        <v>7508</v>
      </c>
    </row>
    <row r="2172" spans="1:14">
      <c r="A2172" t="s">
        <v>1619</v>
      </c>
      <c r="B2172">
        <v>27</v>
      </c>
      <c r="C2172">
        <v>122</v>
      </c>
      <c r="D2172" t="s">
        <v>945</v>
      </c>
      <c r="E2172">
        <v>41252428</v>
      </c>
      <c r="F2172" t="s">
        <v>417</v>
      </c>
      <c r="G2172" t="s">
        <v>7509</v>
      </c>
      <c r="H2172">
        <v>-747572</v>
      </c>
      <c r="I2172" t="s">
        <v>5943</v>
      </c>
      <c r="J2172" t="s">
        <v>19</v>
      </c>
      <c r="K2172" t="s">
        <v>20</v>
      </c>
      <c r="L2172">
        <v>42000000</v>
      </c>
      <c r="M2172">
        <v>6.5</v>
      </c>
      <c r="N2172" t="s">
        <v>564</v>
      </c>
    </row>
    <row r="2173" spans="1:14">
      <c r="A2173" t="s">
        <v>6367</v>
      </c>
      <c r="B2173">
        <v>97</v>
      </c>
      <c r="C2173">
        <v>87</v>
      </c>
      <c r="D2173" t="s">
        <v>5651</v>
      </c>
      <c r="E2173">
        <v>14249005</v>
      </c>
      <c r="F2173" t="s">
        <v>515</v>
      </c>
      <c r="G2173" t="s">
        <v>7510</v>
      </c>
      <c r="H2173">
        <v>-750995</v>
      </c>
      <c r="I2173" t="s">
        <v>7511</v>
      </c>
      <c r="J2173" t="s">
        <v>19</v>
      </c>
      <c r="K2173" t="s">
        <v>20</v>
      </c>
      <c r="L2173">
        <v>15000000</v>
      </c>
      <c r="M2173">
        <v>4.5</v>
      </c>
      <c r="N2173" t="s">
        <v>57</v>
      </c>
    </row>
    <row r="2174" spans="1:14">
      <c r="A2174" t="s">
        <v>3131</v>
      </c>
      <c r="B2174">
        <v>224</v>
      </c>
      <c r="C2174">
        <v>91</v>
      </c>
      <c r="D2174" t="s">
        <v>7512</v>
      </c>
      <c r="E2174">
        <v>41709</v>
      </c>
      <c r="F2174" t="s">
        <v>7513</v>
      </c>
      <c r="G2174" t="s">
        <v>7514</v>
      </c>
      <c r="H2174">
        <v>-758291</v>
      </c>
      <c r="I2174" t="s">
        <v>7515</v>
      </c>
      <c r="J2174" t="s">
        <v>133</v>
      </c>
      <c r="K2174" t="s">
        <v>7516</v>
      </c>
      <c r="L2174">
        <v>800000</v>
      </c>
      <c r="M2174">
        <v>6.4</v>
      </c>
      <c r="N2174" t="s">
        <v>5617</v>
      </c>
    </row>
    <row r="2175" spans="1:14">
      <c r="A2175" t="s">
        <v>1242</v>
      </c>
      <c r="B2175">
        <v>196</v>
      </c>
      <c r="C2175">
        <v>98</v>
      </c>
      <c r="D2175" t="s">
        <v>741</v>
      </c>
      <c r="E2175">
        <v>23225911</v>
      </c>
      <c r="F2175" t="s">
        <v>1086</v>
      </c>
      <c r="G2175" t="s">
        <v>7517</v>
      </c>
      <c r="H2175">
        <v>-774089</v>
      </c>
      <c r="I2175" t="s">
        <v>242</v>
      </c>
      <c r="J2175" t="s">
        <v>19</v>
      </c>
      <c r="K2175" t="s">
        <v>20</v>
      </c>
      <c r="L2175">
        <v>24000000</v>
      </c>
      <c r="M2175">
        <v>6.5</v>
      </c>
      <c r="N2175" t="s">
        <v>87</v>
      </c>
    </row>
    <row r="2176" spans="1:14">
      <c r="A2176" t="s">
        <v>2506</v>
      </c>
      <c r="B2176">
        <v>23</v>
      </c>
      <c r="C2176">
        <v>89</v>
      </c>
      <c r="D2176" t="s">
        <v>7518</v>
      </c>
      <c r="E2176">
        <v>2223990</v>
      </c>
      <c r="F2176" t="s">
        <v>2395</v>
      </c>
      <c r="G2176" t="s">
        <v>7519</v>
      </c>
      <c r="H2176">
        <v>-776010</v>
      </c>
      <c r="I2176" t="s">
        <v>7520</v>
      </c>
      <c r="J2176" t="s">
        <v>19</v>
      </c>
      <c r="K2176" t="s">
        <v>20</v>
      </c>
      <c r="L2176">
        <v>3000000</v>
      </c>
      <c r="M2176">
        <v>6.6</v>
      </c>
      <c r="N2176" t="s">
        <v>1977</v>
      </c>
    </row>
    <row r="2177" spans="1:14">
      <c r="A2177" t="s">
        <v>447</v>
      </c>
      <c r="B2177">
        <v>188</v>
      </c>
      <c r="C2177">
        <v>118</v>
      </c>
      <c r="D2177" t="s">
        <v>1686</v>
      </c>
      <c r="E2177">
        <v>10214647</v>
      </c>
      <c r="F2177" t="s">
        <v>76</v>
      </c>
      <c r="G2177" t="s">
        <v>7521</v>
      </c>
      <c r="H2177">
        <v>-785353</v>
      </c>
      <c r="I2177" t="s">
        <v>3655</v>
      </c>
      <c r="J2177" t="s">
        <v>19</v>
      </c>
      <c r="K2177" t="s">
        <v>20</v>
      </c>
      <c r="L2177">
        <v>11000000</v>
      </c>
      <c r="M2177">
        <v>7.1</v>
      </c>
      <c r="N2177" t="s">
        <v>949</v>
      </c>
    </row>
    <row r="2178" spans="1:14">
      <c r="A2178" t="s">
        <v>5860</v>
      </c>
      <c r="B2178">
        <v>75</v>
      </c>
      <c r="C2178">
        <v>112</v>
      </c>
      <c r="D2178" t="s">
        <v>7522</v>
      </c>
      <c r="E2178">
        <v>712294</v>
      </c>
      <c r="F2178" t="s">
        <v>1873</v>
      </c>
      <c r="G2178" t="s">
        <v>7523</v>
      </c>
      <c r="H2178">
        <v>-787706</v>
      </c>
      <c r="I2178" t="s">
        <v>7524</v>
      </c>
      <c r="J2178" t="s">
        <v>19</v>
      </c>
      <c r="K2178" t="s">
        <v>20</v>
      </c>
      <c r="L2178">
        <v>1500000</v>
      </c>
      <c r="M2178">
        <v>6.7</v>
      </c>
      <c r="N2178" t="s">
        <v>48</v>
      </c>
    </row>
    <row r="2179" spans="1:14">
      <c r="A2179" t="s">
        <v>6407</v>
      </c>
      <c r="B2179">
        <v>162</v>
      </c>
      <c r="C2179">
        <v>101</v>
      </c>
      <c r="D2179" t="s">
        <v>2522</v>
      </c>
      <c r="E2179">
        <v>6712241</v>
      </c>
      <c r="F2179" t="s">
        <v>1358</v>
      </c>
      <c r="G2179" t="s">
        <v>7525</v>
      </c>
      <c r="H2179">
        <v>-787759</v>
      </c>
      <c r="I2179" t="s">
        <v>2868</v>
      </c>
      <c r="J2179" t="s">
        <v>19</v>
      </c>
      <c r="K2179" t="s">
        <v>20</v>
      </c>
      <c r="L2179">
        <v>7500000</v>
      </c>
      <c r="M2179">
        <v>8.6</v>
      </c>
      <c r="N2179" t="s">
        <v>758</v>
      </c>
    </row>
    <row r="2180" spans="1:14">
      <c r="A2180" t="s">
        <v>2753</v>
      </c>
      <c r="B2180">
        <v>122</v>
      </c>
      <c r="C2180">
        <v>111</v>
      </c>
      <c r="D2180" t="s">
        <v>427</v>
      </c>
      <c r="E2180">
        <v>6200756</v>
      </c>
      <c r="F2180" t="s">
        <v>62</v>
      </c>
      <c r="G2180" t="s">
        <v>7526</v>
      </c>
      <c r="H2180">
        <v>-799244</v>
      </c>
      <c r="I2180" t="s">
        <v>689</v>
      </c>
      <c r="J2180" t="s">
        <v>19</v>
      </c>
      <c r="K2180" t="s">
        <v>20</v>
      </c>
      <c r="L2180">
        <v>7000000</v>
      </c>
      <c r="M2180">
        <v>7.4</v>
      </c>
      <c r="N2180" t="s">
        <v>167</v>
      </c>
    </row>
    <row r="2181" spans="1:14">
      <c r="A2181" t="s">
        <v>3087</v>
      </c>
      <c r="B2181">
        <v>238</v>
      </c>
      <c r="C2181">
        <v>95</v>
      </c>
      <c r="D2181" t="s">
        <v>2572</v>
      </c>
      <c r="E2181">
        <v>100659</v>
      </c>
      <c r="F2181" t="s">
        <v>5150</v>
      </c>
      <c r="G2181" t="s">
        <v>7527</v>
      </c>
      <c r="H2181">
        <v>-799341</v>
      </c>
      <c r="I2181" t="s">
        <v>52</v>
      </c>
      <c r="J2181" t="s">
        <v>19</v>
      </c>
      <c r="K2181" t="s">
        <v>20</v>
      </c>
      <c r="L2181">
        <v>900000</v>
      </c>
      <c r="M2181">
        <v>6.4</v>
      </c>
      <c r="N2181" t="s">
        <v>116</v>
      </c>
    </row>
    <row r="2182" spans="1:14">
      <c r="A2182" t="s">
        <v>2616</v>
      </c>
      <c r="B2182">
        <v>279</v>
      </c>
      <c r="C2182">
        <v>90</v>
      </c>
      <c r="D2182" t="s">
        <v>7528</v>
      </c>
      <c r="E2182">
        <v>258113</v>
      </c>
      <c r="F2182" t="s">
        <v>176</v>
      </c>
      <c r="G2182" t="s">
        <v>7529</v>
      </c>
      <c r="H2182">
        <v>-808054</v>
      </c>
      <c r="I2182" t="s">
        <v>7530</v>
      </c>
      <c r="J2182" t="s">
        <v>19</v>
      </c>
      <c r="K2182" t="s">
        <v>20</v>
      </c>
      <c r="L2182">
        <v>1066167</v>
      </c>
      <c r="M2182">
        <v>7.1</v>
      </c>
      <c r="N2182" t="s">
        <v>1608</v>
      </c>
    </row>
    <row r="2183" spans="1:14">
      <c r="A2183" t="s">
        <v>5868</v>
      </c>
      <c r="B2183">
        <v>16</v>
      </c>
      <c r="C2183">
        <v>95</v>
      </c>
      <c r="D2183" t="s">
        <v>6590</v>
      </c>
      <c r="E2183">
        <v>15278</v>
      </c>
      <c r="F2183" t="s">
        <v>7531</v>
      </c>
      <c r="G2183" t="s">
        <v>7532</v>
      </c>
      <c r="H2183">
        <v>-809722</v>
      </c>
      <c r="I2183" t="s">
        <v>7533</v>
      </c>
      <c r="J2183" t="s">
        <v>19</v>
      </c>
      <c r="K2183" t="s">
        <v>20</v>
      </c>
      <c r="L2183">
        <v>825000</v>
      </c>
      <c r="M2183">
        <v>5.6</v>
      </c>
      <c r="N2183" t="s">
        <v>7534</v>
      </c>
    </row>
    <row r="2184" spans="1:14">
      <c r="A2184" t="s">
        <v>1655</v>
      </c>
      <c r="B2184">
        <v>305</v>
      </c>
      <c r="C2184">
        <v>120</v>
      </c>
      <c r="D2184" t="s">
        <v>7535</v>
      </c>
      <c r="E2184">
        <v>2181290</v>
      </c>
      <c r="F2184" t="s">
        <v>7536</v>
      </c>
      <c r="G2184" t="s">
        <v>7537</v>
      </c>
      <c r="H2184">
        <v>-818710</v>
      </c>
      <c r="I2184" t="s">
        <v>7538</v>
      </c>
      <c r="J2184" t="s">
        <v>125</v>
      </c>
      <c r="K2184" t="s">
        <v>7539</v>
      </c>
      <c r="L2184">
        <v>3000000</v>
      </c>
      <c r="M2184">
        <v>8.4</v>
      </c>
      <c r="N2184" t="s">
        <v>205</v>
      </c>
    </row>
    <row r="2185" spans="1:14">
      <c r="A2185" t="s">
        <v>2013</v>
      </c>
      <c r="B2185">
        <v>68</v>
      </c>
      <c r="C2185">
        <v>115</v>
      </c>
      <c r="D2185" t="s">
        <v>7540</v>
      </c>
      <c r="E2185">
        <v>17174870</v>
      </c>
      <c r="F2185" t="s">
        <v>7541</v>
      </c>
      <c r="G2185" t="s">
        <v>7542</v>
      </c>
      <c r="H2185">
        <v>-825130</v>
      </c>
      <c r="I2185" t="s">
        <v>7543</v>
      </c>
      <c r="J2185" t="s">
        <v>19</v>
      </c>
      <c r="K2185" t="s">
        <v>20</v>
      </c>
      <c r="L2185">
        <v>18000000</v>
      </c>
      <c r="M2185">
        <v>6.7</v>
      </c>
      <c r="N2185" t="s">
        <v>1280</v>
      </c>
    </row>
    <row r="2186" spans="1:14">
      <c r="A2186" t="s">
        <v>3644</v>
      </c>
      <c r="B2186">
        <v>73</v>
      </c>
      <c r="C2186">
        <v>141</v>
      </c>
      <c r="D2186" t="s">
        <v>7544</v>
      </c>
      <c r="E2186">
        <v>6173485</v>
      </c>
      <c r="F2186" t="s">
        <v>7545</v>
      </c>
      <c r="G2186" t="s">
        <v>7546</v>
      </c>
      <c r="H2186">
        <v>-826515</v>
      </c>
      <c r="I2186" t="s">
        <v>7547</v>
      </c>
      <c r="J2186" t="s">
        <v>19</v>
      </c>
      <c r="K2186" t="s">
        <v>2416</v>
      </c>
      <c r="L2186">
        <v>7000000</v>
      </c>
      <c r="M2186">
        <v>7.7</v>
      </c>
      <c r="N2186" t="s">
        <v>949</v>
      </c>
    </row>
    <row r="2187" spans="1:14">
      <c r="A2187" t="s">
        <v>5727</v>
      </c>
      <c r="B2187">
        <v>40</v>
      </c>
      <c r="C2187">
        <v>97</v>
      </c>
      <c r="D2187" t="s">
        <v>7548</v>
      </c>
      <c r="E2187">
        <v>144431</v>
      </c>
      <c r="F2187" t="s">
        <v>7549</v>
      </c>
      <c r="G2187" t="s">
        <v>7550</v>
      </c>
      <c r="H2187">
        <v>-855569</v>
      </c>
      <c r="I2187" t="s">
        <v>7551</v>
      </c>
      <c r="J2187" t="s">
        <v>19</v>
      </c>
      <c r="K2187" t="s">
        <v>379</v>
      </c>
      <c r="L2187">
        <v>1000000</v>
      </c>
      <c r="M2187">
        <v>7.3</v>
      </c>
      <c r="N2187" t="s">
        <v>7302</v>
      </c>
    </row>
    <row r="2188" spans="1:14">
      <c r="A2188" t="s">
        <v>2000</v>
      </c>
      <c r="B2188">
        <v>130</v>
      </c>
      <c r="C2188">
        <v>90</v>
      </c>
      <c r="D2188" t="s">
        <v>1020</v>
      </c>
      <c r="E2188">
        <v>638476</v>
      </c>
      <c r="F2188" t="s">
        <v>546</v>
      </c>
      <c r="G2188" t="s">
        <v>7552</v>
      </c>
      <c r="H2188">
        <v>-861524</v>
      </c>
      <c r="I2188" t="s">
        <v>7553</v>
      </c>
      <c r="J2188" t="s">
        <v>19</v>
      </c>
      <c r="K2188" t="s">
        <v>20</v>
      </c>
      <c r="L2188">
        <v>1500000</v>
      </c>
      <c r="M2188">
        <v>6.6</v>
      </c>
      <c r="N2188" t="s">
        <v>1977</v>
      </c>
    </row>
    <row r="2189" spans="1:14">
      <c r="A2189" t="s">
        <v>4014</v>
      </c>
      <c r="B2189">
        <v>107</v>
      </c>
      <c r="C2189">
        <v>100</v>
      </c>
      <c r="D2189" t="s">
        <v>7554</v>
      </c>
      <c r="E2189">
        <v>1134049</v>
      </c>
      <c r="F2189" t="s">
        <v>7555</v>
      </c>
      <c r="G2189" t="s">
        <v>7556</v>
      </c>
      <c r="H2189">
        <v>-865951</v>
      </c>
      <c r="I2189" t="s">
        <v>7557</v>
      </c>
      <c r="J2189" t="s">
        <v>19</v>
      </c>
      <c r="K2189" t="s">
        <v>379</v>
      </c>
      <c r="L2189">
        <v>2000000</v>
      </c>
      <c r="M2189">
        <v>8.1</v>
      </c>
      <c r="N2189" t="s">
        <v>7558</v>
      </c>
    </row>
    <row r="2190" spans="1:14">
      <c r="A2190" t="s">
        <v>5664</v>
      </c>
      <c r="B2190">
        <v>114</v>
      </c>
      <c r="C2190">
        <v>99</v>
      </c>
      <c r="D2190" t="s">
        <v>7559</v>
      </c>
      <c r="E2190">
        <v>18378</v>
      </c>
      <c r="F2190" t="s">
        <v>5683</v>
      </c>
      <c r="G2190" t="s">
        <v>7560</v>
      </c>
      <c r="H2190">
        <v>-881622</v>
      </c>
      <c r="I2190" t="s">
        <v>7561</v>
      </c>
      <c r="J2190" t="s">
        <v>19</v>
      </c>
      <c r="K2190" t="s">
        <v>379</v>
      </c>
      <c r="L2190">
        <v>900000</v>
      </c>
      <c r="M2190">
        <v>5.2</v>
      </c>
      <c r="N2190" t="s">
        <v>960</v>
      </c>
    </row>
    <row r="2191" spans="1:14">
      <c r="A2191" t="s">
        <v>720</v>
      </c>
      <c r="B2191">
        <v>234</v>
      </c>
      <c r="C2191">
        <v>102</v>
      </c>
      <c r="D2191" t="s">
        <v>1244</v>
      </c>
      <c r="E2191">
        <v>3609278</v>
      </c>
      <c r="F2191" t="s">
        <v>351</v>
      </c>
      <c r="G2191" t="s">
        <v>7562</v>
      </c>
      <c r="H2191">
        <v>-890722</v>
      </c>
      <c r="I2191" t="s">
        <v>7563</v>
      </c>
      <c r="J2191" t="s">
        <v>19</v>
      </c>
      <c r="K2191" t="s">
        <v>20</v>
      </c>
      <c r="L2191">
        <v>4500000</v>
      </c>
      <c r="M2191">
        <v>8.4</v>
      </c>
      <c r="N2191" t="s">
        <v>48</v>
      </c>
    </row>
    <row r="2192" spans="1:14">
      <c r="A2192" t="s">
        <v>5850</v>
      </c>
      <c r="B2192">
        <v>62</v>
      </c>
      <c r="C2192">
        <v>101</v>
      </c>
      <c r="D2192" t="s">
        <v>3252</v>
      </c>
      <c r="E2192">
        <v>6643</v>
      </c>
      <c r="F2192" t="s">
        <v>408</v>
      </c>
      <c r="G2192" t="s">
        <v>7564</v>
      </c>
      <c r="H2192">
        <v>-893357</v>
      </c>
      <c r="I2192" t="s">
        <v>6744</v>
      </c>
      <c r="J2192" t="s">
        <v>19</v>
      </c>
      <c r="K2192" t="s">
        <v>20</v>
      </c>
      <c r="L2192">
        <v>900000</v>
      </c>
      <c r="M2192">
        <v>6.4</v>
      </c>
      <c r="N2192" t="s">
        <v>7565</v>
      </c>
    </row>
    <row r="2193" spans="1:14">
      <c r="A2193" t="s">
        <v>4398</v>
      </c>
      <c r="B2193">
        <v>117</v>
      </c>
      <c r="C2193">
        <v>88</v>
      </c>
      <c r="D2193" t="s">
        <v>1037</v>
      </c>
      <c r="E2193">
        <v>104077</v>
      </c>
      <c r="F2193" t="s">
        <v>1636</v>
      </c>
      <c r="G2193" t="s">
        <v>7566</v>
      </c>
      <c r="H2193">
        <v>-895923</v>
      </c>
      <c r="I2193" t="s">
        <v>6771</v>
      </c>
      <c r="J2193" t="s">
        <v>19</v>
      </c>
      <c r="K2193" t="s">
        <v>20</v>
      </c>
      <c r="L2193">
        <v>1000000</v>
      </c>
      <c r="M2193">
        <v>7.4</v>
      </c>
      <c r="N2193" t="s">
        <v>1782</v>
      </c>
    </row>
    <row r="2194" spans="1:14">
      <c r="A2194" t="s">
        <v>5090</v>
      </c>
      <c r="B2194">
        <v>43</v>
      </c>
      <c r="C2194">
        <v>93</v>
      </c>
      <c r="D2194" t="s">
        <v>7567</v>
      </c>
      <c r="E2194">
        <v>100240</v>
      </c>
      <c r="F2194" t="s">
        <v>7568</v>
      </c>
      <c r="G2194" t="s">
        <v>7569</v>
      </c>
      <c r="H2194">
        <v>-899760</v>
      </c>
      <c r="I2194" t="s">
        <v>4607</v>
      </c>
      <c r="J2194" t="s">
        <v>19</v>
      </c>
      <c r="K2194" t="s">
        <v>7040</v>
      </c>
      <c r="L2194">
        <v>1000000</v>
      </c>
      <c r="M2194">
        <v>6.8</v>
      </c>
      <c r="N2194" t="s">
        <v>173</v>
      </c>
    </row>
    <row r="2195" spans="1:14">
      <c r="A2195" t="s">
        <v>4355</v>
      </c>
      <c r="B2195">
        <v>7</v>
      </c>
      <c r="C2195">
        <v>120</v>
      </c>
      <c r="D2195" t="s">
        <v>6935</v>
      </c>
      <c r="E2195">
        <v>1098224</v>
      </c>
      <c r="F2195" t="s">
        <v>7570</v>
      </c>
      <c r="G2195" t="s">
        <v>7571</v>
      </c>
      <c r="H2195">
        <v>-901776</v>
      </c>
      <c r="I2195" t="s">
        <v>7572</v>
      </c>
      <c r="J2195" t="s">
        <v>19</v>
      </c>
      <c r="K2195" t="s">
        <v>20</v>
      </c>
      <c r="L2195">
        <v>2000000</v>
      </c>
      <c r="M2195">
        <v>3.3</v>
      </c>
      <c r="N2195" t="s">
        <v>80</v>
      </c>
    </row>
    <row r="2196" spans="1:14">
      <c r="A2196" t="s">
        <v>4852</v>
      </c>
      <c r="B2196">
        <v>2</v>
      </c>
      <c r="C2196">
        <v>112</v>
      </c>
      <c r="D2196" t="s">
        <v>5770</v>
      </c>
      <c r="E2196">
        <v>96734</v>
      </c>
      <c r="F2196" t="s">
        <v>7573</v>
      </c>
      <c r="G2196" t="s">
        <v>7574</v>
      </c>
      <c r="H2196">
        <v>-903266</v>
      </c>
      <c r="I2196" t="s">
        <v>7575</v>
      </c>
      <c r="J2196" t="s">
        <v>19</v>
      </c>
      <c r="K2196" t="s">
        <v>20</v>
      </c>
      <c r="L2196">
        <v>1000000</v>
      </c>
      <c r="M2196">
        <v>5.6</v>
      </c>
      <c r="N2196" t="s">
        <v>1550</v>
      </c>
    </row>
    <row r="2197" spans="1:14">
      <c r="A2197" t="s">
        <v>525</v>
      </c>
      <c r="B2197">
        <v>125</v>
      </c>
      <c r="C2197">
        <v>123</v>
      </c>
      <c r="D2197" t="s">
        <v>901</v>
      </c>
      <c r="E2197">
        <v>47095453</v>
      </c>
      <c r="F2197" t="s">
        <v>1072</v>
      </c>
      <c r="G2197" t="s">
        <v>7576</v>
      </c>
      <c r="H2197">
        <v>-904547</v>
      </c>
      <c r="I2197" t="s">
        <v>2472</v>
      </c>
      <c r="J2197" t="s">
        <v>19</v>
      </c>
      <c r="K2197" t="s">
        <v>20</v>
      </c>
      <c r="L2197">
        <v>48000000</v>
      </c>
      <c r="M2197">
        <v>6.4</v>
      </c>
      <c r="N2197" t="s">
        <v>704</v>
      </c>
    </row>
    <row r="2198" spans="1:14">
      <c r="A2198" t="s">
        <v>5105</v>
      </c>
      <c r="B2198">
        <v>78</v>
      </c>
      <c r="C2198">
        <v>111</v>
      </c>
      <c r="D2198" t="s">
        <v>7577</v>
      </c>
      <c r="E2198">
        <v>94596</v>
      </c>
      <c r="F2198" t="s">
        <v>7578</v>
      </c>
      <c r="G2198" t="s">
        <v>7579</v>
      </c>
      <c r="H2198">
        <v>-905404</v>
      </c>
      <c r="I2198" t="s">
        <v>7580</v>
      </c>
      <c r="J2198" t="s">
        <v>89</v>
      </c>
      <c r="K2198" t="s">
        <v>227</v>
      </c>
      <c r="L2198">
        <v>1000000</v>
      </c>
      <c r="M2198">
        <v>7.4</v>
      </c>
      <c r="N2198" t="s">
        <v>7581</v>
      </c>
    </row>
    <row r="2199" spans="1:14">
      <c r="A2199" t="s">
        <v>5026</v>
      </c>
      <c r="B2199">
        <v>18</v>
      </c>
      <c r="C2199">
        <v>100</v>
      </c>
      <c r="D2199" t="s">
        <v>5341</v>
      </c>
      <c r="E2199">
        <v>20186</v>
      </c>
      <c r="F2199" t="s">
        <v>7582</v>
      </c>
      <c r="G2199" t="s">
        <v>7583</v>
      </c>
      <c r="H2199">
        <v>-909814</v>
      </c>
      <c r="I2199" t="s">
        <v>7584</v>
      </c>
      <c r="J2199" t="s">
        <v>19</v>
      </c>
      <c r="K2199" t="s">
        <v>20</v>
      </c>
      <c r="L2199">
        <v>930000</v>
      </c>
      <c r="M2199">
        <v>5.7</v>
      </c>
      <c r="N2199" t="s">
        <v>57</v>
      </c>
    </row>
    <row r="2200" spans="1:14">
      <c r="A2200" t="s">
        <v>6013</v>
      </c>
      <c r="B2200">
        <v>7</v>
      </c>
      <c r="C2200">
        <v>41</v>
      </c>
      <c r="D2200" t="s">
        <v>7585</v>
      </c>
      <c r="E2200">
        <v>4074023</v>
      </c>
      <c r="F2200" t="s">
        <v>7586</v>
      </c>
      <c r="G2200" t="s">
        <v>7587</v>
      </c>
      <c r="H2200">
        <v>-925977</v>
      </c>
      <c r="I2200" t="s">
        <v>7588</v>
      </c>
      <c r="J2200" t="s">
        <v>19</v>
      </c>
      <c r="K2200" t="s">
        <v>379</v>
      </c>
      <c r="L2200">
        <v>5000000</v>
      </c>
      <c r="M2200">
        <v>6.9</v>
      </c>
      <c r="N2200" t="s">
        <v>173</v>
      </c>
    </row>
    <row r="2201" spans="1:14">
      <c r="A2201" t="s">
        <v>266</v>
      </c>
      <c r="B2201">
        <v>128</v>
      </c>
      <c r="C2201">
        <v>94</v>
      </c>
      <c r="D2201" t="s">
        <v>1198</v>
      </c>
      <c r="E2201">
        <v>17071230</v>
      </c>
      <c r="F2201" t="s">
        <v>266</v>
      </c>
      <c r="G2201" t="s">
        <v>7589</v>
      </c>
      <c r="H2201">
        <v>-928770</v>
      </c>
      <c r="I2201" t="s">
        <v>880</v>
      </c>
      <c r="J2201" t="s">
        <v>19</v>
      </c>
      <c r="K2201" t="s">
        <v>20</v>
      </c>
      <c r="L2201">
        <v>18000000</v>
      </c>
      <c r="M2201">
        <v>6.7</v>
      </c>
      <c r="N2201" t="s">
        <v>921</v>
      </c>
    </row>
    <row r="2202" spans="1:14">
      <c r="A2202" t="s">
        <v>3465</v>
      </c>
      <c r="B2202">
        <v>36</v>
      </c>
      <c r="C2202">
        <v>97</v>
      </c>
      <c r="D2202" t="s">
        <v>7590</v>
      </c>
      <c r="E2202">
        <v>62480</v>
      </c>
      <c r="F2202" t="s">
        <v>7234</v>
      </c>
      <c r="G2202" t="s">
        <v>7591</v>
      </c>
      <c r="H2202">
        <v>-937520</v>
      </c>
      <c r="I2202" t="s">
        <v>7592</v>
      </c>
      <c r="J2202" t="s">
        <v>19</v>
      </c>
      <c r="K2202" t="s">
        <v>20</v>
      </c>
      <c r="L2202">
        <v>1000000</v>
      </c>
      <c r="M2202">
        <v>5.5</v>
      </c>
      <c r="N2202" t="s">
        <v>1001</v>
      </c>
    </row>
    <row r="2203" spans="1:14">
      <c r="A2203" t="s">
        <v>297</v>
      </c>
      <c r="B2203">
        <v>68</v>
      </c>
      <c r="C2203">
        <v>102</v>
      </c>
      <c r="D2203" t="s">
        <v>2759</v>
      </c>
      <c r="E2203">
        <v>354704</v>
      </c>
      <c r="F2203" t="s">
        <v>2172</v>
      </c>
      <c r="G2203" t="s">
        <v>7593</v>
      </c>
      <c r="H2203">
        <v>-945296</v>
      </c>
      <c r="I2203" t="s">
        <v>7594</v>
      </c>
      <c r="J2203" t="s">
        <v>19</v>
      </c>
      <c r="K2203" t="s">
        <v>20</v>
      </c>
      <c r="L2203">
        <v>1300000</v>
      </c>
      <c r="M2203">
        <v>5.9</v>
      </c>
      <c r="N2203" t="s">
        <v>960</v>
      </c>
    </row>
    <row r="2204" spans="1:14">
      <c r="A2204" t="s">
        <v>4432</v>
      </c>
      <c r="B2204">
        <v>15</v>
      </c>
      <c r="C2204">
        <v>135</v>
      </c>
      <c r="D2204" t="s">
        <v>7595</v>
      </c>
      <c r="E2204">
        <v>638951</v>
      </c>
      <c r="F2204" t="s">
        <v>7596</v>
      </c>
      <c r="G2204" t="s">
        <v>7597</v>
      </c>
      <c r="H2204">
        <v>-953049</v>
      </c>
      <c r="I2204" t="s">
        <v>7598</v>
      </c>
      <c r="J2204" t="s">
        <v>238</v>
      </c>
      <c r="K2204" t="s">
        <v>20</v>
      </c>
      <c r="L2204">
        <v>1592000</v>
      </c>
      <c r="M2204">
        <v>7.4</v>
      </c>
      <c r="N2204" t="s">
        <v>48</v>
      </c>
    </row>
    <row r="2205" spans="1:14">
      <c r="A2205" t="s">
        <v>2070</v>
      </c>
      <c r="B2205">
        <v>287</v>
      </c>
      <c r="C2205">
        <v>115</v>
      </c>
      <c r="D2205" t="s">
        <v>5233</v>
      </c>
      <c r="E2205">
        <v>15045676</v>
      </c>
      <c r="F2205" t="s">
        <v>3432</v>
      </c>
      <c r="G2205" t="s">
        <v>7599</v>
      </c>
      <c r="H2205">
        <v>-954324</v>
      </c>
      <c r="I2205" t="s">
        <v>3661</v>
      </c>
      <c r="J2205" t="s">
        <v>19</v>
      </c>
      <c r="K2205" t="s">
        <v>20</v>
      </c>
      <c r="L2205">
        <v>16000000</v>
      </c>
      <c r="M2205">
        <v>5.6</v>
      </c>
      <c r="N2205" t="s">
        <v>7600</v>
      </c>
    </row>
    <row r="2206" spans="1:14">
      <c r="A2206" t="s">
        <v>6425</v>
      </c>
      <c r="B2206">
        <v>298</v>
      </c>
      <c r="C2206">
        <v>99</v>
      </c>
      <c r="D2206" t="s">
        <v>7601</v>
      </c>
      <c r="E2206">
        <v>24042490</v>
      </c>
      <c r="F2206" t="s">
        <v>1842</v>
      </c>
      <c r="G2206" t="s">
        <v>7602</v>
      </c>
      <c r="H2206">
        <v>-957510</v>
      </c>
      <c r="I2206" t="s">
        <v>7603</v>
      </c>
      <c r="J2206" t="s">
        <v>19</v>
      </c>
      <c r="K2206" t="s">
        <v>20</v>
      </c>
      <c r="L2206">
        <v>25000000</v>
      </c>
      <c r="M2206">
        <v>5.6</v>
      </c>
      <c r="N2206" t="s">
        <v>1495</v>
      </c>
    </row>
    <row r="2207" spans="1:14">
      <c r="A2207" t="s">
        <v>2923</v>
      </c>
      <c r="B2207">
        <v>109</v>
      </c>
      <c r="C2207">
        <v>110</v>
      </c>
      <c r="D2207" t="s">
        <v>6947</v>
      </c>
      <c r="E2207">
        <v>4040588</v>
      </c>
      <c r="F2207" t="s">
        <v>717</v>
      </c>
      <c r="G2207" t="s">
        <v>7604</v>
      </c>
      <c r="H2207">
        <v>-959412</v>
      </c>
      <c r="I2207" t="s">
        <v>7605</v>
      </c>
      <c r="J2207" t="s">
        <v>19</v>
      </c>
      <c r="K2207" t="s">
        <v>20</v>
      </c>
      <c r="L2207">
        <v>5000000</v>
      </c>
      <c r="M2207">
        <v>6.8</v>
      </c>
      <c r="N2207" t="s">
        <v>167</v>
      </c>
    </row>
    <row r="2208" spans="1:14">
      <c r="A2208" t="s">
        <v>1860</v>
      </c>
      <c r="B2208">
        <v>33</v>
      </c>
      <c r="C2208">
        <v>88</v>
      </c>
      <c r="D2208" t="s">
        <v>7606</v>
      </c>
      <c r="E2208">
        <v>21210</v>
      </c>
      <c r="F2208" t="s">
        <v>3481</v>
      </c>
      <c r="G2208" t="s">
        <v>7607</v>
      </c>
      <c r="H2208">
        <v>-978790</v>
      </c>
      <c r="I2208" t="s">
        <v>4583</v>
      </c>
      <c r="J2208" t="s">
        <v>19</v>
      </c>
      <c r="K2208" t="s">
        <v>20</v>
      </c>
      <c r="L2208">
        <v>1000000</v>
      </c>
      <c r="M2208">
        <v>6.1</v>
      </c>
      <c r="N2208" t="s">
        <v>921</v>
      </c>
    </row>
    <row r="2209" spans="1:14">
      <c r="A2209" t="s">
        <v>4902</v>
      </c>
      <c r="B2209">
        <v>35</v>
      </c>
      <c r="C2209">
        <v>87</v>
      </c>
      <c r="D2209" t="s">
        <v>946</v>
      </c>
      <c r="E2209">
        <v>19539</v>
      </c>
      <c r="F2209" t="s">
        <v>23</v>
      </c>
      <c r="G2209" t="s">
        <v>7608</v>
      </c>
      <c r="H2209">
        <v>-980461</v>
      </c>
      <c r="I2209" t="s">
        <v>2754</v>
      </c>
      <c r="J2209" t="s">
        <v>19</v>
      </c>
      <c r="K2209" t="s">
        <v>20</v>
      </c>
      <c r="L2209">
        <v>1000000</v>
      </c>
      <c r="M2209">
        <v>6.2</v>
      </c>
      <c r="N2209" t="s">
        <v>57</v>
      </c>
    </row>
    <row r="2210" spans="1:14">
      <c r="A2210" t="s">
        <v>2394</v>
      </c>
      <c r="B2210">
        <v>29</v>
      </c>
      <c r="C2210">
        <v>82</v>
      </c>
      <c r="D2210" t="s">
        <v>482</v>
      </c>
      <c r="E2210">
        <v>12996</v>
      </c>
      <c r="F2210" t="s">
        <v>23</v>
      </c>
      <c r="G2210" t="s">
        <v>7609</v>
      </c>
      <c r="H2210">
        <v>-987004</v>
      </c>
      <c r="I2210" t="s">
        <v>5227</v>
      </c>
      <c r="J2210" t="s">
        <v>19</v>
      </c>
      <c r="K2210" t="s">
        <v>20</v>
      </c>
      <c r="L2210">
        <v>1000000</v>
      </c>
      <c r="M2210">
        <v>6</v>
      </c>
      <c r="N2210" t="s">
        <v>7610</v>
      </c>
    </row>
    <row r="2211" spans="1:14">
      <c r="A2211" t="s">
        <v>4189</v>
      </c>
      <c r="B2211">
        <v>71</v>
      </c>
      <c r="C2211">
        <v>78</v>
      </c>
      <c r="D2211" t="s">
        <v>6401</v>
      </c>
      <c r="E2211">
        <v>10018</v>
      </c>
      <c r="F2211" t="s">
        <v>7611</v>
      </c>
      <c r="G2211" t="s">
        <v>7612</v>
      </c>
      <c r="H2211">
        <v>-989982</v>
      </c>
      <c r="I2211" t="s">
        <v>7613</v>
      </c>
      <c r="J2211" t="s">
        <v>19</v>
      </c>
      <c r="K2211" t="s">
        <v>20</v>
      </c>
      <c r="L2211">
        <v>1000000</v>
      </c>
      <c r="M2211">
        <v>6.1</v>
      </c>
      <c r="N2211" t="s">
        <v>1608</v>
      </c>
    </row>
    <row r="2212" spans="1:14">
      <c r="A2212" t="s">
        <v>4426</v>
      </c>
      <c r="B2212">
        <v>56</v>
      </c>
      <c r="C2212">
        <v>81</v>
      </c>
      <c r="D2212" t="s">
        <v>7614</v>
      </c>
      <c r="E2212">
        <v>6387</v>
      </c>
      <c r="F2212" t="s">
        <v>880</v>
      </c>
      <c r="G2212" t="s">
        <v>7615</v>
      </c>
      <c r="H2212">
        <v>-993613</v>
      </c>
      <c r="I2212" t="s">
        <v>7616</v>
      </c>
      <c r="J2212" t="s">
        <v>19</v>
      </c>
      <c r="K2212" t="s">
        <v>20</v>
      </c>
      <c r="L2212">
        <v>1000000</v>
      </c>
      <c r="M2212">
        <v>6.9</v>
      </c>
      <c r="N2212" t="s">
        <v>1827</v>
      </c>
    </row>
    <row r="2213" spans="1:14">
      <c r="A2213" t="s">
        <v>2314</v>
      </c>
      <c r="B2213">
        <v>8</v>
      </c>
      <c r="C2213">
        <v>88</v>
      </c>
      <c r="D2213" t="s">
        <v>7617</v>
      </c>
      <c r="E2213">
        <v>721</v>
      </c>
      <c r="F2213" t="s">
        <v>4328</v>
      </c>
      <c r="G2213" t="s">
        <v>7618</v>
      </c>
      <c r="H2213">
        <v>-999279</v>
      </c>
      <c r="I2213" t="s">
        <v>7619</v>
      </c>
      <c r="J2213" t="s">
        <v>19</v>
      </c>
      <c r="K2213" t="s">
        <v>2416</v>
      </c>
      <c r="L2213">
        <v>1000000</v>
      </c>
      <c r="M2213">
        <v>4.0999999999999996</v>
      </c>
      <c r="N2213" t="s">
        <v>1550</v>
      </c>
    </row>
    <row r="2214" spans="1:14">
      <c r="A2214" t="s">
        <v>274</v>
      </c>
      <c r="B2214">
        <v>302</v>
      </c>
      <c r="C2214">
        <v>117</v>
      </c>
      <c r="D2214" t="s">
        <v>1935</v>
      </c>
      <c r="E2214">
        <v>27000000</v>
      </c>
      <c r="F2214" t="s">
        <v>45</v>
      </c>
      <c r="G2214" t="s">
        <v>7620</v>
      </c>
      <c r="H2214">
        <v>-1000000</v>
      </c>
      <c r="I2214" t="s">
        <v>2540</v>
      </c>
      <c r="J2214" t="s">
        <v>19</v>
      </c>
      <c r="K2214" t="s">
        <v>20</v>
      </c>
      <c r="L2214">
        <v>28000000</v>
      </c>
      <c r="M2214">
        <v>8.1999999999999993</v>
      </c>
      <c r="N2214" t="s">
        <v>1773</v>
      </c>
    </row>
    <row r="2215" spans="1:14">
      <c r="A2215" t="s">
        <v>1308</v>
      </c>
      <c r="B2215">
        <v>140</v>
      </c>
      <c r="C2215">
        <v>97</v>
      </c>
      <c r="D2215" t="s">
        <v>7621</v>
      </c>
      <c r="E2215">
        <v>21973182</v>
      </c>
      <c r="F2215" t="s">
        <v>521</v>
      </c>
      <c r="G2215" t="s">
        <v>7622</v>
      </c>
      <c r="H2215">
        <v>-1026818</v>
      </c>
      <c r="I2215" t="s">
        <v>7623</v>
      </c>
      <c r="J2215" t="s">
        <v>19</v>
      </c>
      <c r="K2215" t="s">
        <v>20</v>
      </c>
      <c r="L2215">
        <v>23000000</v>
      </c>
      <c r="M2215">
        <v>6.6</v>
      </c>
      <c r="N2215" t="s">
        <v>1254</v>
      </c>
    </row>
    <row r="2216" spans="1:14">
      <c r="A2216" t="s">
        <v>5682</v>
      </c>
      <c r="B2216">
        <v>97</v>
      </c>
      <c r="C2216">
        <v>110</v>
      </c>
      <c r="D2216" t="s">
        <v>7624</v>
      </c>
      <c r="E2216">
        <v>56129</v>
      </c>
      <c r="F2216" t="s">
        <v>4262</v>
      </c>
      <c r="G2216" t="s">
        <v>7625</v>
      </c>
      <c r="H2216">
        <v>-1043871</v>
      </c>
      <c r="I2216" t="s">
        <v>7626</v>
      </c>
      <c r="J2216" t="s">
        <v>19</v>
      </c>
      <c r="K2216" t="s">
        <v>1075</v>
      </c>
      <c r="L2216">
        <v>1100000</v>
      </c>
      <c r="M2216">
        <v>6.1</v>
      </c>
      <c r="N2216" t="s">
        <v>1773</v>
      </c>
    </row>
    <row r="2217" spans="1:14">
      <c r="A2217" t="s">
        <v>1742</v>
      </c>
      <c r="B2217">
        <v>280</v>
      </c>
      <c r="C2217">
        <v>95</v>
      </c>
      <c r="D2217" t="s">
        <v>6172</v>
      </c>
      <c r="E2217">
        <v>952620</v>
      </c>
      <c r="F2217" t="s">
        <v>1612</v>
      </c>
      <c r="G2217" t="s">
        <v>7627</v>
      </c>
      <c r="H2217">
        <v>-1047380</v>
      </c>
      <c r="I2217" t="s">
        <v>7628</v>
      </c>
      <c r="J2217" t="s">
        <v>19</v>
      </c>
      <c r="K2217" t="s">
        <v>20</v>
      </c>
      <c r="L2217">
        <v>2000000</v>
      </c>
      <c r="M2217">
        <v>5.7</v>
      </c>
      <c r="N2217" t="s">
        <v>116</v>
      </c>
    </row>
    <row r="2218" spans="1:14">
      <c r="A2218" t="s">
        <v>2962</v>
      </c>
      <c r="B2218">
        <v>37</v>
      </c>
      <c r="C2218">
        <v>99</v>
      </c>
      <c r="D2218" t="s">
        <v>7629</v>
      </c>
      <c r="E2218">
        <v>418953</v>
      </c>
      <c r="F2218" t="s">
        <v>1150</v>
      </c>
      <c r="G2218" t="s">
        <v>7630</v>
      </c>
      <c r="H2218">
        <v>-1081047</v>
      </c>
      <c r="I2218" t="s">
        <v>7631</v>
      </c>
      <c r="J2218" t="s">
        <v>19</v>
      </c>
      <c r="K2218" t="s">
        <v>822</v>
      </c>
      <c r="L2218">
        <v>1500000</v>
      </c>
      <c r="M2218">
        <v>6.5</v>
      </c>
      <c r="N2218" t="s">
        <v>1608</v>
      </c>
    </row>
    <row r="2219" spans="1:14">
      <c r="A2219" t="s">
        <v>5995</v>
      </c>
      <c r="B2219">
        <v>18</v>
      </c>
      <c r="C2219">
        <v>88</v>
      </c>
      <c r="D2219" t="s">
        <v>7632</v>
      </c>
      <c r="E2219">
        <v>110720</v>
      </c>
      <c r="F2219" t="s">
        <v>7633</v>
      </c>
      <c r="G2219" t="s">
        <v>7634</v>
      </c>
      <c r="H2219">
        <v>-1089280</v>
      </c>
      <c r="I2219" t="s">
        <v>7635</v>
      </c>
      <c r="J2219" t="s">
        <v>19</v>
      </c>
      <c r="K2219" t="s">
        <v>20</v>
      </c>
      <c r="L2219">
        <v>1200000</v>
      </c>
      <c r="M2219">
        <v>7.3</v>
      </c>
      <c r="N2219" t="s">
        <v>57</v>
      </c>
    </row>
    <row r="2220" spans="1:14">
      <c r="A2220" t="s">
        <v>4471</v>
      </c>
      <c r="B2220">
        <v>84</v>
      </c>
      <c r="C2220">
        <v>98</v>
      </c>
      <c r="D2220" t="s">
        <v>7636</v>
      </c>
      <c r="E2220">
        <v>406035</v>
      </c>
      <c r="F2220" t="s">
        <v>1356</v>
      </c>
      <c r="G2220" t="s">
        <v>7637</v>
      </c>
      <c r="H2220">
        <v>-1093965</v>
      </c>
      <c r="I2220" t="s">
        <v>7638</v>
      </c>
      <c r="J2220" t="s">
        <v>19</v>
      </c>
      <c r="K2220" t="s">
        <v>20</v>
      </c>
      <c r="L2220">
        <v>1500000</v>
      </c>
      <c r="M2220">
        <v>7.2</v>
      </c>
      <c r="N2220" t="s">
        <v>48</v>
      </c>
    </row>
    <row r="2221" spans="1:14">
      <c r="A2221" t="s">
        <v>5215</v>
      </c>
      <c r="B2221">
        <v>78</v>
      </c>
      <c r="C2221">
        <v>106</v>
      </c>
      <c r="D2221" t="s">
        <v>7639</v>
      </c>
      <c r="E2221">
        <v>304124</v>
      </c>
      <c r="F2221" t="s">
        <v>7640</v>
      </c>
      <c r="G2221" t="s">
        <v>7641</v>
      </c>
      <c r="H2221">
        <v>-1095876</v>
      </c>
      <c r="I2221" t="s">
        <v>7642</v>
      </c>
      <c r="J2221" t="s">
        <v>67</v>
      </c>
      <c r="K2221" t="s">
        <v>4573</v>
      </c>
      <c r="L2221">
        <v>1400000</v>
      </c>
      <c r="M2221">
        <v>6.7</v>
      </c>
      <c r="N2221" t="s">
        <v>48</v>
      </c>
    </row>
    <row r="2222" spans="1:14">
      <c r="A2222" t="s">
        <v>1671</v>
      </c>
      <c r="B2222">
        <v>50</v>
      </c>
      <c r="C2222">
        <v>84</v>
      </c>
      <c r="D2222" t="s">
        <v>2357</v>
      </c>
      <c r="E2222">
        <v>2892582</v>
      </c>
      <c r="F2222" t="s">
        <v>179</v>
      </c>
      <c r="G2222" t="s">
        <v>7643</v>
      </c>
      <c r="H2222">
        <v>-1107418</v>
      </c>
      <c r="I2222" t="s">
        <v>1997</v>
      </c>
      <c r="J2222" t="s">
        <v>19</v>
      </c>
      <c r="K2222" t="s">
        <v>20</v>
      </c>
      <c r="L2222">
        <v>4000000</v>
      </c>
      <c r="M2222">
        <v>7.6</v>
      </c>
      <c r="N2222" t="s">
        <v>57</v>
      </c>
    </row>
    <row r="2223" spans="1:14">
      <c r="A2223" t="s">
        <v>477</v>
      </c>
      <c r="B2223">
        <v>88</v>
      </c>
      <c r="C2223">
        <v>113</v>
      </c>
      <c r="D2223" t="s">
        <v>2370</v>
      </c>
      <c r="E2223">
        <v>18882880</v>
      </c>
      <c r="F2223" t="s">
        <v>478</v>
      </c>
      <c r="G2223" t="s">
        <v>7644</v>
      </c>
      <c r="H2223">
        <v>-1117120</v>
      </c>
      <c r="I2223" t="s">
        <v>4079</v>
      </c>
      <c r="J2223" t="s">
        <v>19</v>
      </c>
      <c r="K2223" t="s">
        <v>20</v>
      </c>
      <c r="L2223">
        <v>20000000</v>
      </c>
      <c r="M2223">
        <v>5.9</v>
      </c>
      <c r="N2223" t="s">
        <v>167</v>
      </c>
    </row>
    <row r="2224" spans="1:14">
      <c r="A2224" t="s">
        <v>883</v>
      </c>
      <c r="B2224">
        <v>127</v>
      </c>
      <c r="C2224">
        <v>100</v>
      </c>
      <c r="D2224" t="s">
        <v>5608</v>
      </c>
      <c r="E2224">
        <v>373967</v>
      </c>
      <c r="F2224" t="s">
        <v>3577</v>
      </c>
      <c r="G2224" t="s">
        <v>7645</v>
      </c>
      <c r="H2224">
        <v>-1126033</v>
      </c>
      <c r="I2224" t="s">
        <v>7646</v>
      </c>
      <c r="J2224" t="s">
        <v>19</v>
      </c>
      <c r="K2224" t="s">
        <v>20</v>
      </c>
      <c r="L2224">
        <v>1500000</v>
      </c>
      <c r="M2224">
        <v>6.5</v>
      </c>
      <c r="N2224" t="s">
        <v>1318</v>
      </c>
    </row>
    <row r="2225" spans="1:14">
      <c r="A2225" t="s">
        <v>1530</v>
      </c>
      <c r="B2225">
        <v>152</v>
      </c>
      <c r="C2225">
        <v>90</v>
      </c>
      <c r="D2225" t="s">
        <v>1412</v>
      </c>
      <c r="E2225">
        <v>4859475</v>
      </c>
      <c r="F2225" t="s">
        <v>192</v>
      </c>
      <c r="G2225" t="s">
        <v>7647</v>
      </c>
      <c r="H2225">
        <v>-1140525</v>
      </c>
      <c r="I2225" t="s">
        <v>956</v>
      </c>
      <c r="J2225" t="s">
        <v>19</v>
      </c>
      <c r="K2225" t="s">
        <v>20</v>
      </c>
      <c r="L2225">
        <v>6000000</v>
      </c>
      <c r="M2225">
        <v>7.2</v>
      </c>
      <c r="N2225" t="s">
        <v>32</v>
      </c>
    </row>
    <row r="2226" spans="1:14">
      <c r="A2226" t="s">
        <v>5116</v>
      </c>
      <c r="B2226">
        <v>12</v>
      </c>
      <c r="C2226">
        <v>88</v>
      </c>
      <c r="D2226" t="s">
        <v>7648</v>
      </c>
      <c r="E2226">
        <v>58936</v>
      </c>
      <c r="F2226" t="s">
        <v>7649</v>
      </c>
      <c r="G2226" t="s">
        <v>7650</v>
      </c>
      <c r="H2226">
        <v>-1141064</v>
      </c>
      <c r="I2226" t="s">
        <v>7651</v>
      </c>
      <c r="J2226" t="s">
        <v>19</v>
      </c>
      <c r="K2226" t="s">
        <v>20</v>
      </c>
      <c r="L2226">
        <v>1200000</v>
      </c>
      <c r="M2226">
        <v>6.1</v>
      </c>
      <c r="N2226" t="s">
        <v>582</v>
      </c>
    </row>
    <row r="2227" spans="1:14">
      <c r="A2227" t="s">
        <v>4770</v>
      </c>
      <c r="B2227">
        <v>78</v>
      </c>
      <c r="C2227">
        <v>92</v>
      </c>
      <c r="D2227" t="s">
        <v>7652</v>
      </c>
      <c r="E2227">
        <v>18843314</v>
      </c>
      <c r="F2227" t="s">
        <v>7653</v>
      </c>
      <c r="G2227" t="s">
        <v>7654</v>
      </c>
      <c r="H2227">
        <v>-1156686</v>
      </c>
      <c r="I2227" t="s">
        <v>2483</v>
      </c>
      <c r="J2227" t="s">
        <v>19</v>
      </c>
      <c r="K2227" t="s">
        <v>20</v>
      </c>
      <c r="L2227">
        <v>20000000</v>
      </c>
      <c r="M2227">
        <v>4.7</v>
      </c>
      <c r="N2227" t="s">
        <v>2318</v>
      </c>
    </row>
    <row r="2228" spans="1:14">
      <c r="A2228" t="s">
        <v>3012</v>
      </c>
      <c r="B2228">
        <v>172</v>
      </c>
      <c r="C2228">
        <v>101</v>
      </c>
      <c r="D2228" t="s">
        <v>7655</v>
      </c>
      <c r="E2228">
        <v>327919</v>
      </c>
      <c r="F2228" t="s">
        <v>7656</v>
      </c>
      <c r="G2228" t="s">
        <v>7657</v>
      </c>
      <c r="H2228">
        <v>-1172081</v>
      </c>
      <c r="I2228" t="s">
        <v>2310</v>
      </c>
      <c r="J2228" t="s">
        <v>19</v>
      </c>
      <c r="K2228" t="s">
        <v>379</v>
      </c>
      <c r="L2228">
        <v>1500000</v>
      </c>
      <c r="M2228">
        <v>7.7</v>
      </c>
      <c r="N2228" t="s">
        <v>758</v>
      </c>
    </row>
    <row r="2229" spans="1:14">
      <c r="A2229" t="s">
        <v>416</v>
      </c>
      <c r="B2229">
        <v>254</v>
      </c>
      <c r="C2229">
        <v>102</v>
      </c>
      <c r="D2229" t="s">
        <v>201</v>
      </c>
      <c r="E2229">
        <v>1821983</v>
      </c>
      <c r="F2229" t="s">
        <v>338</v>
      </c>
      <c r="G2229" t="s">
        <v>7658</v>
      </c>
      <c r="H2229">
        <v>-1178017</v>
      </c>
      <c r="I2229" t="s">
        <v>3072</v>
      </c>
      <c r="J2229" t="s">
        <v>19</v>
      </c>
      <c r="K2229" t="s">
        <v>20</v>
      </c>
      <c r="L2229">
        <v>3000000</v>
      </c>
      <c r="M2229">
        <v>5.4</v>
      </c>
      <c r="N2229" t="s">
        <v>7659</v>
      </c>
    </row>
    <row r="2230" spans="1:14">
      <c r="A2230" t="s">
        <v>4557</v>
      </c>
      <c r="B2230">
        <v>17</v>
      </c>
      <c r="C2230">
        <v>85</v>
      </c>
      <c r="D2230" t="s">
        <v>590</v>
      </c>
      <c r="E2230">
        <v>7826</v>
      </c>
      <c r="F2230" t="s">
        <v>371</v>
      </c>
      <c r="G2230" t="s">
        <v>7660</v>
      </c>
      <c r="H2230">
        <v>-1192174</v>
      </c>
      <c r="I2230" t="s">
        <v>1368</v>
      </c>
      <c r="J2230" t="s">
        <v>19</v>
      </c>
      <c r="K2230" t="s">
        <v>20</v>
      </c>
      <c r="L2230">
        <v>1200000</v>
      </c>
      <c r="M2230">
        <v>6.2</v>
      </c>
      <c r="N2230" t="s">
        <v>1977</v>
      </c>
    </row>
    <row r="2231" spans="1:14">
      <c r="A2231" t="s">
        <v>6382</v>
      </c>
      <c r="B2231">
        <v>1</v>
      </c>
      <c r="C2231">
        <v>110</v>
      </c>
      <c r="D2231" t="s">
        <v>7661</v>
      </c>
      <c r="E2231">
        <v>3830</v>
      </c>
      <c r="F2231" t="s">
        <v>7662</v>
      </c>
      <c r="G2231" t="s">
        <v>7663</v>
      </c>
      <c r="H2231">
        <v>-1196170</v>
      </c>
      <c r="I2231" t="s">
        <v>7664</v>
      </c>
      <c r="J2231" t="s">
        <v>67</v>
      </c>
      <c r="K2231" t="s">
        <v>20</v>
      </c>
      <c r="L2231">
        <v>1200000</v>
      </c>
      <c r="M2231">
        <v>7.2</v>
      </c>
      <c r="N2231" t="s">
        <v>167</v>
      </c>
    </row>
    <row r="2232" spans="1:14">
      <c r="A2232" t="s">
        <v>4640</v>
      </c>
      <c r="B2232">
        <v>45</v>
      </c>
      <c r="C2232">
        <v>94</v>
      </c>
      <c r="D2232" t="s">
        <v>4829</v>
      </c>
      <c r="E2232">
        <v>2800000</v>
      </c>
      <c r="F2232" t="s">
        <v>3292</v>
      </c>
      <c r="G2232" t="s">
        <v>7665</v>
      </c>
      <c r="H2232">
        <v>-1200000</v>
      </c>
      <c r="I2232" t="s">
        <v>2220</v>
      </c>
      <c r="J2232" t="s">
        <v>19</v>
      </c>
      <c r="K2232" t="s">
        <v>20</v>
      </c>
      <c r="L2232">
        <v>4000000</v>
      </c>
      <c r="M2232">
        <v>5.8</v>
      </c>
      <c r="N2232" t="s">
        <v>57</v>
      </c>
    </row>
    <row r="2233" spans="1:14">
      <c r="A2233" t="s">
        <v>266</v>
      </c>
      <c r="B2233">
        <v>64</v>
      </c>
      <c r="C2233">
        <v>88</v>
      </c>
      <c r="D2233" t="s">
        <v>7666</v>
      </c>
      <c r="E2233">
        <v>14792779</v>
      </c>
      <c r="F2233" t="s">
        <v>968</v>
      </c>
      <c r="G2233" t="s">
        <v>7667</v>
      </c>
      <c r="H2233">
        <v>-1207221</v>
      </c>
      <c r="I2233" t="s">
        <v>1781</v>
      </c>
      <c r="J2233" t="s">
        <v>19</v>
      </c>
      <c r="K2233" t="s">
        <v>20</v>
      </c>
      <c r="L2233">
        <v>16000000</v>
      </c>
      <c r="M2233">
        <v>7.6</v>
      </c>
      <c r="N2233" t="s">
        <v>57</v>
      </c>
    </row>
    <row r="2234" spans="1:14">
      <c r="A2234" t="s">
        <v>4697</v>
      </c>
      <c r="B2234">
        <v>79</v>
      </c>
      <c r="C2234">
        <v>104</v>
      </c>
      <c r="D2234" t="s">
        <v>7210</v>
      </c>
      <c r="E2234">
        <v>3287435</v>
      </c>
      <c r="F2234" t="s">
        <v>1044</v>
      </c>
      <c r="G2234" t="s">
        <v>7668</v>
      </c>
      <c r="H2234">
        <v>-1212565</v>
      </c>
      <c r="I2234" t="s">
        <v>4544</v>
      </c>
      <c r="J2234" t="s">
        <v>19</v>
      </c>
      <c r="K2234" t="s">
        <v>20</v>
      </c>
      <c r="L2234">
        <v>4500000</v>
      </c>
      <c r="M2234">
        <v>7.1</v>
      </c>
      <c r="N2234" t="s">
        <v>48</v>
      </c>
    </row>
    <row r="2235" spans="1:14">
      <c r="A2235" t="s">
        <v>313</v>
      </c>
      <c r="B2235">
        <v>297</v>
      </c>
      <c r="C2235">
        <v>109</v>
      </c>
      <c r="D2235" t="s">
        <v>7669</v>
      </c>
      <c r="E2235">
        <v>13782838</v>
      </c>
      <c r="F2235" t="s">
        <v>885</v>
      </c>
      <c r="G2235" t="s">
        <v>7670</v>
      </c>
      <c r="H2235">
        <v>-1217162</v>
      </c>
      <c r="I2235" t="s">
        <v>7671</v>
      </c>
      <c r="J2235" t="s">
        <v>19</v>
      </c>
      <c r="K2235" t="s">
        <v>20</v>
      </c>
      <c r="L2235">
        <v>15000000</v>
      </c>
      <c r="M2235">
        <v>8.1999999999999993</v>
      </c>
      <c r="N2235" t="s">
        <v>3890</v>
      </c>
    </row>
    <row r="2236" spans="1:14">
      <c r="A2236" t="s">
        <v>3296</v>
      </c>
      <c r="B2236">
        <v>74</v>
      </c>
      <c r="C2236">
        <v>107</v>
      </c>
      <c r="D2236" t="s">
        <v>7672</v>
      </c>
      <c r="E2236">
        <v>1282084</v>
      </c>
      <c r="F2236" t="s">
        <v>3901</v>
      </c>
      <c r="G2236" t="s">
        <v>7673</v>
      </c>
      <c r="H2236">
        <v>-1217916</v>
      </c>
      <c r="I2236" t="s">
        <v>2475</v>
      </c>
      <c r="J2236" t="s">
        <v>19</v>
      </c>
      <c r="K2236" t="s">
        <v>20</v>
      </c>
      <c r="L2236">
        <v>2500000</v>
      </c>
      <c r="M2236">
        <v>7</v>
      </c>
      <c r="N2236" t="s">
        <v>48</v>
      </c>
    </row>
    <row r="2237" spans="1:14">
      <c r="A2237" t="s">
        <v>641</v>
      </c>
      <c r="B2237">
        <v>92</v>
      </c>
      <c r="C2237">
        <v>107</v>
      </c>
      <c r="D2237" t="s">
        <v>7674</v>
      </c>
      <c r="E2237">
        <v>768045</v>
      </c>
      <c r="F2237" t="s">
        <v>801</v>
      </c>
      <c r="G2237" t="s">
        <v>7675</v>
      </c>
      <c r="H2237">
        <v>-1231955</v>
      </c>
      <c r="I2237" t="s">
        <v>7676</v>
      </c>
      <c r="J2237" t="s">
        <v>19</v>
      </c>
      <c r="K2237" t="s">
        <v>379</v>
      </c>
      <c r="L2237">
        <v>2000000</v>
      </c>
      <c r="M2237">
        <v>7.7</v>
      </c>
      <c r="N2237" t="s">
        <v>3922</v>
      </c>
    </row>
    <row r="2238" spans="1:14">
      <c r="A2238" t="s">
        <v>2749</v>
      </c>
      <c r="B2238">
        <v>221</v>
      </c>
      <c r="C2238">
        <v>107</v>
      </c>
      <c r="D2238" t="s">
        <v>2536</v>
      </c>
      <c r="E2238">
        <v>13766014</v>
      </c>
      <c r="F2238" t="s">
        <v>719</v>
      </c>
      <c r="G2238" t="s">
        <v>7677</v>
      </c>
      <c r="H2238">
        <v>-1233986</v>
      </c>
      <c r="I2238" t="s">
        <v>5616</v>
      </c>
      <c r="J2238" t="s">
        <v>19</v>
      </c>
      <c r="K2238" t="s">
        <v>20</v>
      </c>
      <c r="L2238">
        <v>15000000</v>
      </c>
      <c r="M2238">
        <v>7</v>
      </c>
      <c r="N2238" t="s">
        <v>32</v>
      </c>
    </row>
    <row r="2239" spans="1:14">
      <c r="A2239" t="s">
        <v>5966</v>
      </c>
      <c r="B2239">
        <v>51</v>
      </c>
      <c r="C2239">
        <v>85</v>
      </c>
      <c r="D2239" t="s">
        <v>7678</v>
      </c>
      <c r="E2239">
        <v>265107</v>
      </c>
      <c r="F2239" t="s">
        <v>3610</v>
      </c>
      <c r="G2239" t="s">
        <v>7679</v>
      </c>
      <c r="H2239">
        <v>-1234893</v>
      </c>
      <c r="I2239" t="s">
        <v>7680</v>
      </c>
      <c r="J2239" t="s">
        <v>19</v>
      </c>
      <c r="K2239" t="s">
        <v>347</v>
      </c>
      <c r="L2239">
        <v>1500000</v>
      </c>
      <c r="M2239">
        <v>6.3</v>
      </c>
      <c r="N2239" t="s">
        <v>7681</v>
      </c>
    </row>
    <row r="2240" spans="1:14">
      <c r="A2240" t="s">
        <v>2079</v>
      </c>
      <c r="B2240">
        <v>171</v>
      </c>
      <c r="C2240">
        <v>105</v>
      </c>
      <c r="D2240" t="s">
        <v>45</v>
      </c>
      <c r="E2240">
        <v>48745150</v>
      </c>
      <c r="F2240" t="s">
        <v>2599</v>
      </c>
      <c r="G2240" t="s">
        <v>7682</v>
      </c>
      <c r="H2240">
        <v>-1254850</v>
      </c>
      <c r="I2240" t="s">
        <v>1298</v>
      </c>
      <c r="J2240" t="s">
        <v>19</v>
      </c>
      <c r="K2240" t="s">
        <v>20</v>
      </c>
      <c r="L2240">
        <v>50000000</v>
      </c>
      <c r="M2240">
        <v>5.8</v>
      </c>
      <c r="N2240" t="s">
        <v>1180</v>
      </c>
    </row>
    <row r="2241" spans="1:14">
      <c r="A2241" t="s">
        <v>3071</v>
      </c>
      <c r="B2241">
        <v>58</v>
      </c>
      <c r="C2241">
        <v>95</v>
      </c>
      <c r="D2241" t="s">
        <v>1499</v>
      </c>
      <c r="E2241">
        <v>6739141</v>
      </c>
      <c r="F2241" t="s">
        <v>2218</v>
      </c>
      <c r="G2241" t="s">
        <v>7683</v>
      </c>
      <c r="H2241">
        <v>-1260859</v>
      </c>
      <c r="I2241" t="s">
        <v>6376</v>
      </c>
      <c r="J2241" t="s">
        <v>19</v>
      </c>
      <c r="K2241" t="s">
        <v>347</v>
      </c>
      <c r="L2241">
        <v>8000000</v>
      </c>
      <c r="M2241">
        <v>5.9</v>
      </c>
      <c r="N2241" t="s">
        <v>3330</v>
      </c>
    </row>
    <row r="2242" spans="1:14">
      <c r="A2242" t="s">
        <v>3793</v>
      </c>
      <c r="B2242">
        <v>50</v>
      </c>
      <c r="C2242">
        <v>89</v>
      </c>
      <c r="D2242" t="s">
        <v>7684</v>
      </c>
      <c r="E2242">
        <v>11278</v>
      </c>
      <c r="F2242" t="s">
        <v>7685</v>
      </c>
      <c r="G2242" t="s">
        <v>7686</v>
      </c>
      <c r="H2242">
        <v>-1288722</v>
      </c>
      <c r="I2242" t="s">
        <v>7687</v>
      </c>
      <c r="J2242" t="s">
        <v>67</v>
      </c>
      <c r="K2242" t="s">
        <v>2875</v>
      </c>
      <c r="L2242">
        <v>1300000</v>
      </c>
      <c r="M2242">
        <v>7</v>
      </c>
      <c r="N2242" t="s">
        <v>167</v>
      </c>
    </row>
    <row r="2243" spans="1:14">
      <c r="A2243" t="s">
        <v>5088</v>
      </c>
      <c r="B2243">
        <v>44</v>
      </c>
      <c r="C2243">
        <v>108</v>
      </c>
      <c r="D2243" t="s">
        <v>7688</v>
      </c>
      <c r="E2243">
        <v>505295</v>
      </c>
      <c r="F2243" t="s">
        <v>7689</v>
      </c>
      <c r="G2243" t="s">
        <v>7690</v>
      </c>
      <c r="H2243">
        <v>-1294705</v>
      </c>
      <c r="I2243" t="s">
        <v>7691</v>
      </c>
      <c r="J2243" t="s">
        <v>229</v>
      </c>
      <c r="K2243" t="s">
        <v>347</v>
      </c>
      <c r="L2243">
        <v>1800000</v>
      </c>
      <c r="M2243">
        <v>7.5</v>
      </c>
      <c r="N2243" t="s">
        <v>2649</v>
      </c>
    </row>
    <row r="2244" spans="1:14">
      <c r="A2244" t="s">
        <v>2289</v>
      </c>
      <c r="B2244">
        <v>54</v>
      </c>
      <c r="C2244">
        <v>91</v>
      </c>
      <c r="D2244" t="s">
        <v>1483</v>
      </c>
      <c r="E2244">
        <v>16702864</v>
      </c>
      <c r="F2244" t="s">
        <v>231</v>
      </c>
      <c r="G2244" t="s">
        <v>7692</v>
      </c>
      <c r="H2244">
        <v>-1297136</v>
      </c>
      <c r="I2244" t="s">
        <v>7693</v>
      </c>
      <c r="J2244" t="s">
        <v>19</v>
      </c>
      <c r="K2244" t="s">
        <v>20</v>
      </c>
      <c r="L2244">
        <v>18000000</v>
      </c>
      <c r="M2244">
        <v>5.2</v>
      </c>
      <c r="N2244" t="s">
        <v>921</v>
      </c>
    </row>
    <row r="2245" spans="1:14">
      <c r="A2245" t="s">
        <v>634</v>
      </c>
      <c r="B2245">
        <v>141</v>
      </c>
      <c r="C2245">
        <v>117</v>
      </c>
      <c r="D2245" t="s">
        <v>192</v>
      </c>
      <c r="E2245">
        <v>63695760</v>
      </c>
      <c r="F2245" t="s">
        <v>479</v>
      </c>
      <c r="G2245" t="s">
        <v>7694</v>
      </c>
      <c r="H2245">
        <v>-1304240</v>
      </c>
      <c r="I2245" t="s">
        <v>6784</v>
      </c>
      <c r="J2245" t="s">
        <v>19</v>
      </c>
      <c r="K2245" t="s">
        <v>20</v>
      </c>
      <c r="L2245">
        <v>65000000</v>
      </c>
      <c r="M2245">
        <v>6.4</v>
      </c>
      <c r="N2245" t="s">
        <v>48</v>
      </c>
    </row>
    <row r="2246" spans="1:14">
      <c r="A2246" t="s">
        <v>2656</v>
      </c>
      <c r="B2246">
        <v>32</v>
      </c>
      <c r="C2246">
        <v>80</v>
      </c>
      <c r="D2246" t="s">
        <v>2656</v>
      </c>
      <c r="E2246">
        <v>194568</v>
      </c>
      <c r="F2246" t="s">
        <v>7695</v>
      </c>
      <c r="G2246" t="s">
        <v>7696</v>
      </c>
      <c r="H2246">
        <v>-1305432</v>
      </c>
      <c r="I2246" t="s">
        <v>7697</v>
      </c>
      <c r="J2246" t="s">
        <v>19</v>
      </c>
      <c r="K2246" t="s">
        <v>20</v>
      </c>
      <c r="L2246">
        <v>1500000</v>
      </c>
      <c r="M2246">
        <v>6.2</v>
      </c>
      <c r="N2246" t="s">
        <v>331</v>
      </c>
    </row>
    <row r="2247" spans="1:14">
      <c r="A2247" t="s">
        <v>2457</v>
      </c>
      <c r="B2247">
        <v>25</v>
      </c>
      <c r="C2247">
        <v>93</v>
      </c>
      <c r="D2247" t="s">
        <v>3769</v>
      </c>
      <c r="E2247">
        <v>5694308</v>
      </c>
      <c r="F2247" t="s">
        <v>1256</v>
      </c>
      <c r="G2247" t="s">
        <v>7698</v>
      </c>
      <c r="H2247">
        <v>-1305692</v>
      </c>
      <c r="I2247" t="s">
        <v>7699</v>
      </c>
      <c r="J2247" t="s">
        <v>19</v>
      </c>
      <c r="K2247" t="s">
        <v>20</v>
      </c>
      <c r="L2247">
        <v>7000000</v>
      </c>
      <c r="M2247">
        <v>2</v>
      </c>
      <c r="N2247" t="s">
        <v>654</v>
      </c>
    </row>
    <row r="2248" spans="1:14">
      <c r="A2248" t="s">
        <v>6155</v>
      </c>
      <c r="B2248">
        <v>94</v>
      </c>
      <c r="C2248">
        <v>134</v>
      </c>
      <c r="D2248" t="s">
        <v>1514</v>
      </c>
      <c r="E2248">
        <v>15681020</v>
      </c>
      <c r="F2248" t="s">
        <v>739</v>
      </c>
      <c r="G2248" t="s">
        <v>7700</v>
      </c>
      <c r="H2248">
        <v>-1318980</v>
      </c>
      <c r="I2248" t="s">
        <v>278</v>
      </c>
      <c r="J2248" t="s">
        <v>19</v>
      </c>
      <c r="K2248" t="s">
        <v>379</v>
      </c>
      <c r="L2248">
        <v>17000000</v>
      </c>
      <c r="M2248">
        <v>3.6</v>
      </c>
      <c r="N2248" t="s">
        <v>7701</v>
      </c>
    </row>
    <row r="2249" spans="1:14">
      <c r="A2249" t="s">
        <v>2499</v>
      </c>
      <c r="B2249">
        <v>100</v>
      </c>
      <c r="C2249">
        <v>84</v>
      </c>
      <c r="D2249" t="s">
        <v>6672</v>
      </c>
      <c r="E2249">
        <v>173066</v>
      </c>
      <c r="F2249" t="s">
        <v>1148</v>
      </c>
      <c r="G2249" t="s">
        <v>7702</v>
      </c>
      <c r="H2249">
        <v>-1326934</v>
      </c>
      <c r="I2249" t="s">
        <v>7703</v>
      </c>
      <c r="J2249" t="s">
        <v>19</v>
      </c>
      <c r="K2249" t="s">
        <v>20</v>
      </c>
      <c r="L2249">
        <v>1500000</v>
      </c>
      <c r="M2249">
        <v>6.3</v>
      </c>
      <c r="N2249" t="s">
        <v>466</v>
      </c>
    </row>
    <row r="2250" spans="1:14">
      <c r="A2250" t="s">
        <v>2327</v>
      </c>
      <c r="B2250">
        <v>98</v>
      </c>
      <c r="C2250">
        <v>104</v>
      </c>
      <c r="D2250" t="s">
        <v>541</v>
      </c>
      <c r="E2250">
        <v>20668843</v>
      </c>
      <c r="F2250" t="s">
        <v>135</v>
      </c>
      <c r="G2250" t="s">
        <v>7704</v>
      </c>
      <c r="H2250">
        <v>-1331157</v>
      </c>
      <c r="I2250" t="s">
        <v>7705</v>
      </c>
      <c r="J2250" t="s">
        <v>19</v>
      </c>
      <c r="K2250" t="s">
        <v>20</v>
      </c>
      <c r="L2250">
        <v>22000000</v>
      </c>
      <c r="M2250">
        <v>5.8</v>
      </c>
      <c r="N2250" t="s">
        <v>2762</v>
      </c>
    </row>
    <row r="2251" spans="1:14">
      <c r="A2251" t="s">
        <v>1059</v>
      </c>
      <c r="B2251">
        <v>234</v>
      </c>
      <c r="C2251">
        <v>101</v>
      </c>
      <c r="D2251" t="s">
        <v>52</v>
      </c>
      <c r="E2251">
        <v>1163508</v>
      </c>
      <c r="F2251" t="s">
        <v>3703</v>
      </c>
      <c r="G2251" t="s">
        <v>7706</v>
      </c>
      <c r="H2251">
        <v>-1336492</v>
      </c>
      <c r="I2251" t="s">
        <v>1025</v>
      </c>
      <c r="J2251" t="s">
        <v>19</v>
      </c>
      <c r="K2251" t="s">
        <v>20</v>
      </c>
      <c r="L2251">
        <v>2500000</v>
      </c>
      <c r="M2251">
        <v>5.0999999999999996</v>
      </c>
      <c r="N2251" t="s">
        <v>2992</v>
      </c>
    </row>
    <row r="2252" spans="1:14">
      <c r="A2252" t="s">
        <v>3666</v>
      </c>
      <c r="B2252">
        <v>120</v>
      </c>
      <c r="C2252">
        <v>87</v>
      </c>
      <c r="D2252" t="s">
        <v>7707</v>
      </c>
      <c r="E2252">
        <v>163245</v>
      </c>
      <c r="F2252" t="s">
        <v>7708</v>
      </c>
      <c r="G2252" t="s">
        <v>7709</v>
      </c>
      <c r="H2252">
        <v>-1336755</v>
      </c>
      <c r="I2252" t="s">
        <v>7710</v>
      </c>
      <c r="J2252" t="s">
        <v>19</v>
      </c>
      <c r="K2252" t="s">
        <v>20</v>
      </c>
      <c r="L2252">
        <v>1500000</v>
      </c>
      <c r="M2252">
        <v>8.6</v>
      </c>
      <c r="N2252" t="s">
        <v>545</v>
      </c>
    </row>
    <row r="2253" spans="1:14">
      <c r="A2253" t="s">
        <v>2520</v>
      </c>
      <c r="B2253">
        <v>190</v>
      </c>
      <c r="C2253">
        <v>91</v>
      </c>
      <c r="D2253" t="s">
        <v>2027</v>
      </c>
      <c r="E2253">
        <v>73661010</v>
      </c>
      <c r="F2253" t="s">
        <v>427</v>
      </c>
      <c r="G2253" t="s">
        <v>7711</v>
      </c>
      <c r="H2253">
        <v>-1338990</v>
      </c>
      <c r="I2253" t="s">
        <v>179</v>
      </c>
      <c r="J2253" t="s">
        <v>19</v>
      </c>
      <c r="K2253" t="s">
        <v>20</v>
      </c>
      <c r="L2253">
        <v>75000000</v>
      </c>
      <c r="M2253">
        <v>6.6</v>
      </c>
      <c r="N2253" t="s">
        <v>7712</v>
      </c>
    </row>
    <row r="2254" spans="1:14">
      <c r="A2254" t="s">
        <v>4221</v>
      </c>
      <c r="B2254">
        <v>51</v>
      </c>
      <c r="C2254">
        <v>90</v>
      </c>
      <c r="D2254" t="s">
        <v>7713</v>
      </c>
      <c r="E2254">
        <v>155972</v>
      </c>
      <c r="F2254" t="s">
        <v>7714</v>
      </c>
      <c r="G2254" t="s">
        <v>7715</v>
      </c>
      <c r="H2254">
        <v>-1344028</v>
      </c>
      <c r="I2254" t="s">
        <v>7716</v>
      </c>
      <c r="J2254" t="s">
        <v>174</v>
      </c>
      <c r="K2254" t="s">
        <v>6929</v>
      </c>
      <c r="L2254">
        <v>1500000</v>
      </c>
      <c r="M2254">
        <v>7.3</v>
      </c>
      <c r="N2254" t="s">
        <v>564</v>
      </c>
    </row>
    <row r="2255" spans="1:14">
      <c r="A2255" t="s">
        <v>2486</v>
      </c>
      <c r="B2255">
        <v>123</v>
      </c>
      <c r="C2255">
        <v>89</v>
      </c>
      <c r="D2255" t="s">
        <v>5471</v>
      </c>
      <c r="E2255">
        <v>653621</v>
      </c>
      <c r="F2255" t="s">
        <v>7717</v>
      </c>
      <c r="G2255" t="s">
        <v>7718</v>
      </c>
      <c r="H2255">
        <v>-1346379</v>
      </c>
      <c r="I2255" t="s">
        <v>7719</v>
      </c>
      <c r="J2255" t="s">
        <v>19</v>
      </c>
      <c r="K2255" t="s">
        <v>20</v>
      </c>
      <c r="L2255">
        <v>2000000</v>
      </c>
      <c r="M2255">
        <v>6.8</v>
      </c>
      <c r="N2255" t="s">
        <v>7720</v>
      </c>
    </row>
    <row r="2256" spans="1:14">
      <c r="A2256" t="s">
        <v>732</v>
      </c>
      <c r="B2256">
        <v>232</v>
      </c>
      <c r="C2256">
        <v>131</v>
      </c>
      <c r="D2256" t="s">
        <v>7721</v>
      </c>
      <c r="E2256">
        <v>28644770</v>
      </c>
      <c r="F2256" t="s">
        <v>346</v>
      </c>
      <c r="G2256" t="s">
        <v>7722</v>
      </c>
      <c r="H2256">
        <v>-1355230</v>
      </c>
      <c r="I2256" t="s">
        <v>7723</v>
      </c>
      <c r="J2256" t="s">
        <v>19</v>
      </c>
      <c r="K2256" t="s">
        <v>20</v>
      </c>
      <c r="L2256">
        <v>30000000</v>
      </c>
      <c r="M2256">
        <v>6.2</v>
      </c>
      <c r="N2256" t="s">
        <v>331</v>
      </c>
    </row>
    <row r="2257" spans="1:14">
      <c r="A2257" t="s">
        <v>6525</v>
      </c>
      <c r="B2257">
        <v>60</v>
      </c>
      <c r="C2257">
        <v>94</v>
      </c>
      <c r="D2257" t="s">
        <v>7724</v>
      </c>
      <c r="E2257">
        <v>36830</v>
      </c>
      <c r="F2257" t="s">
        <v>6525</v>
      </c>
      <c r="G2257" t="s">
        <v>7725</v>
      </c>
      <c r="H2257">
        <v>-1363170</v>
      </c>
      <c r="I2257" t="s">
        <v>7726</v>
      </c>
      <c r="J2257" t="s">
        <v>19</v>
      </c>
      <c r="K2257" t="s">
        <v>379</v>
      </c>
      <c r="L2257">
        <v>1400000</v>
      </c>
      <c r="M2257">
        <v>6.6</v>
      </c>
      <c r="N2257" t="s">
        <v>7727</v>
      </c>
    </row>
    <row r="2258" spans="1:14">
      <c r="A2258" t="s">
        <v>5759</v>
      </c>
      <c r="B2258">
        <v>31</v>
      </c>
      <c r="C2258">
        <v>91</v>
      </c>
      <c r="D2258" t="s">
        <v>3434</v>
      </c>
      <c r="E2258">
        <v>119841</v>
      </c>
      <c r="F2258" t="s">
        <v>2054</v>
      </c>
      <c r="G2258" t="s">
        <v>7728</v>
      </c>
      <c r="H2258">
        <v>-1380159</v>
      </c>
      <c r="I2258" t="s">
        <v>1092</v>
      </c>
      <c r="J2258" t="s">
        <v>19</v>
      </c>
      <c r="K2258" t="s">
        <v>20</v>
      </c>
      <c r="L2258">
        <v>1500000</v>
      </c>
      <c r="M2258">
        <v>6.5</v>
      </c>
      <c r="N2258" t="s">
        <v>48</v>
      </c>
    </row>
    <row r="2259" spans="1:14">
      <c r="A2259" t="s">
        <v>5688</v>
      </c>
      <c r="B2259">
        <v>14</v>
      </c>
      <c r="C2259">
        <v>95</v>
      </c>
      <c r="D2259" t="s">
        <v>7729</v>
      </c>
      <c r="E2259">
        <v>18435</v>
      </c>
      <c r="F2259" t="s">
        <v>7730</v>
      </c>
      <c r="G2259" t="s">
        <v>7731</v>
      </c>
      <c r="H2259">
        <v>-1381565</v>
      </c>
      <c r="I2259" t="s">
        <v>7732</v>
      </c>
      <c r="J2259" t="s">
        <v>65</v>
      </c>
      <c r="K2259" t="s">
        <v>822</v>
      </c>
      <c r="L2259">
        <v>1400000</v>
      </c>
      <c r="M2259">
        <v>5.8</v>
      </c>
      <c r="N2259" t="s">
        <v>48</v>
      </c>
    </row>
    <row r="2260" spans="1:14">
      <c r="A2260" t="s">
        <v>2688</v>
      </c>
      <c r="B2260">
        <v>92</v>
      </c>
      <c r="C2260">
        <v>104</v>
      </c>
      <c r="D2260" t="s">
        <v>1695</v>
      </c>
      <c r="E2260">
        <v>46611204</v>
      </c>
      <c r="F2260" t="s">
        <v>853</v>
      </c>
      <c r="G2260" t="s">
        <v>7733</v>
      </c>
      <c r="H2260">
        <v>-1388796</v>
      </c>
      <c r="I2260" t="s">
        <v>421</v>
      </c>
      <c r="J2260" t="s">
        <v>19</v>
      </c>
      <c r="K2260" t="s">
        <v>20</v>
      </c>
      <c r="L2260">
        <v>48000000</v>
      </c>
      <c r="M2260">
        <v>6.1</v>
      </c>
      <c r="N2260" t="s">
        <v>1782</v>
      </c>
    </row>
    <row r="2261" spans="1:14">
      <c r="A2261" t="s">
        <v>3205</v>
      </c>
      <c r="B2261">
        <v>14</v>
      </c>
      <c r="C2261">
        <v>98</v>
      </c>
      <c r="D2261" t="s">
        <v>7734</v>
      </c>
      <c r="E2261">
        <v>105943</v>
      </c>
      <c r="F2261" t="s">
        <v>2338</v>
      </c>
      <c r="G2261" t="s">
        <v>7735</v>
      </c>
      <c r="H2261">
        <v>-1394057</v>
      </c>
      <c r="I2261" t="s">
        <v>6123</v>
      </c>
      <c r="J2261" t="s">
        <v>19</v>
      </c>
      <c r="K2261" t="s">
        <v>20</v>
      </c>
      <c r="L2261">
        <v>1500000</v>
      </c>
      <c r="M2261">
        <v>6.1</v>
      </c>
      <c r="N2261" t="s">
        <v>57</v>
      </c>
    </row>
    <row r="2262" spans="1:14">
      <c r="A2262" t="s">
        <v>6011</v>
      </c>
      <c r="B2262">
        <v>115</v>
      </c>
      <c r="C2262">
        <v>102</v>
      </c>
      <c r="D2262" t="s">
        <v>7736</v>
      </c>
      <c r="E2262">
        <v>2601847</v>
      </c>
      <c r="F2262" t="s">
        <v>7737</v>
      </c>
      <c r="G2262" t="s">
        <v>7738</v>
      </c>
      <c r="H2262">
        <v>-1398153</v>
      </c>
      <c r="I2262" t="s">
        <v>7739</v>
      </c>
      <c r="J2262" t="s">
        <v>194</v>
      </c>
      <c r="K2262" t="s">
        <v>20</v>
      </c>
      <c r="L2262">
        <v>4000000</v>
      </c>
      <c r="M2262">
        <v>8.5</v>
      </c>
      <c r="N2262" t="s">
        <v>1957</v>
      </c>
    </row>
    <row r="2263" spans="1:14">
      <c r="A2263" t="s">
        <v>3402</v>
      </c>
      <c r="B2263">
        <v>5</v>
      </c>
      <c r="C2263">
        <v>97</v>
      </c>
      <c r="D2263" t="s">
        <v>7740</v>
      </c>
      <c r="E2263">
        <v>100358</v>
      </c>
      <c r="F2263" t="s">
        <v>7741</v>
      </c>
      <c r="G2263" t="s">
        <v>7742</v>
      </c>
      <c r="H2263">
        <v>-1399642</v>
      </c>
      <c r="I2263" t="s">
        <v>7743</v>
      </c>
      <c r="J2263" t="s">
        <v>19</v>
      </c>
      <c r="K2263" t="s">
        <v>5986</v>
      </c>
      <c r="L2263">
        <v>1500000</v>
      </c>
      <c r="M2263">
        <v>3.3</v>
      </c>
      <c r="N2263" t="s">
        <v>6658</v>
      </c>
    </row>
    <row r="2264" spans="1:14">
      <c r="A2264" t="s">
        <v>2323</v>
      </c>
      <c r="B2264">
        <v>88</v>
      </c>
      <c r="C2264">
        <v>111</v>
      </c>
      <c r="D2264" t="s">
        <v>6816</v>
      </c>
      <c r="E2264">
        <v>3895664</v>
      </c>
      <c r="F2264" t="s">
        <v>7744</v>
      </c>
      <c r="G2264" t="s">
        <v>7745</v>
      </c>
      <c r="H2264">
        <v>-1404336</v>
      </c>
      <c r="I2264" t="s">
        <v>7746</v>
      </c>
      <c r="J2264" t="s">
        <v>65</v>
      </c>
      <c r="K2264" t="s">
        <v>822</v>
      </c>
      <c r="L2264">
        <v>5300000</v>
      </c>
      <c r="M2264">
        <v>7.3</v>
      </c>
      <c r="N2264" t="s">
        <v>167</v>
      </c>
    </row>
    <row r="2265" spans="1:14">
      <c r="A2265" t="s">
        <v>2770</v>
      </c>
      <c r="B2265">
        <v>14</v>
      </c>
      <c r="C2265">
        <v>90</v>
      </c>
      <c r="D2265" t="s">
        <v>4534</v>
      </c>
      <c r="E2265">
        <v>92362</v>
      </c>
      <c r="F2265" t="s">
        <v>2841</v>
      </c>
      <c r="G2265" t="s">
        <v>7747</v>
      </c>
      <c r="H2265">
        <v>-1407638</v>
      </c>
      <c r="I2265" t="s">
        <v>7748</v>
      </c>
      <c r="J2265" t="s">
        <v>19</v>
      </c>
      <c r="K2265" t="s">
        <v>20</v>
      </c>
      <c r="L2265">
        <v>1500000</v>
      </c>
      <c r="M2265">
        <v>4.3</v>
      </c>
      <c r="N2265" t="s">
        <v>167</v>
      </c>
    </row>
    <row r="2266" spans="1:14">
      <c r="A2266" t="s">
        <v>5941</v>
      </c>
      <c r="B2266">
        <v>25</v>
      </c>
      <c r="C2266">
        <v>101</v>
      </c>
      <c r="D2266" t="s">
        <v>5319</v>
      </c>
      <c r="E2266">
        <v>978908</v>
      </c>
      <c r="F2266" t="s">
        <v>6531</v>
      </c>
      <c r="G2266" t="s">
        <v>7749</v>
      </c>
      <c r="H2266">
        <v>-1421092</v>
      </c>
      <c r="I2266" t="s">
        <v>7750</v>
      </c>
      <c r="J2266" t="s">
        <v>19</v>
      </c>
      <c r="K2266" t="s">
        <v>7751</v>
      </c>
      <c r="L2266">
        <v>2400000</v>
      </c>
      <c r="M2266">
        <v>5.0999999999999996</v>
      </c>
      <c r="N2266" t="s">
        <v>2558</v>
      </c>
    </row>
    <row r="2267" spans="1:14">
      <c r="A2267" t="s">
        <v>525</v>
      </c>
      <c r="B2267">
        <v>295</v>
      </c>
      <c r="C2267">
        <v>122</v>
      </c>
      <c r="D2267" t="s">
        <v>4629</v>
      </c>
      <c r="E2267">
        <v>53574088</v>
      </c>
      <c r="F2267" t="s">
        <v>84</v>
      </c>
      <c r="G2267" t="s">
        <v>7752</v>
      </c>
      <c r="H2267">
        <v>-1425912</v>
      </c>
      <c r="I2267" t="s">
        <v>5430</v>
      </c>
      <c r="J2267" t="s">
        <v>19</v>
      </c>
      <c r="K2267" t="s">
        <v>20</v>
      </c>
      <c r="L2267">
        <v>55000000</v>
      </c>
      <c r="M2267">
        <v>7.8</v>
      </c>
      <c r="N2267" t="s">
        <v>7753</v>
      </c>
    </row>
    <row r="2268" spans="1:14">
      <c r="A2268" t="s">
        <v>6453</v>
      </c>
      <c r="B2268">
        <v>4</v>
      </c>
      <c r="C2268">
        <v>160</v>
      </c>
      <c r="D2268" t="s">
        <v>763</v>
      </c>
      <c r="E2268">
        <v>49000</v>
      </c>
      <c r="F2268" t="s">
        <v>7754</v>
      </c>
      <c r="G2268" t="s">
        <v>7755</v>
      </c>
      <c r="H2268">
        <v>-1451000</v>
      </c>
      <c r="I2268" t="s">
        <v>7756</v>
      </c>
      <c r="J2268" t="s">
        <v>97</v>
      </c>
      <c r="K2268" t="s">
        <v>5986</v>
      </c>
      <c r="L2268">
        <v>1500000</v>
      </c>
      <c r="M2268">
        <v>4.8</v>
      </c>
      <c r="N2268" t="s">
        <v>64</v>
      </c>
    </row>
    <row r="2269" spans="1:14">
      <c r="A2269" t="s">
        <v>4547</v>
      </c>
      <c r="B2269">
        <v>10</v>
      </c>
      <c r="C2269">
        <v>89</v>
      </c>
      <c r="D2269" t="s">
        <v>7757</v>
      </c>
      <c r="E2269">
        <v>444044</v>
      </c>
      <c r="F2269" t="s">
        <v>7758</v>
      </c>
      <c r="G2269" t="s">
        <v>7759</v>
      </c>
      <c r="H2269">
        <v>-1455956</v>
      </c>
      <c r="I2269" t="s">
        <v>3769</v>
      </c>
      <c r="J2269" t="s">
        <v>19</v>
      </c>
      <c r="K2269" t="s">
        <v>20</v>
      </c>
      <c r="L2269">
        <v>1900000</v>
      </c>
      <c r="M2269">
        <v>7.2</v>
      </c>
      <c r="N2269" t="s">
        <v>48</v>
      </c>
    </row>
    <row r="2270" spans="1:14">
      <c r="A2270" t="s">
        <v>1275</v>
      </c>
      <c r="B2270">
        <v>201</v>
      </c>
      <c r="C2270">
        <v>94</v>
      </c>
      <c r="D2270" t="s">
        <v>1642</v>
      </c>
      <c r="E2270">
        <v>38543473</v>
      </c>
      <c r="F2270" t="s">
        <v>2513</v>
      </c>
      <c r="G2270" t="s">
        <v>7760</v>
      </c>
      <c r="H2270">
        <v>-1456527</v>
      </c>
      <c r="I2270" t="s">
        <v>4756</v>
      </c>
      <c r="J2270" t="s">
        <v>19</v>
      </c>
      <c r="K2270" t="s">
        <v>20</v>
      </c>
      <c r="L2270">
        <v>40000000</v>
      </c>
      <c r="M2270">
        <v>5.0999999999999996</v>
      </c>
      <c r="N2270" t="s">
        <v>57</v>
      </c>
    </row>
    <row r="2271" spans="1:14">
      <c r="A2271" t="s">
        <v>6521</v>
      </c>
      <c r="B2271">
        <v>76</v>
      </c>
      <c r="C2271">
        <v>90</v>
      </c>
      <c r="D2271" t="s">
        <v>7761</v>
      </c>
      <c r="E2271">
        <v>4542775</v>
      </c>
      <c r="F2271" t="s">
        <v>7717</v>
      </c>
      <c r="G2271" t="s">
        <v>7762</v>
      </c>
      <c r="H2271">
        <v>-1457225</v>
      </c>
      <c r="I2271" t="s">
        <v>7763</v>
      </c>
      <c r="J2271" t="s">
        <v>19</v>
      </c>
      <c r="K2271" t="s">
        <v>20</v>
      </c>
      <c r="L2271">
        <v>6000000</v>
      </c>
      <c r="M2271">
        <v>5.0999999999999996</v>
      </c>
      <c r="N2271" t="s">
        <v>331</v>
      </c>
    </row>
    <row r="2272" spans="1:14">
      <c r="A2272" t="s">
        <v>477</v>
      </c>
      <c r="B2272">
        <v>200</v>
      </c>
      <c r="C2272">
        <v>113</v>
      </c>
      <c r="D2272" t="s">
        <v>1966</v>
      </c>
      <c r="E2272">
        <v>54540525</v>
      </c>
      <c r="F2272" t="s">
        <v>328</v>
      </c>
      <c r="G2272" t="s">
        <v>7764</v>
      </c>
      <c r="H2272">
        <v>-1459475</v>
      </c>
      <c r="I2272" t="s">
        <v>7765</v>
      </c>
      <c r="J2272" t="s">
        <v>19</v>
      </c>
      <c r="K2272" t="s">
        <v>20</v>
      </c>
      <c r="L2272">
        <v>56000000</v>
      </c>
      <c r="M2272">
        <v>5.7</v>
      </c>
      <c r="N2272" t="s">
        <v>331</v>
      </c>
    </row>
    <row r="2273" spans="1:14">
      <c r="A2273" t="s">
        <v>2454</v>
      </c>
      <c r="B2273">
        <v>213</v>
      </c>
      <c r="C2273">
        <v>97</v>
      </c>
      <c r="D2273" t="s">
        <v>4478</v>
      </c>
      <c r="E2273">
        <v>23527955</v>
      </c>
      <c r="F2273" t="s">
        <v>538</v>
      </c>
      <c r="G2273" t="s">
        <v>7766</v>
      </c>
      <c r="H2273">
        <v>-1472045</v>
      </c>
      <c r="I2273" t="s">
        <v>2995</v>
      </c>
      <c r="J2273" t="s">
        <v>19</v>
      </c>
      <c r="K2273" t="s">
        <v>20</v>
      </c>
      <c r="L2273">
        <v>25000000</v>
      </c>
      <c r="M2273">
        <v>6.4</v>
      </c>
      <c r="N2273" t="s">
        <v>3582</v>
      </c>
    </row>
    <row r="2274" spans="1:14">
      <c r="A2274" t="s">
        <v>3266</v>
      </c>
      <c r="B2274">
        <v>210</v>
      </c>
      <c r="C2274">
        <v>95</v>
      </c>
      <c r="D2274" t="s">
        <v>1139</v>
      </c>
      <c r="E2274">
        <v>143523463</v>
      </c>
      <c r="F2274" t="s">
        <v>190</v>
      </c>
      <c r="G2274" t="s">
        <v>7767</v>
      </c>
      <c r="H2274">
        <v>-1476537</v>
      </c>
      <c r="I2274" t="s">
        <v>113</v>
      </c>
      <c r="J2274" t="s">
        <v>19</v>
      </c>
      <c r="K2274" t="s">
        <v>20</v>
      </c>
      <c r="L2274">
        <v>145000000</v>
      </c>
      <c r="M2274">
        <v>7.2</v>
      </c>
      <c r="N2274" t="s">
        <v>1048</v>
      </c>
    </row>
    <row r="2275" spans="1:14">
      <c r="A2275" t="s">
        <v>5639</v>
      </c>
      <c r="B2275">
        <v>66</v>
      </c>
      <c r="C2275">
        <v>95</v>
      </c>
      <c r="D2275" t="s">
        <v>3321</v>
      </c>
      <c r="E2275">
        <v>17580</v>
      </c>
      <c r="F2275" t="s">
        <v>550</v>
      </c>
      <c r="G2275" t="s">
        <v>7768</v>
      </c>
      <c r="H2275">
        <v>-1482420</v>
      </c>
      <c r="I2275" t="s">
        <v>7769</v>
      </c>
      <c r="J2275" t="s">
        <v>19</v>
      </c>
      <c r="K2275" t="s">
        <v>20</v>
      </c>
      <c r="L2275">
        <v>1500000</v>
      </c>
      <c r="M2275">
        <v>6.2</v>
      </c>
      <c r="N2275" t="s">
        <v>48</v>
      </c>
    </row>
    <row r="2276" spans="1:14">
      <c r="A2276" t="s">
        <v>3608</v>
      </c>
      <c r="B2276">
        <v>178</v>
      </c>
      <c r="C2276">
        <v>95</v>
      </c>
      <c r="D2276" t="s">
        <v>7770</v>
      </c>
      <c r="E2276">
        <v>3478</v>
      </c>
      <c r="F2276" t="s">
        <v>7162</v>
      </c>
      <c r="G2276" t="s">
        <v>7771</v>
      </c>
      <c r="H2276">
        <v>-1496522</v>
      </c>
      <c r="I2276" t="s">
        <v>7772</v>
      </c>
      <c r="J2276" t="s">
        <v>19</v>
      </c>
      <c r="K2276" t="s">
        <v>1075</v>
      </c>
      <c r="L2276">
        <v>1500000</v>
      </c>
      <c r="M2276">
        <v>6.7</v>
      </c>
      <c r="N2276" t="s">
        <v>1805</v>
      </c>
    </row>
    <row r="2277" spans="1:14">
      <c r="A2277" t="s">
        <v>3539</v>
      </c>
      <c r="B2277">
        <v>56</v>
      </c>
      <c r="C2277">
        <v>83</v>
      </c>
      <c r="D2277" t="s">
        <v>7773</v>
      </c>
      <c r="E2277">
        <v>1521</v>
      </c>
      <c r="F2277" t="s">
        <v>7162</v>
      </c>
      <c r="G2277" t="s">
        <v>7774</v>
      </c>
      <c r="H2277">
        <v>-1498479</v>
      </c>
      <c r="I2277" t="s">
        <v>7770</v>
      </c>
      <c r="J2277" t="s">
        <v>19</v>
      </c>
      <c r="K2277" t="s">
        <v>1075</v>
      </c>
      <c r="L2277">
        <v>1500000</v>
      </c>
      <c r="M2277">
        <v>5.7</v>
      </c>
      <c r="N2277" t="s">
        <v>5617</v>
      </c>
    </row>
    <row r="2278" spans="1:14">
      <c r="A2278" t="s">
        <v>188</v>
      </c>
      <c r="B2278">
        <v>221</v>
      </c>
      <c r="C2278">
        <v>88</v>
      </c>
      <c r="D2278" t="s">
        <v>5214</v>
      </c>
      <c r="E2278">
        <v>11501093</v>
      </c>
      <c r="F2278" t="s">
        <v>7775</v>
      </c>
      <c r="G2278" t="s">
        <v>7776</v>
      </c>
      <c r="H2278">
        <v>-1498907</v>
      </c>
      <c r="I2278" t="s">
        <v>1661</v>
      </c>
      <c r="J2278" t="s">
        <v>19</v>
      </c>
      <c r="K2278" t="s">
        <v>20</v>
      </c>
      <c r="L2278">
        <v>13000000</v>
      </c>
      <c r="M2278">
        <v>7.6</v>
      </c>
      <c r="N2278" t="s">
        <v>687</v>
      </c>
    </row>
    <row r="2279" spans="1:14">
      <c r="A2279" t="s">
        <v>4294</v>
      </c>
      <c r="B2279">
        <v>9</v>
      </c>
      <c r="C2279">
        <v>96</v>
      </c>
      <c r="D2279" t="s">
        <v>4294</v>
      </c>
      <c r="E2279">
        <v>703</v>
      </c>
      <c r="F2279" t="s">
        <v>7279</v>
      </c>
      <c r="G2279" t="s">
        <v>7777</v>
      </c>
      <c r="H2279">
        <v>-1499297</v>
      </c>
      <c r="I2279" t="s">
        <v>7778</v>
      </c>
      <c r="J2279" t="s">
        <v>19</v>
      </c>
      <c r="K2279" t="s">
        <v>20</v>
      </c>
      <c r="L2279">
        <v>1500000</v>
      </c>
      <c r="M2279">
        <v>5.4</v>
      </c>
      <c r="N2279" t="s">
        <v>167</v>
      </c>
    </row>
    <row r="2280" spans="1:14">
      <c r="A2280" t="s">
        <v>5440</v>
      </c>
      <c r="B2280">
        <v>49</v>
      </c>
      <c r="C2280">
        <v>96</v>
      </c>
      <c r="D2280" t="s">
        <v>7779</v>
      </c>
      <c r="E2280">
        <v>792966</v>
      </c>
      <c r="F2280" t="s">
        <v>7780</v>
      </c>
      <c r="G2280" t="s">
        <v>7781</v>
      </c>
      <c r="H2280">
        <v>-1507034</v>
      </c>
      <c r="I2280" t="s">
        <v>7782</v>
      </c>
      <c r="J2280" t="s">
        <v>19</v>
      </c>
      <c r="K2280" t="s">
        <v>20</v>
      </c>
      <c r="L2280">
        <v>2300000</v>
      </c>
      <c r="M2280">
        <v>5.0999999999999996</v>
      </c>
      <c r="N2280" t="s">
        <v>7783</v>
      </c>
    </row>
    <row r="2281" spans="1:14">
      <c r="A2281" t="s">
        <v>1323</v>
      </c>
      <c r="B2281">
        <v>35</v>
      </c>
      <c r="C2281">
        <v>124</v>
      </c>
      <c r="D2281" t="s">
        <v>7784</v>
      </c>
      <c r="E2281">
        <v>183490</v>
      </c>
      <c r="F2281" t="s">
        <v>7785</v>
      </c>
      <c r="G2281" t="s">
        <v>7786</v>
      </c>
      <c r="H2281">
        <v>-1516510</v>
      </c>
      <c r="I2281" t="s">
        <v>7787</v>
      </c>
      <c r="J2281" t="s">
        <v>19</v>
      </c>
      <c r="K2281" t="s">
        <v>20</v>
      </c>
      <c r="L2281">
        <v>1700000</v>
      </c>
      <c r="M2281">
        <v>5.8</v>
      </c>
      <c r="N2281" t="s">
        <v>744</v>
      </c>
    </row>
    <row r="2282" spans="1:14">
      <c r="A2282" t="s">
        <v>4925</v>
      </c>
      <c r="B2282">
        <v>163</v>
      </c>
      <c r="C2282">
        <v>95</v>
      </c>
      <c r="D2282" t="s">
        <v>2766</v>
      </c>
      <c r="E2282">
        <v>8460995</v>
      </c>
      <c r="F2282" t="s">
        <v>7788</v>
      </c>
      <c r="G2282" t="s">
        <v>7789</v>
      </c>
      <c r="H2282">
        <v>-1539005</v>
      </c>
      <c r="I2282" t="s">
        <v>3178</v>
      </c>
      <c r="J2282" t="s">
        <v>19</v>
      </c>
      <c r="K2282" t="s">
        <v>20</v>
      </c>
      <c r="L2282">
        <v>10000000</v>
      </c>
      <c r="M2282">
        <v>5.5</v>
      </c>
      <c r="N2282" t="s">
        <v>3747</v>
      </c>
    </row>
    <row r="2283" spans="1:14">
      <c r="A2283" t="s">
        <v>782</v>
      </c>
      <c r="B2283">
        <v>122</v>
      </c>
      <c r="C2283">
        <v>94</v>
      </c>
      <c r="D2283" t="s">
        <v>2587</v>
      </c>
      <c r="E2283">
        <v>1247453</v>
      </c>
      <c r="F2283" t="s">
        <v>122</v>
      </c>
      <c r="G2283" t="s">
        <v>7790</v>
      </c>
      <c r="H2283">
        <v>-1552547</v>
      </c>
      <c r="I2283" t="s">
        <v>1669</v>
      </c>
      <c r="J2283" t="s">
        <v>19</v>
      </c>
      <c r="K2283" t="s">
        <v>379</v>
      </c>
      <c r="L2283">
        <v>2800000</v>
      </c>
      <c r="M2283">
        <v>6.8</v>
      </c>
      <c r="N2283" t="s">
        <v>167</v>
      </c>
    </row>
    <row r="2284" spans="1:14">
      <c r="A2284" t="s">
        <v>4424</v>
      </c>
      <c r="B2284">
        <v>58</v>
      </c>
      <c r="C2284">
        <v>73</v>
      </c>
      <c r="D2284" t="s">
        <v>7791</v>
      </c>
      <c r="E2284">
        <v>39659</v>
      </c>
      <c r="F2284" t="s">
        <v>7792</v>
      </c>
      <c r="G2284" t="s">
        <v>7793</v>
      </c>
      <c r="H2284">
        <v>-1560341</v>
      </c>
      <c r="I2284" t="s">
        <v>7794</v>
      </c>
      <c r="J2284" t="s">
        <v>19</v>
      </c>
      <c r="K2284" t="s">
        <v>1075</v>
      </c>
      <c r="L2284">
        <v>1600000</v>
      </c>
      <c r="M2284">
        <v>7</v>
      </c>
      <c r="N2284" t="s">
        <v>7389</v>
      </c>
    </row>
    <row r="2285" spans="1:14">
      <c r="A2285" t="s">
        <v>6410</v>
      </c>
      <c r="B2285">
        <v>39</v>
      </c>
      <c r="C2285">
        <v>96</v>
      </c>
      <c r="D2285" t="s">
        <v>7795</v>
      </c>
      <c r="E2285">
        <v>5430822</v>
      </c>
      <c r="F2285" t="s">
        <v>7796</v>
      </c>
      <c r="G2285" t="s">
        <v>7797</v>
      </c>
      <c r="H2285">
        <v>-1569178</v>
      </c>
      <c r="I2285" t="s">
        <v>7798</v>
      </c>
      <c r="J2285" t="s">
        <v>19</v>
      </c>
      <c r="K2285" t="s">
        <v>379</v>
      </c>
      <c r="L2285">
        <v>7000000</v>
      </c>
      <c r="M2285">
        <v>6.2</v>
      </c>
      <c r="N2285" t="s">
        <v>7799</v>
      </c>
    </row>
    <row r="2286" spans="1:14">
      <c r="A2286" t="s">
        <v>4269</v>
      </c>
      <c r="B2286">
        <v>35</v>
      </c>
      <c r="C2286">
        <v>123</v>
      </c>
      <c r="D2286" t="s">
        <v>7800</v>
      </c>
      <c r="E2286">
        <v>26893</v>
      </c>
      <c r="F2286" t="s">
        <v>7801</v>
      </c>
      <c r="G2286" t="s">
        <v>7802</v>
      </c>
      <c r="H2286">
        <v>-1573107</v>
      </c>
      <c r="I2286" t="s">
        <v>7803</v>
      </c>
      <c r="J2286" t="s">
        <v>65</v>
      </c>
      <c r="K2286" t="s">
        <v>822</v>
      </c>
      <c r="L2286">
        <v>1600000</v>
      </c>
      <c r="M2286">
        <v>7.2</v>
      </c>
      <c r="N2286" t="s">
        <v>5736</v>
      </c>
    </row>
    <row r="2287" spans="1:14">
      <c r="A2287" t="s">
        <v>1308</v>
      </c>
      <c r="B2287">
        <v>121</v>
      </c>
      <c r="C2287">
        <v>93</v>
      </c>
      <c r="D2287" t="s">
        <v>7804</v>
      </c>
      <c r="E2287">
        <v>2426851</v>
      </c>
      <c r="F2287" t="s">
        <v>2317</v>
      </c>
      <c r="G2287" t="s">
        <v>7805</v>
      </c>
      <c r="H2287">
        <v>-1573149</v>
      </c>
      <c r="I2287" t="s">
        <v>777</v>
      </c>
      <c r="J2287" t="s">
        <v>19</v>
      </c>
      <c r="K2287" t="s">
        <v>20</v>
      </c>
      <c r="L2287">
        <v>4000000</v>
      </c>
      <c r="M2287">
        <v>6.5</v>
      </c>
      <c r="N2287" t="s">
        <v>2678</v>
      </c>
    </row>
    <row r="2288" spans="1:14">
      <c r="A2288" t="s">
        <v>6228</v>
      </c>
      <c r="B2288">
        <v>63</v>
      </c>
      <c r="C2288">
        <v>102</v>
      </c>
      <c r="D2288" t="s">
        <v>1625</v>
      </c>
      <c r="E2288">
        <v>33423521</v>
      </c>
      <c r="F2288" t="s">
        <v>3482</v>
      </c>
      <c r="G2288" t="s">
        <v>7806</v>
      </c>
      <c r="H2288">
        <v>-1576479</v>
      </c>
      <c r="I2288" t="s">
        <v>6250</v>
      </c>
      <c r="J2288" t="s">
        <v>19</v>
      </c>
      <c r="K2288" t="s">
        <v>227</v>
      </c>
      <c r="L2288">
        <v>35000000</v>
      </c>
      <c r="M2288">
        <v>3.8</v>
      </c>
      <c r="N2288" t="s">
        <v>7807</v>
      </c>
    </row>
    <row r="2289" spans="1:14">
      <c r="A2289" t="s">
        <v>4878</v>
      </c>
      <c r="B2289">
        <v>92</v>
      </c>
      <c r="C2289">
        <v>106</v>
      </c>
      <c r="D2289" t="s">
        <v>6034</v>
      </c>
      <c r="E2289">
        <v>410241</v>
      </c>
      <c r="F2289" t="s">
        <v>1037</v>
      </c>
      <c r="G2289" t="s">
        <v>7808</v>
      </c>
      <c r="H2289">
        <v>-1589759</v>
      </c>
      <c r="I2289" t="s">
        <v>7809</v>
      </c>
      <c r="J2289" t="s">
        <v>19</v>
      </c>
      <c r="K2289" t="s">
        <v>20</v>
      </c>
      <c r="L2289">
        <v>2000000</v>
      </c>
      <c r="M2289">
        <v>6.8</v>
      </c>
      <c r="N2289" t="s">
        <v>588</v>
      </c>
    </row>
    <row r="2290" spans="1:14">
      <c r="A2290" t="s">
        <v>4520</v>
      </c>
      <c r="B2290">
        <v>72</v>
      </c>
      <c r="C2290">
        <v>106</v>
      </c>
      <c r="D2290" t="s">
        <v>3069</v>
      </c>
      <c r="E2290">
        <v>395592</v>
      </c>
      <c r="F2290" t="s">
        <v>5502</v>
      </c>
      <c r="G2290" t="s">
        <v>7810</v>
      </c>
      <c r="H2290">
        <v>-1604408</v>
      </c>
      <c r="I2290" t="s">
        <v>7811</v>
      </c>
      <c r="J2290" t="s">
        <v>19</v>
      </c>
      <c r="K2290" t="s">
        <v>2850</v>
      </c>
      <c r="L2290">
        <v>2000000</v>
      </c>
      <c r="M2290">
        <v>7.6</v>
      </c>
      <c r="N2290" t="s">
        <v>32</v>
      </c>
    </row>
    <row r="2291" spans="1:14">
      <c r="A2291" t="s">
        <v>5322</v>
      </c>
      <c r="B2291">
        <v>35</v>
      </c>
      <c r="C2291">
        <v>96</v>
      </c>
      <c r="D2291" t="s">
        <v>3655</v>
      </c>
      <c r="E2291">
        <v>4394936</v>
      </c>
      <c r="F2291" t="s">
        <v>1146</v>
      </c>
      <c r="G2291" t="s">
        <v>7812</v>
      </c>
      <c r="H2291">
        <v>-1605064</v>
      </c>
      <c r="I2291" t="s">
        <v>6686</v>
      </c>
      <c r="J2291" t="s">
        <v>19</v>
      </c>
      <c r="K2291" t="s">
        <v>2416</v>
      </c>
      <c r="L2291">
        <v>6000000</v>
      </c>
      <c r="M2291">
        <v>5.3</v>
      </c>
      <c r="N2291" t="s">
        <v>1782</v>
      </c>
    </row>
    <row r="2292" spans="1:14">
      <c r="A2292" t="s">
        <v>1325</v>
      </c>
      <c r="B2292">
        <v>51</v>
      </c>
      <c r="C2292">
        <v>94</v>
      </c>
      <c r="D2292" t="s">
        <v>1154</v>
      </c>
      <c r="E2292">
        <v>33357476</v>
      </c>
      <c r="F2292" t="s">
        <v>1636</v>
      </c>
      <c r="G2292" t="s">
        <v>7813</v>
      </c>
      <c r="H2292">
        <v>-1642524</v>
      </c>
      <c r="I2292" t="s">
        <v>4194</v>
      </c>
      <c r="J2292" t="s">
        <v>19</v>
      </c>
      <c r="K2292" t="s">
        <v>20</v>
      </c>
      <c r="L2292">
        <v>35000000</v>
      </c>
      <c r="M2292">
        <v>5.4</v>
      </c>
      <c r="N2292" t="s">
        <v>7814</v>
      </c>
    </row>
    <row r="2293" spans="1:14">
      <c r="A2293" t="s">
        <v>946</v>
      </c>
      <c r="B2293">
        <v>22</v>
      </c>
      <c r="C2293">
        <v>111</v>
      </c>
      <c r="D2293" t="s">
        <v>7815</v>
      </c>
      <c r="E2293">
        <v>2580</v>
      </c>
      <c r="F2293" t="s">
        <v>23</v>
      </c>
      <c r="G2293" t="s">
        <v>7816</v>
      </c>
      <c r="H2293">
        <v>-1647420</v>
      </c>
      <c r="I2293" t="s">
        <v>7817</v>
      </c>
      <c r="J2293" t="s">
        <v>19</v>
      </c>
      <c r="K2293" t="s">
        <v>20</v>
      </c>
      <c r="L2293">
        <v>1650000</v>
      </c>
      <c r="M2293">
        <v>5.4</v>
      </c>
      <c r="N2293" t="s">
        <v>4234</v>
      </c>
    </row>
    <row r="2294" spans="1:14">
      <c r="A2294" t="s">
        <v>3348</v>
      </c>
      <c r="B2294">
        <v>163</v>
      </c>
      <c r="C2294">
        <v>101</v>
      </c>
      <c r="D2294" t="s">
        <v>7163</v>
      </c>
      <c r="E2294">
        <v>6350058</v>
      </c>
      <c r="F2294" t="s">
        <v>4960</v>
      </c>
      <c r="G2294" t="s">
        <v>7818</v>
      </c>
      <c r="H2294">
        <v>-1649942</v>
      </c>
      <c r="I2294" t="s">
        <v>7400</v>
      </c>
      <c r="J2294" t="s">
        <v>19</v>
      </c>
      <c r="K2294" t="s">
        <v>20</v>
      </c>
      <c r="L2294">
        <v>8000000</v>
      </c>
      <c r="M2294">
        <v>7.2</v>
      </c>
      <c r="N2294" t="s">
        <v>564</v>
      </c>
    </row>
    <row r="2295" spans="1:14">
      <c r="A2295" t="s">
        <v>1397</v>
      </c>
      <c r="B2295">
        <v>149</v>
      </c>
      <c r="C2295">
        <v>105</v>
      </c>
      <c r="D2295" t="s">
        <v>4272</v>
      </c>
      <c r="E2295">
        <v>2338695</v>
      </c>
      <c r="F2295" t="s">
        <v>332</v>
      </c>
      <c r="G2295" t="s">
        <v>7819</v>
      </c>
      <c r="H2295">
        <v>-1661305</v>
      </c>
      <c r="I2295" t="s">
        <v>7820</v>
      </c>
      <c r="J2295" t="s">
        <v>19</v>
      </c>
      <c r="K2295" t="s">
        <v>379</v>
      </c>
      <c r="L2295">
        <v>4000000</v>
      </c>
      <c r="M2295">
        <v>7.4</v>
      </c>
      <c r="N2295" t="s">
        <v>1608</v>
      </c>
    </row>
    <row r="2296" spans="1:14">
      <c r="A2296" t="s">
        <v>2159</v>
      </c>
      <c r="B2296">
        <v>107</v>
      </c>
      <c r="C2296">
        <v>99</v>
      </c>
      <c r="D2296" t="s">
        <v>5233</v>
      </c>
      <c r="E2296">
        <v>12282677</v>
      </c>
      <c r="F2296" t="s">
        <v>3096</v>
      </c>
      <c r="G2296" t="s">
        <v>7821</v>
      </c>
      <c r="H2296">
        <v>-1717323</v>
      </c>
      <c r="I2296" t="s">
        <v>5027</v>
      </c>
      <c r="J2296" t="s">
        <v>19</v>
      </c>
      <c r="K2296" t="s">
        <v>20</v>
      </c>
      <c r="L2296">
        <v>14000000</v>
      </c>
      <c r="M2296">
        <v>5.0999999999999996</v>
      </c>
      <c r="N2296" t="s">
        <v>3200</v>
      </c>
    </row>
    <row r="2297" spans="1:14">
      <c r="A2297" t="s">
        <v>2234</v>
      </c>
      <c r="B2297">
        <v>153</v>
      </c>
      <c r="C2297">
        <v>202</v>
      </c>
      <c r="D2297" t="s">
        <v>7822</v>
      </c>
      <c r="E2297">
        <v>269061</v>
      </c>
      <c r="F2297" t="s">
        <v>7823</v>
      </c>
      <c r="G2297" t="s">
        <v>7824</v>
      </c>
      <c r="H2297">
        <v>-1730939</v>
      </c>
      <c r="I2297" t="s">
        <v>7825</v>
      </c>
      <c r="J2297" t="s">
        <v>89</v>
      </c>
      <c r="K2297" t="s">
        <v>227</v>
      </c>
      <c r="L2297">
        <v>2000000</v>
      </c>
      <c r="M2297">
        <v>8.6999999999999993</v>
      </c>
      <c r="N2297" t="s">
        <v>7826</v>
      </c>
    </row>
    <row r="2298" spans="1:14">
      <c r="A2298" t="s">
        <v>406</v>
      </c>
      <c r="B2298">
        <v>157</v>
      </c>
      <c r="C2298">
        <v>129</v>
      </c>
      <c r="D2298" t="s">
        <v>3504</v>
      </c>
      <c r="E2298">
        <v>48265581</v>
      </c>
      <c r="F2298" t="s">
        <v>2555</v>
      </c>
      <c r="G2298" t="s">
        <v>7827</v>
      </c>
      <c r="H2298">
        <v>-1734419</v>
      </c>
      <c r="I2298" t="s">
        <v>7828</v>
      </c>
      <c r="J2298" t="s">
        <v>19</v>
      </c>
      <c r="K2298" t="s">
        <v>20</v>
      </c>
      <c r="L2298">
        <v>50000000</v>
      </c>
      <c r="M2298">
        <v>7.8</v>
      </c>
      <c r="N2298" t="s">
        <v>205</v>
      </c>
    </row>
    <row r="2299" spans="1:14">
      <c r="A2299" t="s">
        <v>1783</v>
      </c>
      <c r="B2299">
        <v>120</v>
      </c>
      <c r="C2299">
        <v>100</v>
      </c>
      <c r="D2299" t="s">
        <v>755</v>
      </c>
      <c r="E2299">
        <v>10725228</v>
      </c>
      <c r="F2299" t="s">
        <v>908</v>
      </c>
      <c r="G2299" t="s">
        <v>7829</v>
      </c>
      <c r="H2299">
        <v>-1774772</v>
      </c>
      <c r="I2299" t="s">
        <v>7830</v>
      </c>
      <c r="J2299" t="s">
        <v>19</v>
      </c>
      <c r="K2299" t="s">
        <v>20</v>
      </c>
      <c r="L2299">
        <v>12500000</v>
      </c>
      <c r="M2299">
        <v>7.8</v>
      </c>
      <c r="N2299" t="s">
        <v>7296</v>
      </c>
    </row>
    <row r="2300" spans="1:14">
      <c r="A2300" t="s">
        <v>2616</v>
      </c>
      <c r="B2300">
        <v>322</v>
      </c>
      <c r="C2300">
        <v>95</v>
      </c>
      <c r="D2300" t="s">
        <v>2475</v>
      </c>
      <c r="E2300">
        <v>3219029</v>
      </c>
      <c r="F2300" t="s">
        <v>6744</v>
      </c>
      <c r="G2300" t="s">
        <v>7831</v>
      </c>
      <c r="H2300">
        <v>-1780971</v>
      </c>
      <c r="I2300" t="s">
        <v>7832</v>
      </c>
      <c r="J2300" t="s">
        <v>19</v>
      </c>
      <c r="K2300" t="s">
        <v>20</v>
      </c>
      <c r="L2300">
        <v>5000000</v>
      </c>
      <c r="M2300">
        <v>7.1</v>
      </c>
      <c r="N2300" t="s">
        <v>7833</v>
      </c>
    </row>
    <row r="2301" spans="1:14">
      <c r="A2301" t="s">
        <v>4856</v>
      </c>
      <c r="B2301">
        <v>19</v>
      </c>
      <c r="C2301">
        <v>87</v>
      </c>
      <c r="D2301" t="s">
        <v>7834</v>
      </c>
      <c r="E2301">
        <v>1200000</v>
      </c>
      <c r="F2301" t="s">
        <v>2531</v>
      </c>
      <c r="G2301" t="s">
        <v>7835</v>
      </c>
      <c r="H2301">
        <v>-1800000</v>
      </c>
      <c r="I2301" t="s">
        <v>7836</v>
      </c>
      <c r="J2301" t="s">
        <v>19</v>
      </c>
      <c r="K2301" t="s">
        <v>20</v>
      </c>
      <c r="L2301">
        <v>3000000</v>
      </c>
      <c r="M2301">
        <v>5.0999999999999996</v>
      </c>
      <c r="N2301" t="s">
        <v>66</v>
      </c>
    </row>
    <row r="2302" spans="1:14">
      <c r="A2302" t="s">
        <v>6464</v>
      </c>
      <c r="B2302">
        <v>53</v>
      </c>
      <c r="C2302">
        <v>93</v>
      </c>
      <c r="D2302" t="s">
        <v>3805</v>
      </c>
      <c r="E2302">
        <v>10198766</v>
      </c>
      <c r="F2302" t="s">
        <v>1704</v>
      </c>
      <c r="G2302" t="s">
        <v>7837</v>
      </c>
      <c r="H2302">
        <v>-1801234</v>
      </c>
      <c r="I2302" t="s">
        <v>5651</v>
      </c>
      <c r="J2302" t="s">
        <v>19</v>
      </c>
      <c r="K2302" t="s">
        <v>20</v>
      </c>
      <c r="L2302">
        <v>12000000</v>
      </c>
      <c r="M2302">
        <v>5.4</v>
      </c>
      <c r="N2302" t="s">
        <v>57</v>
      </c>
    </row>
    <row r="2303" spans="1:14">
      <c r="A2303" t="s">
        <v>5142</v>
      </c>
      <c r="B2303">
        <v>78</v>
      </c>
      <c r="C2303">
        <v>96</v>
      </c>
      <c r="D2303" t="s">
        <v>7044</v>
      </c>
      <c r="E2303">
        <v>198407</v>
      </c>
      <c r="F2303" t="s">
        <v>6751</v>
      </c>
      <c r="G2303" t="s">
        <v>7838</v>
      </c>
      <c r="H2303">
        <v>-1801593</v>
      </c>
      <c r="I2303" t="s">
        <v>7839</v>
      </c>
      <c r="J2303" t="s">
        <v>19</v>
      </c>
      <c r="K2303" t="s">
        <v>20</v>
      </c>
      <c r="L2303">
        <v>2000000</v>
      </c>
      <c r="M2303">
        <v>6.6</v>
      </c>
      <c r="N2303" t="s">
        <v>48</v>
      </c>
    </row>
    <row r="2304" spans="1:14">
      <c r="A2304" t="s">
        <v>4028</v>
      </c>
      <c r="B2304">
        <v>42</v>
      </c>
      <c r="C2304">
        <v>94</v>
      </c>
      <c r="D2304" t="s">
        <v>7840</v>
      </c>
      <c r="E2304">
        <v>4693919</v>
      </c>
      <c r="F2304" t="s">
        <v>5913</v>
      </c>
      <c r="G2304" t="s">
        <v>7841</v>
      </c>
      <c r="H2304">
        <v>-1806081</v>
      </c>
      <c r="I2304" t="s">
        <v>1415</v>
      </c>
      <c r="J2304" t="s">
        <v>19</v>
      </c>
      <c r="K2304" t="s">
        <v>20</v>
      </c>
      <c r="L2304">
        <v>6500000</v>
      </c>
      <c r="M2304">
        <v>4.5999999999999996</v>
      </c>
      <c r="N2304" t="s">
        <v>57</v>
      </c>
    </row>
    <row r="2305" spans="1:14">
      <c r="A2305" t="s">
        <v>5446</v>
      </c>
      <c r="B2305">
        <v>18</v>
      </c>
      <c r="C2305">
        <v>117</v>
      </c>
      <c r="D2305" t="s">
        <v>1028</v>
      </c>
      <c r="E2305">
        <v>379643</v>
      </c>
      <c r="F2305" t="s">
        <v>53</v>
      </c>
      <c r="G2305" t="s">
        <v>7842</v>
      </c>
      <c r="H2305">
        <v>-1820357</v>
      </c>
      <c r="I2305" t="s">
        <v>7429</v>
      </c>
      <c r="J2305" t="s">
        <v>19</v>
      </c>
      <c r="K2305" t="s">
        <v>20</v>
      </c>
      <c r="L2305">
        <v>2200000</v>
      </c>
      <c r="M2305">
        <v>5.9</v>
      </c>
      <c r="N2305" t="s">
        <v>48</v>
      </c>
    </row>
    <row r="2306" spans="1:14">
      <c r="A2306" t="s">
        <v>369</v>
      </c>
      <c r="B2306">
        <v>420</v>
      </c>
      <c r="C2306">
        <v>111</v>
      </c>
      <c r="D2306" t="s">
        <v>6721</v>
      </c>
      <c r="E2306">
        <v>38176892</v>
      </c>
      <c r="F2306" t="s">
        <v>346</v>
      </c>
      <c r="G2306" t="s">
        <v>7843</v>
      </c>
      <c r="H2306">
        <v>-1823108</v>
      </c>
      <c r="I2306" t="s">
        <v>7844</v>
      </c>
      <c r="J2306" t="s">
        <v>19</v>
      </c>
      <c r="K2306" t="s">
        <v>20</v>
      </c>
      <c r="L2306">
        <v>40000000</v>
      </c>
      <c r="M2306">
        <v>6.2</v>
      </c>
      <c r="N2306" t="s">
        <v>1318</v>
      </c>
    </row>
    <row r="2307" spans="1:14">
      <c r="A2307" t="s">
        <v>535</v>
      </c>
      <c r="B2307">
        <v>80</v>
      </c>
      <c r="C2307">
        <v>118</v>
      </c>
      <c r="D2307" t="s">
        <v>29</v>
      </c>
      <c r="E2307">
        <v>9170214</v>
      </c>
      <c r="F2307" t="s">
        <v>338</v>
      </c>
      <c r="G2307" t="s">
        <v>7845</v>
      </c>
      <c r="H2307">
        <v>-1829786</v>
      </c>
      <c r="I2307" t="s">
        <v>5168</v>
      </c>
      <c r="J2307" t="s">
        <v>19</v>
      </c>
      <c r="K2307" t="s">
        <v>20</v>
      </c>
      <c r="L2307">
        <v>11000000</v>
      </c>
      <c r="M2307">
        <v>7.8</v>
      </c>
      <c r="N2307" t="s">
        <v>32</v>
      </c>
    </row>
    <row r="2308" spans="1:14">
      <c r="A2308" t="s">
        <v>274</v>
      </c>
      <c r="B2308">
        <v>97</v>
      </c>
      <c r="C2308">
        <v>125</v>
      </c>
      <c r="D2308" t="s">
        <v>358</v>
      </c>
      <c r="E2308">
        <v>48154732</v>
      </c>
      <c r="F2308" t="s">
        <v>2172</v>
      </c>
      <c r="G2308" t="s">
        <v>7846</v>
      </c>
      <c r="H2308">
        <v>-1845268</v>
      </c>
      <c r="I2308" t="s">
        <v>1462</v>
      </c>
      <c r="J2308" t="s">
        <v>19</v>
      </c>
      <c r="K2308" t="s">
        <v>20</v>
      </c>
      <c r="L2308">
        <v>50000000</v>
      </c>
      <c r="M2308">
        <v>5.8</v>
      </c>
      <c r="N2308" t="s">
        <v>614</v>
      </c>
    </row>
    <row r="2309" spans="1:14">
      <c r="A2309" t="s">
        <v>3740</v>
      </c>
      <c r="B2309">
        <v>112</v>
      </c>
      <c r="C2309">
        <v>97</v>
      </c>
      <c r="D2309" t="s">
        <v>7847</v>
      </c>
      <c r="E2309">
        <v>3629758</v>
      </c>
      <c r="F2309" t="s">
        <v>7848</v>
      </c>
      <c r="G2309" t="s">
        <v>7849</v>
      </c>
      <c r="H2309">
        <v>-1870242</v>
      </c>
      <c r="I2309" t="s">
        <v>7850</v>
      </c>
      <c r="J2309" t="s">
        <v>65</v>
      </c>
      <c r="K2309" t="s">
        <v>822</v>
      </c>
      <c r="L2309">
        <v>5500000</v>
      </c>
      <c r="M2309">
        <v>7.9</v>
      </c>
      <c r="N2309" t="s">
        <v>1618</v>
      </c>
    </row>
    <row r="2310" spans="1:14">
      <c r="A2310" t="s">
        <v>5128</v>
      </c>
      <c r="B2310">
        <v>51</v>
      </c>
      <c r="C2310">
        <v>91</v>
      </c>
      <c r="D2310" t="s">
        <v>7851</v>
      </c>
      <c r="E2310">
        <v>124494</v>
      </c>
      <c r="F2310" t="s">
        <v>7852</v>
      </c>
      <c r="G2310" t="s">
        <v>7853</v>
      </c>
      <c r="H2310">
        <v>-1875506</v>
      </c>
      <c r="I2310" t="s">
        <v>7854</v>
      </c>
      <c r="J2310" t="s">
        <v>19</v>
      </c>
      <c r="K2310" t="s">
        <v>20</v>
      </c>
      <c r="L2310">
        <v>2000000</v>
      </c>
      <c r="M2310">
        <v>6.7</v>
      </c>
      <c r="N2310" t="s">
        <v>7855</v>
      </c>
    </row>
    <row r="2311" spans="1:14">
      <c r="A2311" t="s">
        <v>457</v>
      </c>
      <c r="B2311">
        <v>137</v>
      </c>
      <c r="C2311">
        <v>97</v>
      </c>
      <c r="D2311" t="s">
        <v>815</v>
      </c>
      <c r="E2311">
        <v>8111360</v>
      </c>
      <c r="F2311" t="s">
        <v>1538</v>
      </c>
      <c r="G2311" t="s">
        <v>7856</v>
      </c>
      <c r="H2311">
        <v>-1888640</v>
      </c>
      <c r="I2311" t="s">
        <v>3986</v>
      </c>
      <c r="J2311" t="s">
        <v>19</v>
      </c>
      <c r="K2311" t="s">
        <v>379</v>
      </c>
      <c r="L2311">
        <v>10000000</v>
      </c>
      <c r="M2311">
        <v>7.4</v>
      </c>
      <c r="N2311" t="s">
        <v>1608</v>
      </c>
    </row>
    <row r="2312" spans="1:14">
      <c r="A2312" t="s">
        <v>2365</v>
      </c>
      <c r="B2312">
        <v>46</v>
      </c>
      <c r="C2312">
        <v>101</v>
      </c>
      <c r="D2312" t="s">
        <v>7857</v>
      </c>
      <c r="E2312">
        <v>14108518</v>
      </c>
      <c r="F2312" t="s">
        <v>3655</v>
      </c>
      <c r="G2312" t="s">
        <v>7858</v>
      </c>
      <c r="H2312">
        <v>-1891482</v>
      </c>
      <c r="I2312" t="s">
        <v>7859</v>
      </c>
      <c r="J2312" t="s">
        <v>19</v>
      </c>
      <c r="K2312" t="s">
        <v>20</v>
      </c>
      <c r="L2312">
        <v>16000000</v>
      </c>
      <c r="M2312">
        <v>5.7</v>
      </c>
      <c r="N2312" t="s">
        <v>564</v>
      </c>
    </row>
    <row r="2313" spans="1:14">
      <c r="A2313" t="s">
        <v>1790</v>
      </c>
      <c r="B2313">
        <v>235</v>
      </c>
      <c r="C2313">
        <v>99</v>
      </c>
      <c r="D2313" t="s">
        <v>7860</v>
      </c>
      <c r="E2313">
        <v>38105077</v>
      </c>
      <c r="F2313" t="s">
        <v>7861</v>
      </c>
      <c r="G2313" t="s">
        <v>7862</v>
      </c>
      <c r="H2313">
        <v>-1894923</v>
      </c>
      <c r="I2313" t="s">
        <v>7863</v>
      </c>
      <c r="J2313" t="s">
        <v>19</v>
      </c>
      <c r="K2313" t="s">
        <v>20</v>
      </c>
      <c r="L2313">
        <v>40000000</v>
      </c>
      <c r="M2313">
        <v>6.4</v>
      </c>
      <c r="N2313" t="s">
        <v>524</v>
      </c>
    </row>
    <row r="2314" spans="1:14">
      <c r="A2314" t="s">
        <v>2845</v>
      </c>
      <c r="B2314">
        <v>31</v>
      </c>
      <c r="C2314">
        <v>90</v>
      </c>
      <c r="D2314" t="s">
        <v>1200</v>
      </c>
      <c r="E2314">
        <v>99147</v>
      </c>
      <c r="F2314" t="s">
        <v>1358</v>
      </c>
      <c r="G2314" t="s">
        <v>7864</v>
      </c>
      <c r="H2314">
        <v>-1900853</v>
      </c>
      <c r="I2314" t="s">
        <v>7865</v>
      </c>
      <c r="J2314" t="s">
        <v>19</v>
      </c>
      <c r="K2314" t="s">
        <v>20</v>
      </c>
      <c r="L2314">
        <v>2000000</v>
      </c>
      <c r="M2314">
        <v>6.2</v>
      </c>
      <c r="N2314" t="s">
        <v>48</v>
      </c>
    </row>
    <row r="2315" spans="1:14">
      <c r="A2315" t="s">
        <v>4871</v>
      </c>
      <c r="B2315">
        <v>129</v>
      </c>
      <c r="C2315">
        <v>103</v>
      </c>
      <c r="D2315" t="s">
        <v>7866</v>
      </c>
      <c r="E2315">
        <v>3093491</v>
      </c>
      <c r="F2315" t="s">
        <v>7867</v>
      </c>
      <c r="G2315" t="s">
        <v>7868</v>
      </c>
      <c r="H2315">
        <v>-1906509</v>
      </c>
      <c r="I2315" t="s">
        <v>7869</v>
      </c>
      <c r="J2315" t="s">
        <v>19</v>
      </c>
      <c r="K2315" t="s">
        <v>20</v>
      </c>
      <c r="L2315">
        <v>5000000</v>
      </c>
      <c r="M2315">
        <v>6.6</v>
      </c>
      <c r="N2315" t="s">
        <v>949</v>
      </c>
    </row>
    <row r="2316" spans="1:14">
      <c r="A2316" t="s">
        <v>6231</v>
      </c>
      <c r="B2316">
        <v>225</v>
      </c>
      <c r="C2316">
        <v>105</v>
      </c>
      <c r="D2316" t="s">
        <v>7870</v>
      </c>
      <c r="E2316">
        <v>92401</v>
      </c>
      <c r="F2316" t="s">
        <v>7871</v>
      </c>
      <c r="G2316" t="s">
        <v>7872</v>
      </c>
      <c r="H2316">
        <v>-1907599</v>
      </c>
      <c r="I2316" t="s">
        <v>7873</v>
      </c>
      <c r="J2316" t="s">
        <v>19</v>
      </c>
      <c r="K2316" t="s">
        <v>20</v>
      </c>
      <c r="L2316">
        <v>2000000</v>
      </c>
      <c r="M2316">
        <v>6.3</v>
      </c>
      <c r="N2316" t="s">
        <v>1943</v>
      </c>
    </row>
    <row r="2317" spans="1:14">
      <c r="A2317" t="s">
        <v>486</v>
      </c>
      <c r="B2317">
        <v>19</v>
      </c>
      <c r="C2317">
        <v>95</v>
      </c>
      <c r="D2317" t="s">
        <v>7874</v>
      </c>
      <c r="E2317">
        <v>38087756</v>
      </c>
      <c r="F2317" t="s">
        <v>177</v>
      </c>
      <c r="G2317" t="s">
        <v>7875</v>
      </c>
      <c r="H2317">
        <v>-1912244</v>
      </c>
      <c r="I2317" t="s">
        <v>7876</v>
      </c>
      <c r="J2317" t="s">
        <v>19</v>
      </c>
      <c r="K2317" t="s">
        <v>20</v>
      </c>
      <c r="L2317">
        <v>40000000</v>
      </c>
      <c r="M2317">
        <v>5.2</v>
      </c>
      <c r="N2317" t="s">
        <v>180</v>
      </c>
    </row>
    <row r="2318" spans="1:14">
      <c r="A2318" t="s">
        <v>4286</v>
      </c>
      <c r="B2318">
        <v>45</v>
      </c>
      <c r="C2318">
        <v>68</v>
      </c>
      <c r="D2318" t="s">
        <v>4306</v>
      </c>
      <c r="E2318">
        <v>18081626</v>
      </c>
      <c r="F2318" t="s">
        <v>4874</v>
      </c>
      <c r="G2318" t="s">
        <v>7877</v>
      </c>
      <c r="H2318">
        <v>-1918374</v>
      </c>
      <c r="I2318" t="s">
        <v>4873</v>
      </c>
      <c r="J2318" t="s">
        <v>19</v>
      </c>
      <c r="K2318" t="s">
        <v>20</v>
      </c>
      <c r="L2318">
        <v>20000000</v>
      </c>
      <c r="M2318">
        <v>6.4</v>
      </c>
      <c r="N2318" t="s">
        <v>7878</v>
      </c>
    </row>
    <row r="2319" spans="1:14">
      <c r="A2319" t="s">
        <v>1843</v>
      </c>
      <c r="B2319">
        <v>52</v>
      </c>
      <c r="C2319">
        <v>89</v>
      </c>
      <c r="D2319" t="s">
        <v>1557</v>
      </c>
      <c r="E2319">
        <v>8070311</v>
      </c>
      <c r="F2319" t="s">
        <v>120</v>
      </c>
      <c r="G2319" t="s">
        <v>7879</v>
      </c>
      <c r="H2319">
        <v>-1929689</v>
      </c>
      <c r="I2319" t="s">
        <v>2651</v>
      </c>
      <c r="J2319" t="s">
        <v>19</v>
      </c>
      <c r="K2319" t="s">
        <v>20</v>
      </c>
      <c r="L2319">
        <v>10000000</v>
      </c>
      <c r="M2319">
        <v>5.3</v>
      </c>
      <c r="N2319" t="s">
        <v>331</v>
      </c>
    </row>
    <row r="2320" spans="1:14">
      <c r="A2320" t="s">
        <v>304</v>
      </c>
      <c r="B2320">
        <v>202</v>
      </c>
      <c r="C2320">
        <v>108</v>
      </c>
      <c r="D2320" t="s">
        <v>2320</v>
      </c>
      <c r="E2320">
        <v>13060843</v>
      </c>
      <c r="F2320" t="s">
        <v>306</v>
      </c>
      <c r="G2320" t="s">
        <v>7880</v>
      </c>
      <c r="H2320">
        <v>-1939157</v>
      </c>
      <c r="I2320" t="s">
        <v>1074</v>
      </c>
      <c r="J2320" t="s">
        <v>19</v>
      </c>
      <c r="K2320" t="s">
        <v>20</v>
      </c>
      <c r="L2320">
        <v>15000000</v>
      </c>
      <c r="M2320">
        <v>7.7</v>
      </c>
      <c r="N2320" t="s">
        <v>48</v>
      </c>
    </row>
    <row r="2321" spans="1:14">
      <c r="A2321" t="s">
        <v>4584</v>
      </c>
      <c r="B2321">
        <v>46</v>
      </c>
      <c r="C2321">
        <v>90</v>
      </c>
      <c r="D2321" t="s">
        <v>752</v>
      </c>
      <c r="E2321">
        <v>52166</v>
      </c>
      <c r="F2321" t="s">
        <v>2599</v>
      </c>
      <c r="G2321" t="s">
        <v>7881</v>
      </c>
      <c r="H2321">
        <v>-1947834</v>
      </c>
      <c r="I2321" t="s">
        <v>373</v>
      </c>
      <c r="J2321" t="s">
        <v>19</v>
      </c>
      <c r="K2321" t="s">
        <v>20</v>
      </c>
      <c r="L2321">
        <v>2000000</v>
      </c>
      <c r="M2321">
        <v>6.7</v>
      </c>
      <c r="N2321" t="s">
        <v>48</v>
      </c>
    </row>
    <row r="2322" spans="1:14">
      <c r="A2322" t="s">
        <v>150</v>
      </c>
      <c r="B2322">
        <v>93</v>
      </c>
      <c r="C2322">
        <v>108</v>
      </c>
      <c r="D2322" t="s">
        <v>1361</v>
      </c>
      <c r="E2322">
        <v>3049135</v>
      </c>
      <c r="F2322" t="s">
        <v>28</v>
      </c>
      <c r="G2322" t="s">
        <v>7882</v>
      </c>
      <c r="H2322">
        <v>-1950865</v>
      </c>
      <c r="I2322" t="s">
        <v>7883</v>
      </c>
      <c r="J2322" t="s">
        <v>19</v>
      </c>
      <c r="K2322" t="s">
        <v>283</v>
      </c>
      <c r="L2322">
        <v>5000000</v>
      </c>
      <c r="M2322">
        <v>7.4</v>
      </c>
      <c r="N2322" t="s">
        <v>7884</v>
      </c>
    </row>
    <row r="2323" spans="1:14">
      <c r="A2323" t="s">
        <v>723</v>
      </c>
      <c r="B2323">
        <v>88</v>
      </c>
      <c r="C2323">
        <v>108</v>
      </c>
      <c r="D2323" t="s">
        <v>7099</v>
      </c>
      <c r="E2323">
        <v>548712</v>
      </c>
      <c r="F2323" t="s">
        <v>666</v>
      </c>
      <c r="G2323" t="s">
        <v>7885</v>
      </c>
      <c r="H2323">
        <v>-1951288</v>
      </c>
      <c r="I2323" t="s">
        <v>6675</v>
      </c>
      <c r="J2323" t="s">
        <v>19</v>
      </c>
      <c r="K2323" t="s">
        <v>20</v>
      </c>
      <c r="L2323">
        <v>2500000</v>
      </c>
      <c r="M2323">
        <v>6.9</v>
      </c>
      <c r="N2323" t="s">
        <v>32</v>
      </c>
    </row>
    <row r="2324" spans="1:14">
      <c r="A2324" t="s">
        <v>4103</v>
      </c>
      <c r="B2324">
        <v>230</v>
      </c>
      <c r="C2324">
        <v>111</v>
      </c>
      <c r="D2324" t="s">
        <v>5289</v>
      </c>
      <c r="E2324">
        <v>13034417</v>
      </c>
      <c r="F2324" t="s">
        <v>5673</v>
      </c>
      <c r="G2324" t="s">
        <v>7886</v>
      </c>
      <c r="H2324">
        <v>-1965583</v>
      </c>
      <c r="I2324" t="s">
        <v>6744</v>
      </c>
      <c r="J2324" t="s">
        <v>19</v>
      </c>
      <c r="K2324" t="s">
        <v>20</v>
      </c>
      <c r="L2324">
        <v>15000000</v>
      </c>
      <c r="M2324">
        <v>6.9</v>
      </c>
      <c r="N2324" t="s">
        <v>891</v>
      </c>
    </row>
    <row r="2325" spans="1:14">
      <c r="A2325" t="s">
        <v>6002</v>
      </c>
      <c r="B2325">
        <v>363</v>
      </c>
      <c r="C2325">
        <v>95</v>
      </c>
      <c r="D2325" t="s">
        <v>4356</v>
      </c>
      <c r="E2325">
        <v>1028658</v>
      </c>
      <c r="F2325" t="s">
        <v>100</v>
      </c>
      <c r="G2325" t="s">
        <v>7887</v>
      </c>
      <c r="H2325">
        <v>-1971342</v>
      </c>
      <c r="I2325" t="s">
        <v>7888</v>
      </c>
      <c r="J2325" t="s">
        <v>19</v>
      </c>
      <c r="K2325" t="s">
        <v>2850</v>
      </c>
      <c r="L2325">
        <v>3000000</v>
      </c>
      <c r="M2325">
        <v>7</v>
      </c>
      <c r="N2325" t="s">
        <v>205</v>
      </c>
    </row>
    <row r="2326" spans="1:14">
      <c r="A2326" t="s">
        <v>4195</v>
      </c>
      <c r="B2326">
        <v>16</v>
      </c>
      <c r="C2326">
        <v>92</v>
      </c>
      <c r="D2326" t="s">
        <v>4599</v>
      </c>
      <c r="E2326">
        <v>7680</v>
      </c>
      <c r="F2326" t="s">
        <v>7672</v>
      </c>
      <c r="G2326" t="s">
        <v>7889</v>
      </c>
      <c r="H2326">
        <v>-1992320</v>
      </c>
      <c r="I2326" t="s">
        <v>3033</v>
      </c>
      <c r="J2326" t="s">
        <v>19</v>
      </c>
      <c r="K2326" t="s">
        <v>20</v>
      </c>
      <c r="L2326">
        <v>2000000</v>
      </c>
      <c r="M2326">
        <v>6.4</v>
      </c>
      <c r="N2326" t="s">
        <v>32</v>
      </c>
    </row>
    <row r="2327" spans="1:14">
      <c r="A2327" t="s">
        <v>3138</v>
      </c>
      <c r="B2327">
        <v>158</v>
      </c>
      <c r="C2327">
        <v>126</v>
      </c>
      <c r="D2327" t="s">
        <v>272</v>
      </c>
      <c r="E2327">
        <v>13005485</v>
      </c>
      <c r="F2327" t="s">
        <v>1335</v>
      </c>
      <c r="G2327" t="s">
        <v>7890</v>
      </c>
      <c r="H2327">
        <v>-1994515</v>
      </c>
      <c r="I2327" t="s">
        <v>7891</v>
      </c>
      <c r="J2327" t="s">
        <v>19</v>
      </c>
      <c r="K2327" t="s">
        <v>20</v>
      </c>
      <c r="L2327">
        <v>15000000</v>
      </c>
      <c r="M2327">
        <v>7.6</v>
      </c>
      <c r="N2327" t="s">
        <v>48</v>
      </c>
    </row>
    <row r="2328" spans="1:14">
      <c r="A2328" t="s">
        <v>5848</v>
      </c>
      <c r="B2328">
        <v>30</v>
      </c>
      <c r="C2328">
        <v>119</v>
      </c>
      <c r="D2328" t="s">
        <v>7892</v>
      </c>
      <c r="E2328">
        <v>4958</v>
      </c>
      <c r="F2328" t="s">
        <v>7243</v>
      </c>
      <c r="G2328" t="s">
        <v>7893</v>
      </c>
      <c r="H2328">
        <v>-1995042</v>
      </c>
      <c r="I2328" t="s">
        <v>7894</v>
      </c>
      <c r="J2328" t="s">
        <v>19</v>
      </c>
      <c r="K2328" t="s">
        <v>1365</v>
      </c>
      <c r="L2328">
        <v>2000000</v>
      </c>
      <c r="M2328">
        <v>7.8</v>
      </c>
      <c r="N2328" t="s">
        <v>7366</v>
      </c>
    </row>
    <row r="2329" spans="1:14">
      <c r="A2329" t="s">
        <v>5723</v>
      </c>
      <c r="B2329">
        <v>94</v>
      </c>
      <c r="C2329">
        <v>106</v>
      </c>
      <c r="D2329" t="s">
        <v>7895</v>
      </c>
      <c r="E2329">
        <v>2436</v>
      </c>
      <c r="F2329" t="s">
        <v>7896</v>
      </c>
      <c r="G2329" t="s">
        <v>7897</v>
      </c>
      <c r="H2329">
        <v>-1997564</v>
      </c>
      <c r="I2329" t="s">
        <v>7898</v>
      </c>
      <c r="J2329" t="s">
        <v>19</v>
      </c>
      <c r="K2329" t="s">
        <v>20</v>
      </c>
      <c r="L2329">
        <v>2000000</v>
      </c>
      <c r="M2329">
        <v>5.7</v>
      </c>
      <c r="N2329" t="s">
        <v>7899</v>
      </c>
    </row>
    <row r="2330" spans="1:14">
      <c r="A2330" t="s">
        <v>3144</v>
      </c>
      <c r="B2330">
        <v>169</v>
      </c>
      <c r="C2330">
        <v>110</v>
      </c>
      <c r="D2330" t="s">
        <v>383</v>
      </c>
      <c r="E2330">
        <v>13998282</v>
      </c>
      <c r="F2330" t="s">
        <v>1680</v>
      </c>
      <c r="G2330" t="s">
        <v>7900</v>
      </c>
      <c r="H2330">
        <v>-2001718</v>
      </c>
      <c r="I2330" t="s">
        <v>269</v>
      </c>
      <c r="J2330" t="s">
        <v>19</v>
      </c>
      <c r="K2330" t="s">
        <v>20</v>
      </c>
      <c r="L2330">
        <v>16000000</v>
      </c>
      <c r="M2330">
        <v>3.1</v>
      </c>
      <c r="N2330" t="s">
        <v>7901</v>
      </c>
    </row>
    <row r="2331" spans="1:14">
      <c r="A2331" t="s">
        <v>3144</v>
      </c>
      <c r="B2331">
        <v>169</v>
      </c>
      <c r="C2331">
        <v>110</v>
      </c>
      <c r="D2331" t="s">
        <v>383</v>
      </c>
      <c r="E2331">
        <v>13998282</v>
      </c>
      <c r="F2331" t="s">
        <v>1680</v>
      </c>
      <c r="G2331" t="s">
        <v>7900</v>
      </c>
      <c r="H2331">
        <v>-2001718</v>
      </c>
      <c r="I2331" t="s">
        <v>269</v>
      </c>
      <c r="J2331" t="s">
        <v>19</v>
      </c>
      <c r="K2331" t="s">
        <v>20</v>
      </c>
      <c r="L2331">
        <v>16000000</v>
      </c>
      <c r="M2331">
        <v>3.1</v>
      </c>
      <c r="N2331" t="s">
        <v>7901</v>
      </c>
    </row>
    <row r="2332" spans="1:14">
      <c r="A2332" t="s">
        <v>1407</v>
      </c>
      <c r="B2332">
        <v>113</v>
      </c>
      <c r="C2332">
        <v>104</v>
      </c>
      <c r="D2332" t="s">
        <v>1970</v>
      </c>
      <c r="E2332">
        <v>10996440</v>
      </c>
      <c r="F2332" t="s">
        <v>190</v>
      </c>
      <c r="G2332" t="s">
        <v>7902</v>
      </c>
      <c r="H2332">
        <v>-2003560</v>
      </c>
      <c r="I2332" t="s">
        <v>3552</v>
      </c>
      <c r="J2332" t="s">
        <v>19</v>
      </c>
      <c r="K2332" t="s">
        <v>20</v>
      </c>
      <c r="L2332">
        <v>13000000</v>
      </c>
      <c r="M2332">
        <v>6.3</v>
      </c>
      <c r="N2332" t="s">
        <v>816</v>
      </c>
    </row>
    <row r="2333" spans="1:14">
      <c r="A2333" t="s">
        <v>6113</v>
      </c>
      <c r="B2333">
        <v>253</v>
      </c>
      <c r="C2333">
        <v>114</v>
      </c>
      <c r="D2333" t="s">
        <v>7903</v>
      </c>
      <c r="E2333">
        <v>25977365</v>
      </c>
      <c r="F2333" t="s">
        <v>76</v>
      </c>
      <c r="G2333" t="s">
        <v>7904</v>
      </c>
      <c r="H2333">
        <v>-2022635</v>
      </c>
      <c r="I2333" t="s">
        <v>7905</v>
      </c>
      <c r="J2333" t="s">
        <v>19</v>
      </c>
      <c r="K2333" t="s">
        <v>20</v>
      </c>
      <c r="L2333">
        <v>28000000</v>
      </c>
      <c r="M2333">
        <v>6.5</v>
      </c>
      <c r="N2333" t="s">
        <v>1040</v>
      </c>
    </row>
    <row r="2334" spans="1:14">
      <c r="A2334" t="s">
        <v>4687</v>
      </c>
      <c r="B2334">
        <v>32</v>
      </c>
      <c r="C2334">
        <v>91</v>
      </c>
      <c r="D2334" t="s">
        <v>4243</v>
      </c>
      <c r="E2334">
        <v>13571817</v>
      </c>
      <c r="F2334" t="s">
        <v>2841</v>
      </c>
      <c r="G2334" t="s">
        <v>7906</v>
      </c>
      <c r="H2334">
        <v>-2028183</v>
      </c>
      <c r="I2334" t="s">
        <v>1123</v>
      </c>
      <c r="J2334" t="s">
        <v>19</v>
      </c>
      <c r="K2334" t="s">
        <v>20</v>
      </c>
      <c r="L2334">
        <v>15600000</v>
      </c>
      <c r="M2334">
        <v>4.5</v>
      </c>
      <c r="N2334" t="s">
        <v>1093</v>
      </c>
    </row>
    <row r="2335" spans="1:14">
      <c r="A2335" t="s">
        <v>426</v>
      </c>
      <c r="B2335">
        <v>62</v>
      </c>
      <c r="C2335">
        <v>117</v>
      </c>
      <c r="D2335" t="s">
        <v>589</v>
      </c>
      <c r="E2335">
        <v>24944213</v>
      </c>
      <c r="F2335" t="s">
        <v>394</v>
      </c>
      <c r="G2335" t="s">
        <v>7907</v>
      </c>
      <c r="H2335">
        <v>-2055787</v>
      </c>
      <c r="I2335" t="s">
        <v>592</v>
      </c>
      <c r="J2335" t="s">
        <v>19</v>
      </c>
      <c r="K2335" t="s">
        <v>20</v>
      </c>
      <c r="L2335">
        <v>27000000</v>
      </c>
      <c r="M2335">
        <v>6.9</v>
      </c>
      <c r="N2335" t="s">
        <v>654</v>
      </c>
    </row>
    <row r="2336" spans="1:14">
      <c r="A2336" t="s">
        <v>4691</v>
      </c>
      <c r="B2336">
        <v>75</v>
      </c>
      <c r="C2336">
        <v>92</v>
      </c>
      <c r="D2336" t="s">
        <v>3409</v>
      </c>
      <c r="E2336">
        <v>13922211</v>
      </c>
      <c r="F2336" t="s">
        <v>2980</v>
      </c>
      <c r="G2336" t="s">
        <v>7908</v>
      </c>
      <c r="H2336">
        <v>-2077789</v>
      </c>
      <c r="I2336" t="s">
        <v>2575</v>
      </c>
      <c r="J2336" t="s">
        <v>19</v>
      </c>
      <c r="K2336" t="s">
        <v>20</v>
      </c>
      <c r="L2336">
        <v>16000000</v>
      </c>
      <c r="M2336">
        <v>4.4000000000000004</v>
      </c>
      <c r="N2336" t="s">
        <v>57</v>
      </c>
    </row>
    <row r="2337" spans="1:14">
      <c r="A2337" t="s">
        <v>5003</v>
      </c>
      <c r="B2337">
        <v>47</v>
      </c>
      <c r="C2337">
        <v>99</v>
      </c>
      <c r="D2337" t="s">
        <v>7909</v>
      </c>
      <c r="E2337">
        <v>104257</v>
      </c>
      <c r="F2337" t="s">
        <v>7910</v>
      </c>
      <c r="G2337" t="s">
        <v>7911</v>
      </c>
      <c r="H2337">
        <v>-2095743</v>
      </c>
      <c r="I2337" t="s">
        <v>6636</v>
      </c>
      <c r="J2337" t="s">
        <v>19</v>
      </c>
      <c r="K2337" t="s">
        <v>379</v>
      </c>
      <c r="L2337">
        <v>2200000</v>
      </c>
      <c r="M2337">
        <v>7.1</v>
      </c>
      <c r="N2337" t="s">
        <v>582</v>
      </c>
    </row>
    <row r="2338" spans="1:14">
      <c r="A2338" t="s">
        <v>5964</v>
      </c>
      <c r="B2338">
        <v>4</v>
      </c>
      <c r="C2338">
        <v>125</v>
      </c>
      <c r="D2338" t="s">
        <v>7912</v>
      </c>
      <c r="E2338">
        <v>3330</v>
      </c>
      <c r="F2338" t="s">
        <v>7913</v>
      </c>
      <c r="G2338" t="s">
        <v>7914</v>
      </c>
      <c r="H2338">
        <v>-2096670</v>
      </c>
      <c r="I2338" t="s">
        <v>7915</v>
      </c>
      <c r="J2338" t="s">
        <v>19</v>
      </c>
      <c r="K2338" t="s">
        <v>20</v>
      </c>
      <c r="L2338">
        <v>2100000</v>
      </c>
      <c r="M2338">
        <v>7.2</v>
      </c>
      <c r="N2338" t="s">
        <v>758</v>
      </c>
    </row>
    <row r="2339" spans="1:14">
      <c r="A2339" t="s">
        <v>482</v>
      </c>
      <c r="B2339">
        <v>238</v>
      </c>
      <c r="C2339">
        <v>96</v>
      </c>
      <c r="D2339" t="s">
        <v>714</v>
      </c>
      <c r="E2339">
        <v>322157</v>
      </c>
      <c r="F2339" t="s">
        <v>1141</v>
      </c>
      <c r="G2339" t="s">
        <v>7916</v>
      </c>
      <c r="H2339">
        <v>-2177843</v>
      </c>
      <c r="I2339" t="s">
        <v>7917</v>
      </c>
      <c r="J2339" t="s">
        <v>19</v>
      </c>
      <c r="K2339" t="s">
        <v>20</v>
      </c>
      <c r="L2339">
        <v>2500000</v>
      </c>
      <c r="M2339">
        <v>6.8</v>
      </c>
      <c r="N2339" t="s">
        <v>588</v>
      </c>
    </row>
    <row r="2340" spans="1:14">
      <c r="A2340" t="s">
        <v>1069</v>
      </c>
      <c r="B2340">
        <v>136</v>
      </c>
      <c r="C2340">
        <v>126</v>
      </c>
      <c r="D2340" t="s">
        <v>824</v>
      </c>
      <c r="E2340">
        <v>17804273</v>
      </c>
      <c r="F2340" t="s">
        <v>417</v>
      </c>
      <c r="G2340" t="s">
        <v>7918</v>
      </c>
      <c r="H2340">
        <v>-2195727</v>
      </c>
      <c r="I2340" t="s">
        <v>4400</v>
      </c>
      <c r="J2340" t="s">
        <v>19</v>
      </c>
      <c r="K2340" t="s">
        <v>20</v>
      </c>
      <c r="L2340">
        <v>20000000</v>
      </c>
      <c r="M2340">
        <v>7</v>
      </c>
      <c r="N2340" t="s">
        <v>1124</v>
      </c>
    </row>
    <row r="2341" spans="1:14">
      <c r="A2341" t="s">
        <v>239</v>
      </c>
      <c r="B2341">
        <v>110</v>
      </c>
      <c r="C2341">
        <v>108</v>
      </c>
      <c r="D2341" t="s">
        <v>590</v>
      </c>
      <c r="E2341">
        <v>17803796</v>
      </c>
      <c r="F2341" t="s">
        <v>2027</v>
      </c>
      <c r="G2341" t="s">
        <v>7919</v>
      </c>
      <c r="H2341">
        <v>-2196204</v>
      </c>
      <c r="I2341" t="s">
        <v>4428</v>
      </c>
      <c r="J2341" t="s">
        <v>19</v>
      </c>
      <c r="K2341" t="s">
        <v>20</v>
      </c>
      <c r="L2341">
        <v>20000000</v>
      </c>
      <c r="M2341">
        <v>5.9</v>
      </c>
      <c r="N2341" t="s">
        <v>57</v>
      </c>
    </row>
    <row r="2342" spans="1:14">
      <c r="A2342" t="s">
        <v>4094</v>
      </c>
      <c r="B2342">
        <v>90</v>
      </c>
      <c r="C2342">
        <v>101</v>
      </c>
      <c r="D2342" t="s">
        <v>7920</v>
      </c>
      <c r="E2342">
        <v>12801190</v>
      </c>
      <c r="F2342" t="s">
        <v>2218</v>
      </c>
      <c r="G2342" t="s">
        <v>7921</v>
      </c>
      <c r="H2342">
        <v>-2198810</v>
      </c>
      <c r="I2342" t="s">
        <v>7922</v>
      </c>
      <c r="J2342" t="s">
        <v>19</v>
      </c>
      <c r="K2342" t="s">
        <v>20</v>
      </c>
      <c r="L2342">
        <v>15000000</v>
      </c>
      <c r="M2342">
        <v>4.5999999999999996</v>
      </c>
      <c r="N2342" t="s">
        <v>21</v>
      </c>
    </row>
    <row r="2343" spans="1:14">
      <c r="A2343" t="s">
        <v>2757</v>
      </c>
      <c r="B2343">
        <v>85</v>
      </c>
      <c r="C2343">
        <v>131</v>
      </c>
      <c r="D2343" t="s">
        <v>4287</v>
      </c>
      <c r="E2343">
        <v>52799004</v>
      </c>
      <c r="F2343" t="s">
        <v>3861</v>
      </c>
      <c r="G2343" t="s">
        <v>7923</v>
      </c>
      <c r="H2343">
        <v>-2200996</v>
      </c>
      <c r="I2343" t="s">
        <v>7924</v>
      </c>
      <c r="J2343" t="s">
        <v>19</v>
      </c>
      <c r="K2343" t="s">
        <v>20</v>
      </c>
      <c r="L2343">
        <v>55000000</v>
      </c>
      <c r="M2343">
        <v>6.1</v>
      </c>
      <c r="N2343" t="s">
        <v>32</v>
      </c>
    </row>
    <row r="2344" spans="1:14">
      <c r="A2344" t="s">
        <v>731</v>
      </c>
      <c r="B2344">
        <v>203</v>
      </c>
      <c r="C2344">
        <v>100</v>
      </c>
      <c r="D2344" t="s">
        <v>189</v>
      </c>
      <c r="E2344">
        <v>19783777</v>
      </c>
      <c r="F2344" t="s">
        <v>522</v>
      </c>
      <c r="G2344" t="s">
        <v>7925</v>
      </c>
      <c r="H2344">
        <v>-2216223</v>
      </c>
      <c r="I2344" t="s">
        <v>1737</v>
      </c>
      <c r="J2344" t="s">
        <v>19</v>
      </c>
      <c r="K2344" t="s">
        <v>20</v>
      </c>
      <c r="L2344">
        <v>22000000</v>
      </c>
      <c r="M2344">
        <v>6.5</v>
      </c>
      <c r="N2344" t="s">
        <v>87</v>
      </c>
    </row>
    <row r="2345" spans="1:14">
      <c r="A2345" t="s">
        <v>4607</v>
      </c>
      <c r="B2345">
        <v>126</v>
      </c>
      <c r="C2345">
        <v>89</v>
      </c>
      <c r="D2345" t="s">
        <v>2317</v>
      </c>
      <c r="E2345">
        <v>7764027</v>
      </c>
      <c r="F2345" t="s">
        <v>610</v>
      </c>
      <c r="G2345" t="s">
        <v>7926</v>
      </c>
      <c r="H2345">
        <v>-2235973</v>
      </c>
      <c r="I2345" t="s">
        <v>3715</v>
      </c>
      <c r="J2345" t="s">
        <v>19</v>
      </c>
      <c r="K2345" t="s">
        <v>20</v>
      </c>
      <c r="L2345">
        <v>10000000</v>
      </c>
      <c r="M2345">
        <v>6.7</v>
      </c>
      <c r="N2345" t="s">
        <v>167</v>
      </c>
    </row>
    <row r="2346" spans="1:14">
      <c r="A2346" t="s">
        <v>4958</v>
      </c>
      <c r="B2346">
        <v>80</v>
      </c>
      <c r="C2346">
        <v>92</v>
      </c>
      <c r="D2346" t="s">
        <v>4994</v>
      </c>
      <c r="E2346">
        <v>20763013</v>
      </c>
      <c r="F2346" t="s">
        <v>3089</v>
      </c>
      <c r="G2346" t="s">
        <v>7927</v>
      </c>
      <c r="H2346">
        <v>-2236987</v>
      </c>
      <c r="I2346" t="s">
        <v>3768</v>
      </c>
      <c r="J2346" t="s">
        <v>19</v>
      </c>
      <c r="K2346" t="s">
        <v>20</v>
      </c>
      <c r="L2346">
        <v>23000000</v>
      </c>
      <c r="M2346">
        <v>2.8</v>
      </c>
      <c r="N2346" t="s">
        <v>1425</v>
      </c>
    </row>
    <row r="2347" spans="1:14">
      <c r="A2347" t="s">
        <v>4299</v>
      </c>
      <c r="B2347">
        <v>101</v>
      </c>
      <c r="C2347">
        <v>103</v>
      </c>
      <c r="D2347" t="s">
        <v>936</v>
      </c>
      <c r="E2347">
        <v>37752931</v>
      </c>
      <c r="F2347" t="s">
        <v>190</v>
      </c>
      <c r="G2347" t="s">
        <v>7928</v>
      </c>
      <c r="H2347">
        <v>-2247069</v>
      </c>
      <c r="I2347" t="s">
        <v>4081</v>
      </c>
      <c r="J2347" t="s">
        <v>19</v>
      </c>
      <c r="K2347" t="s">
        <v>20</v>
      </c>
      <c r="L2347">
        <v>40000000</v>
      </c>
      <c r="M2347">
        <v>5.5</v>
      </c>
      <c r="N2347" t="s">
        <v>32</v>
      </c>
    </row>
    <row r="2348" spans="1:14">
      <c r="A2348" t="s">
        <v>3638</v>
      </c>
      <c r="B2348">
        <v>8</v>
      </c>
      <c r="C2348">
        <v>105</v>
      </c>
      <c r="D2348" t="s">
        <v>7929</v>
      </c>
      <c r="E2348">
        <v>178739</v>
      </c>
      <c r="F2348" t="s">
        <v>7930</v>
      </c>
      <c r="G2348" t="s">
        <v>7931</v>
      </c>
      <c r="H2348">
        <v>-2271261</v>
      </c>
      <c r="I2348" t="s">
        <v>7932</v>
      </c>
      <c r="J2348" t="s">
        <v>19</v>
      </c>
      <c r="K2348" t="s">
        <v>20</v>
      </c>
      <c r="L2348">
        <v>2450000</v>
      </c>
      <c r="M2348">
        <v>3.9</v>
      </c>
      <c r="N2348" t="s">
        <v>7933</v>
      </c>
    </row>
    <row r="2349" spans="1:14">
      <c r="A2349" t="s">
        <v>5556</v>
      </c>
      <c r="B2349">
        <v>27</v>
      </c>
      <c r="C2349">
        <v>113</v>
      </c>
      <c r="D2349" t="s">
        <v>7934</v>
      </c>
      <c r="E2349">
        <v>4720371</v>
      </c>
      <c r="F2349" t="s">
        <v>719</v>
      </c>
      <c r="G2349" t="s">
        <v>7935</v>
      </c>
      <c r="H2349">
        <v>-2279629</v>
      </c>
      <c r="I2349" t="s">
        <v>7936</v>
      </c>
      <c r="J2349" t="s">
        <v>19</v>
      </c>
      <c r="K2349" t="s">
        <v>20</v>
      </c>
      <c r="L2349">
        <v>7000000</v>
      </c>
      <c r="M2349">
        <v>6.5</v>
      </c>
      <c r="N2349" t="s">
        <v>4087</v>
      </c>
    </row>
    <row r="2350" spans="1:14">
      <c r="A2350" t="s">
        <v>3881</v>
      </c>
      <c r="B2350">
        <v>155</v>
      </c>
      <c r="C2350">
        <v>97</v>
      </c>
      <c r="D2350" t="s">
        <v>7937</v>
      </c>
      <c r="E2350">
        <v>2711210</v>
      </c>
      <c r="F2350" t="s">
        <v>344</v>
      </c>
      <c r="G2350" t="s">
        <v>7938</v>
      </c>
      <c r="H2350">
        <v>-2288790</v>
      </c>
      <c r="I2350" t="s">
        <v>135</v>
      </c>
      <c r="J2350" t="s">
        <v>19</v>
      </c>
      <c r="K2350" t="s">
        <v>20</v>
      </c>
      <c r="L2350">
        <v>5000000</v>
      </c>
      <c r="M2350">
        <v>6.4</v>
      </c>
      <c r="N2350" t="s">
        <v>167</v>
      </c>
    </row>
    <row r="2351" spans="1:14">
      <c r="A2351" t="s">
        <v>5675</v>
      </c>
      <c r="B2351">
        <v>90</v>
      </c>
      <c r="C2351">
        <v>92</v>
      </c>
      <c r="D2351" t="s">
        <v>7939</v>
      </c>
      <c r="E2351">
        <v>7927</v>
      </c>
      <c r="F2351" t="s">
        <v>7940</v>
      </c>
      <c r="G2351" t="s">
        <v>7941</v>
      </c>
      <c r="H2351">
        <v>-2292073</v>
      </c>
      <c r="I2351" t="s">
        <v>7942</v>
      </c>
      <c r="J2351" t="s">
        <v>19</v>
      </c>
      <c r="K2351" t="s">
        <v>20</v>
      </c>
      <c r="L2351">
        <v>2300000</v>
      </c>
      <c r="M2351">
        <v>7.7</v>
      </c>
      <c r="N2351" t="s">
        <v>7943</v>
      </c>
    </row>
    <row r="2352" spans="1:14">
      <c r="A2352" t="s">
        <v>4611</v>
      </c>
      <c r="B2352">
        <v>272</v>
      </c>
      <c r="C2352">
        <v>86</v>
      </c>
      <c r="D2352" t="s">
        <v>7944</v>
      </c>
      <c r="E2352">
        <v>703002</v>
      </c>
      <c r="F2352" t="s">
        <v>5118</v>
      </c>
      <c r="G2352" t="s">
        <v>7945</v>
      </c>
      <c r="H2352">
        <v>-2296998</v>
      </c>
      <c r="I2352" t="s">
        <v>7946</v>
      </c>
      <c r="J2352" t="s">
        <v>19</v>
      </c>
      <c r="K2352" t="s">
        <v>1075</v>
      </c>
      <c r="L2352">
        <v>3000000</v>
      </c>
      <c r="M2352">
        <v>6.1</v>
      </c>
      <c r="N2352" t="s">
        <v>3407</v>
      </c>
    </row>
    <row r="2353" spans="1:14">
      <c r="A2353" t="s">
        <v>2840</v>
      </c>
      <c r="B2353">
        <v>37</v>
      </c>
      <c r="C2353">
        <v>85</v>
      </c>
      <c r="D2353" t="s">
        <v>7947</v>
      </c>
      <c r="E2353">
        <v>12701880</v>
      </c>
      <c r="F2353" t="s">
        <v>7948</v>
      </c>
      <c r="G2353" t="s">
        <v>7949</v>
      </c>
      <c r="H2353">
        <v>-2298120</v>
      </c>
      <c r="I2353" t="s">
        <v>5343</v>
      </c>
      <c r="J2353" t="s">
        <v>19</v>
      </c>
      <c r="K2353" t="s">
        <v>20</v>
      </c>
      <c r="L2353">
        <v>15000000</v>
      </c>
      <c r="M2353">
        <v>5.7</v>
      </c>
      <c r="N2353" t="s">
        <v>139</v>
      </c>
    </row>
    <row r="2354" spans="1:14">
      <c r="A2354" t="s">
        <v>4392</v>
      </c>
      <c r="B2354">
        <v>136</v>
      </c>
      <c r="C2354">
        <v>111</v>
      </c>
      <c r="D2354" t="s">
        <v>3434</v>
      </c>
      <c r="E2354">
        <v>7691700</v>
      </c>
      <c r="F2354" t="s">
        <v>1129</v>
      </c>
      <c r="G2354" t="s">
        <v>7950</v>
      </c>
      <c r="H2354">
        <v>-2308300</v>
      </c>
      <c r="I2354" t="s">
        <v>7951</v>
      </c>
      <c r="J2354" t="s">
        <v>65</v>
      </c>
      <c r="K2354" t="s">
        <v>822</v>
      </c>
      <c r="L2354">
        <v>10000000</v>
      </c>
      <c r="M2354">
        <v>7.5</v>
      </c>
      <c r="N2354" t="s">
        <v>744</v>
      </c>
    </row>
    <row r="2355" spans="1:14">
      <c r="A2355" t="s">
        <v>4290</v>
      </c>
      <c r="B2355">
        <v>20</v>
      </c>
      <c r="C2355">
        <v>86</v>
      </c>
      <c r="D2355" t="s">
        <v>7952</v>
      </c>
      <c r="E2355">
        <v>475000</v>
      </c>
      <c r="F2355" t="s">
        <v>1119</v>
      </c>
      <c r="G2355" t="s">
        <v>7953</v>
      </c>
      <c r="H2355">
        <v>-2325000</v>
      </c>
      <c r="I2355" t="s">
        <v>3401</v>
      </c>
      <c r="J2355" t="s">
        <v>19</v>
      </c>
      <c r="K2355" t="s">
        <v>20</v>
      </c>
      <c r="L2355">
        <v>2800000</v>
      </c>
      <c r="M2355">
        <v>6</v>
      </c>
      <c r="N2355" t="s">
        <v>654</v>
      </c>
    </row>
    <row r="2356" spans="1:14">
      <c r="A2356" t="s">
        <v>4979</v>
      </c>
      <c r="B2356">
        <v>14</v>
      </c>
      <c r="C2356">
        <v>112</v>
      </c>
      <c r="D2356" t="s">
        <v>6394</v>
      </c>
      <c r="E2356">
        <v>173783</v>
      </c>
      <c r="F2356" t="s">
        <v>7954</v>
      </c>
      <c r="G2356" t="s">
        <v>7955</v>
      </c>
      <c r="H2356">
        <v>-2326217</v>
      </c>
      <c r="I2356" t="s">
        <v>7496</v>
      </c>
      <c r="J2356" t="s">
        <v>19</v>
      </c>
      <c r="K2356" t="s">
        <v>20</v>
      </c>
      <c r="L2356">
        <v>2500000</v>
      </c>
      <c r="M2356">
        <v>7.6</v>
      </c>
      <c r="N2356" t="s">
        <v>173</v>
      </c>
    </row>
    <row r="2357" spans="1:14">
      <c r="A2357" t="s">
        <v>6313</v>
      </c>
      <c r="B2357">
        <v>3</v>
      </c>
      <c r="C2357">
        <v>100</v>
      </c>
      <c r="D2357" t="s">
        <v>7956</v>
      </c>
      <c r="E2357">
        <v>118666</v>
      </c>
      <c r="F2357" t="s">
        <v>865</v>
      </c>
      <c r="G2357" t="s">
        <v>7957</v>
      </c>
      <c r="H2357">
        <v>-2381334</v>
      </c>
      <c r="I2357" t="s">
        <v>7958</v>
      </c>
      <c r="J2357" t="s">
        <v>19</v>
      </c>
      <c r="K2357" t="s">
        <v>20</v>
      </c>
      <c r="L2357">
        <v>2500000</v>
      </c>
      <c r="M2357">
        <v>6.6</v>
      </c>
      <c r="N2357" t="s">
        <v>48</v>
      </c>
    </row>
    <row r="2358" spans="1:14">
      <c r="A2358" t="s">
        <v>6413</v>
      </c>
      <c r="B2358">
        <v>9</v>
      </c>
      <c r="C2358">
        <v>109</v>
      </c>
      <c r="D2358" t="s">
        <v>1873</v>
      </c>
      <c r="E2358">
        <v>5100000</v>
      </c>
      <c r="F2358" t="s">
        <v>5242</v>
      </c>
      <c r="G2358" t="s">
        <v>7959</v>
      </c>
      <c r="H2358">
        <v>-2400000</v>
      </c>
      <c r="I2358" t="s">
        <v>7960</v>
      </c>
      <c r="J2358" t="s">
        <v>19</v>
      </c>
      <c r="K2358" t="s">
        <v>379</v>
      </c>
      <c r="L2358">
        <v>7500000</v>
      </c>
      <c r="M2358">
        <v>6</v>
      </c>
      <c r="N2358" t="s">
        <v>564</v>
      </c>
    </row>
    <row r="2359" spans="1:14">
      <c r="A2359" t="s">
        <v>5865</v>
      </c>
      <c r="B2359">
        <v>28</v>
      </c>
      <c r="C2359">
        <v>80</v>
      </c>
      <c r="D2359" t="s">
        <v>7961</v>
      </c>
      <c r="E2359">
        <v>99851</v>
      </c>
      <c r="F2359" t="s">
        <v>7962</v>
      </c>
      <c r="G2359" t="s">
        <v>7963</v>
      </c>
      <c r="H2359">
        <v>-2400149</v>
      </c>
      <c r="I2359" t="s">
        <v>7964</v>
      </c>
      <c r="J2359" t="s">
        <v>19</v>
      </c>
      <c r="K2359" t="s">
        <v>20</v>
      </c>
      <c r="L2359">
        <v>2500000</v>
      </c>
      <c r="M2359">
        <v>7.1</v>
      </c>
      <c r="N2359" t="s">
        <v>173</v>
      </c>
    </row>
    <row r="2360" spans="1:14">
      <c r="A2360" t="s">
        <v>3435</v>
      </c>
      <c r="B2360">
        <v>54</v>
      </c>
      <c r="C2360">
        <v>99</v>
      </c>
      <c r="D2360" t="s">
        <v>2945</v>
      </c>
      <c r="E2360">
        <v>92191</v>
      </c>
      <c r="F2360" t="s">
        <v>522</v>
      </c>
      <c r="G2360" t="s">
        <v>7965</v>
      </c>
      <c r="H2360">
        <v>-2407809</v>
      </c>
      <c r="I2360" t="s">
        <v>7910</v>
      </c>
      <c r="J2360" t="s">
        <v>19</v>
      </c>
      <c r="K2360" t="s">
        <v>379</v>
      </c>
      <c r="L2360">
        <v>2500000</v>
      </c>
      <c r="M2360">
        <v>6.5</v>
      </c>
      <c r="N2360" t="s">
        <v>1778</v>
      </c>
    </row>
    <row r="2361" spans="1:14">
      <c r="A2361" t="s">
        <v>3185</v>
      </c>
      <c r="B2361">
        <v>149</v>
      </c>
      <c r="C2361">
        <v>106</v>
      </c>
      <c r="D2361" t="s">
        <v>215</v>
      </c>
      <c r="E2361">
        <v>3588432</v>
      </c>
      <c r="F2361" t="s">
        <v>2739</v>
      </c>
      <c r="G2361" t="s">
        <v>7966</v>
      </c>
      <c r="H2361">
        <v>-2411568</v>
      </c>
      <c r="I2361" t="s">
        <v>3515</v>
      </c>
      <c r="J2361" t="s">
        <v>19</v>
      </c>
      <c r="K2361" t="s">
        <v>20</v>
      </c>
      <c r="L2361">
        <v>6000000</v>
      </c>
      <c r="M2361">
        <v>6.7</v>
      </c>
      <c r="N2361" t="s">
        <v>167</v>
      </c>
    </row>
    <row r="2362" spans="1:14">
      <c r="A2362" t="s">
        <v>3279</v>
      </c>
      <c r="B2362">
        <v>47</v>
      </c>
      <c r="C2362">
        <v>90</v>
      </c>
      <c r="D2362" t="s">
        <v>1506</v>
      </c>
      <c r="E2362">
        <v>75727</v>
      </c>
      <c r="F2362" t="s">
        <v>6998</v>
      </c>
      <c r="G2362" t="s">
        <v>7967</v>
      </c>
      <c r="H2362">
        <v>-2424273</v>
      </c>
      <c r="I2362" t="s">
        <v>7968</v>
      </c>
      <c r="J2362" t="s">
        <v>67</v>
      </c>
      <c r="K2362" t="s">
        <v>20</v>
      </c>
      <c r="L2362">
        <v>2500000</v>
      </c>
      <c r="M2362">
        <v>5.9</v>
      </c>
      <c r="N2362" t="s">
        <v>7969</v>
      </c>
    </row>
    <row r="2363" spans="1:14">
      <c r="A2363" t="s">
        <v>2861</v>
      </c>
      <c r="B2363">
        <v>270</v>
      </c>
      <c r="C2363">
        <v>97</v>
      </c>
      <c r="D2363" t="s">
        <v>7970</v>
      </c>
      <c r="E2363">
        <v>7574066</v>
      </c>
      <c r="F2363" t="s">
        <v>3429</v>
      </c>
      <c r="G2363" t="s">
        <v>7971</v>
      </c>
      <c r="H2363">
        <v>-2425934</v>
      </c>
      <c r="I2363" t="s">
        <v>7972</v>
      </c>
      <c r="J2363" t="s">
        <v>19</v>
      </c>
      <c r="K2363" t="s">
        <v>20</v>
      </c>
      <c r="L2363">
        <v>10000000</v>
      </c>
      <c r="M2363">
        <v>6.3</v>
      </c>
      <c r="N2363" t="s">
        <v>167</v>
      </c>
    </row>
    <row r="2364" spans="1:14">
      <c r="A2364" t="s">
        <v>5421</v>
      </c>
      <c r="B2364">
        <v>18</v>
      </c>
      <c r="C2364">
        <v>100</v>
      </c>
      <c r="D2364" t="s">
        <v>7973</v>
      </c>
      <c r="E2364">
        <v>71904</v>
      </c>
      <c r="F2364" t="s">
        <v>1216</v>
      </c>
      <c r="G2364" t="s">
        <v>7974</v>
      </c>
      <c r="H2364">
        <v>-2428096</v>
      </c>
      <c r="I2364" t="s">
        <v>7975</v>
      </c>
      <c r="J2364" t="s">
        <v>19</v>
      </c>
      <c r="K2364" t="s">
        <v>20</v>
      </c>
      <c r="L2364">
        <v>2500000</v>
      </c>
      <c r="M2364">
        <v>5.7</v>
      </c>
      <c r="N2364" t="s">
        <v>545</v>
      </c>
    </row>
    <row r="2365" spans="1:14">
      <c r="A2365" t="s">
        <v>2877</v>
      </c>
      <c r="B2365">
        <v>31</v>
      </c>
      <c r="C2365">
        <v>93</v>
      </c>
      <c r="D2365" t="s">
        <v>7976</v>
      </c>
      <c r="E2365">
        <v>64359</v>
      </c>
      <c r="F2365" t="s">
        <v>7977</v>
      </c>
      <c r="G2365" t="s">
        <v>7978</v>
      </c>
      <c r="H2365">
        <v>-2435641</v>
      </c>
      <c r="I2365" t="s">
        <v>7979</v>
      </c>
      <c r="J2365" t="s">
        <v>19</v>
      </c>
      <c r="K2365" t="s">
        <v>379</v>
      </c>
      <c r="L2365">
        <v>2500000</v>
      </c>
      <c r="M2365">
        <v>5.9</v>
      </c>
      <c r="N2365" t="s">
        <v>331</v>
      </c>
    </row>
    <row r="2366" spans="1:14">
      <c r="A2366" t="s">
        <v>4647</v>
      </c>
      <c r="B2366">
        <v>100</v>
      </c>
      <c r="C2366">
        <v>95</v>
      </c>
      <c r="D2366" t="s">
        <v>7980</v>
      </c>
      <c r="E2366">
        <v>7563670</v>
      </c>
      <c r="F2366" t="s">
        <v>135</v>
      </c>
      <c r="G2366" t="s">
        <v>7981</v>
      </c>
      <c r="H2366">
        <v>-2436330</v>
      </c>
      <c r="I2366" t="s">
        <v>695</v>
      </c>
      <c r="J2366" t="s">
        <v>19</v>
      </c>
      <c r="K2366" t="s">
        <v>20</v>
      </c>
      <c r="L2366">
        <v>10000000</v>
      </c>
      <c r="M2366">
        <v>5.2</v>
      </c>
      <c r="N2366" t="s">
        <v>704</v>
      </c>
    </row>
    <row r="2367" spans="1:14">
      <c r="A2367" t="s">
        <v>1265</v>
      </c>
      <c r="B2367">
        <v>99</v>
      </c>
      <c r="C2367">
        <v>125</v>
      </c>
      <c r="D2367" t="s">
        <v>185</v>
      </c>
      <c r="E2367">
        <v>15561627</v>
      </c>
      <c r="F2367" t="s">
        <v>6630</v>
      </c>
      <c r="G2367" t="s">
        <v>7982</v>
      </c>
      <c r="H2367">
        <v>-2438373</v>
      </c>
      <c r="I2367" t="s">
        <v>1129</v>
      </c>
      <c r="J2367" t="s">
        <v>19</v>
      </c>
      <c r="K2367" t="s">
        <v>20</v>
      </c>
      <c r="L2367">
        <v>18000000</v>
      </c>
      <c r="M2367">
        <v>7.5</v>
      </c>
      <c r="N2367" t="s">
        <v>48</v>
      </c>
    </row>
    <row r="2368" spans="1:14">
      <c r="A2368" t="s">
        <v>1132</v>
      </c>
      <c r="B2368">
        <v>360</v>
      </c>
      <c r="C2368">
        <v>109</v>
      </c>
      <c r="D2368" t="s">
        <v>4121</v>
      </c>
      <c r="E2368">
        <v>37553932</v>
      </c>
      <c r="F2368" t="s">
        <v>2281</v>
      </c>
      <c r="G2368" t="s">
        <v>7983</v>
      </c>
      <c r="H2368">
        <v>-2446068</v>
      </c>
      <c r="I2368" t="s">
        <v>511</v>
      </c>
      <c r="J2368" t="s">
        <v>19</v>
      </c>
      <c r="K2368" t="s">
        <v>20</v>
      </c>
      <c r="L2368">
        <v>40000000</v>
      </c>
      <c r="M2368">
        <v>6.7</v>
      </c>
      <c r="N2368" t="s">
        <v>1350</v>
      </c>
    </row>
    <row r="2369" spans="1:14">
      <c r="A2369" t="s">
        <v>3057</v>
      </c>
      <c r="B2369">
        <v>228</v>
      </c>
      <c r="C2369">
        <v>89</v>
      </c>
      <c r="D2369" t="s">
        <v>7984</v>
      </c>
      <c r="E2369">
        <v>47553512</v>
      </c>
      <c r="F2369" t="s">
        <v>3105</v>
      </c>
      <c r="G2369" t="s">
        <v>7985</v>
      </c>
      <c r="H2369">
        <v>-2446488</v>
      </c>
      <c r="I2369" t="s">
        <v>7986</v>
      </c>
      <c r="J2369" t="s">
        <v>19</v>
      </c>
      <c r="K2369" t="s">
        <v>20</v>
      </c>
      <c r="L2369">
        <v>50000000</v>
      </c>
      <c r="M2369">
        <v>5.8</v>
      </c>
      <c r="N2369" t="s">
        <v>335</v>
      </c>
    </row>
    <row r="2370" spans="1:14">
      <c r="A2370" t="s">
        <v>3615</v>
      </c>
      <c r="B2370">
        <v>81</v>
      </c>
      <c r="C2370">
        <v>121</v>
      </c>
      <c r="D2370" t="s">
        <v>3769</v>
      </c>
      <c r="E2370">
        <v>12549485</v>
      </c>
      <c r="F2370" t="s">
        <v>2020</v>
      </c>
      <c r="G2370" t="s">
        <v>7987</v>
      </c>
      <c r="H2370">
        <v>-2450515</v>
      </c>
      <c r="I2370" t="s">
        <v>2883</v>
      </c>
      <c r="J2370" t="s">
        <v>19</v>
      </c>
      <c r="K2370" t="s">
        <v>20</v>
      </c>
      <c r="L2370">
        <v>15000000</v>
      </c>
      <c r="M2370">
        <v>6.2</v>
      </c>
      <c r="N2370" t="s">
        <v>7988</v>
      </c>
    </row>
    <row r="2371" spans="1:14">
      <c r="A2371" t="s">
        <v>1171</v>
      </c>
      <c r="B2371">
        <v>117</v>
      </c>
      <c r="C2371">
        <v>119</v>
      </c>
      <c r="D2371" t="s">
        <v>7817</v>
      </c>
      <c r="E2371">
        <v>6047856</v>
      </c>
      <c r="F2371" t="s">
        <v>7989</v>
      </c>
      <c r="G2371" t="s">
        <v>7990</v>
      </c>
      <c r="H2371">
        <v>-2452144</v>
      </c>
      <c r="I2371" t="s">
        <v>7991</v>
      </c>
      <c r="J2371" t="s">
        <v>19</v>
      </c>
      <c r="K2371" t="s">
        <v>20</v>
      </c>
      <c r="L2371">
        <v>8500000</v>
      </c>
      <c r="M2371">
        <v>6.7</v>
      </c>
      <c r="N2371" t="s">
        <v>87</v>
      </c>
    </row>
    <row r="2372" spans="1:14">
      <c r="A2372" t="s">
        <v>5442</v>
      </c>
      <c r="B2372">
        <v>173</v>
      </c>
      <c r="C2372">
        <v>95</v>
      </c>
      <c r="D2372" t="s">
        <v>2555</v>
      </c>
      <c r="E2372">
        <v>17529157</v>
      </c>
      <c r="F2372" t="s">
        <v>3213</v>
      </c>
      <c r="G2372" t="s">
        <v>7992</v>
      </c>
      <c r="H2372">
        <v>-2470843</v>
      </c>
      <c r="I2372" t="s">
        <v>7993</v>
      </c>
      <c r="J2372" t="s">
        <v>19</v>
      </c>
      <c r="K2372" t="s">
        <v>822</v>
      </c>
      <c r="L2372">
        <v>20000000</v>
      </c>
      <c r="M2372">
        <v>5</v>
      </c>
      <c r="N2372" t="s">
        <v>7994</v>
      </c>
    </row>
    <row r="2373" spans="1:14">
      <c r="A2373" t="s">
        <v>1504</v>
      </c>
      <c r="B2373">
        <v>193</v>
      </c>
      <c r="C2373">
        <v>150</v>
      </c>
      <c r="D2373" t="s">
        <v>7995</v>
      </c>
      <c r="E2373">
        <v>32519322</v>
      </c>
      <c r="F2373" t="s">
        <v>7996</v>
      </c>
      <c r="G2373" t="s">
        <v>7997</v>
      </c>
      <c r="H2373">
        <v>-2480678</v>
      </c>
      <c r="I2373" t="s">
        <v>7998</v>
      </c>
      <c r="J2373" t="s">
        <v>19</v>
      </c>
      <c r="K2373" t="s">
        <v>822</v>
      </c>
      <c r="L2373">
        <v>35000000</v>
      </c>
      <c r="M2373">
        <v>8.5</v>
      </c>
      <c r="N2373" t="s">
        <v>2064</v>
      </c>
    </row>
    <row r="2374" spans="1:14">
      <c r="A2374" t="s">
        <v>1835</v>
      </c>
      <c r="B2374">
        <v>45</v>
      </c>
      <c r="C2374">
        <v>103</v>
      </c>
      <c r="D2374" t="s">
        <v>453</v>
      </c>
      <c r="E2374">
        <v>17518220</v>
      </c>
      <c r="F2374" t="s">
        <v>59</v>
      </c>
      <c r="G2374" t="s">
        <v>7999</v>
      </c>
      <c r="H2374">
        <v>-2481780</v>
      </c>
      <c r="I2374" t="s">
        <v>544</v>
      </c>
      <c r="J2374" t="s">
        <v>19</v>
      </c>
      <c r="K2374" t="s">
        <v>20</v>
      </c>
      <c r="L2374">
        <v>20000000</v>
      </c>
      <c r="M2374">
        <v>6.6</v>
      </c>
      <c r="N2374" t="s">
        <v>564</v>
      </c>
    </row>
    <row r="2375" spans="1:14">
      <c r="A2375" t="s">
        <v>6271</v>
      </c>
      <c r="B2375">
        <v>167</v>
      </c>
      <c r="C2375">
        <v>80</v>
      </c>
      <c r="D2375" t="s">
        <v>8000</v>
      </c>
      <c r="E2375">
        <v>7002255</v>
      </c>
      <c r="F2375" t="s">
        <v>8001</v>
      </c>
      <c r="G2375" t="s">
        <v>8002</v>
      </c>
      <c r="H2375">
        <v>-2497745</v>
      </c>
      <c r="I2375" t="s">
        <v>8003</v>
      </c>
      <c r="J2375" t="s">
        <v>65</v>
      </c>
      <c r="K2375" t="s">
        <v>822</v>
      </c>
      <c r="L2375">
        <v>9500000</v>
      </c>
      <c r="M2375">
        <v>7.8</v>
      </c>
      <c r="N2375" t="s">
        <v>8004</v>
      </c>
    </row>
    <row r="2376" spans="1:14">
      <c r="A2376" t="s">
        <v>3024</v>
      </c>
      <c r="B2376">
        <v>486</v>
      </c>
      <c r="C2376">
        <v>101</v>
      </c>
      <c r="D2376" t="s">
        <v>2111</v>
      </c>
      <c r="E2376">
        <v>4000304</v>
      </c>
      <c r="F2376" t="s">
        <v>615</v>
      </c>
      <c r="G2376" t="s">
        <v>8005</v>
      </c>
      <c r="H2376">
        <v>-2499696</v>
      </c>
      <c r="I2376" t="s">
        <v>3792</v>
      </c>
      <c r="J2376" t="s">
        <v>19</v>
      </c>
      <c r="K2376" t="s">
        <v>379</v>
      </c>
      <c r="L2376">
        <v>6500000</v>
      </c>
      <c r="M2376">
        <v>7.3</v>
      </c>
      <c r="N2376" t="s">
        <v>48</v>
      </c>
    </row>
    <row r="2377" spans="1:14">
      <c r="A2377" t="s">
        <v>5820</v>
      </c>
      <c r="B2377">
        <v>119</v>
      </c>
      <c r="C2377">
        <v>103</v>
      </c>
      <c r="D2377" t="s">
        <v>3454</v>
      </c>
      <c r="E2377">
        <v>22466994</v>
      </c>
      <c r="F2377" t="s">
        <v>522</v>
      </c>
      <c r="G2377" t="s">
        <v>8006</v>
      </c>
      <c r="H2377">
        <v>-2533006</v>
      </c>
      <c r="I2377" t="s">
        <v>1870</v>
      </c>
      <c r="J2377" t="s">
        <v>19</v>
      </c>
      <c r="K2377" t="s">
        <v>20</v>
      </c>
      <c r="L2377">
        <v>25000000</v>
      </c>
      <c r="M2377">
        <v>6.3</v>
      </c>
      <c r="N2377" t="s">
        <v>524</v>
      </c>
    </row>
    <row r="2378" spans="1:14">
      <c r="A2378" t="s">
        <v>1323</v>
      </c>
      <c r="B2378">
        <v>68</v>
      </c>
      <c r="C2378">
        <v>141</v>
      </c>
      <c r="D2378" t="s">
        <v>7277</v>
      </c>
      <c r="E2378">
        <v>3064356</v>
      </c>
      <c r="F2378" t="s">
        <v>3630</v>
      </c>
      <c r="G2378" t="s">
        <v>8007</v>
      </c>
      <c r="H2378">
        <v>-2535644</v>
      </c>
      <c r="I2378" t="s">
        <v>5852</v>
      </c>
      <c r="J2378" t="s">
        <v>19</v>
      </c>
      <c r="K2378" t="s">
        <v>20</v>
      </c>
      <c r="L2378">
        <v>5600000</v>
      </c>
      <c r="M2378">
        <v>6.9</v>
      </c>
      <c r="N2378" t="s">
        <v>32</v>
      </c>
    </row>
    <row r="2379" spans="1:14">
      <c r="A2379" t="s">
        <v>2805</v>
      </c>
      <c r="B2379">
        <v>163</v>
      </c>
      <c r="C2379">
        <v>112</v>
      </c>
      <c r="D2379" t="s">
        <v>8008</v>
      </c>
      <c r="E2379">
        <v>2445646</v>
      </c>
      <c r="F2379" t="s">
        <v>1853</v>
      </c>
      <c r="G2379" t="s">
        <v>8009</v>
      </c>
      <c r="H2379">
        <v>-2554354</v>
      </c>
      <c r="I2379" t="s">
        <v>8010</v>
      </c>
      <c r="J2379" t="s">
        <v>19</v>
      </c>
      <c r="K2379" t="s">
        <v>20</v>
      </c>
      <c r="L2379">
        <v>5000000</v>
      </c>
      <c r="M2379">
        <v>7</v>
      </c>
      <c r="N2379" t="s">
        <v>8011</v>
      </c>
    </row>
    <row r="2380" spans="1:14">
      <c r="A2380" t="s">
        <v>5573</v>
      </c>
      <c r="B2380">
        <v>173</v>
      </c>
      <c r="C2380">
        <v>66</v>
      </c>
      <c r="D2380" t="s">
        <v>5573</v>
      </c>
      <c r="E2380">
        <v>38108</v>
      </c>
      <c r="F2380" t="s">
        <v>8012</v>
      </c>
      <c r="G2380" t="s">
        <v>8013</v>
      </c>
      <c r="H2380">
        <v>-2561892</v>
      </c>
      <c r="I2380" t="s">
        <v>8014</v>
      </c>
      <c r="J2380" t="s">
        <v>67</v>
      </c>
      <c r="K2380" t="s">
        <v>2850</v>
      </c>
      <c r="L2380">
        <v>2600000</v>
      </c>
      <c r="M2380">
        <v>7.2</v>
      </c>
      <c r="N2380" t="s">
        <v>4686</v>
      </c>
    </row>
    <row r="2381" spans="1:14">
      <c r="A2381" t="s">
        <v>842</v>
      </c>
      <c r="B2381">
        <v>96</v>
      </c>
      <c r="C2381">
        <v>293</v>
      </c>
      <c r="D2381" t="s">
        <v>8015</v>
      </c>
      <c r="E2381">
        <v>11433134</v>
      </c>
      <c r="F2381" t="s">
        <v>1253</v>
      </c>
      <c r="G2381" t="s">
        <v>8016</v>
      </c>
      <c r="H2381">
        <v>-2566866</v>
      </c>
      <c r="I2381" t="s">
        <v>8017</v>
      </c>
      <c r="J2381" t="s">
        <v>81</v>
      </c>
      <c r="K2381" t="s">
        <v>8018</v>
      </c>
      <c r="L2381">
        <v>14000000</v>
      </c>
      <c r="M2381">
        <v>8.4</v>
      </c>
      <c r="N2381" t="s">
        <v>8019</v>
      </c>
    </row>
    <row r="2382" spans="1:14">
      <c r="A2382" t="s">
        <v>4040</v>
      </c>
      <c r="B2382">
        <v>135</v>
      </c>
      <c r="C2382">
        <v>112</v>
      </c>
      <c r="D2382" t="s">
        <v>8020</v>
      </c>
      <c r="E2382">
        <v>3432342</v>
      </c>
      <c r="F2382" t="s">
        <v>8021</v>
      </c>
      <c r="G2382" t="s">
        <v>8022</v>
      </c>
      <c r="H2382">
        <v>-2567658</v>
      </c>
      <c r="I2382" t="s">
        <v>8023</v>
      </c>
      <c r="J2382" t="s">
        <v>65</v>
      </c>
      <c r="K2382" t="s">
        <v>1075</v>
      </c>
      <c r="L2382">
        <v>6000000</v>
      </c>
      <c r="M2382">
        <v>7.7</v>
      </c>
      <c r="N2382" t="s">
        <v>8024</v>
      </c>
    </row>
    <row r="2383" spans="1:14">
      <c r="A2383" t="s">
        <v>5162</v>
      </c>
      <c r="B2383">
        <v>156</v>
      </c>
      <c r="C2383">
        <v>87</v>
      </c>
      <c r="D2383" t="s">
        <v>3096</v>
      </c>
      <c r="E2383">
        <v>418268</v>
      </c>
      <c r="F2383" t="s">
        <v>192</v>
      </c>
      <c r="G2383" t="s">
        <v>8025</v>
      </c>
      <c r="H2383">
        <v>-2581732</v>
      </c>
      <c r="I2383" t="s">
        <v>8026</v>
      </c>
      <c r="J2383" t="s">
        <v>19</v>
      </c>
      <c r="K2383" t="s">
        <v>20</v>
      </c>
      <c r="L2383">
        <v>3000000</v>
      </c>
      <c r="M2383">
        <v>5.3</v>
      </c>
      <c r="N2383" t="s">
        <v>331</v>
      </c>
    </row>
    <row r="2384" spans="1:14">
      <c r="A2384" t="s">
        <v>2763</v>
      </c>
      <c r="B2384">
        <v>40</v>
      </c>
      <c r="C2384">
        <v>98</v>
      </c>
      <c r="D2384" t="s">
        <v>8027</v>
      </c>
      <c r="E2384">
        <v>95016</v>
      </c>
      <c r="F2384" t="s">
        <v>8028</v>
      </c>
      <c r="G2384" t="s">
        <v>8029</v>
      </c>
      <c r="H2384">
        <v>-2604984</v>
      </c>
      <c r="I2384" t="s">
        <v>8030</v>
      </c>
      <c r="J2384" t="s">
        <v>81</v>
      </c>
      <c r="K2384" t="s">
        <v>2416</v>
      </c>
      <c r="L2384">
        <v>2700000</v>
      </c>
      <c r="M2384">
        <v>7.4</v>
      </c>
      <c r="N2384" t="s">
        <v>1093</v>
      </c>
    </row>
    <row r="2385" spans="1:14">
      <c r="A2385" t="s">
        <v>6076</v>
      </c>
      <c r="B2385">
        <v>39</v>
      </c>
      <c r="C2385">
        <v>106</v>
      </c>
      <c r="D2385" t="s">
        <v>8031</v>
      </c>
      <c r="E2385">
        <v>886410</v>
      </c>
      <c r="F2385" t="s">
        <v>8032</v>
      </c>
      <c r="G2385" t="s">
        <v>8033</v>
      </c>
      <c r="H2385">
        <v>-2613590</v>
      </c>
      <c r="I2385" t="s">
        <v>8034</v>
      </c>
      <c r="J2385" t="s">
        <v>67</v>
      </c>
      <c r="K2385" t="s">
        <v>2875</v>
      </c>
      <c r="L2385">
        <v>3500000</v>
      </c>
      <c r="M2385">
        <v>6.8</v>
      </c>
      <c r="N2385" t="s">
        <v>3452</v>
      </c>
    </row>
    <row r="2386" spans="1:14">
      <c r="A2386" t="s">
        <v>1118</v>
      </c>
      <c r="B2386">
        <v>342</v>
      </c>
      <c r="C2386">
        <v>109</v>
      </c>
      <c r="D2386" t="s">
        <v>8035</v>
      </c>
      <c r="E2386">
        <v>37371385</v>
      </c>
      <c r="F2386" t="s">
        <v>8036</v>
      </c>
      <c r="G2386" t="s">
        <v>8037</v>
      </c>
      <c r="H2386">
        <v>-2628615</v>
      </c>
      <c r="I2386" t="s">
        <v>8038</v>
      </c>
      <c r="J2386" t="s">
        <v>19</v>
      </c>
      <c r="K2386" t="s">
        <v>20</v>
      </c>
      <c r="L2386">
        <v>40000000</v>
      </c>
      <c r="M2386">
        <v>7</v>
      </c>
      <c r="N2386" t="s">
        <v>386</v>
      </c>
    </row>
    <row r="2387" spans="1:14">
      <c r="A2387" t="s">
        <v>434</v>
      </c>
      <c r="B2387">
        <v>97</v>
      </c>
      <c r="C2387">
        <v>96</v>
      </c>
      <c r="D2387" t="s">
        <v>8039</v>
      </c>
      <c r="E2387">
        <v>19351569</v>
      </c>
      <c r="F2387" t="s">
        <v>4219</v>
      </c>
      <c r="G2387" t="s">
        <v>8040</v>
      </c>
      <c r="H2387">
        <v>-2648431</v>
      </c>
      <c r="I2387" t="s">
        <v>8041</v>
      </c>
      <c r="J2387" t="s">
        <v>19</v>
      </c>
      <c r="K2387" t="s">
        <v>20</v>
      </c>
      <c r="L2387">
        <v>22000000</v>
      </c>
      <c r="M2387">
        <v>5.9</v>
      </c>
      <c r="N2387" t="s">
        <v>5587</v>
      </c>
    </row>
    <row r="2388" spans="1:14">
      <c r="A2388" t="s">
        <v>2837</v>
      </c>
      <c r="B2388">
        <v>114</v>
      </c>
      <c r="C2388">
        <v>96</v>
      </c>
      <c r="D2388" t="s">
        <v>3004</v>
      </c>
      <c r="E2388">
        <v>1325073</v>
      </c>
      <c r="F2388" t="s">
        <v>8042</v>
      </c>
      <c r="G2388" t="s">
        <v>8043</v>
      </c>
      <c r="H2388">
        <v>-2674927</v>
      </c>
      <c r="I2388" t="s">
        <v>2368</v>
      </c>
      <c r="J2388" t="s">
        <v>19</v>
      </c>
      <c r="K2388" t="s">
        <v>20</v>
      </c>
      <c r="L2388">
        <v>4000000</v>
      </c>
      <c r="M2388">
        <v>6.6</v>
      </c>
      <c r="N2388" t="s">
        <v>167</v>
      </c>
    </row>
    <row r="2389" spans="1:14">
      <c r="A2389" t="s">
        <v>6175</v>
      </c>
      <c r="B2389">
        <v>43</v>
      </c>
      <c r="C2389">
        <v>99</v>
      </c>
      <c r="D2389" t="s">
        <v>6919</v>
      </c>
      <c r="E2389">
        <v>302204</v>
      </c>
      <c r="F2389" t="s">
        <v>8044</v>
      </c>
      <c r="G2389" t="s">
        <v>8045</v>
      </c>
      <c r="H2389">
        <v>-2697796</v>
      </c>
      <c r="I2389" t="s">
        <v>4212</v>
      </c>
      <c r="J2389" t="s">
        <v>19</v>
      </c>
      <c r="K2389" t="s">
        <v>379</v>
      </c>
      <c r="L2389">
        <v>3000000</v>
      </c>
      <c r="M2389">
        <v>6.6</v>
      </c>
      <c r="N2389" t="s">
        <v>5587</v>
      </c>
    </row>
    <row r="2390" spans="1:14">
      <c r="A2390" t="s">
        <v>1964</v>
      </c>
      <c r="B2390">
        <v>232</v>
      </c>
      <c r="C2390">
        <v>104</v>
      </c>
      <c r="D2390" t="s">
        <v>8046</v>
      </c>
      <c r="E2390">
        <v>1487477</v>
      </c>
      <c r="F2390" t="s">
        <v>8047</v>
      </c>
      <c r="G2390" t="s">
        <v>8048</v>
      </c>
      <c r="H2390">
        <v>-2712523</v>
      </c>
      <c r="I2390" t="s">
        <v>8049</v>
      </c>
      <c r="J2390" t="s">
        <v>293</v>
      </c>
      <c r="K2390" t="s">
        <v>8050</v>
      </c>
      <c r="L2390">
        <v>4200000</v>
      </c>
      <c r="M2390">
        <v>6.5</v>
      </c>
      <c r="N2390" t="s">
        <v>8051</v>
      </c>
    </row>
    <row r="2391" spans="1:14">
      <c r="A2391" t="s">
        <v>304</v>
      </c>
      <c r="B2391">
        <v>85</v>
      </c>
      <c r="C2391">
        <v>142</v>
      </c>
      <c r="D2391" t="s">
        <v>2423</v>
      </c>
      <c r="E2391">
        <v>19283782</v>
      </c>
      <c r="F2391" t="s">
        <v>8052</v>
      </c>
      <c r="G2391" t="s">
        <v>8053</v>
      </c>
      <c r="H2391">
        <v>-2716218</v>
      </c>
      <c r="I2391" t="s">
        <v>968</v>
      </c>
      <c r="J2391" t="s">
        <v>19</v>
      </c>
      <c r="K2391" t="s">
        <v>20</v>
      </c>
      <c r="L2391">
        <v>22000000</v>
      </c>
      <c r="M2391">
        <v>6.6</v>
      </c>
      <c r="N2391" t="s">
        <v>1932</v>
      </c>
    </row>
    <row r="2392" spans="1:14">
      <c r="A2392" t="s">
        <v>1416</v>
      </c>
      <c r="B2392">
        <v>192</v>
      </c>
      <c r="C2392">
        <v>90</v>
      </c>
      <c r="D2392" t="s">
        <v>4125</v>
      </c>
      <c r="E2392">
        <v>15281286</v>
      </c>
      <c r="F2392" t="s">
        <v>427</v>
      </c>
      <c r="G2392" t="s">
        <v>8054</v>
      </c>
      <c r="H2392">
        <v>-2718714</v>
      </c>
      <c r="I2392" t="s">
        <v>2357</v>
      </c>
      <c r="J2392" t="s">
        <v>19</v>
      </c>
      <c r="K2392" t="s">
        <v>20</v>
      </c>
      <c r="L2392">
        <v>18000000</v>
      </c>
      <c r="M2392">
        <v>6.5</v>
      </c>
      <c r="N2392" t="s">
        <v>564</v>
      </c>
    </row>
    <row r="2393" spans="1:14">
      <c r="A2393" t="s">
        <v>3016</v>
      </c>
      <c r="B2393">
        <v>17</v>
      </c>
      <c r="C2393">
        <v>99</v>
      </c>
      <c r="D2393" t="s">
        <v>8055</v>
      </c>
      <c r="E2393">
        <v>3273588</v>
      </c>
      <c r="F2393" t="s">
        <v>5879</v>
      </c>
      <c r="G2393" t="s">
        <v>8056</v>
      </c>
      <c r="H2393">
        <v>-2726412</v>
      </c>
      <c r="I2393" t="s">
        <v>8057</v>
      </c>
      <c r="J2393" t="s">
        <v>19</v>
      </c>
      <c r="K2393" t="s">
        <v>20</v>
      </c>
      <c r="L2393">
        <v>6000000</v>
      </c>
      <c r="M2393">
        <v>6.7</v>
      </c>
      <c r="N2393" t="s">
        <v>1550</v>
      </c>
    </row>
    <row r="2394" spans="1:14">
      <c r="A2394" t="s">
        <v>2718</v>
      </c>
      <c r="B2394">
        <v>55</v>
      </c>
      <c r="C2394">
        <v>100</v>
      </c>
      <c r="D2394" t="s">
        <v>3280</v>
      </c>
      <c r="E2394">
        <v>23222861</v>
      </c>
      <c r="F2394" t="s">
        <v>673</v>
      </c>
      <c r="G2394" t="s">
        <v>8058</v>
      </c>
      <c r="H2394">
        <v>-2777139</v>
      </c>
      <c r="I2394" t="s">
        <v>2048</v>
      </c>
      <c r="J2394" t="s">
        <v>19</v>
      </c>
      <c r="K2394" t="s">
        <v>20</v>
      </c>
      <c r="L2394">
        <v>26000000</v>
      </c>
      <c r="M2394">
        <v>4.5</v>
      </c>
      <c r="N2394" t="s">
        <v>8059</v>
      </c>
    </row>
    <row r="2395" spans="1:14">
      <c r="A2395" t="s">
        <v>1848</v>
      </c>
      <c r="B2395">
        <v>248</v>
      </c>
      <c r="C2395">
        <v>91</v>
      </c>
      <c r="D2395" t="s">
        <v>8060</v>
      </c>
      <c r="E2395">
        <v>2221809</v>
      </c>
      <c r="F2395" t="s">
        <v>1695</v>
      </c>
      <c r="G2395" t="s">
        <v>8061</v>
      </c>
      <c r="H2395">
        <v>-2778191</v>
      </c>
      <c r="I2395" t="s">
        <v>8062</v>
      </c>
      <c r="J2395" t="s">
        <v>19</v>
      </c>
      <c r="K2395" t="s">
        <v>20</v>
      </c>
      <c r="L2395">
        <v>5000000</v>
      </c>
      <c r="M2395">
        <v>7</v>
      </c>
      <c r="N2395" t="s">
        <v>48</v>
      </c>
    </row>
    <row r="2396" spans="1:14">
      <c r="A2396" t="s">
        <v>1783</v>
      </c>
      <c r="B2396">
        <v>119</v>
      </c>
      <c r="C2396">
        <v>97</v>
      </c>
      <c r="D2396" t="s">
        <v>6730</v>
      </c>
      <c r="E2396">
        <v>12212417</v>
      </c>
      <c r="F2396" t="s">
        <v>3197</v>
      </c>
      <c r="G2396" t="s">
        <v>8063</v>
      </c>
      <c r="H2396">
        <v>-2787583</v>
      </c>
      <c r="I2396" t="s">
        <v>4539</v>
      </c>
      <c r="J2396" t="s">
        <v>19</v>
      </c>
      <c r="K2396" t="s">
        <v>20</v>
      </c>
      <c r="L2396">
        <v>15000000</v>
      </c>
      <c r="M2396">
        <v>6.7</v>
      </c>
      <c r="N2396" t="s">
        <v>1180</v>
      </c>
    </row>
    <row r="2397" spans="1:14">
      <c r="A2397" t="s">
        <v>4163</v>
      </c>
      <c r="B2397">
        <v>195</v>
      </c>
      <c r="C2397">
        <v>112</v>
      </c>
      <c r="D2397" t="s">
        <v>3049</v>
      </c>
      <c r="E2397">
        <v>11204499</v>
      </c>
      <c r="F2397" t="s">
        <v>957</v>
      </c>
      <c r="G2397" t="s">
        <v>8064</v>
      </c>
      <c r="H2397">
        <v>-2795501</v>
      </c>
      <c r="I2397" t="s">
        <v>3278</v>
      </c>
      <c r="J2397" t="s">
        <v>19</v>
      </c>
      <c r="K2397" t="s">
        <v>20</v>
      </c>
      <c r="L2397">
        <v>14000000</v>
      </c>
      <c r="M2397">
        <v>7</v>
      </c>
      <c r="N2397" t="s">
        <v>3452</v>
      </c>
    </row>
    <row r="2398" spans="1:14">
      <c r="A2398" t="s">
        <v>6320</v>
      </c>
      <c r="B2398">
        <v>82</v>
      </c>
      <c r="C2398">
        <v>93</v>
      </c>
      <c r="D2398" t="s">
        <v>8065</v>
      </c>
      <c r="E2398">
        <v>200803</v>
      </c>
      <c r="F2398" t="s">
        <v>6144</v>
      </c>
      <c r="G2398" t="s">
        <v>8066</v>
      </c>
      <c r="H2398">
        <v>-2799197</v>
      </c>
      <c r="I2398" t="s">
        <v>8067</v>
      </c>
      <c r="J2398" t="s">
        <v>19</v>
      </c>
      <c r="K2398" t="s">
        <v>20</v>
      </c>
      <c r="L2398">
        <v>3000000</v>
      </c>
      <c r="M2398">
        <v>5.3</v>
      </c>
      <c r="N2398" t="s">
        <v>57</v>
      </c>
    </row>
    <row r="2399" spans="1:14">
      <c r="A2399" t="s">
        <v>4676</v>
      </c>
      <c r="B2399">
        <v>44</v>
      </c>
      <c r="C2399">
        <v>97</v>
      </c>
      <c r="D2399" t="s">
        <v>754</v>
      </c>
      <c r="E2399">
        <v>22200000</v>
      </c>
      <c r="F2399" t="s">
        <v>338</v>
      </c>
      <c r="G2399" t="s">
        <v>8068</v>
      </c>
      <c r="H2399">
        <v>-2800000</v>
      </c>
      <c r="I2399" t="s">
        <v>4255</v>
      </c>
      <c r="J2399" t="s">
        <v>19</v>
      </c>
      <c r="K2399" t="s">
        <v>20</v>
      </c>
      <c r="L2399">
        <v>25000000</v>
      </c>
      <c r="M2399">
        <v>6.8</v>
      </c>
      <c r="N2399" t="s">
        <v>564</v>
      </c>
    </row>
    <row r="2400" spans="1:14">
      <c r="A2400" t="s">
        <v>320</v>
      </c>
      <c r="B2400">
        <v>82</v>
      </c>
      <c r="C2400">
        <v>140</v>
      </c>
      <c r="D2400" t="s">
        <v>743</v>
      </c>
      <c r="E2400">
        <v>35183792</v>
      </c>
      <c r="F2400" t="s">
        <v>849</v>
      </c>
      <c r="G2400" t="s">
        <v>8069</v>
      </c>
      <c r="H2400">
        <v>-2816208</v>
      </c>
      <c r="I2400" t="s">
        <v>987</v>
      </c>
      <c r="J2400" t="s">
        <v>19</v>
      </c>
      <c r="K2400" t="s">
        <v>20</v>
      </c>
      <c r="L2400">
        <v>38000000</v>
      </c>
      <c r="M2400">
        <v>7.2</v>
      </c>
      <c r="N2400" t="s">
        <v>5957</v>
      </c>
    </row>
    <row r="2401" spans="1:14">
      <c r="A2401" t="s">
        <v>393</v>
      </c>
      <c r="B2401">
        <v>107</v>
      </c>
      <c r="C2401">
        <v>94</v>
      </c>
      <c r="D2401" t="s">
        <v>1682</v>
      </c>
      <c r="E2401">
        <v>15155772</v>
      </c>
      <c r="F2401" t="s">
        <v>4658</v>
      </c>
      <c r="G2401" t="s">
        <v>8070</v>
      </c>
      <c r="H2401">
        <v>-2844228</v>
      </c>
      <c r="I2401" t="s">
        <v>8071</v>
      </c>
      <c r="J2401" t="s">
        <v>19</v>
      </c>
      <c r="K2401" t="s">
        <v>20</v>
      </c>
      <c r="L2401">
        <v>18000000</v>
      </c>
      <c r="M2401">
        <v>5.7</v>
      </c>
      <c r="N2401" t="s">
        <v>564</v>
      </c>
    </row>
    <row r="2402" spans="1:14">
      <c r="A2402" t="s">
        <v>6443</v>
      </c>
      <c r="B2402">
        <v>242</v>
      </c>
      <c r="C2402">
        <v>89</v>
      </c>
      <c r="D2402" t="s">
        <v>3536</v>
      </c>
      <c r="E2402">
        <v>4443403</v>
      </c>
      <c r="F2402" t="s">
        <v>7801</v>
      </c>
      <c r="G2402" t="s">
        <v>8072</v>
      </c>
      <c r="H2402">
        <v>-2856597</v>
      </c>
      <c r="I2402" t="s">
        <v>8073</v>
      </c>
      <c r="J2402" t="s">
        <v>65</v>
      </c>
      <c r="K2402" t="s">
        <v>822</v>
      </c>
      <c r="L2402">
        <v>7300000</v>
      </c>
      <c r="M2402">
        <v>8</v>
      </c>
      <c r="N2402" t="s">
        <v>8074</v>
      </c>
    </row>
    <row r="2403" spans="1:14">
      <c r="A2403" t="s">
        <v>4495</v>
      </c>
      <c r="B2403">
        <v>46</v>
      </c>
      <c r="C2403">
        <v>86</v>
      </c>
      <c r="D2403" t="s">
        <v>8075</v>
      </c>
      <c r="E2403">
        <v>535249</v>
      </c>
      <c r="F2403" t="s">
        <v>8076</v>
      </c>
      <c r="G2403" t="s">
        <v>8077</v>
      </c>
      <c r="H2403">
        <v>-2864751</v>
      </c>
      <c r="I2403" t="s">
        <v>8078</v>
      </c>
      <c r="J2403" t="s">
        <v>19</v>
      </c>
      <c r="K2403" t="s">
        <v>20</v>
      </c>
      <c r="L2403">
        <v>3400000</v>
      </c>
      <c r="M2403">
        <v>4.5999999999999996</v>
      </c>
      <c r="N2403" t="s">
        <v>57</v>
      </c>
    </row>
    <row r="2404" spans="1:14">
      <c r="A2404" t="s">
        <v>1185</v>
      </c>
      <c r="B2404">
        <v>276</v>
      </c>
      <c r="C2404">
        <v>141</v>
      </c>
      <c r="D2404" t="s">
        <v>757</v>
      </c>
      <c r="E2404">
        <v>47105085</v>
      </c>
      <c r="F2404" t="s">
        <v>59</v>
      </c>
      <c r="G2404" t="s">
        <v>8079</v>
      </c>
      <c r="H2404">
        <v>-2894915</v>
      </c>
      <c r="I2404" t="s">
        <v>4259</v>
      </c>
      <c r="J2404" t="s">
        <v>19</v>
      </c>
      <c r="K2404" t="s">
        <v>20</v>
      </c>
      <c r="L2404">
        <v>50000000</v>
      </c>
      <c r="M2404">
        <v>7.4</v>
      </c>
      <c r="N2404" t="s">
        <v>758</v>
      </c>
    </row>
    <row r="2405" spans="1:14">
      <c r="A2405" t="s">
        <v>3029</v>
      </c>
      <c r="B2405">
        <v>377</v>
      </c>
      <c r="C2405">
        <v>99</v>
      </c>
      <c r="D2405" t="s">
        <v>8080</v>
      </c>
      <c r="E2405">
        <v>17104669</v>
      </c>
      <c r="F2405" t="s">
        <v>8081</v>
      </c>
      <c r="G2405" t="s">
        <v>8082</v>
      </c>
      <c r="H2405">
        <v>-2895331</v>
      </c>
      <c r="I2405" t="s">
        <v>8083</v>
      </c>
      <c r="J2405" t="s">
        <v>105</v>
      </c>
      <c r="K2405" t="s">
        <v>3914</v>
      </c>
      <c r="L2405">
        <v>20000000</v>
      </c>
      <c r="M2405">
        <v>7.8</v>
      </c>
      <c r="N2405" t="s">
        <v>1106</v>
      </c>
    </row>
    <row r="2406" spans="1:14">
      <c r="A2406" t="s">
        <v>788</v>
      </c>
      <c r="B2406">
        <v>147</v>
      </c>
      <c r="C2406">
        <v>95</v>
      </c>
      <c r="D2406" t="s">
        <v>8084</v>
      </c>
      <c r="E2406">
        <v>37101011</v>
      </c>
      <c r="F2406" t="s">
        <v>3033</v>
      </c>
      <c r="G2406" t="s">
        <v>8085</v>
      </c>
      <c r="H2406">
        <v>-2898989</v>
      </c>
      <c r="I2406" t="s">
        <v>8086</v>
      </c>
      <c r="J2406" t="s">
        <v>19</v>
      </c>
      <c r="K2406" t="s">
        <v>20</v>
      </c>
      <c r="L2406">
        <v>40000000</v>
      </c>
      <c r="M2406">
        <v>5.8</v>
      </c>
      <c r="N2406" t="s">
        <v>167</v>
      </c>
    </row>
    <row r="2407" spans="1:14">
      <c r="A2407" t="s">
        <v>4464</v>
      </c>
      <c r="B2407">
        <v>73</v>
      </c>
      <c r="C2407">
        <v>93</v>
      </c>
      <c r="D2407" t="s">
        <v>2608</v>
      </c>
      <c r="E2407">
        <v>100675</v>
      </c>
      <c r="F2407" t="s">
        <v>8087</v>
      </c>
      <c r="G2407" t="s">
        <v>8088</v>
      </c>
      <c r="H2407">
        <v>-2899325</v>
      </c>
      <c r="I2407" t="s">
        <v>8089</v>
      </c>
      <c r="J2407" t="s">
        <v>19</v>
      </c>
      <c r="K2407" t="s">
        <v>20</v>
      </c>
      <c r="L2407">
        <v>3000000</v>
      </c>
      <c r="M2407">
        <v>6.4</v>
      </c>
      <c r="N2407" t="s">
        <v>173</v>
      </c>
    </row>
    <row r="2408" spans="1:14">
      <c r="A2408" t="s">
        <v>5036</v>
      </c>
      <c r="B2408">
        <v>8</v>
      </c>
      <c r="C2408">
        <v>100</v>
      </c>
      <c r="D2408" t="s">
        <v>1150</v>
      </c>
      <c r="E2408">
        <v>73678</v>
      </c>
      <c r="F2408" t="s">
        <v>8090</v>
      </c>
      <c r="G2408" t="s">
        <v>8091</v>
      </c>
      <c r="H2408">
        <v>-2926322</v>
      </c>
      <c r="I2408" t="s">
        <v>3508</v>
      </c>
      <c r="J2408" t="s">
        <v>19</v>
      </c>
      <c r="K2408" t="s">
        <v>20</v>
      </c>
      <c r="L2408">
        <v>3000000</v>
      </c>
      <c r="M2408">
        <v>5.9</v>
      </c>
      <c r="N2408" t="s">
        <v>3922</v>
      </c>
    </row>
    <row r="2409" spans="1:14">
      <c r="A2409" t="s">
        <v>481</v>
      </c>
      <c r="B2409">
        <v>20</v>
      </c>
      <c r="C2409">
        <v>97</v>
      </c>
      <c r="D2409" t="s">
        <v>1165</v>
      </c>
      <c r="E2409">
        <v>39852</v>
      </c>
      <c r="F2409" t="s">
        <v>5430</v>
      </c>
      <c r="G2409" t="s">
        <v>8092</v>
      </c>
      <c r="H2409">
        <v>-2960148</v>
      </c>
      <c r="I2409" t="s">
        <v>8093</v>
      </c>
      <c r="J2409" t="s">
        <v>19</v>
      </c>
      <c r="K2409" t="s">
        <v>20</v>
      </c>
      <c r="L2409">
        <v>3000000</v>
      </c>
      <c r="M2409">
        <v>6.7</v>
      </c>
      <c r="N2409" t="s">
        <v>167</v>
      </c>
    </row>
    <row r="2410" spans="1:14">
      <c r="A2410" t="s">
        <v>779</v>
      </c>
      <c r="B2410">
        <v>357</v>
      </c>
      <c r="C2410">
        <v>140</v>
      </c>
      <c r="D2410" t="s">
        <v>84</v>
      </c>
      <c r="E2410">
        <v>97030725</v>
      </c>
      <c r="F2410" t="s">
        <v>338</v>
      </c>
      <c r="G2410" t="s">
        <v>8094</v>
      </c>
      <c r="H2410">
        <v>-2969275</v>
      </c>
      <c r="I2410" t="s">
        <v>7656</v>
      </c>
      <c r="J2410" t="s">
        <v>19</v>
      </c>
      <c r="K2410" t="s">
        <v>20</v>
      </c>
      <c r="L2410">
        <v>100000000</v>
      </c>
      <c r="M2410">
        <v>7</v>
      </c>
      <c r="N2410" t="s">
        <v>8095</v>
      </c>
    </row>
    <row r="2411" spans="1:14">
      <c r="A2411" t="s">
        <v>1848</v>
      </c>
      <c r="B2411">
        <v>108</v>
      </c>
      <c r="C2411">
        <v>95</v>
      </c>
      <c r="D2411" t="s">
        <v>8096</v>
      </c>
      <c r="E2411">
        <v>3029081</v>
      </c>
      <c r="F2411" t="s">
        <v>1848</v>
      </c>
      <c r="G2411" t="s">
        <v>8097</v>
      </c>
      <c r="H2411">
        <v>-2970919</v>
      </c>
      <c r="I2411" t="s">
        <v>2295</v>
      </c>
      <c r="J2411" t="s">
        <v>19</v>
      </c>
      <c r="K2411" t="s">
        <v>20</v>
      </c>
      <c r="L2411">
        <v>6000000</v>
      </c>
      <c r="M2411">
        <v>7.8</v>
      </c>
      <c r="N2411" t="s">
        <v>8098</v>
      </c>
    </row>
    <row r="2412" spans="1:14">
      <c r="A2412" t="s">
        <v>5622</v>
      </c>
      <c r="B2412">
        <v>111</v>
      </c>
      <c r="C2412">
        <v>112</v>
      </c>
      <c r="D2412" t="s">
        <v>737</v>
      </c>
      <c r="E2412">
        <v>26345</v>
      </c>
      <c r="F2412" t="s">
        <v>1065</v>
      </c>
      <c r="G2412" t="s">
        <v>8099</v>
      </c>
      <c r="H2412">
        <v>-2973655</v>
      </c>
      <c r="I2412" t="s">
        <v>8100</v>
      </c>
      <c r="J2412" t="s">
        <v>19</v>
      </c>
      <c r="K2412" t="s">
        <v>379</v>
      </c>
      <c r="L2412">
        <v>3000000</v>
      </c>
      <c r="M2412">
        <v>6.1</v>
      </c>
      <c r="N2412" t="s">
        <v>7366</v>
      </c>
    </row>
    <row r="2413" spans="1:14">
      <c r="A2413" t="s">
        <v>3177</v>
      </c>
      <c r="B2413">
        <v>174</v>
      </c>
      <c r="C2413">
        <v>122</v>
      </c>
      <c r="D2413" t="s">
        <v>3520</v>
      </c>
      <c r="E2413">
        <v>22000</v>
      </c>
      <c r="F2413" t="s">
        <v>1786</v>
      </c>
      <c r="G2413" t="s">
        <v>8101</v>
      </c>
      <c r="H2413">
        <v>-2978000</v>
      </c>
      <c r="I2413" t="s">
        <v>5931</v>
      </c>
      <c r="J2413" t="s">
        <v>19</v>
      </c>
      <c r="K2413" t="s">
        <v>2416</v>
      </c>
      <c r="L2413">
        <v>3000000</v>
      </c>
      <c r="M2413">
        <v>5.8</v>
      </c>
      <c r="N2413" t="s">
        <v>554</v>
      </c>
    </row>
    <row r="2414" spans="1:14">
      <c r="A2414" t="s">
        <v>4240</v>
      </c>
      <c r="B2414">
        <v>72</v>
      </c>
      <c r="C2414">
        <v>92</v>
      </c>
      <c r="D2414" t="s">
        <v>7335</v>
      </c>
      <c r="E2414">
        <v>5018450</v>
      </c>
      <c r="F2414" t="s">
        <v>2071</v>
      </c>
      <c r="G2414" t="s">
        <v>8102</v>
      </c>
      <c r="H2414">
        <v>-2981550</v>
      </c>
      <c r="I2414" t="s">
        <v>8103</v>
      </c>
      <c r="J2414" t="s">
        <v>19</v>
      </c>
      <c r="K2414" t="s">
        <v>20</v>
      </c>
      <c r="L2414">
        <v>8000000</v>
      </c>
      <c r="M2414">
        <v>5.3</v>
      </c>
      <c r="N2414" t="s">
        <v>704</v>
      </c>
    </row>
    <row r="2415" spans="1:14">
      <c r="A2415" t="s">
        <v>4283</v>
      </c>
      <c r="B2415">
        <v>130</v>
      </c>
      <c r="C2415">
        <v>118</v>
      </c>
      <c r="D2415" t="s">
        <v>2174</v>
      </c>
      <c r="E2415">
        <v>1705139</v>
      </c>
      <c r="F2415" t="s">
        <v>3875</v>
      </c>
      <c r="G2415" t="s">
        <v>8104</v>
      </c>
      <c r="H2415">
        <v>-2994861</v>
      </c>
      <c r="I2415" t="s">
        <v>8105</v>
      </c>
      <c r="J2415" t="s">
        <v>19</v>
      </c>
      <c r="K2415" t="s">
        <v>20</v>
      </c>
      <c r="L2415">
        <v>4700000</v>
      </c>
      <c r="M2415">
        <v>6.7</v>
      </c>
      <c r="N2415" t="s">
        <v>2211</v>
      </c>
    </row>
    <row r="2416" spans="1:14">
      <c r="A2416" t="s">
        <v>4273</v>
      </c>
      <c r="B2416">
        <v>21</v>
      </c>
      <c r="C2416">
        <v>96</v>
      </c>
      <c r="D2416" t="s">
        <v>4467</v>
      </c>
      <c r="E2416">
        <v>5005</v>
      </c>
      <c r="F2416" t="s">
        <v>2228</v>
      </c>
      <c r="G2416" t="s">
        <v>8106</v>
      </c>
      <c r="H2416">
        <v>-2994995</v>
      </c>
      <c r="I2416" t="s">
        <v>5136</v>
      </c>
      <c r="J2416" t="s">
        <v>19</v>
      </c>
      <c r="K2416" t="s">
        <v>20</v>
      </c>
      <c r="L2416">
        <v>3000000</v>
      </c>
      <c r="M2416">
        <v>5.9</v>
      </c>
      <c r="N2416" t="s">
        <v>48</v>
      </c>
    </row>
    <row r="2417" spans="1:14">
      <c r="A2417" t="s">
        <v>6108</v>
      </c>
      <c r="B2417">
        <v>29</v>
      </c>
      <c r="C2417">
        <v>81</v>
      </c>
      <c r="D2417" t="s">
        <v>1648</v>
      </c>
      <c r="E2417">
        <v>6982680</v>
      </c>
      <c r="F2417" t="s">
        <v>590</v>
      </c>
      <c r="G2417" t="s">
        <v>8107</v>
      </c>
      <c r="H2417">
        <v>-3017320</v>
      </c>
      <c r="I2417" t="s">
        <v>8108</v>
      </c>
      <c r="J2417" t="s">
        <v>19</v>
      </c>
      <c r="K2417" t="s">
        <v>20</v>
      </c>
      <c r="L2417">
        <v>10000000</v>
      </c>
      <c r="M2417">
        <v>5.7</v>
      </c>
      <c r="N2417" t="s">
        <v>921</v>
      </c>
    </row>
    <row r="2418" spans="1:14">
      <c r="A2418" t="s">
        <v>3745</v>
      </c>
      <c r="B2418">
        <v>267</v>
      </c>
      <c r="C2418">
        <v>132</v>
      </c>
      <c r="D2418" t="s">
        <v>2555</v>
      </c>
      <c r="E2418">
        <v>46982632</v>
      </c>
      <c r="F2418" t="s">
        <v>3213</v>
      </c>
      <c r="G2418" t="s">
        <v>8109</v>
      </c>
      <c r="H2418">
        <v>-3017368</v>
      </c>
      <c r="I2418" t="s">
        <v>2185</v>
      </c>
      <c r="J2418" t="s">
        <v>19</v>
      </c>
      <c r="K2418" t="s">
        <v>1075</v>
      </c>
      <c r="L2418">
        <v>50000000</v>
      </c>
      <c r="M2418">
        <v>6.6</v>
      </c>
      <c r="N2418" t="s">
        <v>8110</v>
      </c>
    </row>
    <row r="2419" spans="1:14">
      <c r="A2419" t="s">
        <v>1275</v>
      </c>
      <c r="B2419">
        <v>81</v>
      </c>
      <c r="C2419">
        <v>116</v>
      </c>
      <c r="D2419" t="s">
        <v>3919</v>
      </c>
      <c r="E2419">
        <v>1980338</v>
      </c>
      <c r="F2419" t="s">
        <v>272</v>
      </c>
      <c r="G2419" t="s">
        <v>8111</v>
      </c>
      <c r="H2419">
        <v>-3019662</v>
      </c>
      <c r="I2419" t="s">
        <v>8112</v>
      </c>
      <c r="J2419" t="s">
        <v>19</v>
      </c>
      <c r="K2419" t="s">
        <v>20</v>
      </c>
      <c r="L2419">
        <v>5000000</v>
      </c>
      <c r="M2419">
        <v>7</v>
      </c>
      <c r="N2419" t="s">
        <v>8113</v>
      </c>
    </row>
    <row r="2420" spans="1:14">
      <c r="A2420" t="s">
        <v>3529</v>
      </c>
      <c r="B2420">
        <v>32</v>
      </c>
      <c r="C2420">
        <v>82</v>
      </c>
      <c r="D2420" t="s">
        <v>2960</v>
      </c>
      <c r="E2420">
        <v>9975684</v>
      </c>
      <c r="F2420" t="s">
        <v>302</v>
      </c>
      <c r="G2420" t="s">
        <v>8114</v>
      </c>
      <c r="H2420">
        <v>-3024316</v>
      </c>
      <c r="I2420" t="s">
        <v>8115</v>
      </c>
      <c r="J2420" t="s">
        <v>19</v>
      </c>
      <c r="K2420" t="s">
        <v>1075</v>
      </c>
      <c r="L2420">
        <v>13000000</v>
      </c>
      <c r="M2420">
        <v>6.4</v>
      </c>
      <c r="N2420" t="s">
        <v>57</v>
      </c>
    </row>
    <row r="2421" spans="1:14">
      <c r="A2421" t="s">
        <v>4526</v>
      </c>
      <c r="B2421">
        <v>194</v>
      </c>
      <c r="C2421">
        <v>112</v>
      </c>
      <c r="D2421" t="s">
        <v>8116</v>
      </c>
      <c r="E2421">
        <v>34912982</v>
      </c>
      <c r="F2421" t="s">
        <v>2371</v>
      </c>
      <c r="G2421" t="s">
        <v>8117</v>
      </c>
      <c r="H2421">
        <v>-3087018</v>
      </c>
      <c r="I2421" t="s">
        <v>8118</v>
      </c>
      <c r="J2421" t="s">
        <v>19</v>
      </c>
      <c r="K2421" t="s">
        <v>20</v>
      </c>
      <c r="L2421">
        <v>38000000</v>
      </c>
      <c r="M2421">
        <v>5.2</v>
      </c>
      <c r="N2421" t="s">
        <v>27</v>
      </c>
    </row>
    <row r="2422" spans="1:14">
      <c r="A2422" t="s">
        <v>3591</v>
      </c>
      <c r="B2422">
        <v>47</v>
      </c>
      <c r="C2422">
        <v>85</v>
      </c>
      <c r="D2422" t="s">
        <v>775</v>
      </c>
      <c r="E2422">
        <v>15911333</v>
      </c>
      <c r="F2422" t="s">
        <v>370</v>
      </c>
      <c r="G2422" t="s">
        <v>8119</v>
      </c>
      <c r="H2422">
        <v>-3088667</v>
      </c>
      <c r="I2422" t="s">
        <v>6045</v>
      </c>
      <c r="J2422" t="s">
        <v>19</v>
      </c>
      <c r="K2422" t="s">
        <v>379</v>
      </c>
      <c r="L2422">
        <v>19000000</v>
      </c>
      <c r="M2422">
        <v>3.6</v>
      </c>
      <c r="N2422" t="s">
        <v>8120</v>
      </c>
    </row>
    <row r="2423" spans="1:14">
      <c r="A2423" t="s">
        <v>3942</v>
      </c>
      <c r="B2423">
        <v>116</v>
      </c>
      <c r="C2423">
        <v>101</v>
      </c>
      <c r="D2423" t="s">
        <v>8121</v>
      </c>
      <c r="E2423">
        <v>864959</v>
      </c>
      <c r="F2423" t="s">
        <v>7443</v>
      </c>
      <c r="G2423" t="s">
        <v>8122</v>
      </c>
      <c r="H2423">
        <v>-3135041</v>
      </c>
      <c r="I2423" t="s">
        <v>8123</v>
      </c>
      <c r="J2423" t="s">
        <v>19</v>
      </c>
      <c r="K2423" t="s">
        <v>379</v>
      </c>
      <c r="L2423">
        <v>4000000</v>
      </c>
      <c r="M2423">
        <v>6.9</v>
      </c>
      <c r="N2423" t="s">
        <v>802</v>
      </c>
    </row>
    <row r="2424" spans="1:14">
      <c r="A2424" t="s">
        <v>5276</v>
      </c>
      <c r="B2424">
        <v>147</v>
      </c>
      <c r="C2424">
        <v>82</v>
      </c>
      <c r="D2424" t="s">
        <v>1168</v>
      </c>
      <c r="E2424">
        <v>6842058</v>
      </c>
      <c r="F2424" t="s">
        <v>5752</v>
      </c>
      <c r="G2424" t="s">
        <v>8124</v>
      </c>
      <c r="H2424">
        <v>-3157942</v>
      </c>
      <c r="I2424" t="s">
        <v>8125</v>
      </c>
      <c r="J2424" t="s">
        <v>19</v>
      </c>
      <c r="K2424" t="s">
        <v>20</v>
      </c>
      <c r="L2424">
        <v>10000000</v>
      </c>
      <c r="M2424">
        <v>6.1</v>
      </c>
      <c r="N2424" t="s">
        <v>2241</v>
      </c>
    </row>
    <row r="2425" spans="1:14">
      <c r="A2425" t="s">
        <v>2178</v>
      </c>
      <c r="B2425">
        <v>349</v>
      </c>
      <c r="C2425">
        <v>115</v>
      </c>
      <c r="D2425" t="s">
        <v>8126</v>
      </c>
      <c r="E2425">
        <v>610968</v>
      </c>
      <c r="F2425" t="s">
        <v>8127</v>
      </c>
      <c r="G2425" t="s">
        <v>8128</v>
      </c>
      <c r="H2425">
        <v>-3189032</v>
      </c>
      <c r="I2425" t="s">
        <v>8129</v>
      </c>
      <c r="J2425" t="s">
        <v>149</v>
      </c>
      <c r="K2425" t="s">
        <v>7040</v>
      </c>
      <c r="L2425">
        <v>3800000</v>
      </c>
      <c r="M2425">
        <v>8.3000000000000007</v>
      </c>
      <c r="N2425" t="s">
        <v>48</v>
      </c>
    </row>
    <row r="2426" spans="1:14">
      <c r="A2426" t="s">
        <v>6033</v>
      </c>
      <c r="B2426">
        <v>15</v>
      </c>
      <c r="C2426">
        <v>87</v>
      </c>
      <c r="D2426" t="s">
        <v>8130</v>
      </c>
      <c r="E2426">
        <v>800000</v>
      </c>
      <c r="F2426" t="s">
        <v>1025</v>
      </c>
      <c r="G2426" t="s">
        <v>8131</v>
      </c>
      <c r="H2426">
        <v>-3200000</v>
      </c>
      <c r="I2426" t="s">
        <v>8132</v>
      </c>
      <c r="J2426" t="s">
        <v>19</v>
      </c>
      <c r="K2426" t="s">
        <v>20</v>
      </c>
      <c r="L2426">
        <v>4000000</v>
      </c>
      <c r="M2426">
        <v>4.8</v>
      </c>
      <c r="N2426" t="s">
        <v>802</v>
      </c>
    </row>
    <row r="2427" spans="1:14">
      <c r="A2427" t="s">
        <v>175</v>
      </c>
      <c r="B2427">
        <v>107</v>
      </c>
      <c r="C2427">
        <v>102</v>
      </c>
      <c r="D2427" t="s">
        <v>8133</v>
      </c>
      <c r="E2427">
        <v>14793904</v>
      </c>
      <c r="F2427" t="s">
        <v>600</v>
      </c>
      <c r="G2427" t="s">
        <v>8134</v>
      </c>
      <c r="H2427">
        <v>-3206096</v>
      </c>
      <c r="I2427" t="s">
        <v>6172</v>
      </c>
      <c r="J2427" t="s">
        <v>19</v>
      </c>
      <c r="K2427" t="s">
        <v>1075</v>
      </c>
      <c r="L2427">
        <v>18000000</v>
      </c>
      <c r="M2427">
        <v>5.3</v>
      </c>
      <c r="N2427" t="s">
        <v>331</v>
      </c>
    </row>
    <row r="2428" spans="1:14">
      <c r="A2428" t="s">
        <v>381</v>
      </c>
      <c r="B2428">
        <v>232</v>
      </c>
      <c r="C2428">
        <v>100</v>
      </c>
      <c r="D2428" t="s">
        <v>1004</v>
      </c>
      <c r="E2428">
        <v>5480996</v>
      </c>
      <c r="F2428" t="s">
        <v>59</v>
      </c>
      <c r="G2428" t="s">
        <v>8135</v>
      </c>
      <c r="H2428">
        <v>-3219004</v>
      </c>
      <c r="I2428" t="s">
        <v>4096</v>
      </c>
      <c r="J2428" t="s">
        <v>19</v>
      </c>
      <c r="K2428" t="s">
        <v>20</v>
      </c>
      <c r="L2428">
        <v>8700000</v>
      </c>
      <c r="M2428">
        <v>7.1</v>
      </c>
      <c r="N2428" t="s">
        <v>8136</v>
      </c>
    </row>
    <row r="2429" spans="1:14">
      <c r="A2429" t="s">
        <v>3232</v>
      </c>
      <c r="B2429">
        <v>205</v>
      </c>
      <c r="C2429">
        <v>93</v>
      </c>
      <c r="D2429" t="s">
        <v>8137</v>
      </c>
      <c r="E2429">
        <v>611709</v>
      </c>
      <c r="F2429" t="s">
        <v>8138</v>
      </c>
      <c r="G2429" t="s">
        <v>8139</v>
      </c>
      <c r="H2429">
        <v>-3238291</v>
      </c>
      <c r="I2429" t="s">
        <v>8140</v>
      </c>
      <c r="J2429" t="s">
        <v>65</v>
      </c>
      <c r="K2429" t="s">
        <v>8141</v>
      </c>
      <c r="L2429">
        <v>3850000</v>
      </c>
      <c r="M2429">
        <v>7.2</v>
      </c>
      <c r="N2429" t="s">
        <v>167</v>
      </c>
    </row>
    <row r="2430" spans="1:14">
      <c r="A2430" t="s">
        <v>5046</v>
      </c>
      <c r="B2430">
        <v>85</v>
      </c>
      <c r="C2430">
        <v>104</v>
      </c>
      <c r="D2430" t="s">
        <v>2200</v>
      </c>
      <c r="E2430">
        <v>17757087</v>
      </c>
      <c r="F2430" t="s">
        <v>6557</v>
      </c>
      <c r="G2430" t="s">
        <v>8142</v>
      </c>
      <c r="H2430">
        <v>-3242913</v>
      </c>
      <c r="I2430" t="s">
        <v>7511</v>
      </c>
      <c r="J2430" t="s">
        <v>19</v>
      </c>
      <c r="K2430" t="s">
        <v>20</v>
      </c>
      <c r="L2430">
        <v>21000000</v>
      </c>
      <c r="M2430">
        <v>4.5999999999999996</v>
      </c>
      <c r="N2430" t="s">
        <v>1922</v>
      </c>
    </row>
    <row r="2431" spans="1:14">
      <c r="A2431" t="s">
        <v>5729</v>
      </c>
      <c r="B2431">
        <v>9</v>
      </c>
      <c r="C2431">
        <v>102</v>
      </c>
      <c r="D2431" t="s">
        <v>5729</v>
      </c>
      <c r="E2431">
        <v>4239767</v>
      </c>
      <c r="F2431" t="s">
        <v>8143</v>
      </c>
      <c r="G2431" t="s">
        <v>8144</v>
      </c>
      <c r="H2431">
        <v>-3260233</v>
      </c>
      <c r="I2431" t="s">
        <v>8145</v>
      </c>
      <c r="J2431" t="s">
        <v>19</v>
      </c>
      <c r="K2431" t="s">
        <v>1075</v>
      </c>
      <c r="L2431">
        <v>7500000</v>
      </c>
      <c r="M2431">
        <v>6</v>
      </c>
      <c r="N2431" t="s">
        <v>1093</v>
      </c>
    </row>
    <row r="2432" spans="1:14">
      <c r="A2432" t="s">
        <v>1814</v>
      </c>
      <c r="B2432">
        <v>359</v>
      </c>
      <c r="C2432">
        <v>121</v>
      </c>
      <c r="D2432" t="s">
        <v>6675</v>
      </c>
      <c r="E2432">
        <v>1729969</v>
      </c>
      <c r="F2432" t="s">
        <v>2839</v>
      </c>
      <c r="G2432" t="s">
        <v>8146</v>
      </c>
      <c r="H2432">
        <v>-3270031</v>
      </c>
      <c r="I2432" t="s">
        <v>8147</v>
      </c>
      <c r="J2432" t="s">
        <v>19</v>
      </c>
      <c r="K2432" t="s">
        <v>20</v>
      </c>
      <c r="L2432">
        <v>5000000</v>
      </c>
      <c r="M2432">
        <v>7.4</v>
      </c>
      <c r="N2432" t="s">
        <v>1124</v>
      </c>
    </row>
    <row r="2433" spans="1:14">
      <c r="A2433" t="s">
        <v>5958</v>
      </c>
      <c r="B2433">
        <v>30</v>
      </c>
      <c r="C2433">
        <v>101</v>
      </c>
      <c r="D2433" t="s">
        <v>2357</v>
      </c>
      <c r="E2433">
        <v>220234</v>
      </c>
      <c r="F2433" t="s">
        <v>2908</v>
      </c>
      <c r="G2433" t="s">
        <v>8148</v>
      </c>
      <c r="H2433">
        <v>-3279766</v>
      </c>
      <c r="I2433" t="s">
        <v>1036</v>
      </c>
      <c r="J2433" t="s">
        <v>19</v>
      </c>
      <c r="K2433" t="s">
        <v>20</v>
      </c>
      <c r="L2433">
        <v>3500000</v>
      </c>
      <c r="M2433">
        <v>6.5</v>
      </c>
      <c r="N2433" t="s">
        <v>331</v>
      </c>
    </row>
    <row r="2434" spans="1:14">
      <c r="A2434" t="s">
        <v>3065</v>
      </c>
      <c r="B2434">
        <v>110</v>
      </c>
      <c r="C2434">
        <v>115</v>
      </c>
      <c r="D2434" t="s">
        <v>987</v>
      </c>
      <c r="E2434">
        <v>56702901</v>
      </c>
      <c r="F2434" t="s">
        <v>757</v>
      </c>
      <c r="G2434" t="s">
        <v>8149</v>
      </c>
      <c r="H2434">
        <v>-3297099</v>
      </c>
      <c r="I2434" t="s">
        <v>561</v>
      </c>
      <c r="J2434" t="s">
        <v>19</v>
      </c>
      <c r="K2434" t="s">
        <v>20</v>
      </c>
      <c r="L2434">
        <v>60000000</v>
      </c>
      <c r="M2434">
        <v>6.5</v>
      </c>
      <c r="N2434" t="s">
        <v>48</v>
      </c>
    </row>
    <row r="2435" spans="1:14">
      <c r="A2435" t="s">
        <v>3053</v>
      </c>
      <c r="B2435">
        <v>11</v>
      </c>
      <c r="C2435">
        <v>89</v>
      </c>
      <c r="D2435" t="s">
        <v>1326</v>
      </c>
      <c r="E2435">
        <v>4692814</v>
      </c>
      <c r="F2435" t="s">
        <v>1770</v>
      </c>
      <c r="G2435" t="s">
        <v>8150</v>
      </c>
      <c r="H2435">
        <v>-3307186</v>
      </c>
      <c r="I2435" t="s">
        <v>4228</v>
      </c>
      <c r="J2435" t="s">
        <v>19</v>
      </c>
      <c r="K2435" t="s">
        <v>20</v>
      </c>
      <c r="L2435">
        <v>8000000</v>
      </c>
      <c r="M2435">
        <v>5.0999999999999996</v>
      </c>
      <c r="N2435" t="s">
        <v>57</v>
      </c>
    </row>
    <row r="2436" spans="1:14">
      <c r="A2436" t="s">
        <v>6191</v>
      </c>
      <c r="B2436">
        <v>162</v>
      </c>
      <c r="C2436">
        <v>63</v>
      </c>
      <c r="D2436" t="s">
        <v>8151</v>
      </c>
      <c r="E2436">
        <v>26687172</v>
      </c>
      <c r="F2436" t="s">
        <v>2215</v>
      </c>
      <c r="G2436" t="s">
        <v>8152</v>
      </c>
      <c r="H2436">
        <v>-3312828</v>
      </c>
      <c r="I2436" t="s">
        <v>8153</v>
      </c>
      <c r="J2436" t="s">
        <v>19</v>
      </c>
      <c r="K2436" t="s">
        <v>20</v>
      </c>
      <c r="L2436">
        <v>30000000</v>
      </c>
      <c r="M2436">
        <v>7.3</v>
      </c>
      <c r="N2436" t="s">
        <v>2170</v>
      </c>
    </row>
    <row r="2437" spans="1:14">
      <c r="A2437" t="s">
        <v>1235</v>
      </c>
      <c r="B2437">
        <v>201</v>
      </c>
      <c r="C2437">
        <v>112</v>
      </c>
      <c r="D2437" t="s">
        <v>8154</v>
      </c>
      <c r="E2437">
        <v>36665854</v>
      </c>
      <c r="F2437" t="s">
        <v>4077</v>
      </c>
      <c r="G2437" t="s">
        <v>8155</v>
      </c>
      <c r="H2437">
        <v>-3334146</v>
      </c>
      <c r="I2437" t="s">
        <v>8156</v>
      </c>
      <c r="J2437" t="s">
        <v>19</v>
      </c>
      <c r="K2437" t="s">
        <v>822</v>
      </c>
      <c r="L2437">
        <v>40000000</v>
      </c>
      <c r="M2437">
        <v>6.4</v>
      </c>
      <c r="N2437" t="s">
        <v>87</v>
      </c>
    </row>
    <row r="2438" spans="1:14">
      <c r="A2438" t="s">
        <v>3668</v>
      </c>
      <c r="B2438">
        <v>35</v>
      </c>
      <c r="C2438">
        <v>97</v>
      </c>
      <c r="D2438" t="s">
        <v>1887</v>
      </c>
      <c r="E2438">
        <v>4131640</v>
      </c>
      <c r="F2438" t="s">
        <v>3292</v>
      </c>
      <c r="G2438" t="s">
        <v>8157</v>
      </c>
      <c r="H2438">
        <v>-3368360</v>
      </c>
      <c r="I2438" t="s">
        <v>8158</v>
      </c>
      <c r="J2438" t="s">
        <v>19</v>
      </c>
      <c r="K2438" t="s">
        <v>20</v>
      </c>
      <c r="L2438">
        <v>7500000</v>
      </c>
      <c r="M2438">
        <v>3.1</v>
      </c>
      <c r="N2438" t="s">
        <v>921</v>
      </c>
    </row>
    <row r="2439" spans="1:14">
      <c r="A2439" t="s">
        <v>6470</v>
      </c>
      <c r="B2439">
        <v>9</v>
      </c>
      <c r="C2439">
        <v>105</v>
      </c>
      <c r="D2439" t="s">
        <v>8159</v>
      </c>
      <c r="E2439">
        <v>123777</v>
      </c>
      <c r="F2439" t="s">
        <v>5713</v>
      </c>
      <c r="G2439" t="s">
        <v>8160</v>
      </c>
      <c r="H2439">
        <v>-3376223</v>
      </c>
      <c r="I2439" t="s">
        <v>8161</v>
      </c>
      <c r="J2439" t="s">
        <v>19</v>
      </c>
      <c r="K2439" t="s">
        <v>1075</v>
      </c>
      <c r="L2439">
        <v>3500000</v>
      </c>
      <c r="M2439">
        <v>4.7</v>
      </c>
      <c r="N2439" t="s">
        <v>8162</v>
      </c>
    </row>
    <row r="2440" spans="1:14">
      <c r="A2440" t="s">
        <v>5189</v>
      </c>
      <c r="B2440">
        <v>265</v>
      </c>
      <c r="C2440">
        <v>101</v>
      </c>
      <c r="D2440" t="s">
        <v>8163</v>
      </c>
      <c r="E2440">
        <v>6619173</v>
      </c>
      <c r="F2440" t="s">
        <v>120</v>
      </c>
      <c r="G2440" t="s">
        <v>8164</v>
      </c>
      <c r="H2440">
        <v>-3380827</v>
      </c>
      <c r="I2440" t="s">
        <v>8165</v>
      </c>
      <c r="J2440" t="s">
        <v>19</v>
      </c>
      <c r="K2440" t="s">
        <v>20</v>
      </c>
      <c r="L2440">
        <v>10000000</v>
      </c>
      <c r="M2440">
        <v>6.7</v>
      </c>
      <c r="N2440" t="s">
        <v>8166</v>
      </c>
    </row>
    <row r="2441" spans="1:14">
      <c r="A2441" t="s">
        <v>226</v>
      </c>
      <c r="B2441">
        <v>97</v>
      </c>
      <c r="C2441">
        <v>97</v>
      </c>
      <c r="D2441" t="s">
        <v>2472</v>
      </c>
      <c r="E2441">
        <v>11614236</v>
      </c>
      <c r="F2441" t="s">
        <v>417</v>
      </c>
      <c r="G2441" t="s">
        <v>8167</v>
      </c>
      <c r="H2441">
        <v>-3385764</v>
      </c>
      <c r="I2441" t="s">
        <v>226</v>
      </c>
      <c r="J2441" t="s">
        <v>19</v>
      </c>
      <c r="K2441" t="s">
        <v>20</v>
      </c>
      <c r="L2441">
        <v>15000000</v>
      </c>
      <c r="M2441">
        <v>5.6</v>
      </c>
      <c r="N2441" t="s">
        <v>57</v>
      </c>
    </row>
    <row r="2442" spans="1:14">
      <c r="A2442" t="s">
        <v>3216</v>
      </c>
      <c r="B2442">
        <v>50</v>
      </c>
      <c r="C2442">
        <v>98</v>
      </c>
      <c r="D2442" t="s">
        <v>344</v>
      </c>
      <c r="E2442">
        <v>101228</v>
      </c>
      <c r="F2442" t="s">
        <v>666</v>
      </c>
      <c r="G2442" t="s">
        <v>8168</v>
      </c>
      <c r="H2442">
        <v>-3398772</v>
      </c>
      <c r="I2442" t="s">
        <v>1271</v>
      </c>
      <c r="J2442" t="s">
        <v>19</v>
      </c>
      <c r="K2442" t="s">
        <v>20</v>
      </c>
      <c r="L2442">
        <v>3500000</v>
      </c>
      <c r="M2442">
        <v>6.4</v>
      </c>
      <c r="N2442" t="s">
        <v>167</v>
      </c>
    </row>
    <row r="2443" spans="1:14">
      <c r="A2443" t="s">
        <v>2079</v>
      </c>
      <c r="B2443">
        <v>56</v>
      </c>
      <c r="C2443">
        <v>104</v>
      </c>
      <c r="D2443" t="s">
        <v>739</v>
      </c>
      <c r="E2443">
        <v>2600000</v>
      </c>
      <c r="F2443" t="s">
        <v>59</v>
      </c>
      <c r="G2443" t="s">
        <v>8169</v>
      </c>
      <c r="H2443">
        <v>-3400000</v>
      </c>
      <c r="I2443" t="s">
        <v>1129</v>
      </c>
      <c r="J2443" t="s">
        <v>19</v>
      </c>
      <c r="K2443" t="s">
        <v>379</v>
      </c>
      <c r="L2443">
        <v>6000000</v>
      </c>
      <c r="M2443">
        <v>7.5</v>
      </c>
      <c r="N2443" t="s">
        <v>744</v>
      </c>
    </row>
    <row r="2444" spans="1:14">
      <c r="A2444" t="s">
        <v>1107</v>
      </c>
      <c r="B2444">
        <v>208</v>
      </c>
      <c r="C2444">
        <v>122</v>
      </c>
      <c r="D2444" t="s">
        <v>2945</v>
      </c>
      <c r="E2444">
        <v>31598308</v>
      </c>
      <c r="F2444" t="s">
        <v>338</v>
      </c>
      <c r="G2444" t="s">
        <v>8170</v>
      </c>
      <c r="H2444">
        <v>-3401692</v>
      </c>
      <c r="I2444" t="s">
        <v>8171</v>
      </c>
      <c r="J2444" t="s">
        <v>19</v>
      </c>
      <c r="K2444" t="s">
        <v>20</v>
      </c>
      <c r="L2444">
        <v>35000000</v>
      </c>
      <c r="M2444">
        <v>6.8</v>
      </c>
      <c r="N2444" t="s">
        <v>861</v>
      </c>
    </row>
    <row r="2445" spans="1:14">
      <c r="A2445" t="s">
        <v>1107</v>
      </c>
      <c r="B2445">
        <v>208</v>
      </c>
      <c r="C2445">
        <v>122</v>
      </c>
      <c r="D2445" t="s">
        <v>2945</v>
      </c>
      <c r="E2445">
        <v>31598308</v>
      </c>
      <c r="F2445" t="s">
        <v>338</v>
      </c>
      <c r="G2445" t="s">
        <v>8170</v>
      </c>
      <c r="H2445">
        <v>-3401692</v>
      </c>
      <c r="I2445" t="s">
        <v>8171</v>
      </c>
      <c r="J2445" t="s">
        <v>19</v>
      </c>
      <c r="K2445" t="s">
        <v>20</v>
      </c>
      <c r="L2445">
        <v>35000000</v>
      </c>
      <c r="M2445">
        <v>6.8</v>
      </c>
      <c r="N2445" t="s">
        <v>861</v>
      </c>
    </row>
    <row r="2446" spans="1:14">
      <c r="A2446" t="s">
        <v>2276</v>
      </c>
      <c r="B2446">
        <v>50</v>
      </c>
      <c r="C2446">
        <v>91</v>
      </c>
      <c r="D2446" t="s">
        <v>5341</v>
      </c>
      <c r="E2446">
        <v>96793</v>
      </c>
      <c r="F2446" t="s">
        <v>1051</v>
      </c>
      <c r="G2446" t="s">
        <v>8172</v>
      </c>
      <c r="H2446">
        <v>-3403207</v>
      </c>
      <c r="I2446" t="s">
        <v>1267</v>
      </c>
      <c r="J2446" t="s">
        <v>19</v>
      </c>
      <c r="K2446" t="s">
        <v>20</v>
      </c>
      <c r="L2446">
        <v>3500000</v>
      </c>
      <c r="M2446">
        <v>5.3</v>
      </c>
      <c r="N2446" t="s">
        <v>3747</v>
      </c>
    </row>
    <row r="2447" spans="1:14">
      <c r="A2447" t="s">
        <v>5327</v>
      </c>
      <c r="B2447">
        <v>41</v>
      </c>
      <c r="C2447">
        <v>99</v>
      </c>
      <c r="D2447" t="s">
        <v>2938</v>
      </c>
      <c r="E2447">
        <v>562059</v>
      </c>
      <c r="F2447" t="s">
        <v>1591</v>
      </c>
      <c r="G2447" t="s">
        <v>8173</v>
      </c>
      <c r="H2447">
        <v>-3437941</v>
      </c>
      <c r="I2447" t="s">
        <v>2166</v>
      </c>
      <c r="J2447" t="s">
        <v>19</v>
      </c>
      <c r="K2447" t="s">
        <v>20</v>
      </c>
      <c r="L2447">
        <v>4000000</v>
      </c>
      <c r="M2447">
        <v>7</v>
      </c>
      <c r="N2447" t="s">
        <v>1124</v>
      </c>
    </row>
    <row r="2448" spans="1:14">
      <c r="A2448" t="s">
        <v>304</v>
      </c>
      <c r="B2448">
        <v>48</v>
      </c>
      <c r="C2448">
        <v>136</v>
      </c>
      <c r="D2448" t="s">
        <v>4681</v>
      </c>
      <c r="E2448">
        <v>21554585</v>
      </c>
      <c r="F2448" t="s">
        <v>1355</v>
      </c>
      <c r="G2448" t="s">
        <v>8174</v>
      </c>
      <c r="H2448">
        <v>-3445415</v>
      </c>
      <c r="I2448" t="s">
        <v>2320</v>
      </c>
      <c r="J2448" t="s">
        <v>19</v>
      </c>
      <c r="K2448" t="s">
        <v>20</v>
      </c>
      <c r="L2448">
        <v>25000000</v>
      </c>
      <c r="M2448">
        <v>6.9</v>
      </c>
      <c r="N2448" t="s">
        <v>891</v>
      </c>
    </row>
    <row r="2449" spans="1:14">
      <c r="A2449" t="s">
        <v>5329</v>
      </c>
      <c r="B2449">
        <v>111</v>
      </c>
      <c r="C2449">
        <v>103</v>
      </c>
      <c r="D2449" t="s">
        <v>8175</v>
      </c>
      <c r="E2449">
        <v>542860</v>
      </c>
      <c r="F2449" t="s">
        <v>8176</v>
      </c>
      <c r="G2449" t="s">
        <v>8177</v>
      </c>
      <c r="H2449">
        <v>-3457140</v>
      </c>
      <c r="I2449" t="s">
        <v>8178</v>
      </c>
      <c r="J2449" t="s">
        <v>157</v>
      </c>
      <c r="K2449" t="s">
        <v>8179</v>
      </c>
      <c r="L2449">
        <v>4000000</v>
      </c>
      <c r="M2449">
        <v>7.1</v>
      </c>
      <c r="N2449" t="s">
        <v>3922</v>
      </c>
    </row>
    <row r="2450" spans="1:14">
      <c r="A2450" t="s">
        <v>5807</v>
      </c>
      <c r="B2450">
        <v>78</v>
      </c>
      <c r="C2450">
        <v>95</v>
      </c>
      <c r="D2450" t="s">
        <v>1417</v>
      </c>
      <c r="E2450">
        <v>37606</v>
      </c>
      <c r="F2450" t="s">
        <v>2205</v>
      </c>
      <c r="G2450" t="s">
        <v>8180</v>
      </c>
      <c r="H2450">
        <v>-3462394</v>
      </c>
      <c r="I2450" t="s">
        <v>5120</v>
      </c>
      <c r="J2450" t="s">
        <v>19</v>
      </c>
      <c r="K2450" t="s">
        <v>1075</v>
      </c>
      <c r="L2450">
        <v>3500000</v>
      </c>
      <c r="M2450">
        <v>6.8</v>
      </c>
      <c r="N2450" t="s">
        <v>588</v>
      </c>
    </row>
    <row r="2451" spans="1:14">
      <c r="A2451" t="s">
        <v>5302</v>
      </c>
      <c r="B2451">
        <v>185</v>
      </c>
      <c r="C2451">
        <v>94</v>
      </c>
      <c r="D2451" t="s">
        <v>8181</v>
      </c>
      <c r="E2451">
        <v>9030581</v>
      </c>
      <c r="F2451" t="s">
        <v>8182</v>
      </c>
      <c r="G2451" t="s">
        <v>8183</v>
      </c>
      <c r="H2451">
        <v>-3469419</v>
      </c>
      <c r="I2451" t="s">
        <v>8184</v>
      </c>
      <c r="J2451" t="s">
        <v>19</v>
      </c>
      <c r="K2451" t="s">
        <v>379</v>
      </c>
      <c r="L2451">
        <v>12500000</v>
      </c>
      <c r="M2451">
        <v>7.8</v>
      </c>
      <c r="N2451" t="s">
        <v>744</v>
      </c>
    </row>
    <row r="2452" spans="1:14">
      <c r="A2452" t="s">
        <v>2333</v>
      </c>
      <c r="B2452">
        <v>6</v>
      </c>
      <c r="C2452">
        <v>100</v>
      </c>
      <c r="D2452" t="s">
        <v>8185</v>
      </c>
      <c r="E2452">
        <v>29233</v>
      </c>
      <c r="F2452" t="s">
        <v>8186</v>
      </c>
      <c r="G2452" t="s">
        <v>8187</v>
      </c>
      <c r="H2452">
        <v>-3470767</v>
      </c>
      <c r="I2452" t="s">
        <v>8188</v>
      </c>
      <c r="J2452" t="s">
        <v>19</v>
      </c>
      <c r="K2452" t="s">
        <v>20</v>
      </c>
      <c r="L2452">
        <v>3500000</v>
      </c>
      <c r="M2452">
        <v>7</v>
      </c>
      <c r="N2452" t="s">
        <v>173</v>
      </c>
    </row>
    <row r="2453" spans="1:14">
      <c r="A2453" t="s">
        <v>3161</v>
      </c>
      <c r="B2453">
        <v>110</v>
      </c>
      <c r="C2453">
        <v>108</v>
      </c>
      <c r="D2453" t="s">
        <v>8189</v>
      </c>
      <c r="E2453">
        <v>26525834</v>
      </c>
      <c r="F2453" t="s">
        <v>3161</v>
      </c>
      <c r="G2453" t="s">
        <v>8190</v>
      </c>
      <c r="H2453">
        <v>-3474166</v>
      </c>
      <c r="I2453" t="s">
        <v>8191</v>
      </c>
      <c r="J2453" t="s">
        <v>19</v>
      </c>
      <c r="K2453" t="s">
        <v>20</v>
      </c>
      <c r="L2453">
        <v>30000000</v>
      </c>
      <c r="M2453">
        <v>6.8</v>
      </c>
      <c r="N2453" t="s">
        <v>564</v>
      </c>
    </row>
    <row r="2454" spans="1:14">
      <c r="A2454" t="s">
        <v>6331</v>
      </c>
      <c r="B2454">
        <v>33</v>
      </c>
      <c r="C2454">
        <v>74</v>
      </c>
      <c r="D2454" t="s">
        <v>3113</v>
      </c>
      <c r="E2454">
        <v>6491350</v>
      </c>
      <c r="F2454" t="s">
        <v>69</v>
      </c>
      <c r="G2454" t="s">
        <v>8192</v>
      </c>
      <c r="H2454">
        <v>-3508650</v>
      </c>
      <c r="I2454" t="s">
        <v>2670</v>
      </c>
      <c r="J2454" t="s">
        <v>19</v>
      </c>
      <c r="K2454" t="s">
        <v>20</v>
      </c>
      <c r="L2454">
        <v>10000000</v>
      </c>
      <c r="M2454">
        <v>5.8</v>
      </c>
      <c r="N2454" t="s">
        <v>8193</v>
      </c>
    </row>
    <row r="2455" spans="1:14">
      <c r="A2455" t="s">
        <v>4044</v>
      </c>
      <c r="B2455">
        <v>144</v>
      </c>
      <c r="C2455">
        <v>96</v>
      </c>
      <c r="D2455" t="s">
        <v>1239</v>
      </c>
      <c r="E2455">
        <v>1474508</v>
      </c>
      <c r="F2455" t="s">
        <v>358</v>
      </c>
      <c r="G2455" t="s">
        <v>8194</v>
      </c>
      <c r="H2455">
        <v>-3525492</v>
      </c>
      <c r="I2455" t="s">
        <v>8010</v>
      </c>
      <c r="J2455" t="s">
        <v>19</v>
      </c>
      <c r="K2455" t="s">
        <v>20</v>
      </c>
      <c r="L2455">
        <v>5000000</v>
      </c>
      <c r="M2455">
        <v>6.5</v>
      </c>
      <c r="N2455" t="s">
        <v>167</v>
      </c>
    </row>
    <row r="2456" spans="1:14">
      <c r="A2456" t="s">
        <v>274</v>
      </c>
      <c r="B2456">
        <v>775</v>
      </c>
      <c r="C2456">
        <v>124</v>
      </c>
      <c r="D2456" t="s">
        <v>1548</v>
      </c>
      <c r="E2456">
        <v>126464904</v>
      </c>
      <c r="F2456" t="s">
        <v>615</v>
      </c>
      <c r="G2456" t="s">
        <v>8195</v>
      </c>
      <c r="H2456">
        <v>-3535096</v>
      </c>
      <c r="I2456" t="s">
        <v>2614</v>
      </c>
      <c r="J2456" t="s">
        <v>19</v>
      </c>
      <c r="K2456" t="s">
        <v>20</v>
      </c>
      <c r="L2456">
        <v>130000000</v>
      </c>
      <c r="M2456">
        <v>7</v>
      </c>
      <c r="N2456" t="s">
        <v>1817</v>
      </c>
    </row>
    <row r="2457" spans="1:14">
      <c r="A2457" t="s">
        <v>572</v>
      </c>
      <c r="B2457">
        <v>315</v>
      </c>
      <c r="C2457">
        <v>124</v>
      </c>
      <c r="D2457" t="s">
        <v>328</v>
      </c>
      <c r="E2457">
        <v>56443482</v>
      </c>
      <c r="F2457" t="s">
        <v>92</v>
      </c>
      <c r="G2457" t="s">
        <v>8196</v>
      </c>
      <c r="H2457">
        <v>-3556518</v>
      </c>
      <c r="I2457" t="s">
        <v>128</v>
      </c>
      <c r="J2457" t="s">
        <v>19</v>
      </c>
      <c r="K2457" t="s">
        <v>20</v>
      </c>
      <c r="L2457">
        <v>60000000</v>
      </c>
      <c r="M2457">
        <v>6.6</v>
      </c>
      <c r="N2457" t="s">
        <v>8197</v>
      </c>
    </row>
    <row r="2458" spans="1:14">
      <c r="A2458" t="s">
        <v>1289</v>
      </c>
      <c r="B2458">
        <v>66</v>
      </c>
      <c r="C2458">
        <v>119</v>
      </c>
      <c r="D2458" t="s">
        <v>8198</v>
      </c>
      <c r="E2458">
        <v>4992159</v>
      </c>
      <c r="F2458" t="s">
        <v>3338</v>
      </c>
      <c r="G2458" t="s">
        <v>8199</v>
      </c>
      <c r="H2458">
        <v>-3557841</v>
      </c>
      <c r="I2458" t="s">
        <v>1289</v>
      </c>
      <c r="J2458" t="s">
        <v>19</v>
      </c>
      <c r="K2458" t="s">
        <v>20</v>
      </c>
      <c r="L2458">
        <v>8550000</v>
      </c>
      <c r="M2458">
        <v>5.6</v>
      </c>
      <c r="N2458" t="s">
        <v>4929</v>
      </c>
    </row>
    <row r="2459" spans="1:14">
      <c r="A2459" t="s">
        <v>2833</v>
      </c>
      <c r="B2459">
        <v>31</v>
      </c>
      <c r="C2459">
        <v>106</v>
      </c>
      <c r="D2459" t="s">
        <v>5107</v>
      </c>
      <c r="E2459">
        <v>399793</v>
      </c>
      <c r="F2459" t="s">
        <v>2223</v>
      </c>
      <c r="G2459" t="s">
        <v>8200</v>
      </c>
      <c r="H2459">
        <v>-3600207</v>
      </c>
      <c r="I2459" t="s">
        <v>3649</v>
      </c>
      <c r="J2459" t="s">
        <v>19</v>
      </c>
      <c r="K2459" t="s">
        <v>20</v>
      </c>
      <c r="L2459">
        <v>4000000</v>
      </c>
      <c r="M2459">
        <v>5.4</v>
      </c>
      <c r="N2459" t="s">
        <v>48</v>
      </c>
    </row>
    <row r="2460" spans="1:14">
      <c r="A2460" t="s">
        <v>766</v>
      </c>
      <c r="B2460">
        <v>61</v>
      </c>
      <c r="C2460">
        <v>86</v>
      </c>
      <c r="D2460" t="s">
        <v>3292</v>
      </c>
      <c r="E2460">
        <v>10397365</v>
      </c>
      <c r="F2460" t="s">
        <v>1381</v>
      </c>
      <c r="G2460" t="s">
        <v>8201</v>
      </c>
      <c r="H2460">
        <v>-3602635</v>
      </c>
      <c r="I2460" t="s">
        <v>8202</v>
      </c>
      <c r="J2460" t="s">
        <v>19</v>
      </c>
      <c r="K2460" t="s">
        <v>20</v>
      </c>
      <c r="L2460">
        <v>14000000</v>
      </c>
      <c r="M2460">
        <v>5.4</v>
      </c>
      <c r="N2460" t="s">
        <v>8203</v>
      </c>
    </row>
    <row r="2461" spans="1:14">
      <c r="A2461" t="s">
        <v>3351</v>
      </c>
      <c r="B2461">
        <v>111</v>
      </c>
      <c r="C2461">
        <v>112</v>
      </c>
      <c r="D2461" t="s">
        <v>8204</v>
      </c>
      <c r="E2461">
        <v>375723</v>
      </c>
      <c r="F2461" t="s">
        <v>8205</v>
      </c>
      <c r="G2461" t="s">
        <v>8206</v>
      </c>
      <c r="H2461">
        <v>-3624277</v>
      </c>
      <c r="I2461" t="s">
        <v>8207</v>
      </c>
      <c r="J2461" t="s">
        <v>117</v>
      </c>
      <c r="K2461" t="s">
        <v>6350</v>
      </c>
      <c r="L2461">
        <v>4000000</v>
      </c>
      <c r="M2461">
        <v>7.9</v>
      </c>
      <c r="N2461" t="s">
        <v>167</v>
      </c>
    </row>
    <row r="2462" spans="1:14">
      <c r="A2462" t="s">
        <v>723</v>
      </c>
      <c r="B2462">
        <v>232</v>
      </c>
      <c r="C2462">
        <v>117</v>
      </c>
      <c r="D2462" t="s">
        <v>5336</v>
      </c>
      <c r="E2462">
        <v>371897</v>
      </c>
      <c r="F2462" t="s">
        <v>1680</v>
      </c>
      <c r="G2462" t="s">
        <v>8208</v>
      </c>
      <c r="H2462">
        <v>-3628103</v>
      </c>
      <c r="I2462" t="s">
        <v>8209</v>
      </c>
      <c r="J2462" t="s">
        <v>19</v>
      </c>
      <c r="K2462" t="s">
        <v>20</v>
      </c>
      <c r="L2462">
        <v>4000000</v>
      </c>
      <c r="M2462">
        <v>6.9</v>
      </c>
      <c r="N2462" t="s">
        <v>48</v>
      </c>
    </row>
    <row r="2463" spans="1:14">
      <c r="A2463" t="s">
        <v>1605</v>
      </c>
      <c r="B2463">
        <v>183</v>
      </c>
      <c r="C2463">
        <v>122</v>
      </c>
      <c r="D2463" t="s">
        <v>7672</v>
      </c>
      <c r="E2463">
        <v>871577</v>
      </c>
      <c r="F2463" t="s">
        <v>1926</v>
      </c>
      <c r="G2463" t="s">
        <v>8210</v>
      </c>
      <c r="H2463">
        <v>-3628423</v>
      </c>
      <c r="I2463" t="s">
        <v>8211</v>
      </c>
      <c r="J2463" t="s">
        <v>19</v>
      </c>
      <c r="K2463" t="s">
        <v>379</v>
      </c>
      <c r="L2463">
        <v>4500000</v>
      </c>
      <c r="M2463">
        <v>7.7</v>
      </c>
      <c r="N2463" t="s">
        <v>2440</v>
      </c>
    </row>
    <row r="2464" spans="1:14">
      <c r="A2464" t="s">
        <v>5643</v>
      </c>
      <c r="B2464">
        <v>366</v>
      </c>
      <c r="C2464">
        <v>102</v>
      </c>
      <c r="D2464" t="s">
        <v>4275</v>
      </c>
      <c r="E2464">
        <v>106369117</v>
      </c>
      <c r="F2464" t="s">
        <v>4699</v>
      </c>
      <c r="G2464" t="s">
        <v>8212</v>
      </c>
      <c r="H2464">
        <v>-3630883</v>
      </c>
      <c r="I2464" t="s">
        <v>6791</v>
      </c>
      <c r="J2464" t="s">
        <v>19</v>
      </c>
      <c r="K2464" t="s">
        <v>20</v>
      </c>
      <c r="L2464">
        <v>110000000</v>
      </c>
      <c r="M2464">
        <v>6.2</v>
      </c>
      <c r="N2464" t="s">
        <v>619</v>
      </c>
    </row>
    <row r="2465" spans="1:14">
      <c r="A2465" t="s">
        <v>4460</v>
      </c>
      <c r="B2465">
        <v>15</v>
      </c>
      <c r="C2465">
        <v>79</v>
      </c>
      <c r="D2465" t="s">
        <v>8213</v>
      </c>
      <c r="E2465">
        <v>4350774</v>
      </c>
      <c r="F2465" t="s">
        <v>310</v>
      </c>
      <c r="G2465" t="s">
        <v>8214</v>
      </c>
      <c r="H2465">
        <v>-3649226</v>
      </c>
      <c r="I2465" t="s">
        <v>8215</v>
      </c>
      <c r="J2465" t="s">
        <v>19</v>
      </c>
      <c r="K2465" t="s">
        <v>20</v>
      </c>
      <c r="L2465">
        <v>8000000</v>
      </c>
      <c r="M2465">
        <v>6.5</v>
      </c>
      <c r="N2465" t="s">
        <v>57</v>
      </c>
    </row>
    <row r="2466" spans="1:14">
      <c r="A2466" t="s">
        <v>4500</v>
      </c>
      <c r="B2466">
        <v>45</v>
      </c>
      <c r="C2466">
        <v>85</v>
      </c>
      <c r="D2466" t="s">
        <v>427</v>
      </c>
      <c r="E2466">
        <v>100669</v>
      </c>
      <c r="F2466" t="s">
        <v>667</v>
      </c>
      <c r="G2466" t="s">
        <v>8216</v>
      </c>
      <c r="H2466">
        <v>-3699331</v>
      </c>
      <c r="I2466" t="s">
        <v>1408</v>
      </c>
      <c r="J2466" t="s">
        <v>19</v>
      </c>
      <c r="K2466" t="s">
        <v>20</v>
      </c>
      <c r="L2466">
        <v>3800000</v>
      </c>
      <c r="M2466">
        <v>5.8</v>
      </c>
      <c r="N2466" t="s">
        <v>167</v>
      </c>
    </row>
    <row r="2467" spans="1:14">
      <c r="A2467" t="s">
        <v>292</v>
      </c>
      <c r="B2467">
        <v>370</v>
      </c>
      <c r="C2467">
        <v>87</v>
      </c>
      <c r="D2467" t="s">
        <v>179</v>
      </c>
      <c r="E2467">
        <v>35287788</v>
      </c>
      <c r="F2467" t="s">
        <v>3783</v>
      </c>
      <c r="G2467" t="s">
        <v>8217</v>
      </c>
      <c r="H2467">
        <v>-3712212</v>
      </c>
      <c r="I2467" t="s">
        <v>3777</v>
      </c>
      <c r="J2467" t="s">
        <v>19</v>
      </c>
      <c r="K2467" t="s">
        <v>20</v>
      </c>
      <c r="L2467">
        <v>39000000</v>
      </c>
      <c r="M2467">
        <v>7</v>
      </c>
      <c r="N2467" t="s">
        <v>8218</v>
      </c>
    </row>
    <row r="2468" spans="1:14">
      <c r="A2468" t="s">
        <v>2956</v>
      </c>
      <c r="B2468">
        <v>161</v>
      </c>
      <c r="C2468">
        <v>125</v>
      </c>
      <c r="D2468" t="s">
        <v>8219</v>
      </c>
      <c r="E2468">
        <v>1110286</v>
      </c>
      <c r="F2468" t="s">
        <v>3429</v>
      </c>
      <c r="G2468" t="s">
        <v>8220</v>
      </c>
      <c r="H2468">
        <v>-3714714</v>
      </c>
      <c r="I2468" t="s">
        <v>733</v>
      </c>
      <c r="J2468" t="s">
        <v>19</v>
      </c>
      <c r="K2468" t="s">
        <v>20</v>
      </c>
      <c r="L2468">
        <v>4825000</v>
      </c>
      <c r="M2468">
        <v>7.2</v>
      </c>
      <c r="N2468" t="s">
        <v>32</v>
      </c>
    </row>
    <row r="2469" spans="1:14">
      <c r="A2469" t="s">
        <v>342</v>
      </c>
      <c r="B2469">
        <v>138</v>
      </c>
      <c r="C2469">
        <v>123</v>
      </c>
      <c r="D2469" t="s">
        <v>5074</v>
      </c>
      <c r="E2469">
        <v>36283504</v>
      </c>
      <c r="F2469" t="s">
        <v>1680</v>
      </c>
      <c r="G2469" t="s">
        <v>8221</v>
      </c>
      <c r="H2469">
        <v>-3716496</v>
      </c>
      <c r="I2469" t="s">
        <v>959</v>
      </c>
      <c r="J2469" t="s">
        <v>19</v>
      </c>
      <c r="K2469" t="s">
        <v>2416</v>
      </c>
      <c r="L2469">
        <v>40000000</v>
      </c>
      <c r="M2469">
        <v>6.5</v>
      </c>
      <c r="N2469" t="s">
        <v>1254</v>
      </c>
    </row>
    <row r="2470" spans="1:14">
      <c r="A2470" t="s">
        <v>4231</v>
      </c>
      <c r="B2470">
        <v>115</v>
      </c>
      <c r="C2470">
        <v>99</v>
      </c>
      <c r="D2470" t="s">
        <v>6419</v>
      </c>
      <c r="E2470">
        <v>274385</v>
      </c>
      <c r="F2470" t="s">
        <v>1934</v>
      </c>
      <c r="G2470" t="s">
        <v>8222</v>
      </c>
      <c r="H2470">
        <v>-3725615</v>
      </c>
      <c r="I2470" t="s">
        <v>8223</v>
      </c>
      <c r="J2470" t="s">
        <v>81</v>
      </c>
      <c r="K2470" t="s">
        <v>2416</v>
      </c>
      <c r="L2470">
        <v>4000000</v>
      </c>
      <c r="M2470">
        <v>7.3</v>
      </c>
      <c r="N2470" t="s">
        <v>167</v>
      </c>
    </row>
    <row r="2471" spans="1:14">
      <c r="A2471" t="s">
        <v>710</v>
      </c>
      <c r="B2471">
        <v>97</v>
      </c>
      <c r="C2471">
        <v>94</v>
      </c>
      <c r="D2471" t="s">
        <v>2085</v>
      </c>
      <c r="E2471">
        <v>24268828</v>
      </c>
      <c r="F2471" t="s">
        <v>3276</v>
      </c>
      <c r="G2471" t="s">
        <v>8224</v>
      </c>
      <c r="H2471">
        <v>-3731172</v>
      </c>
      <c r="I2471" t="s">
        <v>6575</v>
      </c>
      <c r="J2471" t="s">
        <v>19</v>
      </c>
      <c r="K2471" t="s">
        <v>20</v>
      </c>
      <c r="L2471">
        <v>28000000</v>
      </c>
      <c r="M2471">
        <v>5.4</v>
      </c>
      <c r="N2471" t="s">
        <v>8225</v>
      </c>
    </row>
    <row r="2472" spans="1:14">
      <c r="A2472" t="s">
        <v>292</v>
      </c>
      <c r="B2472">
        <v>235</v>
      </c>
      <c r="C2472">
        <v>125</v>
      </c>
      <c r="D2472" t="s">
        <v>5292</v>
      </c>
      <c r="E2472">
        <v>66257002</v>
      </c>
      <c r="F2472" t="s">
        <v>427</v>
      </c>
      <c r="G2472" t="s">
        <v>8226</v>
      </c>
      <c r="H2472">
        <v>-3742998</v>
      </c>
      <c r="I2472" t="s">
        <v>869</v>
      </c>
      <c r="J2472" t="s">
        <v>19</v>
      </c>
      <c r="K2472" t="s">
        <v>20</v>
      </c>
      <c r="L2472">
        <v>70000000</v>
      </c>
      <c r="M2472">
        <v>8</v>
      </c>
      <c r="N2472" t="s">
        <v>6238</v>
      </c>
    </row>
    <row r="2473" spans="1:14">
      <c r="A2473" t="s">
        <v>846</v>
      </c>
      <c r="B2473">
        <v>192</v>
      </c>
      <c r="C2473">
        <v>124</v>
      </c>
      <c r="D2473" t="s">
        <v>827</v>
      </c>
      <c r="E2473">
        <v>16248701</v>
      </c>
      <c r="F2473" t="s">
        <v>3429</v>
      </c>
      <c r="G2473" t="s">
        <v>8227</v>
      </c>
      <c r="H2473">
        <v>-3751299</v>
      </c>
      <c r="I2473" t="s">
        <v>4530</v>
      </c>
      <c r="J2473" t="s">
        <v>19</v>
      </c>
      <c r="K2473" t="s">
        <v>20</v>
      </c>
      <c r="L2473">
        <v>20000000</v>
      </c>
      <c r="M2473">
        <v>7.7</v>
      </c>
      <c r="N2473" t="s">
        <v>48</v>
      </c>
    </row>
    <row r="2474" spans="1:14">
      <c r="A2474" t="s">
        <v>3873</v>
      </c>
      <c r="B2474">
        <v>73</v>
      </c>
      <c r="C2474">
        <v>111</v>
      </c>
      <c r="D2474" t="s">
        <v>8228</v>
      </c>
      <c r="E2474">
        <v>228524</v>
      </c>
      <c r="F2474" t="s">
        <v>6535</v>
      </c>
      <c r="G2474" t="s">
        <v>8229</v>
      </c>
      <c r="H2474">
        <v>-3771476</v>
      </c>
      <c r="I2474" t="s">
        <v>7646</v>
      </c>
      <c r="J2474" t="s">
        <v>19</v>
      </c>
      <c r="K2474" t="s">
        <v>20</v>
      </c>
      <c r="L2474">
        <v>4000000</v>
      </c>
      <c r="M2474">
        <v>7.3</v>
      </c>
      <c r="N2474" t="s">
        <v>167</v>
      </c>
    </row>
    <row r="2475" spans="1:14">
      <c r="A2475" t="s">
        <v>2070</v>
      </c>
      <c r="B2475">
        <v>283</v>
      </c>
      <c r="C2475">
        <v>133</v>
      </c>
      <c r="D2475" t="s">
        <v>265</v>
      </c>
      <c r="E2475">
        <v>727883</v>
      </c>
      <c r="F2475" t="s">
        <v>1732</v>
      </c>
      <c r="G2475" t="s">
        <v>8230</v>
      </c>
      <c r="H2475">
        <v>-3772117</v>
      </c>
      <c r="I2475" t="s">
        <v>7341</v>
      </c>
      <c r="J2475" t="s">
        <v>19</v>
      </c>
      <c r="K2475" t="s">
        <v>20</v>
      </c>
      <c r="L2475">
        <v>4500000</v>
      </c>
      <c r="M2475">
        <v>8.1</v>
      </c>
      <c r="N2475" t="s">
        <v>554</v>
      </c>
    </row>
    <row r="2476" spans="1:14">
      <c r="A2476" t="s">
        <v>3837</v>
      </c>
      <c r="B2476">
        <v>61</v>
      </c>
      <c r="C2476">
        <v>99</v>
      </c>
      <c r="D2476" t="s">
        <v>4774</v>
      </c>
      <c r="E2476">
        <v>19959</v>
      </c>
      <c r="F2476" t="s">
        <v>8231</v>
      </c>
      <c r="G2476" t="s">
        <v>8232</v>
      </c>
      <c r="H2476">
        <v>-3780041</v>
      </c>
      <c r="I2476" t="s">
        <v>8233</v>
      </c>
      <c r="J2476" t="s">
        <v>19</v>
      </c>
      <c r="K2476" t="s">
        <v>8234</v>
      </c>
      <c r="L2476">
        <v>3800000</v>
      </c>
      <c r="M2476">
        <v>6.9</v>
      </c>
      <c r="N2476" t="s">
        <v>48</v>
      </c>
    </row>
    <row r="2477" spans="1:14">
      <c r="A2477" t="s">
        <v>6088</v>
      </c>
      <c r="B2477">
        <v>53</v>
      </c>
      <c r="C2477">
        <v>152</v>
      </c>
      <c r="D2477" t="s">
        <v>8235</v>
      </c>
      <c r="E2477">
        <v>14873</v>
      </c>
      <c r="F2477" t="s">
        <v>429</v>
      </c>
      <c r="G2477" t="s">
        <v>8236</v>
      </c>
      <c r="H2477">
        <v>-3785127</v>
      </c>
      <c r="I2477" t="s">
        <v>8237</v>
      </c>
      <c r="J2477" t="s">
        <v>19</v>
      </c>
      <c r="K2477" t="s">
        <v>20</v>
      </c>
      <c r="L2477">
        <v>3800000</v>
      </c>
      <c r="M2477">
        <v>6.8</v>
      </c>
      <c r="N2477" t="s">
        <v>8238</v>
      </c>
    </row>
    <row r="2478" spans="1:14">
      <c r="A2478" t="s">
        <v>5550</v>
      </c>
      <c r="B2478">
        <v>54</v>
      </c>
      <c r="C2478">
        <v>122</v>
      </c>
      <c r="D2478" t="s">
        <v>8239</v>
      </c>
      <c r="E2478">
        <v>713413</v>
      </c>
      <c r="F2478" t="s">
        <v>8240</v>
      </c>
      <c r="G2478" t="s">
        <v>8241</v>
      </c>
      <c r="H2478">
        <v>-3786587</v>
      </c>
      <c r="I2478" t="s">
        <v>8242</v>
      </c>
      <c r="J2478" t="s">
        <v>157</v>
      </c>
      <c r="K2478" t="s">
        <v>8179</v>
      </c>
      <c r="L2478">
        <v>4500000</v>
      </c>
      <c r="M2478">
        <v>7.8</v>
      </c>
      <c r="N2478" t="s">
        <v>7296</v>
      </c>
    </row>
    <row r="2479" spans="1:14">
      <c r="A2479" t="s">
        <v>3500</v>
      </c>
      <c r="B2479">
        <v>129</v>
      </c>
      <c r="C2479">
        <v>99</v>
      </c>
      <c r="D2479" t="s">
        <v>2320</v>
      </c>
      <c r="E2479">
        <v>2207975</v>
      </c>
      <c r="F2479" t="s">
        <v>185</v>
      </c>
      <c r="G2479" t="s">
        <v>8243</v>
      </c>
      <c r="H2479">
        <v>-3792025</v>
      </c>
      <c r="I2479" t="s">
        <v>4091</v>
      </c>
      <c r="J2479" t="s">
        <v>19</v>
      </c>
      <c r="K2479" t="s">
        <v>20</v>
      </c>
      <c r="L2479">
        <v>6000000</v>
      </c>
      <c r="M2479">
        <v>7.2</v>
      </c>
      <c r="N2479" t="s">
        <v>3452</v>
      </c>
    </row>
    <row r="2480" spans="1:14">
      <c r="A2480" t="s">
        <v>1029</v>
      </c>
      <c r="B2480">
        <v>103</v>
      </c>
      <c r="C2480">
        <v>154</v>
      </c>
      <c r="D2480" t="s">
        <v>2449</v>
      </c>
      <c r="E2480">
        <v>6201757</v>
      </c>
      <c r="F2480" t="s">
        <v>739</v>
      </c>
      <c r="G2480" t="s">
        <v>8244</v>
      </c>
      <c r="H2480">
        <v>-3798243</v>
      </c>
      <c r="I2480" t="s">
        <v>8245</v>
      </c>
      <c r="J2480" t="s">
        <v>19</v>
      </c>
      <c r="K2480" t="s">
        <v>379</v>
      </c>
      <c r="L2480">
        <v>10000000</v>
      </c>
      <c r="M2480">
        <v>7.4</v>
      </c>
      <c r="N2480" t="s">
        <v>8246</v>
      </c>
    </row>
    <row r="2481" spans="1:14">
      <c r="A2481" t="s">
        <v>1684</v>
      </c>
      <c r="B2481">
        <v>143</v>
      </c>
      <c r="C2481">
        <v>112</v>
      </c>
      <c r="D2481" t="s">
        <v>8247</v>
      </c>
      <c r="E2481">
        <v>6197866</v>
      </c>
      <c r="F2481" t="s">
        <v>3173</v>
      </c>
      <c r="G2481" t="s">
        <v>8248</v>
      </c>
      <c r="H2481">
        <v>-3802134</v>
      </c>
      <c r="I2481" t="s">
        <v>8249</v>
      </c>
      <c r="J2481" t="s">
        <v>19</v>
      </c>
      <c r="K2481" t="s">
        <v>822</v>
      </c>
      <c r="L2481">
        <v>10000000</v>
      </c>
      <c r="M2481">
        <v>8</v>
      </c>
      <c r="N2481" t="s">
        <v>949</v>
      </c>
    </row>
    <row r="2482" spans="1:14">
      <c r="A2482" t="s">
        <v>2718</v>
      </c>
      <c r="B2482">
        <v>33</v>
      </c>
      <c r="C2482">
        <v>86</v>
      </c>
      <c r="D2482" t="s">
        <v>1335</v>
      </c>
      <c r="E2482">
        <v>185577</v>
      </c>
      <c r="F2482" t="s">
        <v>2215</v>
      </c>
      <c r="G2482" t="s">
        <v>8250</v>
      </c>
      <c r="H2482">
        <v>-3814423</v>
      </c>
      <c r="I2482" t="s">
        <v>6132</v>
      </c>
      <c r="J2482" t="s">
        <v>19</v>
      </c>
      <c r="K2482" t="s">
        <v>379</v>
      </c>
      <c r="L2482">
        <v>4000000</v>
      </c>
      <c r="M2482">
        <v>6.3</v>
      </c>
      <c r="N2482" t="s">
        <v>57</v>
      </c>
    </row>
    <row r="2483" spans="1:14">
      <c r="A2483" t="s">
        <v>4237</v>
      </c>
      <c r="B2483">
        <v>64</v>
      </c>
      <c r="C2483">
        <v>113</v>
      </c>
      <c r="D2483" t="s">
        <v>8251</v>
      </c>
      <c r="E2483">
        <v>146402</v>
      </c>
      <c r="F2483" t="s">
        <v>8252</v>
      </c>
      <c r="G2483" t="s">
        <v>8253</v>
      </c>
      <c r="H2483">
        <v>-3853598</v>
      </c>
      <c r="I2483" t="s">
        <v>8254</v>
      </c>
      <c r="J2483" t="s">
        <v>67</v>
      </c>
      <c r="K2483" t="s">
        <v>2850</v>
      </c>
      <c r="L2483">
        <v>4000000</v>
      </c>
      <c r="M2483">
        <v>7.7</v>
      </c>
      <c r="N2483" t="s">
        <v>167</v>
      </c>
    </row>
    <row r="2484" spans="1:14">
      <c r="A2484" t="s">
        <v>6215</v>
      </c>
      <c r="B2484">
        <v>24</v>
      </c>
      <c r="C2484">
        <v>76</v>
      </c>
      <c r="D2484" t="s">
        <v>8255</v>
      </c>
      <c r="E2484">
        <v>11144518</v>
      </c>
      <c r="F2484" t="s">
        <v>1309</v>
      </c>
      <c r="G2484" t="s">
        <v>8256</v>
      </c>
      <c r="H2484">
        <v>-3855482</v>
      </c>
      <c r="I2484" t="s">
        <v>8257</v>
      </c>
      <c r="J2484" t="s">
        <v>19</v>
      </c>
      <c r="K2484" t="s">
        <v>1075</v>
      </c>
      <c r="L2484">
        <v>15000000</v>
      </c>
      <c r="M2484">
        <v>2.8</v>
      </c>
      <c r="N2484" t="s">
        <v>4112</v>
      </c>
    </row>
    <row r="2485" spans="1:14">
      <c r="A2485" t="s">
        <v>5891</v>
      </c>
      <c r="B2485">
        <v>31</v>
      </c>
      <c r="C2485">
        <v>104</v>
      </c>
      <c r="D2485" t="s">
        <v>8258</v>
      </c>
      <c r="E2485">
        <v>143653</v>
      </c>
      <c r="F2485" t="s">
        <v>7034</v>
      </c>
      <c r="G2485" t="s">
        <v>8259</v>
      </c>
      <c r="H2485">
        <v>-3856347</v>
      </c>
      <c r="I2485" t="s">
        <v>8260</v>
      </c>
      <c r="J2485" t="s">
        <v>19</v>
      </c>
      <c r="K2485" t="s">
        <v>379</v>
      </c>
      <c r="L2485">
        <v>4000000</v>
      </c>
      <c r="M2485">
        <v>6</v>
      </c>
      <c r="N2485" t="s">
        <v>949</v>
      </c>
    </row>
    <row r="2486" spans="1:14">
      <c r="A2486" t="s">
        <v>3926</v>
      </c>
      <c r="B2486">
        <v>81</v>
      </c>
      <c r="C2486">
        <v>109</v>
      </c>
      <c r="D2486" t="s">
        <v>8261</v>
      </c>
      <c r="E2486">
        <v>8134217</v>
      </c>
      <c r="F2486" t="s">
        <v>838</v>
      </c>
      <c r="G2486" t="s">
        <v>8262</v>
      </c>
      <c r="H2486">
        <v>-3865783</v>
      </c>
      <c r="I2486" t="s">
        <v>8062</v>
      </c>
      <c r="J2486" t="s">
        <v>19</v>
      </c>
      <c r="K2486" t="s">
        <v>20</v>
      </c>
      <c r="L2486">
        <v>12000000</v>
      </c>
      <c r="M2486">
        <v>7</v>
      </c>
      <c r="N2486" t="s">
        <v>2440</v>
      </c>
    </row>
    <row r="2487" spans="1:14">
      <c r="A2487" t="s">
        <v>416</v>
      </c>
      <c r="B2487">
        <v>93</v>
      </c>
      <c r="C2487">
        <v>123</v>
      </c>
      <c r="D2487" t="s">
        <v>4490</v>
      </c>
      <c r="E2487">
        <v>2122561</v>
      </c>
      <c r="F2487" t="s">
        <v>1358</v>
      </c>
      <c r="G2487" t="s">
        <v>8263</v>
      </c>
      <c r="H2487">
        <v>-3877439</v>
      </c>
      <c r="I2487" t="s">
        <v>752</v>
      </c>
      <c r="J2487" t="s">
        <v>19</v>
      </c>
      <c r="K2487" t="s">
        <v>20</v>
      </c>
      <c r="L2487">
        <v>6000000</v>
      </c>
      <c r="M2487">
        <v>7.2</v>
      </c>
      <c r="N2487" t="s">
        <v>331</v>
      </c>
    </row>
    <row r="2488" spans="1:14">
      <c r="A2488" t="s">
        <v>1742</v>
      </c>
      <c r="B2488">
        <v>274</v>
      </c>
      <c r="C2488">
        <v>90</v>
      </c>
      <c r="D2488" t="s">
        <v>6172</v>
      </c>
      <c r="E2488">
        <v>101055</v>
      </c>
      <c r="F2488" t="s">
        <v>3069</v>
      </c>
      <c r="G2488" t="s">
        <v>8264</v>
      </c>
      <c r="H2488">
        <v>-3898945</v>
      </c>
      <c r="I2488" t="s">
        <v>8265</v>
      </c>
      <c r="J2488" t="s">
        <v>19</v>
      </c>
      <c r="K2488" t="s">
        <v>20</v>
      </c>
      <c r="L2488">
        <v>4000000</v>
      </c>
      <c r="M2488">
        <v>5</v>
      </c>
      <c r="N2488" t="s">
        <v>116</v>
      </c>
    </row>
    <row r="2489" spans="1:14">
      <c r="A2489" t="s">
        <v>4920</v>
      </c>
      <c r="B2489">
        <v>26</v>
      </c>
      <c r="C2489">
        <v>120</v>
      </c>
      <c r="D2489" t="s">
        <v>6477</v>
      </c>
      <c r="E2489">
        <v>100412</v>
      </c>
      <c r="F2489" t="s">
        <v>8266</v>
      </c>
      <c r="G2489" t="s">
        <v>8267</v>
      </c>
      <c r="H2489">
        <v>-3899588</v>
      </c>
      <c r="I2489" t="s">
        <v>8268</v>
      </c>
      <c r="J2489" t="s">
        <v>81</v>
      </c>
      <c r="K2489" t="s">
        <v>2875</v>
      </c>
      <c r="L2489">
        <v>4000000</v>
      </c>
      <c r="M2489">
        <v>7.7</v>
      </c>
      <c r="N2489" t="s">
        <v>48</v>
      </c>
    </row>
    <row r="2490" spans="1:14">
      <c r="A2490" t="s">
        <v>2050</v>
      </c>
      <c r="B2490">
        <v>19</v>
      </c>
      <c r="C2490">
        <v>103</v>
      </c>
      <c r="D2490" t="s">
        <v>6841</v>
      </c>
      <c r="E2490">
        <v>1100000</v>
      </c>
      <c r="F2490" t="s">
        <v>3383</v>
      </c>
      <c r="G2490" t="s">
        <v>8269</v>
      </c>
      <c r="H2490">
        <v>-3900000</v>
      </c>
      <c r="I2490" t="s">
        <v>7671</v>
      </c>
      <c r="J2490" t="s">
        <v>19</v>
      </c>
      <c r="K2490" t="s">
        <v>20</v>
      </c>
      <c r="L2490">
        <v>5000000</v>
      </c>
      <c r="M2490">
        <v>6.8</v>
      </c>
      <c r="N2490" t="s">
        <v>758</v>
      </c>
    </row>
    <row r="2491" spans="1:14">
      <c r="A2491" t="s">
        <v>883</v>
      </c>
      <c r="B2491">
        <v>204</v>
      </c>
      <c r="C2491">
        <v>94</v>
      </c>
      <c r="D2491" t="s">
        <v>3992</v>
      </c>
      <c r="E2491">
        <v>1082044</v>
      </c>
      <c r="F2491" t="s">
        <v>84</v>
      </c>
      <c r="G2491" t="s">
        <v>8270</v>
      </c>
      <c r="H2491">
        <v>-3917956</v>
      </c>
      <c r="I2491" t="s">
        <v>1105</v>
      </c>
      <c r="J2491" t="s">
        <v>19</v>
      </c>
      <c r="K2491" t="s">
        <v>2850</v>
      </c>
      <c r="L2491">
        <v>5000000</v>
      </c>
      <c r="M2491">
        <v>7.7</v>
      </c>
      <c r="N2491" t="s">
        <v>1124</v>
      </c>
    </row>
    <row r="2492" spans="1:14">
      <c r="A2492" t="s">
        <v>1900</v>
      </c>
      <c r="B2492">
        <v>147</v>
      </c>
      <c r="C2492">
        <v>99</v>
      </c>
      <c r="D2492" t="s">
        <v>1944</v>
      </c>
      <c r="E2492">
        <v>2077046</v>
      </c>
      <c r="F2492" t="s">
        <v>5437</v>
      </c>
      <c r="G2492" t="s">
        <v>8271</v>
      </c>
      <c r="H2492">
        <v>-3922954</v>
      </c>
      <c r="I2492" t="s">
        <v>5788</v>
      </c>
      <c r="J2492" t="s">
        <v>19</v>
      </c>
      <c r="K2492" t="s">
        <v>20</v>
      </c>
      <c r="L2492">
        <v>6000000</v>
      </c>
      <c r="M2492">
        <v>7</v>
      </c>
      <c r="N2492" t="s">
        <v>564</v>
      </c>
    </row>
    <row r="2493" spans="1:14">
      <c r="A2493" t="s">
        <v>4554</v>
      </c>
      <c r="B2493">
        <v>91</v>
      </c>
      <c r="C2493">
        <v>104</v>
      </c>
      <c r="D2493" t="s">
        <v>3197</v>
      </c>
      <c r="E2493">
        <v>1056102</v>
      </c>
      <c r="F2493" t="s">
        <v>4124</v>
      </c>
      <c r="G2493" t="s">
        <v>8272</v>
      </c>
      <c r="H2493">
        <v>-3943898</v>
      </c>
      <c r="I2493" t="s">
        <v>8273</v>
      </c>
      <c r="J2493" t="s">
        <v>19</v>
      </c>
      <c r="K2493" t="s">
        <v>20</v>
      </c>
      <c r="L2493">
        <v>5000000</v>
      </c>
      <c r="M2493">
        <v>6.6</v>
      </c>
      <c r="N2493" t="s">
        <v>1040</v>
      </c>
    </row>
    <row r="2494" spans="1:14">
      <c r="A2494" t="s">
        <v>6115</v>
      </c>
      <c r="B2494">
        <v>38</v>
      </c>
      <c r="C2494">
        <v>96</v>
      </c>
      <c r="D2494" t="s">
        <v>189</v>
      </c>
      <c r="E2494">
        <v>6044618</v>
      </c>
      <c r="F2494" t="s">
        <v>3678</v>
      </c>
      <c r="G2494" t="s">
        <v>8274</v>
      </c>
      <c r="H2494">
        <v>-3955382</v>
      </c>
      <c r="I2494" t="s">
        <v>3280</v>
      </c>
      <c r="J2494" t="s">
        <v>19</v>
      </c>
      <c r="K2494" t="s">
        <v>20</v>
      </c>
      <c r="L2494">
        <v>10000000</v>
      </c>
      <c r="M2494">
        <v>5.6</v>
      </c>
      <c r="N2494" t="s">
        <v>7366</v>
      </c>
    </row>
    <row r="2495" spans="1:14">
      <c r="A2495" t="s">
        <v>1421</v>
      </c>
      <c r="B2495">
        <v>267</v>
      </c>
      <c r="C2495">
        <v>114</v>
      </c>
      <c r="D2495" t="s">
        <v>8275</v>
      </c>
      <c r="E2495">
        <v>33037754</v>
      </c>
      <c r="F2495" t="s">
        <v>957</v>
      </c>
      <c r="G2495" t="s">
        <v>8276</v>
      </c>
      <c r="H2495">
        <v>-3962246</v>
      </c>
      <c r="I2495" t="s">
        <v>5789</v>
      </c>
      <c r="J2495" t="s">
        <v>19</v>
      </c>
      <c r="K2495" t="s">
        <v>20</v>
      </c>
      <c r="L2495">
        <v>37000000</v>
      </c>
      <c r="M2495">
        <v>6</v>
      </c>
      <c r="N2495" t="s">
        <v>2558</v>
      </c>
    </row>
    <row r="2496" spans="1:14">
      <c r="A2496" t="s">
        <v>3954</v>
      </c>
      <c r="B2496">
        <v>84</v>
      </c>
      <c r="C2496">
        <v>95</v>
      </c>
      <c r="D2496" t="s">
        <v>8277</v>
      </c>
      <c r="E2496">
        <v>2025238</v>
      </c>
      <c r="F2496" t="s">
        <v>7469</v>
      </c>
      <c r="G2496" t="s">
        <v>8278</v>
      </c>
      <c r="H2496">
        <v>-3974762</v>
      </c>
      <c r="I2496" t="s">
        <v>8279</v>
      </c>
      <c r="J2496" t="s">
        <v>19</v>
      </c>
      <c r="K2496" t="s">
        <v>20</v>
      </c>
      <c r="L2496">
        <v>6000000</v>
      </c>
      <c r="M2496">
        <v>5.8</v>
      </c>
      <c r="N2496" t="s">
        <v>5280</v>
      </c>
    </row>
    <row r="2497" spans="1:14">
      <c r="A2497" t="s">
        <v>5021</v>
      </c>
      <c r="B2497">
        <v>70</v>
      </c>
      <c r="C2497">
        <v>106</v>
      </c>
      <c r="D2497" t="s">
        <v>8280</v>
      </c>
      <c r="E2497">
        <v>20262</v>
      </c>
      <c r="F2497" t="s">
        <v>8281</v>
      </c>
      <c r="G2497" t="s">
        <v>8282</v>
      </c>
      <c r="H2497">
        <v>-3979738</v>
      </c>
      <c r="I2497" t="s">
        <v>8283</v>
      </c>
      <c r="J2497" t="s">
        <v>117</v>
      </c>
      <c r="K2497" t="s">
        <v>6350</v>
      </c>
      <c r="L2497">
        <v>4000000</v>
      </c>
      <c r="M2497">
        <v>6.1</v>
      </c>
      <c r="N2497" t="s">
        <v>48</v>
      </c>
    </row>
    <row r="2498" spans="1:14">
      <c r="A2498" t="s">
        <v>2153</v>
      </c>
      <c r="B2498">
        <v>12</v>
      </c>
      <c r="C2498">
        <v>92</v>
      </c>
      <c r="D2498" t="s">
        <v>3892</v>
      </c>
      <c r="E2498">
        <v>12836</v>
      </c>
      <c r="F2498" t="s">
        <v>1004</v>
      </c>
      <c r="G2498" t="s">
        <v>8284</v>
      </c>
      <c r="H2498">
        <v>-3987164</v>
      </c>
      <c r="I2498" t="s">
        <v>5430</v>
      </c>
      <c r="J2498" t="s">
        <v>19</v>
      </c>
      <c r="K2498" t="s">
        <v>20</v>
      </c>
      <c r="L2498">
        <v>4000000</v>
      </c>
      <c r="M2498">
        <v>5.8</v>
      </c>
      <c r="N2498" t="s">
        <v>949</v>
      </c>
    </row>
    <row r="2499" spans="1:14">
      <c r="A2499" t="s">
        <v>1907</v>
      </c>
      <c r="B2499">
        <v>142</v>
      </c>
      <c r="C2499">
        <v>115</v>
      </c>
      <c r="D2499" t="s">
        <v>8285</v>
      </c>
      <c r="E2499">
        <v>8060</v>
      </c>
      <c r="F2499" t="s">
        <v>8281</v>
      </c>
      <c r="G2499" t="s">
        <v>8286</v>
      </c>
      <c r="H2499">
        <v>-3991940</v>
      </c>
      <c r="I2499" t="s">
        <v>8287</v>
      </c>
      <c r="J2499" t="s">
        <v>117</v>
      </c>
      <c r="K2499" t="s">
        <v>6350</v>
      </c>
      <c r="L2499">
        <v>4000000</v>
      </c>
      <c r="M2499">
        <v>8.1</v>
      </c>
      <c r="N2499" t="s">
        <v>87</v>
      </c>
    </row>
    <row r="2500" spans="1:14">
      <c r="A2500" t="s">
        <v>6030</v>
      </c>
      <c r="B2500">
        <v>36</v>
      </c>
      <c r="C2500">
        <v>93</v>
      </c>
      <c r="D2500" t="s">
        <v>8288</v>
      </c>
      <c r="E2500">
        <v>4063</v>
      </c>
      <c r="F2500" t="s">
        <v>8289</v>
      </c>
      <c r="G2500" t="s">
        <v>8290</v>
      </c>
      <c r="H2500">
        <v>-3995937</v>
      </c>
      <c r="I2500" t="s">
        <v>8291</v>
      </c>
      <c r="J2500" t="s">
        <v>19</v>
      </c>
      <c r="K2500" t="s">
        <v>1075</v>
      </c>
      <c r="L2500">
        <v>4000000</v>
      </c>
      <c r="M2500">
        <v>5.2</v>
      </c>
      <c r="N2500" t="s">
        <v>2141</v>
      </c>
    </row>
    <row r="2501" spans="1:14">
      <c r="A2501" t="s">
        <v>3694</v>
      </c>
      <c r="B2501">
        <v>328</v>
      </c>
      <c r="C2501">
        <v>92</v>
      </c>
      <c r="D2501" t="s">
        <v>2932</v>
      </c>
      <c r="E2501">
        <v>55994557</v>
      </c>
      <c r="F2501" t="s">
        <v>259</v>
      </c>
      <c r="G2501" t="s">
        <v>8292</v>
      </c>
      <c r="H2501">
        <v>-4005443</v>
      </c>
      <c r="I2501" t="s">
        <v>4081</v>
      </c>
      <c r="J2501" t="s">
        <v>19</v>
      </c>
      <c r="K2501" t="s">
        <v>20</v>
      </c>
      <c r="L2501">
        <v>60000000</v>
      </c>
      <c r="M2501">
        <v>7</v>
      </c>
      <c r="N2501" t="s">
        <v>303</v>
      </c>
    </row>
    <row r="2502" spans="1:14">
      <c r="A2502" t="s">
        <v>2019</v>
      </c>
      <c r="B2502">
        <v>440</v>
      </c>
      <c r="C2502">
        <v>90</v>
      </c>
      <c r="D2502" t="s">
        <v>1129</v>
      </c>
      <c r="E2502">
        <v>778565</v>
      </c>
      <c r="F2502" t="s">
        <v>1356</v>
      </c>
      <c r="G2502" t="s">
        <v>8293</v>
      </c>
      <c r="H2502">
        <v>-4021435</v>
      </c>
      <c r="I2502" t="s">
        <v>8294</v>
      </c>
      <c r="J2502" t="s">
        <v>19</v>
      </c>
      <c r="K2502" t="s">
        <v>7040</v>
      </c>
      <c r="L2502">
        <v>4800000</v>
      </c>
      <c r="M2502">
        <v>5.7</v>
      </c>
      <c r="N2502" t="s">
        <v>758</v>
      </c>
    </row>
    <row r="2503" spans="1:14">
      <c r="A2503" t="s">
        <v>6239</v>
      </c>
      <c r="B2503">
        <v>167</v>
      </c>
      <c r="C2503">
        <v>101</v>
      </c>
      <c r="D2503" t="s">
        <v>8295</v>
      </c>
      <c r="E2503">
        <v>11956207</v>
      </c>
      <c r="F2503" t="s">
        <v>5683</v>
      </c>
      <c r="G2503" t="s">
        <v>8296</v>
      </c>
      <c r="H2503">
        <v>-4043793</v>
      </c>
      <c r="I2503" t="s">
        <v>8297</v>
      </c>
      <c r="J2503" t="s">
        <v>19</v>
      </c>
      <c r="K2503" t="s">
        <v>20</v>
      </c>
      <c r="L2503">
        <v>16000000</v>
      </c>
      <c r="M2503">
        <v>5.0999999999999996</v>
      </c>
      <c r="N2503" t="s">
        <v>1318</v>
      </c>
    </row>
    <row r="2504" spans="1:14">
      <c r="A2504" t="s">
        <v>1794</v>
      </c>
      <c r="B2504">
        <v>222</v>
      </c>
      <c r="C2504">
        <v>119</v>
      </c>
      <c r="D2504" t="s">
        <v>7099</v>
      </c>
      <c r="E2504">
        <v>4440055</v>
      </c>
      <c r="F2504" t="s">
        <v>7190</v>
      </c>
      <c r="G2504" t="s">
        <v>8298</v>
      </c>
      <c r="H2504">
        <v>-4059945</v>
      </c>
      <c r="I2504" t="s">
        <v>8299</v>
      </c>
      <c r="J2504" t="s">
        <v>19</v>
      </c>
      <c r="K2504" t="s">
        <v>379</v>
      </c>
      <c r="L2504">
        <v>8500000</v>
      </c>
      <c r="M2504">
        <v>7</v>
      </c>
      <c r="N2504" t="s">
        <v>2060</v>
      </c>
    </row>
    <row r="2505" spans="1:14">
      <c r="A2505" t="s">
        <v>284</v>
      </c>
      <c r="B2505">
        <v>394</v>
      </c>
      <c r="C2505">
        <v>93</v>
      </c>
      <c r="D2505" t="s">
        <v>615</v>
      </c>
      <c r="E2505">
        <v>18934858</v>
      </c>
      <c r="F2505" t="s">
        <v>646</v>
      </c>
      <c r="G2505" t="s">
        <v>8300</v>
      </c>
      <c r="H2505">
        <v>-4065142</v>
      </c>
      <c r="I2505" t="s">
        <v>3252</v>
      </c>
      <c r="J2505" t="s">
        <v>19</v>
      </c>
      <c r="K2505" t="s">
        <v>5659</v>
      </c>
      <c r="L2505">
        <v>23000000</v>
      </c>
      <c r="M2505">
        <v>5.8</v>
      </c>
      <c r="N2505" t="s">
        <v>335</v>
      </c>
    </row>
    <row r="2506" spans="1:14">
      <c r="A2506" t="s">
        <v>4744</v>
      </c>
      <c r="B2506">
        <v>103</v>
      </c>
      <c r="C2506">
        <v>97</v>
      </c>
      <c r="D2506" t="s">
        <v>2431</v>
      </c>
      <c r="E2506">
        <v>28927720</v>
      </c>
      <c r="F2506" t="s">
        <v>1004</v>
      </c>
      <c r="G2506" t="s">
        <v>8301</v>
      </c>
      <c r="H2506">
        <v>-4072280</v>
      </c>
      <c r="I2506" t="s">
        <v>8302</v>
      </c>
      <c r="J2506" t="s">
        <v>19</v>
      </c>
      <c r="K2506" t="s">
        <v>20</v>
      </c>
      <c r="L2506">
        <v>33000000</v>
      </c>
      <c r="M2506">
        <v>5.3</v>
      </c>
      <c r="N2506" t="s">
        <v>7581</v>
      </c>
    </row>
    <row r="2507" spans="1:14">
      <c r="A2507" t="s">
        <v>3181</v>
      </c>
      <c r="B2507">
        <v>29</v>
      </c>
      <c r="C2507">
        <v>192</v>
      </c>
      <c r="D2507" t="s">
        <v>8303</v>
      </c>
      <c r="E2507">
        <v>2921738</v>
      </c>
      <c r="F2507" t="s">
        <v>8304</v>
      </c>
      <c r="G2507" t="s">
        <v>8305</v>
      </c>
      <c r="H2507">
        <v>-4078262</v>
      </c>
      <c r="I2507" t="s">
        <v>3599</v>
      </c>
      <c r="J2507" t="s">
        <v>97</v>
      </c>
      <c r="K2507" t="s">
        <v>5986</v>
      </c>
      <c r="L2507">
        <v>7000000</v>
      </c>
      <c r="M2507">
        <v>7.9</v>
      </c>
      <c r="N2507" t="s">
        <v>1322</v>
      </c>
    </row>
    <row r="2508" spans="1:14">
      <c r="A2508" t="s">
        <v>5604</v>
      </c>
      <c r="B2508">
        <v>288</v>
      </c>
      <c r="C2508">
        <v>107</v>
      </c>
      <c r="D2508" t="s">
        <v>6958</v>
      </c>
      <c r="E2508">
        <v>7918283</v>
      </c>
      <c r="F2508" t="s">
        <v>2780</v>
      </c>
      <c r="G2508" t="s">
        <v>8306</v>
      </c>
      <c r="H2508">
        <v>-4081717</v>
      </c>
      <c r="I2508" t="s">
        <v>1105</v>
      </c>
      <c r="J2508" t="s">
        <v>19</v>
      </c>
      <c r="K2508" t="s">
        <v>20</v>
      </c>
      <c r="L2508">
        <v>12000000</v>
      </c>
      <c r="M2508">
        <v>6.6</v>
      </c>
      <c r="N2508" t="s">
        <v>1124</v>
      </c>
    </row>
    <row r="2509" spans="1:14">
      <c r="A2509" t="s">
        <v>5505</v>
      </c>
      <c r="B2509">
        <v>87</v>
      </c>
      <c r="C2509">
        <v>100</v>
      </c>
      <c r="D2509" t="s">
        <v>8307</v>
      </c>
      <c r="E2509">
        <v>513836</v>
      </c>
      <c r="F2509" t="s">
        <v>8308</v>
      </c>
      <c r="G2509" t="s">
        <v>8309</v>
      </c>
      <c r="H2509">
        <v>-4086164</v>
      </c>
      <c r="I2509" t="s">
        <v>6828</v>
      </c>
      <c r="J2509" t="s">
        <v>65</v>
      </c>
      <c r="K2509" t="s">
        <v>822</v>
      </c>
      <c r="L2509">
        <v>4600000</v>
      </c>
      <c r="M2509">
        <v>7.2</v>
      </c>
      <c r="N2509" t="s">
        <v>564</v>
      </c>
    </row>
    <row r="2510" spans="1:14">
      <c r="A2510" t="s">
        <v>2212</v>
      </c>
      <c r="B2510">
        <v>70</v>
      </c>
      <c r="C2510">
        <v>92</v>
      </c>
      <c r="D2510" t="s">
        <v>8310</v>
      </c>
      <c r="E2510">
        <v>85884815</v>
      </c>
      <c r="F2510" t="s">
        <v>2902</v>
      </c>
      <c r="G2510" t="s">
        <v>8311</v>
      </c>
      <c r="H2510">
        <v>-4115185</v>
      </c>
      <c r="I2510" t="s">
        <v>531</v>
      </c>
      <c r="J2510" t="s">
        <v>19</v>
      </c>
      <c r="K2510" t="s">
        <v>20</v>
      </c>
      <c r="L2510">
        <v>90000000</v>
      </c>
      <c r="M2510">
        <v>5</v>
      </c>
      <c r="N2510" t="s">
        <v>2006</v>
      </c>
    </row>
    <row r="2511" spans="1:14">
      <c r="A2511" t="s">
        <v>1128</v>
      </c>
      <c r="B2511">
        <v>129</v>
      </c>
      <c r="C2511">
        <v>92</v>
      </c>
      <c r="D2511" t="s">
        <v>412</v>
      </c>
      <c r="E2511">
        <v>4881867</v>
      </c>
      <c r="F2511" t="s">
        <v>122</v>
      </c>
      <c r="G2511" t="s">
        <v>8312</v>
      </c>
      <c r="H2511">
        <v>-4118133</v>
      </c>
      <c r="I2511" t="s">
        <v>1315</v>
      </c>
      <c r="J2511" t="s">
        <v>19</v>
      </c>
      <c r="K2511" t="s">
        <v>20</v>
      </c>
      <c r="L2511">
        <v>9000000</v>
      </c>
      <c r="M2511">
        <v>6.4</v>
      </c>
      <c r="N2511" t="s">
        <v>582</v>
      </c>
    </row>
    <row r="2512" spans="1:14">
      <c r="A2512" t="s">
        <v>6048</v>
      </c>
      <c r="B2512">
        <v>6</v>
      </c>
      <c r="C2512">
        <v>118</v>
      </c>
      <c r="D2512" t="s">
        <v>5581</v>
      </c>
      <c r="E2512">
        <v>3347439</v>
      </c>
      <c r="F2512" t="s">
        <v>8313</v>
      </c>
      <c r="G2512" t="s">
        <v>8314</v>
      </c>
      <c r="H2512">
        <v>-4152561</v>
      </c>
      <c r="I2512" t="s">
        <v>8315</v>
      </c>
      <c r="J2512" t="s">
        <v>19</v>
      </c>
      <c r="K2512" t="s">
        <v>20</v>
      </c>
      <c r="L2512">
        <v>7500000</v>
      </c>
      <c r="M2512">
        <v>6.9</v>
      </c>
      <c r="N2512" t="s">
        <v>32</v>
      </c>
    </row>
    <row r="2513" spans="1:14">
      <c r="A2513" t="s">
        <v>6370</v>
      </c>
      <c r="B2513">
        <v>121</v>
      </c>
      <c r="C2513">
        <v>97</v>
      </c>
      <c r="D2513" t="s">
        <v>6887</v>
      </c>
      <c r="E2513">
        <v>434417</v>
      </c>
      <c r="F2513" t="s">
        <v>1320</v>
      </c>
      <c r="G2513" t="s">
        <v>8316</v>
      </c>
      <c r="H2513">
        <v>-4165583</v>
      </c>
      <c r="I2513" t="s">
        <v>4740</v>
      </c>
      <c r="J2513" t="s">
        <v>19</v>
      </c>
      <c r="K2513" t="s">
        <v>2850</v>
      </c>
      <c r="L2513">
        <v>4600000</v>
      </c>
      <c r="M2513">
        <v>5.9</v>
      </c>
      <c r="N2513" t="s">
        <v>48</v>
      </c>
    </row>
    <row r="2514" spans="1:14">
      <c r="A2514" t="s">
        <v>4574</v>
      </c>
      <c r="B2514">
        <v>12</v>
      </c>
      <c r="C2514">
        <v>99</v>
      </c>
      <c r="D2514" t="s">
        <v>4887</v>
      </c>
      <c r="E2514">
        <v>830210</v>
      </c>
      <c r="F2514" t="s">
        <v>4501</v>
      </c>
      <c r="G2514" t="s">
        <v>8317</v>
      </c>
      <c r="H2514">
        <v>-4169790</v>
      </c>
      <c r="I2514" t="s">
        <v>8318</v>
      </c>
      <c r="J2514" t="s">
        <v>19</v>
      </c>
      <c r="K2514" t="s">
        <v>20</v>
      </c>
      <c r="L2514">
        <v>5000000</v>
      </c>
      <c r="M2514">
        <v>4.4000000000000004</v>
      </c>
      <c r="N2514" t="s">
        <v>6706</v>
      </c>
    </row>
    <row r="2515" spans="1:14">
      <c r="A2515" t="s">
        <v>3181</v>
      </c>
      <c r="B2515">
        <v>50</v>
      </c>
      <c r="C2515">
        <v>176</v>
      </c>
      <c r="D2515" t="s">
        <v>8319</v>
      </c>
      <c r="E2515">
        <v>3047539</v>
      </c>
      <c r="F2515" t="s">
        <v>8304</v>
      </c>
      <c r="G2515" t="s">
        <v>8320</v>
      </c>
      <c r="H2515">
        <v>-4170061</v>
      </c>
      <c r="I2515" t="s">
        <v>8321</v>
      </c>
      <c r="J2515" t="s">
        <v>97</v>
      </c>
      <c r="K2515" t="s">
        <v>5986</v>
      </c>
      <c r="L2515">
        <v>7217600</v>
      </c>
      <c r="M2515">
        <v>6.9</v>
      </c>
      <c r="N2515" t="s">
        <v>32</v>
      </c>
    </row>
    <row r="2516" spans="1:14">
      <c r="A2516" t="s">
        <v>629</v>
      </c>
      <c r="B2516">
        <v>201</v>
      </c>
      <c r="C2516">
        <v>128</v>
      </c>
      <c r="D2516" t="s">
        <v>5863</v>
      </c>
      <c r="E2516">
        <v>15797907</v>
      </c>
      <c r="F2516" t="s">
        <v>8322</v>
      </c>
      <c r="G2516" t="s">
        <v>8323</v>
      </c>
      <c r="H2516">
        <v>-4202093</v>
      </c>
      <c r="I2516" t="s">
        <v>8324</v>
      </c>
      <c r="J2516" t="s">
        <v>182</v>
      </c>
      <c r="K2516" t="s">
        <v>20</v>
      </c>
      <c r="L2516">
        <v>20000000</v>
      </c>
      <c r="M2516">
        <v>7.6</v>
      </c>
      <c r="N2516" t="s">
        <v>48</v>
      </c>
    </row>
    <row r="2517" spans="1:14">
      <c r="A2517" t="s">
        <v>2936</v>
      </c>
      <c r="B2517">
        <v>100</v>
      </c>
      <c r="C2517">
        <v>91</v>
      </c>
      <c r="D2517" t="s">
        <v>739</v>
      </c>
      <c r="E2517">
        <v>1292119</v>
      </c>
      <c r="F2517" t="s">
        <v>28</v>
      </c>
      <c r="G2517" t="s">
        <v>8325</v>
      </c>
      <c r="H2517">
        <v>-4207881</v>
      </c>
      <c r="I2517" t="s">
        <v>5015</v>
      </c>
      <c r="J2517" t="s">
        <v>19</v>
      </c>
      <c r="K2517" t="s">
        <v>379</v>
      </c>
      <c r="L2517">
        <v>5500000</v>
      </c>
      <c r="M2517">
        <v>7.1</v>
      </c>
      <c r="N2517" t="s">
        <v>2060</v>
      </c>
    </row>
    <row r="2518" spans="1:14">
      <c r="A2518" t="s">
        <v>6529</v>
      </c>
      <c r="B2518">
        <v>200</v>
      </c>
      <c r="C2518">
        <v>116</v>
      </c>
      <c r="D2518" t="s">
        <v>3040</v>
      </c>
      <c r="E2518">
        <v>2268296</v>
      </c>
      <c r="F2518" t="s">
        <v>4387</v>
      </c>
      <c r="G2518" t="s">
        <v>8326</v>
      </c>
      <c r="H2518">
        <v>-4231704</v>
      </c>
      <c r="I2518" t="s">
        <v>2238</v>
      </c>
      <c r="J2518" t="s">
        <v>19</v>
      </c>
      <c r="K2518" t="s">
        <v>379</v>
      </c>
      <c r="L2518">
        <v>6500000</v>
      </c>
      <c r="M2518">
        <v>6.9</v>
      </c>
      <c r="N2518" t="s">
        <v>1124</v>
      </c>
    </row>
    <row r="2519" spans="1:14">
      <c r="A2519" t="s">
        <v>266</v>
      </c>
      <c r="B2519">
        <v>42</v>
      </c>
      <c r="C2519">
        <v>124</v>
      </c>
      <c r="D2519" t="s">
        <v>7954</v>
      </c>
      <c r="E2519">
        <v>10763469</v>
      </c>
      <c r="F2519" t="s">
        <v>266</v>
      </c>
      <c r="G2519" t="s">
        <v>8327</v>
      </c>
      <c r="H2519">
        <v>-4236531</v>
      </c>
      <c r="I2519" t="s">
        <v>8328</v>
      </c>
      <c r="J2519" t="s">
        <v>19</v>
      </c>
      <c r="K2519" t="s">
        <v>20</v>
      </c>
      <c r="L2519">
        <v>15000000</v>
      </c>
      <c r="M2519">
        <v>6.4</v>
      </c>
      <c r="N2519" t="s">
        <v>564</v>
      </c>
    </row>
    <row r="2520" spans="1:14">
      <c r="A2520" t="s">
        <v>1029</v>
      </c>
      <c r="B2520">
        <v>262</v>
      </c>
      <c r="C2520">
        <v>150</v>
      </c>
      <c r="D2520" t="s">
        <v>8329</v>
      </c>
      <c r="E2520">
        <v>3958500</v>
      </c>
      <c r="F2520" t="s">
        <v>8245</v>
      </c>
      <c r="G2520" t="s">
        <v>8330</v>
      </c>
      <c r="H2520">
        <v>-4241500</v>
      </c>
      <c r="I2520" t="s">
        <v>8331</v>
      </c>
      <c r="J2520" t="s">
        <v>19</v>
      </c>
      <c r="K2520" t="s">
        <v>379</v>
      </c>
      <c r="L2520">
        <v>8200000</v>
      </c>
      <c r="M2520">
        <v>6.8</v>
      </c>
      <c r="N2520" t="s">
        <v>1664</v>
      </c>
    </row>
    <row r="2521" spans="1:14">
      <c r="A2521" t="s">
        <v>5900</v>
      </c>
      <c r="B2521">
        <v>52</v>
      </c>
      <c r="C2521">
        <v>96</v>
      </c>
      <c r="D2521" t="s">
        <v>2245</v>
      </c>
      <c r="E2521">
        <v>3713002</v>
      </c>
      <c r="F2521" t="s">
        <v>5101</v>
      </c>
      <c r="G2521" t="s">
        <v>8332</v>
      </c>
      <c r="H2521">
        <v>-4286998</v>
      </c>
      <c r="I2521" t="s">
        <v>8333</v>
      </c>
      <c r="J2521" t="s">
        <v>19</v>
      </c>
      <c r="K2521" t="s">
        <v>20</v>
      </c>
      <c r="L2521">
        <v>8000000</v>
      </c>
      <c r="M2521">
        <v>2.7</v>
      </c>
      <c r="N2521" t="s">
        <v>173</v>
      </c>
    </row>
    <row r="2522" spans="1:14">
      <c r="A2522" t="s">
        <v>5718</v>
      </c>
      <c r="B2522">
        <v>77</v>
      </c>
      <c r="C2522">
        <v>84</v>
      </c>
      <c r="D2522" t="s">
        <v>4233</v>
      </c>
      <c r="E2522">
        <v>15712072</v>
      </c>
      <c r="F2522" t="s">
        <v>2286</v>
      </c>
      <c r="G2522" t="s">
        <v>8334</v>
      </c>
      <c r="H2522">
        <v>-4287928</v>
      </c>
      <c r="I2522" t="s">
        <v>7653</v>
      </c>
      <c r="J2522" t="s">
        <v>19</v>
      </c>
      <c r="K2522" t="s">
        <v>20</v>
      </c>
      <c r="L2522">
        <v>20000000</v>
      </c>
      <c r="M2522">
        <v>5.8</v>
      </c>
      <c r="N2522" t="s">
        <v>87</v>
      </c>
    </row>
    <row r="2523" spans="1:14">
      <c r="A2523" t="s">
        <v>2949</v>
      </c>
      <c r="B2523">
        <v>81</v>
      </c>
      <c r="C2523">
        <v>89</v>
      </c>
      <c r="D2523" t="s">
        <v>1299</v>
      </c>
      <c r="E2523">
        <v>12693621</v>
      </c>
      <c r="F2523" t="s">
        <v>136</v>
      </c>
      <c r="G2523" t="s">
        <v>8335</v>
      </c>
      <c r="H2523">
        <v>-4306379</v>
      </c>
      <c r="I2523" t="s">
        <v>6531</v>
      </c>
      <c r="J2523" t="s">
        <v>19</v>
      </c>
      <c r="K2523" t="s">
        <v>20</v>
      </c>
      <c r="L2523">
        <v>17000000</v>
      </c>
      <c r="M2523">
        <v>4.8</v>
      </c>
      <c r="N2523" t="s">
        <v>861</v>
      </c>
    </row>
    <row r="2524" spans="1:14">
      <c r="A2524" t="s">
        <v>1112</v>
      </c>
      <c r="B2524">
        <v>208</v>
      </c>
      <c r="C2524">
        <v>112</v>
      </c>
      <c r="D2524" t="s">
        <v>4280</v>
      </c>
      <c r="E2524">
        <v>30691439</v>
      </c>
      <c r="F2524" t="s">
        <v>2945</v>
      </c>
      <c r="G2524" t="s">
        <v>8336</v>
      </c>
      <c r="H2524">
        <v>-4308561</v>
      </c>
      <c r="I2524" t="s">
        <v>604</v>
      </c>
      <c r="J2524" t="s">
        <v>19</v>
      </c>
      <c r="K2524" t="s">
        <v>20</v>
      </c>
      <c r="L2524">
        <v>35000000</v>
      </c>
      <c r="M2524">
        <v>6.2</v>
      </c>
      <c r="N2524" t="s">
        <v>1318</v>
      </c>
    </row>
    <row r="2525" spans="1:14">
      <c r="A2525" t="s">
        <v>1161</v>
      </c>
      <c r="B2525">
        <v>136</v>
      </c>
      <c r="C2525">
        <v>99</v>
      </c>
      <c r="D2525" t="s">
        <v>551</v>
      </c>
      <c r="E2525">
        <v>4681503</v>
      </c>
      <c r="F2525" t="s">
        <v>558</v>
      </c>
      <c r="G2525" t="s">
        <v>8337</v>
      </c>
      <c r="H2525">
        <v>-4318497</v>
      </c>
      <c r="I2525" t="s">
        <v>8338</v>
      </c>
      <c r="J2525" t="s">
        <v>19</v>
      </c>
      <c r="K2525" t="s">
        <v>20</v>
      </c>
      <c r="L2525">
        <v>9000000</v>
      </c>
      <c r="M2525">
        <v>7</v>
      </c>
      <c r="N2525" t="s">
        <v>167</v>
      </c>
    </row>
    <row r="2526" spans="1:14">
      <c r="A2526" t="s">
        <v>1082</v>
      </c>
      <c r="B2526">
        <v>119</v>
      </c>
      <c r="C2526">
        <v>103</v>
      </c>
      <c r="D2526" t="s">
        <v>6610</v>
      </c>
      <c r="E2526">
        <v>30669413</v>
      </c>
      <c r="F2526" t="s">
        <v>262</v>
      </c>
      <c r="G2526" t="s">
        <v>8339</v>
      </c>
      <c r="H2526">
        <v>-4330587</v>
      </c>
      <c r="I2526" t="s">
        <v>8340</v>
      </c>
      <c r="J2526" t="s">
        <v>19</v>
      </c>
      <c r="K2526" t="s">
        <v>20</v>
      </c>
      <c r="L2526">
        <v>35000000</v>
      </c>
      <c r="M2526">
        <v>6.2</v>
      </c>
      <c r="N2526" t="s">
        <v>2631</v>
      </c>
    </row>
    <row r="2527" spans="1:14">
      <c r="A2527" t="s">
        <v>1094</v>
      </c>
      <c r="B2527">
        <v>36</v>
      </c>
      <c r="C2527">
        <v>114</v>
      </c>
      <c r="D2527" t="s">
        <v>4362</v>
      </c>
      <c r="E2527">
        <v>18653615</v>
      </c>
      <c r="F2527" t="s">
        <v>77</v>
      </c>
      <c r="G2527" t="s">
        <v>8341</v>
      </c>
      <c r="H2527">
        <v>-4346385</v>
      </c>
      <c r="I2527" t="s">
        <v>5413</v>
      </c>
      <c r="J2527" t="s">
        <v>19</v>
      </c>
      <c r="K2527" t="s">
        <v>20</v>
      </c>
      <c r="L2527">
        <v>23000000</v>
      </c>
      <c r="M2527">
        <v>6.1</v>
      </c>
      <c r="N2527" t="s">
        <v>167</v>
      </c>
    </row>
    <row r="2528" spans="1:14">
      <c r="A2528" t="s">
        <v>573</v>
      </c>
      <c r="B2528">
        <v>291</v>
      </c>
      <c r="C2528">
        <v>100</v>
      </c>
      <c r="D2528" t="s">
        <v>2261</v>
      </c>
      <c r="E2528">
        <v>37652565</v>
      </c>
      <c r="F2528" t="s">
        <v>824</v>
      </c>
      <c r="G2528" t="s">
        <v>8342</v>
      </c>
      <c r="H2528">
        <v>-4347435</v>
      </c>
      <c r="I2528" t="s">
        <v>1970</v>
      </c>
      <c r="J2528" t="s">
        <v>19</v>
      </c>
      <c r="K2528" t="s">
        <v>20</v>
      </c>
      <c r="L2528">
        <v>42000000</v>
      </c>
      <c r="M2528">
        <v>5.4</v>
      </c>
      <c r="N2528" t="s">
        <v>2211</v>
      </c>
    </row>
    <row r="2529" spans="1:14">
      <c r="A2529" t="s">
        <v>1938</v>
      </c>
      <c r="B2529">
        <v>439</v>
      </c>
      <c r="C2529">
        <v>130</v>
      </c>
      <c r="D2529" t="s">
        <v>192</v>
      </c>
      <c r="E2529">
        <v>3029870</v>
      </c>
      <c r="F2529" t="s">
        <v>4387</v>
      </c>
      <c r="G2529" t="s">
        <v>8343</v>
      </c>
      <c r="H2529">
        <v>-4370130</v>
      </c>
      <c r="I2529" t="s">
        <v>2958</v>
      </c>
      <c r="J2529" t="s">
        <v>19</v>
      </c>
      <c r="K2529" t="s">
        <v>7040</v>
      </c>
      <c r="L2529">
        <v>7400000</v>
      </c>
      <c r="M2529">
        <v>7.1</v>
      </c>
      <c r="N2529" t="s">
        <v>1001</v>
      </c>
    </row>
    <row r="2530" spans="1:14">
      <c r="A2530" t="s">
        <v>3230</v>
      </c>
      <c r="B2530">
        <v>138</v>
      </c>
      <c r="C2530">
        <v>104</v>
      </c>
      <c r="D2530" t="s">
        <v>1497</v>
      </c>
      <c r="E2530">
        <v>108229</v>
      </c>
      <c r="F2530" t="s">
        <v>76</v>
      </c>
      <c r="G2530" t="s">
        <v>8344</v>
      </c>
      <c r="H2530">
        <v>-4391771</v>
      </c>
      <c r="I2530" t="s">
        <v>3558</v>
      </c>
      <c r="J2530" t="s">
        <v>19</v>
      </c>
      <c r="K2530" t="s">
        <v>20</v>
      </c>
      <c r="L2530">
        <v>4500000</v>
      </c>
      <c r="M2530">
        <v>5.9</v>
      </c>
      <c r="N2530" t="s">
        <v>2558</v>
      </c>
    </row>
    <row r="2531" spans="1:14">
      <c r="A2531" t="s">
        <v>6196</v>
      </c>
      <c r="B2531">
        <v>4</v>
      </c>
      <c r="C2531">
        <v>100</v>
      </c>
      <c r="D2531" t="s">
        <v>8313</v>
      </c>
      <c r="E2531">
        <v>2024854</v>
      </c>
      <c r="F2531" t="s">
        <v>8345</v>
      </c>
      <c r="G2531" t="s">
        <v>8346</v>
      </c>
      <c r="H2531">
        <v>-4475146</v>
      </c>
      <c r="I2531" t="s">
        <v>5581</v>
      </c>
      <c r="J2531" t="s">
        <v>19</v>
      </c>
      <c r="K2531" t="s">
        <v>20</v>
      </c>
      <c r="L2531">
        <v>6500000</v>
      </c>
      <c r="M2531">
        <v>6.6</v>
      </c>
      <c r="N2531" t="s">
        <v>1336</v>
      </c>
    </row>
    <row r="2532" spans="1:14">
      <c r="A2532" t="s">
        <v>2430</v>
      </c>
      <c r="B2532">
        <v>65</v>
      </c>
      <c r="C2532">
        <v>96</v>
      </c>
      <c r="D2532" t="s">
        <v>2881</v>
      </c>
      <c r="E2532">
        <v>766487</v>
      </c>
      <c r="F2532" t="s">
        <v>196</v>
      </c>
      <c r="G2532" t="s">
        <v>8347</v>
      </c>
      <c r="H2532">
        <v>-4483513</v>
      </c>
      <c r="I2532" t="s">
        <v>8348</v>
      </c>
      <c r="J2532" t="s">
        <v>19</v>
      </c>
      <c r="K2532" t="s">
        <v>20</v>
      </c>
      <c r="L2532">
        <v>5250000</v>
      </c>
      <c r="M2532">
        <v>5</v>
      </c>
      <c r="N2532" t="s">
        <v>331</v>
      </c>
    </row>
    <row r="2533" spans="1:14">
      <c r="A2533" t="s">
        <v>4205</v>
      </c>
      <c r="B2533">
        <v>29</v>
      </c>
      <c r="C2533">
        <v>103</v>
      </c>
      <c r="D2533" t="s">
        <v>8349</v>
      </c>
      <c r="E2533">
        <v>8691</v>
      </c>
      <c r="F2533" t="s">
        <v>2834</v>
      </c>
      <c r="G2533" t="s">
        <v>8350</v>
      </c>
      <c r="H2533">
        <v>-4491309</v>
      </c>
      <c r="I2533" t="s">
        <v>8351</v>
      </c>
      <c r="J2533" t="s">
        <v>19</v>
      </c>
      <c r="K2533" t="s">
        <v>20</v>
      </c>
      <c r="L2533">
        <v>4500000</v>
      </c>
      <c r="M2533">
        <v>5.8</v>
      </c>
      <c r="N2533" t="s">
        <v>279</v>
      </c>
    </row>
    <row r="2534" spans="1:14">
      <c r="A2534" t="s">
        <v>644</v>
      </c>
      <c r="B2534">
        <v>202</v>
      </c>
      <c r="C2534">
        <v>110</v>
      </c>
      <c r="D2534" t="s">
        <v>86</v>
      </c>
      <c r="E2534">
        <v>22494487</v>
      </c>
      <c r="F2534" t="s">
        <v>202</v>
      </c>
      <c r="G2534" t="s">
        <v>8352</v>
      </c>
      <c r="H2534">
        <v>-4505513</v>
      </c>
      <c r="I2534" t="s">
        <v>3238</v>
      </c>
      <c r="J2534" t="s">
        <v>19</v>
      </c>
      <c r="K2534" t="s">
        <v>2416</v>
      </c>
      <c r="L2534">
        <v>27000000</v>
      </c>
      <c r="M2534">
        <v>7.8</v>
      </c>
      <c r="N2534" t="s">
        <v>1040</v>
      </c>
    </row>
    <row r="2535" spans="1:14">
      <c r="A2535" t="s">
        <v>644</v>
      </c>
      <c r="B2535">
        <v>202</v>
      </c>
      <c r="C2535">
        <v>110</v>
      </c>
      <c r="D2535" t="s">
        <v>86</v>
      </c>
      <c r="E2535">
        <v>22494487</v>
      </c>
      <c r="F2535" t="s">
        <v>202</v>
      </c>
      <c r="G2535" t="s">
        <v>8352</v>
      </c>
      <c r="H2535">
        <v>-4505513</v>
      </c>
      <c r="I2535" t="s">
        <v>3238</v>
      </c>
      <c r="J2535" t="s">
        <v>19</v>
      </c>
      <c r="K2535" t="s">
        <v>2416</v>
      </c>
      <c r="L2535">
        <v>27000000</v>
      </c>
      <c r="M2535">
        <v>7.8</v>
      </c>
      <c r="N2535" t="s">
        <v>1040</v>
      </c>
    </row>
    <row r="2536" spans="1:14">
      <c r="A2536" t="s">
        <v>5316</v>
      </c>
      <c r="B2536">
        <v>44</v>
      </c>
      <c r="C2536">
        <v>96</v>
      </c>
      <c r="D2536" t="s">
        <v>5978</v>
      </c>
      <c r="E2536">
        <v>10494147</v>
      </c>
      <c r="F2536" t="s">
        <v>1022</v>
      </c>
      <c r="G2536" t="s">
        <v>8353</v>
      </c>
      <c r="H2536">
        <v>-4505853</v>
      </c>
      <c r="I2536" t="s">
        <v>4738</v>
      </c>
      <c r="J2536" t="s">
        <v>19</v>
      </c>
      <c r="K2536" t="s">
        <v>20</v>
      </c>
      <c r="L2536">
        <v>15000000</v>
      </c>
      <c r="M2536">
        <v>5.0999999999999996</v>
      </c>
      <c r="N2536" t="s">
        <v>32</v>
      </c>
    </row>
    <row r="2537" spans="1:14">
      <c r="A2537" t="s">
        <v>4775</v>
      </c>
      <c r="B2537">
        <v>104</v>
      </c>
      <c r="C2537">
        <v>109</v>
      </c>
      <c r="D2537" t="s">
        <v>1393</v>
      </c>
      <c r="E2537">
        <v>13491653</v>
      </c>
      <c r="F2537" t="s">
        <v>376</v>
      </c>
      <c r="G2537" t="s">
        <v>8354</v>
      </c>
      <c r="H2537">
        <v>-4508347</v>
      </c>
      <c r="I2537" t="s">
        <v>1244</v>
      </c>
      <c r="J2537" t="s">
        <v>19</v>
      </c>
      <c r="K2537" t="s">
        <v>20</v>
      </c>
      <c r="L2537">
        <v>18000000</v>
      </c>
      <c r="M2537">
        <v>6.1</v>
      </c>
      <c r="N2537" t="s">
        <v>1124</v>
      </c>
    </row>
    <row r="2538" spans="1:14">
      <c r="A2538" t="s">
        <v>3166</v>
      </c>
      <c r="B2538">
        <v>198</v>
      </c>
      <c r="C2538">
        <v>120</v>
      </c>
      <c r="D2538" t="s">
        <v>8355</v>
      </c>
      <c r="E2538">
        <v>5484375</v>
      </c>
      <c r="F2538" t="s">
        <v>84</v>
      </c>
      <c r="G2538" t="s">
        <v>8356</v>
      </c>
      <c r="H2538">
        <v>-4515625</v>
      </c>
      <c r="I2538" t="s">
        <v>8357</v>
      </c>
      <c r="J2538" t="s">
        <v>19</v>
      </c>
      <c r="K2538" t="s">
        <v>20</v>
      </c>
      <c r="L2538">
        <v>10000000</v>
      </c>
      <c r="M2538">
        <v>7.3</v>
      </c>
      <c r="N2538" t="s">
        <v>8358</v>
      </c>
    </row>
    <row r="2539" spans="1:14">
      <c r="A2539" t="s">
        <v>2221</v>
      </c>
      <c r="B2539">
        <v>196</v>
      </c>
      <c r="C2539">
        <v>103</v>
      </c>
      <c r="D2539" t="s">
        <v>8359</v>
      </c>
      <c r="E2539">
        <v>25472967</v>
      </c>
      <c r="F2539" t="s">
        <v>1284</v>
      </c>
      <c r="G2539" t="s">
        <v>8360</v>
      </c>
      <c r="H2539">
        <v>-4527033</v>
      </c>
      <c r="I2539" t="s">
        <v>8361</v>
      </c>
      <c r="J2539" t="s">
        <v>19</v>
      </c>
      <c r="K2539" t="s">
        <v>20</v>
      </c>
      <c r="L2539">
        <v>30000000</v>
      </c>
      <c r="M2539">
        <v>5.6</v>
      </c>
      <c r="N2539" t="s">
        <v>2101</v>
      </c>
    </row>
    <row r="2540" spans="1:14">
      <c r="A2540" t="s">
        <v>1593</v>
      </c>
      <c r="B2540">
        <v>81</v>
      </c>
      <c r="C2540">
        <v>98</v>
      </c>
      <c r="D2540" t="s">
        <v>8362</v>
      </c>
      <c r="E2540">
        <v>15464026</v>
      </c>
      <c r="F2540" t="s">
        <v>5157</v>
      </c>
      <c r="G2540" t="s">
        <v>8363</v>
      </c>
      <c r="H2540">
        <v>-4535974</v>
      </c>
      <c r="I2540" t="s">
        <v>8364</v>
      </c>
      <c r="J2540" t="s">
        <v>19</v>
      </c>
      <c r="K2540" t="s">
        <v>20</v>
      </c>
      <c r="L2540">
        <v>20000000</v>
      </c>
      <c r="M2540">
        <v>5.3</v>
      </c>
      <c r="N2540" t="s">
        <v>331</v>
      </c>
    </row>
    <row r="2541" spans="1:14">
      <c r="A2541" t="s">
        <v>1211</v>
      </c>
      <c r="B2541">
        <v>42</v>
      </c>
      <c r="C2541">
        <v>91</v>
      </c>
      <c r="D2541" t="s">
        <v>4228</v>
      </c>
      <c r="E2541">
        <v>10443316</v>
      </c>
      <c r="F2541" t="s">
        <v>179</v>
      </c>
      <c r="G2541" t="s">
        <v>8365</v>
      </c>
      <c r="H2541">
        <v>-4556684</v>
      </c>
      <c r="I2541" t="s">
        <v>2986</v>
      </c>
      <c r="J2541" t="s">
        <v>19</v>
      </c>
      <c r="K2541" t="s">
        <v>20</v>
      </c>
      <c r="L2541">
        <v>15000000</v>
      </c>
      <c r="M2541">
        <v>5</v>
      </c>
      <c r="N2541" t="s">
        <v>564</v>
      </c>
    </row>
    <row r="2542" spans="1:14">
      <c r="A2542" t="s">
        <v>4113</v>
      </c>
      <c r="B2542">
        <v>328</v>
      </c>
      <c r="C2542">
        <v>90</v>
      </c>
      <c r="D2542" t="s">
        <v>8366</v>
      </c>
      <c r="E2542">
        <v>3442820</v>
      </c>
      <c r="F2542" t="s">
        <v>3992</v>
      </c>
      <c r="G2542" t="s">
        <v>8367</v>
      </c>
      <c r="H2542">
        <v>-4557180</v>
      </c>
      <c r="I2542" t="s">
        <v>8368</v>
      </c>
      <c r="J2542" t="s">
        <v>19</v>
      </c>
      <c r="K2542" t="s">
        <v>20</v>
      </c>
      <c r="L2542">
        <v>8000000</v>
      </c>
      <c r="M2542">
        <v>7.3</v>
      </c>
      <c r="N2542" t="s">
        <v>8369</v>
      </c>
    </row>
    <row r="2543" spans="1:14">
      <c r="A2543" t="s">
        <v>2998</v>
      </c>
      <c r="B2543">
        <v>46</v>
      </c>
      <c r="C2543">
        <v>103</v>
      </c>
      <c r="D2543" t="s">
        <v>4235</v>
      </c>
      <c r="E2543">
        <v>10411980</v>
      </c>
      <c r="F2543" t="s">
        <v>4815</v>
      </c>
      <c r="G2543" t="s">
        <v>8370</v>
      </c>
      <c r="H2543">
        <v>-4588020</v>
      </c>
      <c r="I2543" t="s">
        <v>2238</v>
      </c>
      <c r="J2543" t="s">
        <v>19</v>
      </c>
      <c r="K2543" t="s">
        <v>20</v>
      </c>
      <c r="L2543">
        <v>15000000</v>
      </c>
      <c r="M2543">
        <v>5.9</v>
      </c>
      <c r="N2543" t="s">
        <v>8371</v>
      </c>
    </row>
    <row r="2544" spans="1:14">
      <c r="A2544" t="s">
        <v>2344</v>
      </c>
      <c r="B2544">
        <v>81</v>
      </c>
      <c r="C2544">
        <v>101</v>
      </c>
      <c r="D2544" t="s">
        <v>5921</v>
      </c>
      <c r="E2544">
        <v>15408822</v>
      </c>
      <c r="F2544" t="s">
        <v>920</v>
      </c>
      <c r="G2544" t="s">
        <v>8372</v>
      </c>
      <c r="H2544">
        <v>-4591178</v>
      </c>
      <c r="I2544" t="s">
        <v>3962</v>
      </c>
      <c r="J2544" t="s">
        <v>19</v>
      </c>
      <c r="K2544" t="s">
        <v>20</v>
      </c>
      <c r="L2544">
        <v>20000000</v>
      </c>
      <c r="M2544">
        <v>5.6</v>
      </c>
      <c r="N2544" t="s">
        <v>331</v>
      </c>
    </row>
    <row r="2545" spans="1:14">
      <c r="A2545" t="s">
        <v>4966</v>
      </c>
      <c r="B2545">
        <v>77</v>
      </c>
      <c r="C2545">
        <v>86</v>
      </c>
      <c r="D2545" t="s">
        <v>1331</v>
      </c>
      <c r="E2545">
        <v>9402410</v>
      </c>
      <c r="F2545" t="s">
        <v>6719</v>
      </c>
      <c r="G2545" t="s">
        <v>8373</v>
      </c>
      <c r="H2545">
        <v>-4597590</v>
      </c>
      <c r="I2545" t="s">
        <v>8374</v>
      </c>
      <c r="J2545" t="s">
        <v>19</v>
      </c>
      <c r="K2545" t="s">
        <v>20</v>
      </c>
      <c r="L2545">
        <v>14000000</v>
      </c>
      <c r="M2545">
        <v>5.4</v>
      </c>
      <c r="N2545" t="s">
        <v>473</v>
      </c>
    </row>
    <row r="2546" spans="1:14">
      <c r="A2546" t="s">
        <v>711</v>
      </c>
      <c r="B2546">
        <v>217</v>
      </c>
      <c r="C2546">
        <v>111</v>
      </c>
      <c r="D2546" t="s">
        <v>28</v>
      </c>
      <c r="E2546">
        <v>13362308</v>
      </c>
      <c r="F2546" t="s">
        <v>190</v>
      </c>
      <c r="G2546" t="s">
        <v>8375</v>
      </c>
      <c r="H2546">
        <v>-4637692</v>
      </c>
      <c r="I2546" t="s">
        <v>8376</v>
      </c>
      <c r="J2546" t="s">
        <v>19</v>
      </c>
      <c r="K2546" t="s">
        <v>20</v>
      </c>
      <c r="L2546">
        <v>18000000</v>
      </c>
      <c r="M2546">
        <v>6.9</v>
      </c>
      <c r="N2546" t="s">
        <v>48</v>
      </c>
    </row>
    <row r="2547" spans="1:14">
      <c r="A2547" t="s">
        <v>3868</v>
      </c>
      <c r="B2547">
        <v>139</v>
      </c>
      <c r="C2547">
        <v>106</v>
      </c>
      <c r="D2547" t="s">
        <v>712</v>
      </c>
      <c r="E2547">
        <v>5348317</v>
      </c>
      <c r="F2547" t="s">
        <v>755</v>
      </c>
      <c r="G2547" t="s">
        <v>8377</v>
      </c>
      <c r="H2547">
        <v>-4651683</v>
      </c>
      <c r="I2547" t="s">
        <v>5591</v>
      </c>
      <c r="J2547" t="s">
        <v>19</v>
      </c>
      <c r="K2547" t="s">
        <v>20</v>
      </c>
      <c r="L2547">
        <v>10000000</v>
      </c>
      <c r="M2547">
        <v>7.1</v>
      </c>
      <c r="N2547" t="s">
        <v>914</v>
      </c>
    </row>
    <row r="2548" spans="1:14">
      <c r="A2548" t="s">
        <v>1094</v>
      </c>
      <c r="B2548">
        <v>56</v>
      </c>
      <c r="C2548">
        <v>104</v>
      </c>
      <c r="D2548" t="s">
        <v>8378</v>
      </c>
      <c r="E2548">
        <v>1346503</v>
      </c>
      <c r="F2548" t="s">
        <v>3111</v>
      </c>
      <c r="G2548" t="s">
        <v>8379</v>
      </c>
      <c r="H2548">
        <v>-4653497</v>
      </c>
      <c r="I2548" t="s">
        <v>8380</v>
      </c>
      <c r="J2548" t="s">
        <v>19</v>
      </c>
      <c r="K2548" t="s">
        <v>2615</v>
      </c>
      <c r="L2548">
        <v>6000000</v>
      </c>
      <c r="M2548">
        <v>6.1</v>
      </c>
      <c r="N2548" t="s">
        <v>3452</v>
      </c>
    </row>
    <row r="2549" spans="1:14">
      <c r="A2549" t="s">
        <v>2421</v>
      </c>
      <c r="B2549">
        <v>158</v>
      </c>
      <c r="C2549">
        <v>99</v>
      </c>
      <c r="D2549" t="s">
        <v>8381</v>
      </c>
      <c r="E2549">
        <v>2344847</v>
      </c>
      <c r="F2549" t="s">
        <v>1060</v>
      </c>
      <c r="G2549" t="s">
        <v>8382</v>
      </c>
      <c r="H2549">
        <v>-4655153</v>
      </c>
      <c r="I2549" t="s">
        <v>1947</v>
      </c>
      <c r="J2549" t="s">
        <v>19</v>
      </c>
      <c r="K2549" t="s">
        <v>20</v>
      </c>
      <c r="L2549">
        <v>7000000</v>
      </c>
      <c r="M2549">
        <v>6.8</v>
      </c>
      <c r="N2549" t="s">
        <v>891</v>
      </c>
    </row>
    <row r="2550" spans="1:14">
      <c r="A2550" t="s">
        <v>5475</v>
      </c>
      <c r="B2550">
        <v>221</v>
      </c>
      <c r="C2550">
        <v>146</v>
      </c>
      <c r="D2550" t="s">
        <v>8383</v>
      </c>
      <c r="E2550">
        <v>95328937</v>
      </c>
      <c r="F2550" t="s">
        <v>8384</v>
      </c>
      <c r="G2550" t="s">
        <v>8385</v>
      </c>
      <c r="H2550">
        <v>-4671063</v>
      </c>
      <c r="I2550" t="s">
        <v>2362</v>
      </c>
      <c r="J2550" t="s">
        <v>19</v>
      </c>
      <c r="K2550" t="s">
        <v>20</v>
      </c>
      <c r="L2550">
        <v>100000000</v>
      </c>
      <c r="M2550">
        <v>4.3</v>
      </c>
      <c r="N2550" t="s">
        <v>564</v>
      </c>
    </row>
    <row r="2551" spans="1:14">
      <c r="A2551" t="s">
        <v>908</v>
      </c>
      <c r="B2551">
        <v>37</v>
      </c>
      <c r="C2551">
        <v>97</v>
      </c>
      <c r="D2551" t="s">
        <v>3256</v>
      </c>
      <c r="E2551">
        <v>326308</v>
      </c>
      <c r="F2551" t="s">
        <v>2172</v>
      </c>
      <c r="G2551" t="s">
        <v>8386</v>
      </c>
      <c r="H2551">
        <v>-4673692</v>
      </c>
      <c r="I2551" t="s">
        <v>4255</v>
      </c>
      <c r="J2551" t="s">
        <v>19</v>
      </c>
      <c r="K2551" t="s">
        <v>20</v>
      </c>
      <c r="L2551">
        <v>5000000</v>
      </c>
      <c r="M2551">
        <v>6.1</v>
      </c>
      <c r="N2551" t="s">
        <v>1608</v>
      </c>
    </row>
    <row r="2552" spans="1:14">
      <c r="A2552" t="s">
        <v>2822</v>
      </c>
      <c r="B2552">
        <v>137</v>
      </c>
      <c r="C2552">
        <v>101</v>
      </c>
      <c r="D2552" t="s">
        <v>2527</v>
      </c>
      <c r="E2552">
        <v>30307804</v>
      </c>
      <c r="F2552" t="s">
        <v>3456</v>
      </c>
      <c r="G2552" t="s">
        <v>8387</v>
      </c>
      <c r="H2552">
        <v>-4692196</v>
      </c>
      <c r="I2552" t="s">
        <v>1536</v>
      </c>
      <c r="J2552" t="s">
        <v>19</v>
      </c>
      <c r="K2552" t="s">
        <v>20</v>
      </c>
      <c r="L2552">
        <v>35000000</v>
      </c>
      <c r="M2552">
        <v>5.2</v>
      </c>
      <c r="N2552" t="s">
        <v>2596</v>
      </c>
    </row>
    <row r="2553" spans="1:14">
      <c r="A2553" t="s">
        <v>2486</v>
      </c>
      <c r="B2553">
        <v>39</v>
      </c>
      <c r="C2553">
        <v>98</v>
      </c>
      <c r="D2553" t="s">
        <v>4182</v>
      </c>
      <c r="E2553">
        <v>296665</v>
      </c>
      <c r="F2553" t="s">
        <v>177</v>
      </c>
      <c r="G2553" t="s">
        <v>8388</v>
      </c>
      <c r="H2553">
        <v>-4703335</v>
      </c>
      <c r="I2553" t="s">
        <v>8389</v>
      </c>
      <c r="J2553" t="s">
        <v>19</v>
      </c>
      <c r="K2553" t="s">
        <v>20</v>
      </c>
      <c r="L2553">
        <v>5000000</v>
      </c>
      <c r="M2553">
        <v>6.3</v>
      </c>
      <c r="N2553" t="s">
        <v>3555</v>
      </c>
    </row>
    <row r="2554" spans="1:14">
      <c r="A2554" t="s">
        <v>4973</v>
      </c>
      <c r="B2554">
        <v>131</v>
      </c>
      <c r="C2554">
        <v>120</v>
      </c>
      <c r="D2554" t="s">
        <v>288</v>
      </c>
      <c r="E2554">
        <v>16284360</v>
      </c>
      <c r="F2554" t="s">
        <v>3276</v>
      </c>
      <c r="G2554" t="s">
        <v>8390</v>
      </c>
      <c r="H2554">
        <v>-4715640</v>
      </c>
      <c r="I2554" t="s">
        <v>69</v>
      </c>
      <c r="J2554" t="s">
        <v>19</v>
      </c>
      <c r="K2554" t="s">
        <v>20</v>
      </c>
      <c r="L2554">
        <v>21000000</v>
      </c>
      <c r="M2554">
        <v>6.1</v>
      </c>
      <c r="N2554" t="s">
        <v>167</v>
      </c>
    </row>
    <row r="2555" spans="1:14">
      <c r="A2555" t="s">
        <v>1030</v>
      </c>
      <c r="B2555">
        <v>36</v>
      </c>
      <c r="C2555">
        <v>125</v>
      </c>
      <c r="D2555" t="s">
        <v>8391</v>
      </c>
      <c r="E2555">
        <v>223878</v>
      </c>
      <c r="F2555" t="s">
        <v>8392</v>
      </c>
      <c r="G2555" t="s">
        <v>8393</v>
      </c>
      <c r="H2555">
        <v>-4776122</v>
      </c>
      <c r="I2555" t="s">
        <v>8394</v>
      </c>
      <c r="J2555" t="s">
        <v>111</v>
      </c>
      <c r="K2555" t="s">
        <v>6245</v>
      </c>
      <c r="L2555">
        <v>5000000</v>
      </c>
      <c r="M2555">
        <v>6.5</v>
      </c>
      <c r="N2555" t="s">
        <v>564</v>
      </c>
    </row>
    <row r="2556" spans="1:14">
      <c r="A2556" t="s">
        <v>1843</v>
      </c>
      <c r="B2556">
        <v>72</v>
      </c>
      <c r="C2556">
        <v>108</v>
      </c>
      <c r="D2556" t="s">
        <v>6116</v>
      </c>
      <c r="E2556">
        <v>11702090</v>
      </c>
      <c r="F2556" t="s">
        <v>8395</v>
      </c>
      <c r="G2556" t="s">
        <v>8396</v>
      </c>
      <c r="H2556">
        <v>-4797910</v>
      </c>
      <c r="I2556" t="s">
        <v>8397</v>
      </c>
      <c r="J2556" t="s">
        <v>19</v>
      </c>
      <c r="K2556" t="s">
        <v>20</v>
      </c>
      <c r="L2556">
        <v>16500000</v>
      </c>
      <c r="M2556">
        <v>6.3</v>
      </c>
      <c r="N2556" t="s">
        <v>331</v>
      </c>
    </row>
    <row r="2557" spans="1:14">
      <c r="A2557" t="s">
        <v>576</v>
      </c>
      <c r="B2557">
        <v>238</v>
      </c>
      <c r="C2557">
        <v>88</v>
      </c>
      <c r="D2557" t="s">
        <v>185</v>
      </c>
      <c r="E2557">
        <v>80170146</v>
      </c>
      <c r="F2557" t="s">
        <v>231</v>
      </c>
      <c r="G2557" t="s">
        <v>8398</v>
      </c>
      <c r="H2557">
        <v>-4829854</v>
      </c>
      <c r="I2557" t="s">
        <v>3209</v>
      </c>
      <c r="J2557" t="s">
        <v>19</v>
      </c>
      <c r="K2557" t="s">
        <v>20</v>
      </c>
      <c r="L2557">
        <v>85000000</v>
      </c>
      <c r="M2557">
        <v>6.1</v>
      </c>
      <c r="N2557" t="s">
        <v>27</v>
      </c>
    </row>
    <row r="2558" spans="1:14">
      <c r="A2558" t="s">
        <v>434</v>
      </c>
      <c r="B2558">
        <v>156</v>
      </c>
      <c r="C2558">
        <v>91</v>
      </c>
      <c r="D2558" t="s">
        <v>651</v>
      </c>
      <c r="E2558">
        <v>74158157</v>
      </c>
      <c r="F2558" t="s">
        <v>755</v>
      </c>
      <c r="G2558" t="s">
        <v>8399</v>
      </c>
      <c r="H2558">
        <v>-4841843</v>
      </c>
      <c r="I2558" t="s">
        <v>3940</v>
      </c>
      <c r="J2558" t="s">
        <v>19</v>
      </c>
      <c r="K2558" t="s">
        <v>20</v>
      </c>
      <c r="L2558">
        <v>79000000</v>
      </c>
      <c r="M2558">
        <v>3.4</v>
      </c>
      <c r="N2558" t="s">
        <v>57</v>
      </c>
    </row>
    <row r="2559" spans="1:14">
      <c r="A2559" t="s">
        <v>5069</v>
      </c>
      <c r="B2559">
        <v>25</v>
      </c>
      <c r="C2559">
        <v>100</v>
      </c>
      <c r="D2559" t="s">
        <v>8400</v>
      </c>
      <c r="E2559">
        <v>2148212</v>
      </c>
      <c r="F2559" t="s">
        <v>865</v>
      </c>
      <c r="G2559" t="s">
        <v>8401</v>
      </c>
      <c r="H2559">
        <v>-4851788</v>
      </c>
      <c r="I2559" t="s">
        <v>2960</v>
      </c>
      <c r="J2559" t="s">
        <v>19</v>
      </c>
      <c r="K2559" t="s">
        <v>20</v>
      </c>
      <c r="L2559">
        <v>7000000</v>
      </c>
      <c r="M2559">
        <v>6.3</v>
      </c>
      <c r="N2559" t="s">
        <v>3121</v>
      </c>
    </row>
    <row r="2560" spans="1:14">
      <c r="A2560" t="s">
        <v>4042</v>
      </c>
      <c r="B2560">
        <v>63</v>
      </c>
      <c r="C2560">
        <v>88</v>
      </c>
      <c r="D2560" t="s">
        <v>3853</v>
      </c>
      <c r="E2560">
        <v>143000</v>
      </c>
      <c r="F2560" t="s">
        <v>8402</v>
      </c>
      <c r="G2560" t="s">
        <v>8403</v>
      </c>
      <c r="H2560">
        <v>-4857000</v>
      </c>
      <c r="I2560" t="s">
        <v>8404</v>
      </c>
      <c r="J2560" t="s">
        <v>19</v>
      </c>
      <c r="K2560" t="s">
        <v>20</v>
      </c>
      <c r="L2560">
        <v>5000000</v>
      </c>
      <c r="M2560">
        <v>4.0999999999999996</v>
      </c>
      <c r="N2560" t="s">
        <v>1943</v>
      </c>
    </row>
    <row r="2561" spans="1:14">
      <c r="A2561" t="s">
        <v>3760</v>
      </c>
      <c r="B2561">
        <v>200</v>
      </c>
      <c r="C2561">
        <v>90</v>
      </c>
      <c r="D2561" t="s">
        <v>4564</v>
      </c>
      <c r="E2561">
        <v>136432</v>
      </c>
      <c r="F2561" t="s">
        <v>7910</v>
      </c>
      <c r="G2561" t="s">
        <v>8405</v>
      </c>
      <c r="H2561">
        <v>-4863568</v>
      </c>
      <c r="I2561" t="s">
        <v>8406</v>
      </c>
      <c r="J2561" t="s">
        <v>19</v>
      </c>
      <c r="K2561" t="s">
        <v>379</v>
      </c>
      <c r="L2561">
        <v>5000000</v>
      </c>
      <c r="M2561">
        <v>6.6</v>
      </c>
      <c r="N2561" t="s">
        <v>4929</v>
      </c>
    </row>
    <row r="2562" spans="1:14">
      <c r="A2562" t="s">
        <v>5600</v>
      </c>
      <c r="B2562">
        <v>27</v>
      </c>
      <c r="C2562">
        <v>90</v>
      </c>
      <c r="D2562" t="s">
        <v>351</v>
      </c>
      <c r="E2562">
        <v>124720</v>
      </c>
      <c r="F2562" t="s">
        <v>3096</v>
      </c>
      <c r="G2562" t="s">
        <v>8407</v>
      </c>
      <c r="H2562">
        <v>-4875280</v>
      </c>
      <c r="I2562" t="s">
        <v>3783</v>
      </c>
      <c r="J2562" t="s">
        <v>19</v>
      </c>
      <c r="K2562" t="s">
        <v>20</v>
      </c>
      <c r="L2562">
        <v>5000000</v>
      </c>
      <c r="M2562">
        <v>7.3</v>
      </c>
      <c r="N2562" t="s">
        <v>32</v>
      </c>
    </row>
    <row r="2563" spans="1:14">
      <c r="A2563" t="s">
        <v>467</v>
      </c>
      <c r="B2563">
        <v>267</v>
      </c>
      <c r="C2563">
        <v>138</v>
      </c>
      <c r="D2563" t="s">
        <v>8408</v>
      </c>
      <c r="E2563">
        <v>132122995</v>
      </c>
      <c r="F2563" t="s">
        <v>4083</v>
      </c>
      <c r="G2563" t="s">
        <v>8409</v>
      </c>
      <c r="H2563">
        <v>-4877005</v>
      </c>
      <c r="I2563" t="s">
        <v>3661</v>
      </c>
      <c r="J2563" t="s">
        <v>19</v>
      </c>
      <c r="K2563" t="s">
        <v>20</v>
      </c>
      <c r="L2563">
        <v>137000000</v>
      </c>
      <c r="M2563">
        <v>5.7</v>
      </c>
      <c r="N2563" t="s">
        <v>750</v>
      </c>
    </row>
    <row r="2564" spans="1:14">
      <c r="A2564" t="s">
        <v>5042</v>
      </c>
      <c r="B2564">
        <v>43</v>
      </c>
      <c r="C2564">
        <v>90</v>
      </c>
      <c r="D2564" t="s">
        <v>761</v>
      </c>
      <c r="E2564">
        <v>92900</v>
      </c>
      <c r="F2564" t="s">
        <v>8410</v>
      </c>
      <c r="G2564" t="s">
        <v>8411</v>
      </c>
      <c r="H2564">
        <v>-4907100</v>
      </c>
      <c r="I2564" t="s">
        <v>7395</v>
      </c>
      <c r="J2564" t="s">
        <v>19</v>
      </c>
      <c r="K2564" t="s">
        <v>20</v>
      </c>
      <c r="L2564">
        <v>5000000</v>
      </c>
      <c r="M2564">
        <v>4.7</v>
      </c>
      <c r="N2564" t="s">
        <v>167</v>
      </c>
    </row>
    <row r="2565" spans="1:14">
      <c r="A2565" t="s">
        <v>911</v>
      </c>
      <c r="B2565">
        <v>288</v>
      </c>
      <c r="C2565">
        <v>109</v>
      </c>
      <c r="D2565" t="s">
        <v>8412</v>
      </c>
      <c r="E2565">
        <v>55092830</v>
      </c>
      <c r="F2565" t="s">
        <v>1042</v>
      </c>
      <c r="G2565" t="s">
        <v>8413</v>
      </c>
      <c r="H2565">
        <v>-4907170</v>
      </c>
      <c r="I2565" t="s">
        <v>8414</v>
      </c>
      <c r="J2565" t="s">
        <v>19</v>
      </c>
      <c r="K2565" t="s">
        <v>20</v>
      </c>
      <c r="L2565">
        <v>60000000</v>
      </c>
      <c r="M2565">
        <v>6.1</v>
      </c>
      <c r="N2565" t="s">
        <v>27</v>
      </c>
    </row>
    <row r="2566" spans="1:14">
      <c r="A2566" t="s">
        <v>3036</v>
      </c>
      <c r="B2566">
        <v>156</v>
      </c>
      <c r="C2566">
        <v>91</v>
      </c>
      <c r="D2566" t="s">
        <v>7891</v>
      </c>
      <c r="E2566">
        <v>30079316</v>
      </c>
      <c r="F2566" t="s">
        <v>7344</v>
      </c>
      <c r="G2566" t="s">
        <v>8415</v>
      </c>
      <c r="H2566">
        <v>-4920684</v>
      </c>
      <c r="I2566" t="s">
        <v>8416</v>
      </c>
      <c r="J2566" t="s">
        <v>19</v>
      </c>
      <c r="K2566" t="s">
        <v>20</v>
      </c>
      <c r="L2566">
        <v>35000000</v>
      </c>
      <c r="M2566">
        <v>5.5</v>
      </c>
      <c r="N2566" t="s">
        <v>116</v>
      </c>
    </row>
    <row r="2567" spans="1:14">
      <c r="A2567" t="s">
        <v>126</v>
      </c>
      <c r="B2567">
        <v>91</v>
      </c>
      <c r="C2567">
        <v>155</v>
      </c>
      <c r="D2567" t="s">
        <v>1535</v>
      </c>
      <c r="E2567">
        <v>25078937</v>
      </c>
      <c r="F2567" t="s">
        <v>908</v>
      </c>
      <c r="G2567" t="s">
        <v>8417</v>
      </c>
      <c r="H2567">
        <v>-4921063</v>
      </c>
      <c r="I2567" t="s">
        <v>8418</v>
      </c>
      <c r="J2567" t="s">
        <v>19</v>
      </c>
      <c r="K2567" t="s">
        <v>20</v>
      </c>
      <c r="L2567">
        <v>30000000</v>
      </c>
      <c r="M2567">
        <v>6.6</v>
      </c>
      <c r="N2567" t="s">
        <v>1040</v>
      </c>
    </row>
    <row r="2568" spans="1:14">
      <c r="A2568" t="s">
        <v>4266</v>
      </c>
      <c r="B2568">
        <v>128</v>
      </c>
      <c r="C2568">
        <v>111</v>
      </c>
      <c r="D2568" t="s">
        <v>8419</v>
      </c>
      <c r="E2568">
        <v>3076425</v>
      </c>
      <c r="F2568" t="s">
        <v>7801</v>
      </c>
      <c r="G2568" t="s">
        <v>8420</v>
      </c>
      <c r="H2568">
        <v>-4923575</v>
      </c>
      <c r="I2568" t="s">
        <v>8421</v>
      </c>
      <c r="J2568" t="s">
        <v>65</v>
      </c>
      <c r="K2568" t="s">
        <v>822</v>
      </c>
      <c r="L2568">
        <v>8000000</v>
      </c>
      <c r="M2568">
        <v>7.1</v>
      </c>
      <c r="N2568" t="s">
        <v>8422</v>
      </c>
    </row>
    <row r="2569" spans="1:14">
      <c r="A2569" t="s">
        <v>399</v>
      </c>
      <c r="B2569">
        <v>133</v>
      </c>
      <c r="C2569">
        <v>90</v>
      </c>
      <c r="D2569" t="s">
        <v>8423</v>
      </c>
      <c r="E2569">
        <v>65087</v>
      </c>
      <c r="F2569" t="s">
        <v>8424</v>
      </c>
      <c r="G2569" t="s">
        <v>8425</v>
      </c>
      <c r="H2569">
        <v>-4934913</v>
      </c>
      <c r="I2569" t="s">
        <v>8426</v>
      </c>
      <c r="J2569" t="s">
        <v>19</v>
      </c>
      <c r="K2569" t="s">
        <v>20</v>
      </c>
      <c r="L2569">
        <v>5000000</v>
      </c>
      <c r="M2569">
        <v>6.2</v>
      </c>
      <c r="N2569" t="s">
        <v>8427</v>
      </c>
    </row>
    <row r="2570" spans="1:14">
      <c r="A2570" t="s">
        <v>2050</v>
      </c>
      <c r="B2570">
        <v>97</v>
      </c>
      <c r="C2570">
        <v>105</v>
      </c>
      <c r="D2570" t="s">
        <v>4443</v>
      </c>
      <c r="E2570">
        <v>2062066</v>
      </c>
      <c r="F2570" t="s">
        <v>6955</v>
      </c>
      <c r="G2570" t="s">
        <v>8428</v>
      </c>
      <c r="H2570">
        <v>-4937934</v>
      </c>
      <c r="I2570" t="s">
        <v>1031</v>
      </c>
      <c r="J2570" t="s">
        <v>19</v>
      </c>
      <c r="K2570" t="s">
        <v>20</v>
      </c>
      <c r="L2570">
        <v>7000000</v>
      </c>
      <c r="M2570">
        <v>6.6</v>
      </c>
      <c r="N2570" t="s">
        <v>951</v>
      </c>
    </row>
    <row r="2571" spans="1:14">
      <c r="A2571" t="s">
        <v>6498</v>
      </c>
      <c r="B2571">
        <v>44</v>
      </c>
      <c r="C2571">
        <v>105</v>
      </c>
      <c r="D2571" t="s">
        <v>5827</v>
      </c>
      <c r="E2571">
        <v>37440</v>
      </c>
      <c r="F2571" t="s">
        <v>3901</v>
      </c>
      <c r="G2571" t="s">
        <v>8429</v>
      </c>
      <c r="H2571">
        <v>-4962560</v>
      </c>
      <c r="I2571" t="s">
        <v>8430</v>
      </c>
      <c r="J2571" t="s">
        <v>19</v>
      </c>
      <c r="K2571" t="s">
        <v>20</v>
      </c>
      <c r="L2571">
        <v>5000000</v>
      </c>
      <c r="M2571">
        <v>7.5</v>
      </c>
      <c r="N2571" t="s">
        <v>914</v>
      </c>
    </row>
    <row r="2572" spans="1:14">
      <c r="A2572" t="s">
        <v>2401</v>
      </c>
      <c r="B2572">
        <v>23</v>
      </c>
      <c r="C2572">
        <v>84</v>
      </c>
      <c r="D2572" t="s">
        <v>839</v>
      </c>
      <c r="E2572">
        <v>8026971</v>
      </c>
      <c r="F2572" t="s">
        <v>3028</v>
      </c>
      <c r="G2572" t="s">
        <v>8431</v>
      </c>
      <c r="H2572">
        <v>-4973029</v>
      </c>
      <c r="I2572" t="s">
        <v>1648</v>
      </c>
      <c r="J2572" t="s">
        <v>19</v>
      </c>
      <c r="K2572" t="s">
        <v>20</v>
      </c>
      <c r="L2572">
        <v>13000000</v>
      </c>
      <c r="M2572">
        <v>3.8</v>
      </c>
      <c r="N2572" t="s">
        <v>331</v>
      </c>
    </row>
    <row r="2573" spans="1:14">
      <c r="A2573" t="s">
        <v>5108</v>
      </c>
      <c r="B2573">
        <v>13</v>
      </c>
      <c r="C2573">
        <v>103</v>
      </c>
      <c r="D2573" t="s">
        <v>7212</v>
      </c>
      <c r="E2573">
        <v>16066</v>
      </c>
      <c r="F2573" t="s">
        <v>4830</v>
      </c>
      <c r="G2573" t="s">
        <v>8432</v>
      </c>
      <c r="H2573">
        <v>-4983934</v>
      </c>
      <c r="I2573" t="s">
        <v>8433</v>
      </c>
      <c r="J2573" t="s">
        <v>19</v>
      </c>
      <c r="K2573" t="s">
        <v>2416</v>
      </c>
      <c r="L2573">
        <v>5000000</v>
      </c>
      <c r="M2573">
        <v>3.3</v>
      </c>
      <c r="N2573" t="s">
        <v>3880</v>
      </c>
    </row>
    <row r="2574" spans="1:14">
      <c r="A2574" t="s">
        <v>2956</v>
      </c>
      <c r="B2574">
        <v>222</v>
      </c>
      <c r="C2574">
        <v>113</v>
      </c>
      <c r="D2574" t="s">
        <v>8434</v>
      </c>
      <c r="E2574">
        <v>3014541</v>
      </c>
      <c r="F2574" t="s">
        <v>4656</v>
      </c>
      <c r="G2574" t="s">
        <v>8435</v>
      </c>
      <c r="H2574">
        <v>-4985459</v>
      </c>
      <c r="I2574" t="s">
        <v>8436</v>
      </c>
      <c r="J2574" t="s">
        <v>19</v>
      </c>
      <c r="K2574" t="s">
        <v>379</v>
      </c>
      <c r="L2574">
        <v>8000000</v>
      </c>
      <c r="M2574">
        <v>6.7</v>
      </c>
      <c r="N2574" t="s">
        <v>48</v>
      </c>
    </row>
    <row r="2575" spans="1:14">
      <c r="A2575" t="s">
        <v>1034</v>
      </c>
      <c r="B2575">
        <v>59</v>
      </c>
      <c r="C2575">
        <v>125</v>
      </c>
      <c r="D2575" t="s">
        <v>2685</v>
      </c>
      <c r="E2575">
        <v>65012000</v>
      </c>
      <c r="F2575" t="s">
        <v>4608</v>
      </c>
      <c r="G2575" t="s">
        <v>8437</v>
      </c>
      <c r="H2575">
        <v>-4988000</v>
      </c>
      <c r="I2575" t="s">
        <v>6596</v>
      </c>
      <c r="J2575" t="s">
        <v>19</v>
      </c>
      <c r="K2575" t="s">
        <v>20</v>
      </c>
      <c r="L2575">
        <v>70000000</v>
      </c>
      <c r="M2575">
        <v>6.2</v>
      </c>
      <c r="N2575" t="s">
        <v>8438</v>
      </c>
    </row>
    <row r="2576" spans="1:14">
      <c r="A2576" t="s">
        <v>5200</v>
      </c>
      <c r="B2576">
        <v>181</v>
      </c>
      <c r="C2576">
        <v>120</v>
      </c>
      <c r="D2576" t="s">
        <v>8439</v>
      </c>
      <c r="E2576">
        <v>5004648</v>
      </c>
      <c r="F2576" t="s">
        <v>8440</v>
      </c>
      <c r="G2576" t="s">
        <v>8441</v>
      </c>
      <c r="H2576">
        <v>-4995352</v>
      </c>
      <c r="I2576" t="s">
        <v>8442</v>
      </c>
      <c r="J2576" t="s">
        <v>111</v>
      </c>
      <c r="K2576" t="s">
        <v>6245</v>
      </c>
      <c r="L2576">
        <v>10000000</v>
      </c>
      <c r="M2576">
        <v>7</v>
      </c>
      <c r="N2576" t="s">
        <v>32</v>
      </c>
    </row>
    <row r="2577" spans="1:14">
      <c r="A2577" t="s">
        <v>929</v>
      </c>
      <c r="B2577">
        <v>45</v>
      </c>
      <c r="C2577">
        <v>83</v>
      </c>
      <c r="D2577" t="s">
        <v>4033</v>
      </c>
      <c r="E2577">
        <v>7001720</v>
      </c>
      <c r="F2577" t="s">
        <v>8443</v>
      </c>
      <c r="G2577" t="s">
        <v>8444</v>
      </c>
      <c r="H2577">
        <v>-4998280</v>
      </c>
      <c r="I2577" t="s">
        <v>8445</v>
      </c>
      <c r="J2577" t="s">
        <v>19</v>
      </c>
      <c r="K2577" t="s">
        <v>20</v>
      </c>
      <c r="L2577">
        <v>12000000</v>
      </c>
      <c r="M2577">
        <v>4.3</v>
      </c>
      <c r="N2577" t="s">
        <v>466</v>
      </c>
    </row>
    <row r="2578" spans="1:14">
      <c r="A2578" t="s">
        <v>1583</v>
      </c>
      <c r="B2578">
        <v>76</v>
      </c>
      <c r="C2578">
        <v>135</v>
      </c>
      <c r="D2578" t="s">
        <v>8446</v>
      </c>
      <c r="E2578">
        <v>49994804</v>
      </c>
      <c r="F2578" t="s">
        <v>8447</v>
      </c>
      <c r="G2578" t="s">
        <v>8448</v>
      </c>
      <c r="H2578">
        <v>-5005196</v>
      </c>
      <c r="I2578" t="s">
        <v>8449</v>
      </c>
      <c r="J2578" t="s">
        <v>19</v>
      </c>
      <c r="K2578" t="s">
        <v>20</v>
      </c>
      <c r="L2578">
        <v>55000000</v>
      </c>
      <c r="M2578">
        <v>6.3</v>
      </c>
      <c r="N2578" t="s">
        <v>8450</v>
      </c>
    </row>
    <row r="2579" spans="1:14">
      <c r="A2579" t="s">
        <v>670</v>
      </c>
      <c r="B2579">
        <v>230</v>
      </c>
      <c r="C2579">
        <v>142</v>
      </c>
      <c r="D2579" t="s">
        <v>2347</v>
      </c>
      <c r="E2579">
        <v>9929000</v>
      </c>
      <c r="F2579" t="s">
        <v>328</v>
      </c>
      <c r="G2579" t="s">
        <v>8451</v>
      </c>
      <c r="H2579">
        <v>-5071000</v>
      </c>
      <c r="I2579" t="s">
        <v>739</v>
      </c>
      <c r="J2579" t="s">
        <v>19</v>
      </c>
      <c r="K2579" t="s">
        <v>379</v>
      </c>
      <c r="L2579">
        <v>15000000</v>
      </c>
      <c r="M2579">
        <v>8</v>
      </c>
      <c r="N2579" t="s">
        <v>1001</v>
      </c>
    </row>
    <row r="2580" spans="1:14">
      <c r="A2580" t="s">
        <v>1401</v>
      </c>
      <c r="B2580">
        <v>83</v>
      </c>
      <c r="C2580">
        <v>124</v>
      </c>
      <c r="D2580" t="s">
        <v>202</v>
      </c>
      <c r="E2580">
        <v>54910560</v>
      </c>
      <c r="F2580" t="s">
        <v>190</v>
      </c>
      <c r="G2580" t="s">
        <v>8452</v>
      </c>
      <c r="H2580">
        <v>-5089440</v>
      </c>
      <c r="I2580" t="s">
        <v>1538</v>
      </c>
      <c r="J2580" t="s">
        <v>19</v>
      </c>
      <c r="K2580" t="s">
        <v>20</v>
      </c>
      <c r="L2580">
        <v>60000000</v>
      </c>
      <c r="M2580">
        <v>6.3</v>
      </c>
      <c r="N2580" t="s">
        <v>1229</v>
      </c>
    </row>
    <row r="2581" spans="1:14">
      <c r="A2581" t="s">
        <v>1283</v>
      </c>
      <c r="B2581">
        <v>98</v>
      </c>
      <c r="C2581">
        <v>85</v>
      </c>
      <c r="D2581" t="s">
        <v>3454</v>
      </c>
      <c r="E2581">
        <v>43905746</v>
      </c>
      <c r="F2581" t="s">
        <v>522</v>
      </c>
      <c r="G2581" t="s">
        <v>8453</v>
      </c>
      <c r="H2581">
        <v>-5094254</v>
      </c>
      <c r="I2581" t="s">
        <v>843</v>
      </c>
      <c r="J2581" t="s">
        <v>19</v>
      </c>
      <c r="K2581" t="s">
        <v>20</v>
      </c>
      <c r="L2581">
        <v>49000000</v>
      </c>
      <c r="M2581">
        <v>5.9</v>
      </c>
      <c r="N2581" t="s">
        <v>1350</v>
      </c>
    </row>
    <row r="2582" spans="1:14">
      <c r="A2582" t="s">
        <v>6316</v>
      </c>
      <c r="B2582">
        <v>34</v>
      </c>
      <c r="C2582">
        <v>99</v>
      </c>
      <c r="D2582" t="s">
        <v>5496</v>
      </c>
      <c r="E2582">
        <v>1889522</v>
      </c>
      <c r="F2582" t="s">
        <v>351</v>
      </c>
      <c r="G2582" t="s">
        <v>8454</v>
      </c>
      <c r="H2582">
        <v>-5110478</v>
      </c>
      <c r="I2582" t="s">
        <v>8455</v>
      </c>
      <c r="J2582" t="s">
        <v>19</v>
      </c>
      <c r="K2582" t="s">
        <v>20</v>
      </c>
      <c r="L2582">
        <v>7000000</v>
      </c>
      <c r="M2582">
        <v>6.5</v>
      </c>
      <c r="N2582" t="s">
        <v>891</v>
      </c>
    </row>
    <row r="2583" spans="1:14">
      <c r="A2583" t="s">
        <v>1884</v>
      </c>
      <c r="B2583">
        <v>52</v>
      </c>
      <c r="C2583">
        <v>95</v>
      </c>
      <c r="D2583" t="s">
        <v>8456</v>
      </c>
      <c r="E2583">
        <v>7881335</v>
      </c>
      <c r="F2583" t="s">
        <v>1412</v>
      </c>
      <c r="G2583" t="s">
        <v>8457</v>
      </c>
      <c r="H2583">
        <v>-5118665</v>
      </c>
      <c r="I2583" t="s">
        <v>3896</v>
      </c>
      <c r="J2583" t="s">
        <v>19</v>
      </c>
      <c r="K2583" t="s">
        <v>20</v>
      </c>
      <c r="L2583">
        <v>13000000</v>
      </c>
      <c r="M2583">
        <v>6.7</v>
      </c>
      <c r="N2583" t="s">
        <v>2762</v>
      </c>
    </row>
    <row r="2584" spans="1:14">
      <c r="A2584" t="s">
        <v>6149</v>
      </c>
      <c r="B2584">
        <v>16</v>
      </c>
      <c r="C2584">
        <v>153</v>
      </c>
      <c r="D2584" t="s">
        <v>8458</v>
      </c>
      <c r="E2584">
        <v>872643</v>
      </c>
      <c r="F2584" t="s">
        <v>8459</v>
      </c>
      <c r="G2584" t="s">
        <v>8460</v>
      </c>
      <c r="H2584">
        <v>-5127357</v>
      </c>
      <c r="I2584" t="s">
        <v>8461</v>
      </c>
      <c r="J2584" t="s">
        <v>97</v>
      </c>
      <c r="K2584" t="s">
        <v>20</v>
      </c>
      <c r="L2584">
        <v>6000000</v>
      </c>
      <c r="M2584">
        <v>5.4</v>
      </c>
      <c r="N2584" t="s">
        <v>255</v>
      </c>
    </row>
    <row r="2585" spans="1:14">
      <c r="A2585" t="s">
        <v>6275</v>
      </c>
      <c r="B2585">
        <v>17</v>
      </c>
      <c r="C2585">
        <v>107</v>
      </c>
      <c r="D2585" t="s">
        <v>4348</v>
      </c>
      <c r="E2585">
        <v>869325</v>
      </c>
      <c r="F2585" t="s">
        <v>1025</v>
      </c>
      <c r="G2585" t="s">
        <v>8462</v>
      </c>
      <c r="H2585">
        <v>-5130675</v>
      </c>
      <c r="I2585" t="s">
        <v>8463</v>
      </c>
      <c r="J2585" t="s">
        <v>19</v>
      </c>
      <c r="K2585" t="s">
        <v>20</v>
      </c>
      <c r="L2585">
        <v>6000000</v>
      </c>
      <c r="M2585">
        <v>3.8</v>
      </c>
      <c r="N2585" t="s">
        <v>21</v>
      </c>
    </row>
    <row r="2586" spans="1:14">
      <c r="A2586" t="s">
        <v>4025</v>
      </c>
      <c r="B2586">
        <v>43</v>
      </c>
      <c r="C2586">
        <v>145</v>
      </c>
      <c r="D2586" t="s">
        <v>2796</v>
      </c>
      <c r="E2586">
        <v>5669081</v>
      </c>
      <c r="F2586" t="s">
        <v>8464</v>
      </c>
      <c r="G2586" t="s">
        <v>8465</v>
      </c>
      <c r="H2586">
        <v>-5149694</v>
      </c>
      <c r="I2586" t="s">
        <v>6460</v>
      </c>
      <c r="J2586" t="s">
        <v>67</v>
      </c>
      <c r="K2586" t="s">
        <v>2875</v>
      </c>
      <c r="L2586">
        <v>10818775</v>
      </c>
      <c r="M2586">
        <v>6.6</v>
      </c>
      <c r="N2586" t="s">
        <v>3922</v>
      </c>
    </row>
    <row r="2587" spans="1:14">
      <c r="A2587" t="s">
        <v>1547</v>
      </c>
      <c r="B2587">
        <v>167</v>
      </c>
      <c r="C2587">
        <v>91</v>
      </c>
      <c r="D2587" t="s">
        <v>8466</v>
      </c>
      <c r="E2587">
        <v>20819129</v>
      </c>
      <c r="F2587" t="s">
        <v>1472</v>
      </c>
      <c r="G2587" t="s">
        <v>8467</v>
      </c>
      <c r="H2587">
        <v>-5180871</v>
      </c>
      <c r="I2587" t="s">
        <v>2567</v>
      </c>
      <c r="J2587" t="s">
        <v>19</v>
      </c>
      <c r="K2587" t="s">
        <v>20</v>
      </c>
      <c r="L2587">
        <v>26000000</v>
      </c>
      <c r="M2587">
        <v>5.2</v>
      </c>
      <c r="N2587" t="s">
        <v>291</v>
      </c>
    </row>
    <row r="2588" spans="1:14">
      <c r="A2588" t="s">
        <v>5456</v>
      </c>
      <c r="B2588">
        <v>47</v>
      </c>
      <c r="C2588">
        <v>98</v>
      </c>
      <c r="D2588" t="s">
        <v>8468</v>
      </c>
      <c r="E2588">
        <v>795126</v>
      </c>
      <c r="F2588" t="s">
        <v>7097</v>
      </c>
      <c r="G2588" t="s">
        <v>8469</v>
      </c>
      <c r="H2588">
        <v>-5204874</v>
      </c>
      <c r="I2588" t="s">
        <v>8470</v>
      </c>
      <c r="J2588" t="s">
        <v>19</v>
      </c>
      <c r="K2588" t="s">
        <v>1075</v>
      </c>
      <c r="L2588">
        <v>6000000</v>
      </c>
      <c r="M2588">
        <v>7.6</v>
      </c>
      <c r="N2588" t="s">
        <v>1778</v>
      </c>
    </row>
    <row r="2589" spans="1:14">
      <c r="A2589" t="s">
        <v>1019</v>
      </c>
      <c r="B2589">
        <v>287</v>
      </c>
      <c r="C2589">
        <v>96</v>
      </c>
      <c r="D2589" t="s">
        <v>8471</v>
      </c>
      <c r="E2589">
        <v>51774002</v>
      </c>
      <c r="F2589" t="s">
        <v>1680</v>
      </c>
      <c r="G2589" t="s">
        <v>8472</v>
      </c>
      <c r="H2589">
        <v>-5225998</v>
      </c>
      <c r="I2589" t="s">
        <v>2218</v>
      </c>
      <c r="J2589" t="s">
        <v>19</v>
      </c>
      <c r="K2589" t="s">
        <v>20</v>
      </c>
      <c r="L2589">
        <v>57000000</v>
      </c>
      <c r="M2589">
        <v>4.3</v>
      </c>
      <c r="N2589" t="s">
        <v>3587</v>
      </c>
    </row>
    <row r="2590" spans="1:14">
      <c r="A2590" t="s">
        <v>1530</v>
      </c>
      <c r="B2590">
        <v>301</v>
      </c>
      <c r="C2590">
        <v>97</v>
      </c>
      <c r="D2590" t="s">
        <v>1195</v>
      </c>
      <c r="E2590">
        <v>1768416</v>
      </c>
      <c r="F2590" t="s">
        <v>8473</v>
      </c>
      <c r="G2590" t="s">
        <v>8474</v>
      </c>
      <c r="H2590">
        <v>-5231584</v>
      </c>
      <c r="I2590" t="s">
        <v>8475</v>
      </c>
      <c r="J2590" t="s">
        <v>19</v>
      </c>
      <c r="K2590" t="s">
        <v>20</v>
      </c>
      <c r="L2590">
        <v>7000000</v>
      </c>
      <c r="M2590">
        <v>6.3</v>
      </c>
      <c r="N2590" t="s">
        <v>167</v>
      </c>
    </row>
    <row r="2591" spans="1:14">
      <c r="A2591" t="s">
        <v>2983</v>
      </c>
      <c r="B2591">
        <v>132</v>
      </c>
      <c r="C2591">
        <v>122</v>
      </c>
      <c r="D2591" t="s">
        <v>8476</v>
      </c>
      <c r="E2591">
        <v>6754898</v>
      </c>
      <c r="F2591" t="s">
        <v>8477</v>
      </c>
      <c r="G2591" t="s">
        <v>8478</v>
      </c>
      <c r="H2591">
        <v>-5245102</v>
      </c>
      <c r="I2591" t="s">
        <v>8479</v>
      </c>
      <c r="J2591" t="s">
        <v>19</v>
      </c>
      <c r="K2591" t="s">
        <v>20</v>
      </c>
      <c r="L2591">
        <v>12000000</v>
      </c>
      <c r="M2591">
        <v>6.2</v>
      </c>
      <c r="N2591" t="s">
        <v>167</v>
      </c>
    </row>
    <row r="2592" spans="1:14">
      <c r="A2592" t="s">
        <v>126</v>
      </c>
      <c r="B2592">
        <v>251</v>
      </c>
      <c r="C2592">
        <v>141</v>
      </c>
      <c r="D2592" t="s">
        <v>8480</v>
      </c>
      <c r="E2592">
        <v>13753931</v>
      </c>
      <c r="F2592" t="s">
        <v>8481</v>
      </c>
      <c r="G2592" t="s">
        <v>8482</v>
      </c>
      <c r="H2592">
        <v>-5246069</v>
      </c>
      <c r="I2592" t="s">
        <v>8483</v>
      </c>
      <c r="J2592" t="s">
        <v>89</v>
      </c>
      <c r="K2592" t="s">
        <v>20</v>
      </c>
      <c r="L2592">
        <v>19000000</v>
      </c>
      <c r="M2592">
        <v>7.9</v>
      </c>
      <c r="N2592" t="s">
        <v>3922</v>
      </c>
    </row>
    <row r="2593" spans="1:14">
      <c r="A2593" t="s">
        <v>5226</v>
      </c>
      <c r="B2593">
        <v>389</v>
      </c>
      <c r="C2593">
        <v>112</v>
      </c>
      <c r="D2593" t="s">
        <v>163</v>
      </c>
      <c r="E2593">
        <v>1738692</v>
      </c>
      <c r="F2593" t="s">
        <v>6276</v>
      </c>
      <c r="G2593" t="s">
        <v>8484</v>
      </c>
      <c r="H2593">
        <v>-5261308</v>
      </c>
      <c r="I2593" t="s">
        <v>8485</v>
      </c>
      <c r="J2593" t="s">
        <v>19</v>
      </c>
      <c r="K2593" t="s">
        <v>379</v>
      </c>
      <c r="L2593">
        <v>7000000</v>
      </c>
      <c r="M2593">
        <v>7.5</v>
      </c>
      <c r="N2593" t="s">
        <v>1124</v>
      </c>
    </row>
    <row r="2594" spans="1:14">
      <c r="A2594" t="s">
        <v>1768</v>
      </c>
      <c r="B2594">
        <v>118</v>
      </c>
      <c r="C2594">
        <v>118</v>
      </c>
      <c r="D2594" t="s">
        <v>310</v>
      </c>
      <c r="E2594">
        <v>44737059</v>
      </c>
      <c r="F2594" t="s">
        <v>1004</v>
      </c>
      <c r="G2594" t="s">
        <v>8486</v>
      </c>
      <c r="H2594">
        <v>-5262941</v>
      </c>
      <c r="I2594" t="s">
        <v>3769</v>
      </c>
      <c r="J2594" t="s">
        <v>19</v>
      </c>
      <c r="K2594" t="s">
        <v>20</v>
      </c>
      <c r="L2594">
        <v>50000000</v>
      </c>
      <c r="M2594">
        <v>6.5</v>
      </c>
      <c r="N2594" t="s">
        <v>654</v>
      </c>
    </row>
    <row r="2595" spans="1:14">
      <c r="A2595" t="s">
        <v>2507</v>
      </c>
      <c r="B2595">
        <v>117</v>
      </c>
      <c r="C2595">
        <v>99</v>
      </c>
      <c r="D2595" t="s">
        <v>5289</v>
      </c>
      <c r="E2595">
        <v>1654367</v>
      </c>
      <c r="F2595" t="s">
        <v>185</v>
      </c>
      <c r="G2595" t="s">
        <v>8487</v>
      </c>
      <c r="H2595">
        <v>-5345633</v>
      </c>
      <c r="I2595" t="s">
        <v>610</v>
      </c>
      <c r="J2595" t="s">
        <v>19</v>
      </c>
      <c r="K2595" t="s">
        <v>20</v>
      </c>
      <c r="L2595">
        <v>7000000</v>
      </c>
      <c r="M2595">
        <v>6.4</v>
      </c>
      <c r="N2595" t="s">
        <v>949</v>
      </c>
    </row>
    <row r="2596" spans="1:14">
      <c r="A2596" t="s">
        <v>4346</v>
      </c>
      <c r="B2596">
        <v>44</v>
      </c>
      <c r="C2596">
        <v>73</v>
      </c>
      <c r="D2596" t="s">
        <v>8488</v>
      </c>
      <c r="E2596">
        <v>11634458</v>
      </c>
      <c r="F2596" t="s">
        <v>2349</v>
      </c>
      <c r="G2596" t="s">
        <v>8489</v>
      </c>
      <c r="H2596">
        <v>-5365542</v>
      </c>
      <c r="I2596" t="s">
        <v>8490</v>
      </c>
      <c r="J2596" t="s">
        <v>19</v>
      </c>
      <c r="K2596" t="s">
        <v>20</v>
      </c>
      <c r="L2596">
        <v>17000000</v>
      </c>
      <c r="M2596">
        <v>5.8</v>
      </c>
      <c r="N2596" t="s">
        <v>8491</v>
      </c>
    </row>
    <row r="2597" spans="1:14">
      <c r="A2597" t="s">
        <v>977</v>
      </c>
      <c r="B2597">
        <v>313</v>
      </c>
      <c r="C2597">
        <v>99</v>
      </c>
      <c r="D2597" t="s">
        <v>8492</v>
      </c>
      <c r="E2597">
        <v>59617068</v>
      </c>
      <c r="F2597" t="s">
        <v>5557</v>
      </c>
      <c r="G2597" t="s">
        <v>8493</v>
      </c>
      <c r="H2597">
        <v>-5382932</v>
      </c>
      <c r="I2597" t="s">
        <v>8494</v>
      </c>
      <c r="J2597" t="s">
        <v>19</v>
      </c>
      <c r="K2597" t="s">
        <v>20</v>
      </c>
      <c r="L2597">
        <v>65000000</v>
      </c>
      <c r="M2597">
        <v>6.4</v>
      </c>
      <c r="N2597" t="s">
        <v>331</v>
      </c>
    </row>
    <row r="2598" spans="1:14">
      <c r="A2598" t="s">
        <v>2594</v>
      </c>
      <c r="B2598">
        <v>27</v>
      </c>
      <c r="C2598">
        <v>99</v>
      </c>
      <c r="D2598" t="s">
        <v>1150</v>
      </c>
      <c r="E2598">
        <v>56007</v>
      </c>
      <c r="F2598" t="s">
        <v>1146</v>
      </c>
      <c r="G2598" t="s">
        <v>8495</v>
      </c>
      <c r="H2598">
        <v>-5443993</v>
      </c>
      <c r="I2598" t="s">
        <v>752</v>
      </c>
      <c r="J2598" t="s">
        <v>19</v>
      </c>
      <c r="K2598" t="s">
        <v>20</v>
      </c>
      <c r="L2598">
        <v>5500000</v>
      </c>
      <c r="M2598">
        <v>4.9000000000000004</v>
      </c>
      <c r="N2598" t="s">
        <v>3772</v>
      </c>
    </row>
    <row r="2599" spans="1:14">
      <c r="A2599" t="s">
        <v>2815</v>
      </c>
      <c r="B2599">
        <v>84</v>
      </c>
      <c r="C2599">
        <v>97</v>
      </c>
      <c r="D2599" t="s">
        <v>8496</v>
      </c>
      <c r="E2599">
        <v>1029017</v>
      </c>
      <c r="F2599" t="s">
        <v>3861</v>
      </c>
      <c r="G2599" t="s">
        <v>8497</v>
      </c>
      <c r="H2599">
        <v>-5470983</v>
      </c>
      <c r="I2599" t="s">
        <v>3173</v>
      </c>
      <c r="J2599" t="s">
        <v>19</v>
      </c>
      <c r="K2599" t="s">
        <v>20</v>
      </c>
      <c r="L2599">
        <v>6500000</v>
      </c>
      <c r="M2599">
        <v>6.8</v>
      </c>
      <c r="N2599" t="s">
        <v>32</v>
      </c>
    </row>
    <row r="2600" spans="1:14">
      <c r="A2600" t="s">
        <v>4486</v>
      </c>
      <c r="B2600">
        <v>72</v>
      </c>
      <c r="C2600">
        <v>99</v>
      </c>
      <c r="D2600" t="s">
        <v>4486</v>
      </c>
      <c r="E2600">
        <v>22770</v>
      </c>
      <c r="F2600" t="s">
        <v>8498</v>
      </c>
      <c r="G2600" t="s">
        <v>8499</v>
      </c>
      <c r="H2600">
        <v>-5477230</v>
      </c>
      <c r="I2600" t="s">
        <v>8500</v>
      </c>
      <c r="J2600" t="s">
        <v>89</v>
      </c>
      <c r="K2600" t="s">
        <v>227</v>
      </c>
      <c r="L2600">
        <v>5500000</v>
      </c>
      <c r="M2600">
        <v>6.1</v>
      </c>
      <c r="N2600" t="s">
        <v>167</v>
      </c>
    </row>
    <row r="2601" spans="1:14">
      <c r="A2601" t="s">
        <v>3891</v>
      </c>
      <c r="B2601">
        <v>224</v>
      </c>
      <c r="C2601">
        <v>97</v>
      </c>
      <c r="D2601" t="s">
        <v>2310</v>
      </c>
      <c r="E2601">
        <v>1818681</v>
      </c>
      <c r="F2601" t="s">
        <v>7655</v>
      </c>
      <c r="G2601" t="s">
        <v>8501</v>
      </c>
      <c r="H2601">
        <v>-5481319</v>
      </c>
      <c r="I2601" t="s">
        <v>2614</v>
      </c>
      <c r="J2601" t="s">
        <v>19</v>
      </c>
      <c r="K2601" t="s">
        <v>379</v>
      </c>
      <c r="L2601">
        <v>7300000</v>
      </c>
      <c r="M2601">
        <v>7.2</v>
      </c>
      <c r="N2601" t="s">
        <v>87</v>
      </c>
    </row>
    <row r="2602" spans="1:14">
      <c r="A2602" t="s">
        <v>3255</v>
      </c>
      <c r="B2602">
        <v>23</v>
      </c>
      <c r="C2602">
        <v>95</v>
      </c>
      <c r="D2602" t="s">
        <v>8502</v>
      </c>
      <c r="E2602">
        <v>20047715</v>
      </c>
      <c r="F2602" t="s">
        <v>470</v>
      </c>
      <c r="G2602" t="s">
        <v>8503</v>
      </c>
      <c r="H2602">
        <v>-5482285</v>
      </c>
      <c r="I2602" t="s">
        <v>8504</v>
      </c>
      <c r="J2602" t="s">
        <v>19</v>
      </c>
      <c r="K2602" t="s">
        <v>20</v>
      </c>
      <c r="L2602">
        <v>25530000</v>
      </c>
      <c r="M2602">
        <v>5.2</v>
      </c>
      <c r="N2602" t="s">
        <v>4112</v>
      </c>
    </row>
    <row r="2603" spans="1:14">
      <c r="A2603" t="s">
        <v>2901</v>
      </c>
      <c r="B2603">
        <v>80</v>
      </c>
      <c r="C2603">
        <v>193</v>
      </c>
      <c r="D2603" t="s">
        <v>956</v>
      </c>
      <c r="E2603">
        <v>21500000</v>
      </c>
      <c r="F2603" t="s">
        <v>1908</v>
      </c>
      <c r="G2603" t="s">
        <v>8505</v>
      </c>
      <c r="H2603">
        <v>-5500000</v>
      </c>
      <c r="I2603" t="s">
        <v>2791</v>
      </c>
      <c r="J2603" t="s">
        <v>19</v>
      </c>
      <c r="K2603" t="s">
        <v>20</v>
      </c>
      <c r="L2603">
        <v>27000000</v>
      </c>
      <c r="M2603">
        <v>7.9</v>
      </c>
      <c r="N2603" t="s">
        <v>988</v>
      </c>
    </row>
    <row r="2604" spans="1:14">
      <c r="A2604" t="s">
        <v>497</v>
      </c>
      <c r="B2604">
        <v>68</v>
      </c>
      <c r="C2604">
        <v>140</v>
      </c>
      <c r="D2604" t="s">
        <v>5172</v>
      </c>
      <c r="E2604">
        <v>44484065</v>
      </c>
      <c r="F2604" t="s">
        <v>908</v>
      </c>
      <c r="G2604" t="s">
        <v>8506</v>
      </c>
      <c r="H2604">
        <v>-5515935</v>
      </c>
      <c r="I2604" t="s">
        <v>163</v>
      </c>
      <c r="J2604" t="s">
        <v>19</v>
      </c>
      <c r="K2604" t="s">
        <v>2416</v>
      </c>
      <c r="L2604">
        <v>50000000</v>
      </c>
      <c r="M2604">
        <v>7.3</v>
      </c>
      <c r="N2604" t="s">
        <v>3582</v>
      </c>
    </row>
    <row r="2605" spans="1:14">
      <c r="A2605" t="s">
        <v>2609</v>
      </c>
      <c r="B2605">
        <v>222</v>
      </c>
      <c r="C2605">
        <v>85</v>
      </c>
      <c r="D2605" t="s">
        <v>8507</v>
      </c>
      <c r="E2605">
        <v>27024</v>
      </c>
      <c r="F2605" t="s">
        <v>8508</v>
      </c>
      <c r="G2605" t="s">
        <v>8509</v>
      </c>
      <c r="H2605">
        <v>-5572976</v>
      </c>
      <c r="I2605" t="s">
        <v>8510</v>
      </c>
      <c r="J2605" t="s">
        <v>67</v>
      </c>
      <c r="K2605" t="s">
        <v>2850</v>
      </c>
      <c r="L2605">
        <v>5600000</v>
      </c>
      <c r="M2605">
        <v>6.6</v>
      </c>
      <c r="N2605" t="s">
        <v>116</v>
      </c>
    </row>
    <row r="2606" spans="1:14">
      <c r="A2606" t="s">
        <v>5898</v>
      </c>
      <c r="B2606">
        <v>16</v>
      </c>
      <c r="C2606">
        <v>90</v>
      </c>
      <c r="D2606" t="s">
        <v>8511</v>
      </c>
      <c r="E2606">
        <v>399611</v>
      </c>
      <c r="F2606" t="s">
        <v>3434</v>
      </c>
      <c r="G2606" t="s">
        <v>8512</v>
      </c>
      <c r="H2606">
        <v>-5600389</v>
      </c>
      <c r="I2606" t="s">
        <v>8513</v>
      </c>
      <c r="J2606" t="s">
        <v>19</v>
      </c>
      <c r="K2606" t="s">
        <v>20</v>
      </c>
      <c r="L2606">
        <v>6000000</v>
      </c>
      <c r="M2606">
        <v>5.7</v>
      </c>
      <c r="N2606" t="s">
        <v>273</v>
      </c>
    </row>
    <row r="2607" spans="1:14">
      <c r="A2607" t="s">
        <v>2391</v>
      </c>
      <c r="B2607">
        <v>197</v>
      </c>
      <c r="C2607">
        <v>116</v>
      </c>
      <c r="D2607" t="s">
        <v>8514</v>
      </c>
      <c r="E2607">
        <v>9396487</v>
      </c>
      <c r="F2607" t="s">
        <v>511</v>
      </c>
      <c r="G2607" t="s">
        <v>8515</v>
      </c>
      <c r="H2607">
        <v>-5603513</v>
      </c>
      <c r="I2607" t="s">
        <v>1098</v>
      </c>
      <c r="J2607" t="s">
        <v>19</v>
      </c>
      <c r="K2607" t="s">
        <v>20</v>
      </c>
      <c r="L2607">
        <v>15000000</v>
      </c>
      <c r="M2607">
        <v>7</v>
      </c>
      <c r="N2607" t="s">
        <v>1618</v>
      </c>
    </row>
    <row r="2608" spans="1:14">
      <c r="A2608" t="s">
        <v>3963</v>
      </c>
      <c r="B2608">
        <v>46</v>
      </c>
      <c r="C2608">
        <v>96</v>
      </c>
      <c r="D2608" t="s">
        <v>1244</v>
      </c>
      <c r="E2608">
        <v>371081</v>
      </c>
      <c r="F2608" t="s">
        <v>371</v>
      </c>
      <c r="G2608" t="s">
        <v>8516</v>
      </c>
      <c r="H2608">
        <v>-5628919</v>
      </c>
      <c r="I2608" t="s">
        <v>3432</v>
      </c>
      <c r="J2608" t="s">
        <v>19</v>
      </c>
      <c r="K2608" t="s">
        <v>20</v>
      </c>
      <c r="L2608">
        <v>6000000</v>
      </c>
      <c r="M2608">
        <v>7</v>
      </c>
      <c r="N2608" t="s">
        <v>167</v>
      </c>
    </row>
    <row r="2609" spans="1:14">
      <c r="A2609" t="s">
        <v>2019</v>
      </c>
      <c r="B2609">
        <v>253</v>
      </c>
      <c r="C2609">
        <v>118</v>
      </c>
      <c r="D2609" t="s">
        <v>8517</v>
      </c>
      <c r="E2609">
        <v>1330827</v>
      </c>
      <c r="F2609" t="s">
        <v>1004</v>
      </c>
      <c r="G2609" t="s">
        <v>8518</v>
      </c>
      <c r="H2609">
        <v>-5669173</v>
      </c>
      <c r="I2609" t="s">
        <v>8519</v>
      </c>
      <c r="J2609" t="s">
        <v>19</v>
      </c>
      <c r="K2609" t="s">
        <v>822</v>
      </c>
      <c r="L2609">
        <v>7000000</v>
      </c>
      <c r="M2609">
        <v>7</v>
      </c>
      <c r="N2609" t="s">
        <v>1943</v>
      </c>
    </row>
    <row r="2610" spans="1:14">
      <c r="A2610" t="s">
        <v>387</v>
      </c>
      <c r="B2610">
        <v>60</v>
      </c>
      <c r="C2610">
        <v>103</v>
      </c>
      <c r="D2610" t="s">
        <v>3360</v>
      </c>
      <c r="E2610">
        <v>51317350</v>
      </c>
      <c r="F2610" t="s">
        <v>1908</v>
      </c>
      <c r="G2610" t="s">
        <v>8520</v>
      </c>
      <c r="H2610">
        <v>-5682650</v>
      </c>
      <c r="I2610" t="s">
        <v>8521</v>
      </c>
      <c r="J2610" t="s">
        <v>19</v>
      </c>
      <c r="K2610" t="s">
        <v>20</v>
      </c>
      <c r="L2610">
        <v>57000000</v>
      </c>
      <c r="M2610">
        <v>6.4</v>
      </c>
      <c r="N2610" t="s">
        <v>341</v>
      </c>
    </row>
    <row r="2611" spans="1:14">
      <c r="A2611" t="s">
        <v>4578</v>
      </c>
      <c r="B2611">
        <v>289</v>
      </c>
      <c r="C2611">
        <v>95</v>
      </c>
      <c r="D2611" t="s">
        <v>618</v>
      </c>
      <c r="E2611">
        <v>14291570</v>
      </c>
      <c r="F2611" t="s">
        <v>7655</v>
      </c>
      <c r="G2611" t="s">
        <v>8522</v>
      </c>
      <c r="H2611">
        <v>-5708430</v>
      </c>
      <c r="I2611" t="s">
        <v>8523</v>
      </c>
      <c r="J2611" t="s">
        <v>19</v>
      </c>
      <c r="K2611" t="s">
        <v>822</v>
      </c>
      <c r="L2611">
        <v>20000000</v>
      </c>
      <c r="M2611">
        <v>6.1</v>
      </c>
      <c r="N2611" t="s">
        <v>27</v>
      </c>
    </row>
    <row r="2612" spans="1:14">
      <c r="A2612" t="s">
        <v>2408</v>
      </c>
      <c r="B2612">
        <v>90</v>
      </c>
      <c r="C2612">
        <v>118</v>
      </c>
      <c r="D2612" t="s">
        <v>8524</v>
      </c>
      <c r="E2612">
        <v>4280577</v>
      </c>
      <c r="F2612" t="s">
        <v>8525</v>
      </c>
      <c r="G2612" t="s">
        <v>8526</v>
      </c>
      <c r="H2612">
        <v>-5719423</v>
      </c>
      <c r="I2612" t="s">
        <v>4740</v>
      </c>
      <c r="J2612" t="s">
        <v>19</v>
      </c>
      <c r="K2612" t="s">
        <v>20</v>
      </c>
      <c r="L2612">
        <v>10000000</v>
      </c>
      <c r="M2612">
        <v>6.8</v>
      </c>
      <c r="N2612" t="s">
        <v>5245</v>
      </c>
    </row>
    <row r="2613" spans="1:14">
      <c r="A2613" t="s">
        <v>2774</v>
      </c>
      <c r="B2613">
        <v>45</v>
      </c>
      <c r="C2613">
        <v>79</v>
      </c>
      <c r="D2613" t="s">
        <v>1110</v>
      </c>
      <c r="E2613">
        <v>2275557</v>
      </c>
      <c r="F2613" t="s">
        <v>1470</v>
      </c>
      <c r="G2613" t="s">
        <v>8527</v>
      </c>
      <c r="H2613">
        <v>-5724443</v>
      </c>
      <c r="I2613" t="s">
        <v>8528</v>
      </c>
      <c r="J2613" t="s">
        <v>19</v>
      </c>
      <c r="K2613" t="s">
        <v>20</v>
      </c>
      <c r="L2613">
        <v>8000000</v>
      </c>
      <c r="M2613">
        <v>6</v>
      </c>
      <c r="N2613" t="s">
        <v>709</v>
      </c>
    </row>
    <row r="2614" spans="1:14">
      <c r="A2614" t="s">
        <v>1359</v>
      </c>
      <c r="B2614">
        <v>78</v>
      </c>
      <c r="C2614">
        <v>98</v>
      </c>
      <c r="D2614" t="s">
        <v>3338</v>
      </c>
      <c r="E2614">
        <v>58255287</v>
      </c>
      <c r="F2614" t="s">
        <v>1591</v>
      </c>
      <c r="G2614" t="s">
        <v>8529</v>
      </c>
      <c r="H2614">
        <v>-5744713</v>
      </c>
      <c r="I2614" t="s">
        <v>2442</v>
      </c>
      <c r="J2614" t="s">
        <v>19</v>
      </c>
      <c r="K2614" t="s">
        <v>20</v>
      </c>
      <c r="L2614">
        <v>64000000</v>
      </c>
      <c r="M2614">
        <v>4.3</v>
      </c>
      <c r="N2614" t="s">
        <v>921</v>
      </c>
    </row>
    <row r="2615" spans="1:14">
      <c r="A2615" t="s">
        <v>1798</v>
      </c>
      <c r="B2615">
        <v>182</v>
      </c>
      <c r="C2615">
        <v>83</v>
      </c>
      <c r="D2615" t="s">
        <v>8530</v>
      </c>
      <c r="E2615">
        <v>4244155</v>
      </c>
      <c r="F2615" t="s">
        <v>23</v>
      </c>
      <c r="G2615" t="s">
        <v>8531</v>
      </c>
      <c r="H2615">
        <v>-5755845</v>
      </c>
      <c r="I2615" t="s">
        <v>1519</v>
      </c>
      <c r="J2615" t="s">
        <v>19</v>
      </c>
      <c r="K2615" t="s">
        <v>20</v>
      </c>
      <c r="L2615">
        <v>10000000</v>
      </c>
      <c r="M2615">
        <v>6.5</v>
      </c>
      <c r="N2615" t="s">
        <v>167</v>
      </c>
    </row>
    <row r="2616" spans="1:14">
      <c r="A2616" t="s">
        <v>284</v>
      </c>
      <c r="B2616">
        <v>111</v>
      </c>
      <c r="C2616">
        <v>89</v>
      </c>
      <c r="D2616" t="s">
        <v>7165</v>
      </c>
      <c r="E2616">
        <v>3193102</v>
      </c>
      <c r="F2616" t="s">
        <v>6045</v>
      </c>
      <c r="G2616" t="s">
        <v>8532</v>
      </c>
      <c r="H2616">
        <v>-5806898</v>
      </c>
      <c r="I2616" t="s">
        <v>6759</v>
      </c>
      <c r="J2616" t="s">
        <v>19</v>
      </c>
      <c r="K2616" t="s">
        <v>20</v>
      </c>
      <c r="L2616">
        <v>9000000</v>
      </c>
      <c r="M2616">
        <v>7.1</v>
      </c>
      <c r="N2616" t="s">
        <v>1040</v>
      </c>
    </row>
    <row r="2617" spans="1:14">
      <c r="A2617" t="s">
        <v>6389</v>
      </c>
      <c r="B2617">
        <v>118</v>
      </c>
      <c r="C2617">
        <v>75</v>
      </c>
      <c r="D2617" t="s">
        <v>8533</v>
      </c>
      <c r="E2617">
        <v>686383</v>
      </c>
      <c r="F2617" t="s">
        <v>8534</v>
      </c>
      <c r="G2617" t="s">
        <v>8535</v>
      </c>
      <c r="H2617">
        <v>-5813617</v>
      </c>
      <c r="I2617" t="s">
        <v>8536</v>
      </c>
      <c r="J2617" t="s">
        <v>19</v>
      </c>
      <c r="K2617" t="s">
        <v>822</v>
      </c>
      <c r="L2617">
        <v>6500000</v>
      </c>
      <c r="M2617">
        <v>7.7</v>
      </c>
      <c r="N2617" t="s">
        <v>2216</v>
      </c>
    </row>
    <row r="2618" spans="1:14">
      <c r="A2618" t="s">
        <v>6337</v>
      </c>
      <c r="B2618">
        <v>43</v>
      </c>
      <c r="C2618">
        <v>95</v>
      </c>
      <c r="D2618" t="s">
        <v>1098</v>
      </c>
      <c r="E2618">
        <v>9123834</v>
      </c>
      <c r="F2618" t="s">
        <v>8537</v>
      </c>
      <c r="G2618" t="s">
        <v>8538</v>
      </c>
      <c r="H2618">
        <v>-5876166</v>
      </c>
      <c r="I2618" t="s">
        <v>5713</v>
      </c>
      <c r="J2618" t="s">
        <v>19</v>
      </c>
      <c r="K2618" t="s">
        <v>20</v>
      </c>
      <c r="L2618">
        <v>15000000</v>
      </c>
      <c r="M2618">
        <v>5.3</v>
      </c>
      <c r="N2618" t="s">
        <v>331</v>
      </c>
    </row>
    <row r="2619" spans="1:14">
      <c r="A2619" t="s">
        <v>752</v>
      </c>
      <c r="B2619">
        <v>36</v>
      </c>
      <c r="C2619">
        <v>97</v>
      </c>
      <c r="D2619" t="s">
        <v>8539</v>
      </c>
      <c r="E2619">
        <v>117560</v>
      </c>
      <c r="F2619" t="s">
        <v>2459</v>
      </c>
      <c r="G2619" t="s">
        <v>8540</v>
      </c>
      <c r="H2619">
        <v>-5882440</v>
      </c>
      <c r="I2619" t="s">
        <v>8541</v>
      </c>
      <c r="J2619" t="s">
        <v>19</v>
      </c>
      <c r="K2619" t="s">
        <v>20</v>
      </c>
      <c r="L2619">
        <v>6000000</v>
      </c>
      <c r="M2619">
        <v>6.2</v>
      </c>
      <c r="N2619" t="s">
        <v>32</v>
      </c>
    </row>
    <row r="2620" spans="1:14">
      <c r="A2620" t="s">
        <v>2138</v>
      </c>
      <c r="B2620">
        <v>63</v>
      </c>
      <c r="C2620">
        <v>96</v>
      </c>
      <c r="D2620" t="s">
        <v>4960</v>
      </c>
      <c r="E2620">
        <v>115862</v>
      </c>
      <c r="F2620" t="s">
        <v>769</v>
      </c>
      <c r="G2620" t="s">
        <v>8542</v>
      </c>
      <c r="H2620">
        <v>-5884138</v>
      </c>
      <c r="I2620" t="s">
        <v>8543</v>
      </c>
      <c r="J2620" t="s">
        <v>19</v>
      </c>
      <c r="K2620" t="s">
        <v>20</v>
      </c>
      <c r="L2620">
        <v>6000000</v>
      </c>
      <c r="M2620">
        <v>6.7</v>
      </c>
      <c r="N2620" t="s">
        <v>32</v>
      </c>
    </row>
    <row r="2621" spans="1:14">
      <c r="A2621" t="s">
        <v>1509</v>
      </c>
      <c r="B2621">
        <v>71</v>
      </c>
      <c r="C2621">
        <v>118</v>
      </c>
      <c r="D2621" t="s">
        <v>8544</v>
      </c>
      <c r="E2621">
        <v>9059588</v>
      </c>
      <c r="F2621" t="s">
        <v>3957</v>
      </c>
      <c r="G2621" t="s">
        <v>8545</v>
      </c>
      <c r="H2621">
        <v>-5940412</v>
      </c>
      <c r="I2621" t="s">
        <v>8546</v>
      </c>
      <c r="J2621" t="s">
        <v>19</v>
      </c>
      <c r="K2621" t="s">
        <v>20</v>
      </c>
      <c r="L2621">
        <v>15000000</v>
      </c>
      <c r="M2621">
        <v>6.6</v>
      </c>
      <c r="N2621" t="s">
        <v>1932</v>
      </c>
    </row>
    <row r="2622" spans="1:14">
      <c r="A2622" t="s">
        <v>1049</v>
      </c>
      <c r="B2622">
        <v>47</v>
      </c>
      <c r="C2622">
        <v>107</v>
      </c>
      <c r="D2622" t="s">
        <v>204</v>
      </c>
      <c r="E2622">
        <v>54606</v>
      </c>
      <c r="F2622" t="s">
        <v>801</v>
      </c>
      <c r="G2622" t="s">
        <v>8547</v>
      </c>
      <c r="H2622">
        <v>-5945394</v>
      </c>
      <c r="I2622" t="s">
        <v>8044</v>
      </c>
      <c r="J2622" t="s">
        <v>19</v>
      </c>
      <c r="K2622" t="s">
        <v>379</v>
      </c>
      <c r="L2622">
        <v>6000000</v>
      </c>
      <c r="M2622">
        <v>6.2</v>
      </c>
      <c r="N2622" t="s">
        <v>5587</v>
      </c>
    </row>
    <row r="2623" spans="1:14">
      <c r="A2623" t="s">
        <v>2309</v>
      </c>
      <c r="B2623">
        <v>44</v>
      </c>
      <c r="C2623">
        <v>106</v>
      </c>
      <c r="D2623" t="s">
        <v>1713</v>
      </c>
      <c r="E2623">
        <v>24048000</v>
      </c>
      <c r="F2623" t="s">
        <v>1355</v>
      </c>
      <c r="G2623" t="s">
        <v>8548</v>
      </c>
      <c r="H2623">
        <v>-5952000</v>
      </c>
      <c r="I2623" t="s">
        <v>3896</v>
      </c>
      <c r="J2623" t="s">
        <v>19</v>
      </c>
      <c r="K2623" t="s">
        <v>20</v>
      </c>
      <c r="L2623">
        <v>30000000</v>
      </c>
      <c r="M2623">
        <v>5.5</v>
      </c>
      <c r="N2623" t="s">
        <v>3330</v>
      </c>
    </row>
    <row r="2624" spans="1:14">
      <c r="A2624" t="s">
        <v>681</v>
      </c>
      <c r="B2624">
        <v>83</v>
      </c>
      <c r="C2624">
        <v>91</v>
      </c>
      <c r="D2624" t="s">
        <v>8549</v>
      </c>
      <c r="E2624">
        <v>1040879</v>
      </c>
      <c r="F2624" t="s">
        <v>3339</v>
      </c>
      <c r="G2624" t="s">
        <v>8550</v>
      </c>
      <c r="H2624">
        <v>-5959121</v>
      </c>
      <c r="I2624" t="s">
        <v>8551</v>
      </c>
      <c r="J2624" t="s">
        <v>19</v>
      </c>
      <c r="K2624" t="s">
        <v>20</v>
      </c>
      <c r="L2624">
        <v>7000000</v>
      </c>
      <c r="M2624">
        <v>7.1</v>
      </c>
      <c r="N2624" t="s">
        <v>588</v>
      </c>
    </row>
    <row r="2625" spans="1:14">
      <c r="A2625" t="s">
        <v>6065</v>
      </c>
      <c r="B2625">
        <v>26</v>
      </c>
      <c r="C2625">
        <v>85</v>
      </c>
      <c r="D2625" t="s">
        <v>956</v>
      </c>
      <c r="E2625">
        <v>36497</v>
      </c>
      <c r="F2625" t="s">
        <v>1044</v>
      </c>
      <c r="G2625" t="s">
        <v>8552</v>
      </c>
      <c r="H2625">
        <v>-5963503</v>
      </c>
      <c r="I2625" t="s">
        <v>5219</v>
      </c>
      <c r="J2625" t="s">
        <v>19</v>
      </c>
      <c r="K2625" t="s">
        <v>20</v>
      </c>
      <c r="L2625">
        <v>6000000</v>
      </c>
      <c r="M2625">
        <v>4.7</v>
      </c>
      <c r="N2625" t="s">
        <v>57</v>
      </c>
    </row>
    <row r="2626" spans="1:14">
      <c r="A2626" t="s">
        <v>626</v>
      </c>
      <c r="B2626">
        <v>116</v>
      </c>
      <c r="C2626">
        <v>103</v>
      </c>
      <c r="D2626" t="s">
        <v>2172</v>
      </c>
      <c r="E2626">
        <v>37035515</v>
      </c>
      <c r="F2626" t="s">
        <v>427</v>
      </c>
      <c r="G2626" t="s">
        <v>8553</v>
      </c>
      <c r="H2626">
        <v>-5964485</v>
      </c>
      <c r="I2626" t="s">
        <v>1367</v>
      </c>
      <c r="J2626" t="s">
        <v>19</v>
      </c>
      <c r="K2626" t="s">
        <v>20</v>
      </c>
      <c r="L2626">
        <v>43000000</v>
      </c>
      <c r="M2626">
        <v>6</v>
      </c>
      <c r="N2626" t="s">
        <v>167</v>
      </c>
    </row>
    <row r="2627" spans="1:14">
      <c r="A2627" t="s">
        <v>4322</v>
      </c>
      <c r="B2627">
        <v>260</v>
      </c>
      <c r="C2627">
        <v>145</v>
      </c>
      <c r="D2627" t="s">
        <v>8554</v>
      </c>
      <c r="E2627">
        <v>26435</v>
      </c>
      <c r="F2627" t="s">
        <v>8555</v>
      </c>
      <c r="G2627" t="s">
        <v>8556</v>
      </c>
      <c r="H2627">
        <v>-5973565</v>
      </c>
      <c r="I2627" t="s">
        <v>8557</v>
      </c>
      <c r="J2627" t="s">
        <v>81</v>
      </c>
      <c r="K2627" t="s">
        <v>2416</v>
      </c>
      <c r="L2627">
        <v>6000000</v>
      </c>
      <c r="M2627">
        <v>8.3000000000000007</v>
      </c>
      <c r="N2627" t="s">
        <v>1001</v>
      </c>
    </row>
    <row r="2628" spans="1:14">
      <c r="A2628" t="s">
        <v>5030</v>
      </c>
      <c r="B2628">
        <v>43</v>
      </c>
      <c r="C2628">
        <v>86</v>
      </c>
      <c r="D2628" t="s">
        <v>8558</v>
      </c>
      <c r="E2628">
        <v>20200</v>
      </c>
      <c r="F2628" t="s">
        <v>719</v>
      </c>
      <c r="G2628" t="s">
        <v>8559</v>
      </c>
      <c r="H2628">
        <v>-5979800</v>
      </c>
      <c r="I2628" t="s">
        <v>8560</v>
      </c>
      <c r="J2628" t="s">
        <v>19</v>
      </c>
      <c r="K2628" t="s">
        <v>20</v>
      </c>
      <c r="L2628">
        <v>6000000</v>
      </c>
      <c r="M2628">
        <v>5.8</v>
      </c>
      <c r="N2628" t="s">
        <v>1618</v>
      </c>
    </row>
    <row r="2629" spans="1:14">
      <c r="A2629" t="s">
        <v>4278</v>
      </c>
      <c r="B2629">
        <v>279</v>
      </c>
      <c r="C2629">
        <v>89</v>
      </c>
      <c r="D2629" t="s">
        <v>8561</v>
      </c>
      <c r="E2629">
        <v>12843</v>
      </c>
      <c r="F2629" t="s">
        <v>8562</v>
      </c>
      <c r="G2629" t="s">
        <v>8563</v>
      </c>
      <c r="H2629">
        <v>-5987157</v>
      </c>
      <c r="I2629" t="s">
        <v>8564</v>
      </c>
      <c r="J2629" t="s">
        <v>19</v>
      </c>
      <c r="K2629" t="s">
        <v>822</v>
      </c>
      <c r="L2629">
        <v>6000000</v>
      </c>
      <c r="M2629">
        <v>6.1</v>
      </c>
      <c r="N2629" t="s">
        <v>1943</v>
      </c>
    </row>
    <row r="2630" spans="1:14">
      <c r="A2630" t="s">
        <v>1323</v>
      </c>
      <c r="B2630">
        <v>46</v>
      </c>
      <c r="C2630">
        <v>126</v>
      </c>
      <c r="D2630" t="s">
        <v>2648</v>
      </c>
      <c r="E2630">
        <v>1997807</v>
      </c>
      <c r="F2630" t="s">
        <v>2716</v>
      </c>
      <c r="G2630" t="s">
        <v>8565</v>
      </c>
      <c r="H2630">
        <v>-6002193</v>
      </c>
      <c r="I2630" t="s">
        <v>8566</v>
      </c>
      <c r="J2630" t="s">
        <v>19</v>
      </c>
      <c r="K2630" t="s">
        <v>20</v>
      </c>
      <c r="L2630">
        <v>8000000</v>
      </c>
      <c r="M2630">
        <v>7.1</v>
      </c>
      <c r="N2630" t="s">
        <v>211</v>
      </c>
    </row>
    <row r="2631" spans="1:14">
      <c r="A2631" t="s">
        <v>6262</v>
      </c>
      <c r="B2631">
        <v>97</v>
      </c>
      <c r="C2631">
        <v>109</v>
      </c>
      <c r="D2631" t="s">
        <v>4857</v>
      </c>
      <c r="E2631">
        <v>28995450</v>
      </c>
      <c r="F2631" t="s">
        <v>5555</v>
      </c>
      <c r="G2631" t="s">
        <v>8567</v>
      </c>
      <c r="H2631">
        <v>-6004550</v>
      </c>
      <c r="I2631" t="s">
        <v>8568</v>
      </c>
      <c r="J2631" t="s">
        <v>19</v>
      </c>
      <c r="K2631" t="s">
        <v>379</v>
      </c>
      <c r="L2631">
        <v>35000000</v>
      </c>
      <c r="M2631">
        <v>6.1</v>
      </c>
      <c r="N2631" t="s">
        <v>692</v>
      </c>
    </row>
    <row r="2632" spans="1:14">
      <c r="A2632" t="s">
        <v>5311</v>
      </c>
      <c r="B2632">
        <v>151</v>
      </c>
      <c r="C2632">
        <v>117</v>
      </c>
      <c r="D2632" t="s">
        <v>4125</v>
      </c>
      <c r="E2632">
        <v>13987482</v>
      </c>
      <c r="F2632" t="s">
        <v>538</v>
      </c>
      <c r="G2632" t="s">
        <v>8569</v>
      </c>
      <c r="H2632">
        <v>-6012518</v>
      </c>
      <c r="I2632" t="s">
        <v>6955</v>
      </c>
      <c r="J2632" t="s">
        <v>19</v>
      </c>
      <c r="K2632" t="s">
        <v>20</v>
      </c>
      <c r="L2632">
        <v>20000000</v>
      </c>
      <c r="M2632">
        <v>6</v>
      </c>
      <c r="N2632" t="s">
        <v>331</v>
      </c>
    </row>
    <row r="2633" spans="1:14">
      <c r="A2633" t="s">
        <v>2434</v>
      </c>
      <c r="B2633">
        <v>65</v>
      </c>
      <c r="C2633">
        <v>95</v>
      </c>
      <c r="D2633" t="s">
        <v>1845</v>
      </c>
      <c r="E2633">
        <v>2955039</v>
      </c>
      <c r="F2633" t="s">
        <v>6622</v>
      </c>
      <c r="G2633" t="s">
        <v>8570</v>
      </c>
      <c r="H2633">
        <v>-6044961</v>
      </c>
      <c r="I2633" t="s">
        <v>7973</v>
      </c>
      <c r="J2633" t="s">
        <v>19</v>
      </c>
      <c r="K2633" t="s">
        <v>20</v>
      </c>
      <c r="L2633">
        <v>9000000</v>
      </c>
      <c r="M2633">
        <v>6.2</v>
      </c>
      <c r="N2633" t="s">
        <v>273</v>
      </c>
    </row>
    <row r="2634" spans="1:14">
      <c r="A2634" t="s">
        <v>1674</v>
      </c>
      <c r="B2634">
        <v>226</v>
      </c>
      <c r="C2634">
        <v>106</v>
      </c>
      <c r="D2634" t="s">
        <v>8042</v>
      </c>
      <c r="E2634">
        <v>5949693</v>
      </c>
      <c r="F2634" t="s">
        <v>1356</v>
      </c>
      <c r="G2634" t="s">
        <v>8571</v>
      </c>
      <c r="H2634">
        <v>-6050307</v>
      </c>
      <c r="I2634" t="s">
        <v>7099</v>
      </c>
      <c r="J2634" t="s">
        <v>19</v>
      </c>
      <c r="K2634" t="s">
        <v>20</v>
      </c>
      <c r="L2634">
        <v>12000000</v>
      </c>
      <c r="M2634">
        <v>7.4</v>
      </c>
      <c r="N2634" t="s">
        <v>564</v>
      </c>
    </row>
    <row r="2635" spans="1:14">
      <c r="A2635" t="s">
        <v>1052</v>
      </c>
      <c r="B2635">
        <v>95</v>
      </c>
      <c r="C2635">
        <v>110</v>
      </c>
      <c r="D2635" t="s">
        <v>1834</v>
      </c>
      <c r="E2635">
        <v>33927476</v>
      </c>
      <c r="F2635" t="s">
        <v>5948</v>
      </c>
      <c r="G2635" t="s">
        <v>8572</v>
      </c>
      <c r="H2635">
        <v>-6072524</v>
      </c>
      <c r="I2635" t="s">
        <v>8573</v>
      </c>
      <c r="J2635" t="s">
        <v>19</v>
      </c>
      <c r="K2635" t="s">
        <v>379</v>
      </c>
      <c r="L2635">
        <v>40000000</v>
      </c>
      <c r="M2635">
        <v>5.7</v>
      </c>
      <c r="N2635" t="s">
        <v>4686</v>
      </c>
    </row>
    <row r="2636" spans="1:14">
      <c r="A2636" t="s">
        <v>3244</v>
      </c>
      <c r="B2636">
        <v>17</v>
      </c>
      <c r="C2636">
        <v>83</v>
      </c>
      <c r="D2636" t="s">
        <v>1589</v>
      </c>
      <c r="E2636">
        <v>126247</v>
      </c>
      <c r="F2636" t="s">
        <v>183</v>
      </c>
      <c r="G2636" t="s">
        <v>8574</v>
      </c>
      <c r="H2636">
        <v>-6073753</v>
      </c>
      <c r="I2636" t="s">
        <v>8575</v>
      </c>
      <c r="J2636" t="s">
        <v>19</v>
      </c>
      <c r="K2636" t="s">
        <v>20</v>
      </c>
      <c r="L2636">
        <v>6200000</v>
      </c>
      <c r="M2636">
        <v>3.3</v>
      </c>
      <c r="N2636" t="s">
        <v>921</v>
      </c>
    </row>
    <row r="2637" spans="1:14">
      <c r="A2637" t="s">
        <v>2855</v>
      </c>
      <c r="B2637">
        <v>163</v>
      </c>
      <c r="C2637">
        <v>113</v>
      </c>
      <c r="D2637" t="s">
        <v>8576</v>
      </c>
      <c r="E2637">
        <v>1094798</v>
      </c>
      <c r="F2637" t="s">
        <v>2347</v>
      </c>
      <c r="G2637" t="s">
        <v>8577</v>
      </c>
      <c r="H2637">
        <v>-6105202</v>
      </c>
      <c r="I2637" t="s">
        <v>4272</v>
      </c>
      <c r="J2637" t="s">
        <v>19</v>
      </c>
      <c r="K2637" t="s">
        <v>379</v>
      </c>
      <c r="L2637">
        <v>7200000</v>
      </c>
      <c r="M2637">
        <v>7.2</v>
      </c>
      <c r="N2637" t="s">
        <v>2748</v>
      </c>
    </row>
    <row r="2638" spans="1:14">
      <c r="A2638" t="s">
        <v>5057</v>
      </c>
      <c r="B2638">
        <v>90</v>
      </c>
      <c r="C2638">
        <v>102</v>
      </c>
      <c r="D2638" t="s">
        <v>2531</v>
      </c>
      <c r="E2638">
        <v>33864342</v>
      </c>
      <c r="F2638" t="s">
        <v>6566</v>
      </c>
      <c r="G2638" t="s">
        <v>8578</v>
      </c>
      <c r="H2638">
        <v>-6135658</v>
      </c>
      <c r="I2638" t="s">
        <v>5182</v>
      </c>
      <c r="J2638" t="s">
        <v>19</v>
      </c>
      <c r="K2638" t="s">
        <v>379</v>
      </c>
      <c r="L2638">
        <v>40000000</v>
      </c>
      <c r="M2638">
        <v>5.8</v>
      </c>
      <c r="N2638" t="s">
        <v>5587</v>
      </c>
    </row>
    <row r="2639" spans="1:14">
      <c r="A2639" t="s">
        <v>729</v>
      </c>
      <c r="B2639">
        <v>231</v>
      </c>
      <c r="C2639">
        <v>90</v>
      </c>
      <c r="D2639" t="s">
        <v>15</v>
      </c>
      <c r="E2639">
        <v>18860403</v>
      </c>
      <c r="F2639" t="s">
        <v>3350</v>
      </c>
      <c r="G2639" t="s">
        <v>8579</v>
      </c>
      <c r="H2639">
        <v>-6139597</v>
      </c>
      <c r="I2639" t="s">
        <v>4054</v>
      </c>
      <c r="J2639" t="s">
        <v>19</v>
      </c>
      <c r="K2639" t="s">
        <v>20</v>
      </c>
      <c r="L2639">
        <v>25000000</v>
      </c>
      <c r="M2639">
        <v>4</v>
      </c>
      <c r="N2639" t="s">
        <v>1943</v>
      </c>
    </row>
    <row r="2640" spans="1:14">
      <c r="A2640" t="s">
        <v>2067</v>
      </c>
      <c r="B2640">
        <v>15</v>
      </c>
      <c r="C2640">
        <v>105</v>
      </c>
      <c r="D2640" t="s">
        <v>899</v>
      </c>
      <c r="E2640">
        <v>13854000</v>
      </c>
      <c r="F2640" t="s">
        <v>1198</v>
      </c>
      <c r="G2640" t="s">
        <v>8580</v>
      </c>
      <c r="H2640">
        <v>-6146000</v>
      </c>
      <c r="I2640" t="s">
        <v>1208</v>
      </c>
      <c r="J2640" t="s">
        <v>19</v>
      </c>
      <c r="K2640" t="s">
        <v>20</v>
      </c>
      <c r="L2640">
        <v>20000000</v>
      </c>
      <c r="M2640">
        <v>5.2</v>
      </c>
      <c r="N2640" t="s">
        <v>1649</v>
      </c>
    </row>
    <row r="2641" spans="1:14">
      <c r="A2641" t="s">
        <v>4050</v>
      </c>
      <c r="B2641">
        <v>66</v>
      </c>
      <c r="C2641">
        <v>86</v>
      </c>
      <c r="D2641" t="s">
        <v>2226</v>
      </c>
      <c r="E2641">
        <v>4814244</v>
      </c>
      <c r="F2641" t="s">
        <v>1985</v>
      </c>
      <c r="G2641" t="s">
        <v>8581</v>
      </c>
      <c r="H2641">
        <v>-6185756</v>
      </c>
      <c r="I2641" t="s">
        <v>4759</v>
      </c>
      <c r="J2641" t="s">
        <v>19</v>
      </c>
      <c r="K2641" t="s">
        <v>1075</v>
      </c>
      <c r="L2641">
        <v>11000000</v>
      </c>
      <c r="M2641">
        <v>5.3</v>
      </c>
      <c r="N2641" t="s">
        <v>331</v>
      </c>
    </row>
    <row r="2642" spans="1:14">
      <c r="A2642" t="s">
        <v>1329</v>
      </c>
      <c r="B2642">
        <v>34</v>
      </c>
      <c r="C2642">
        <v>94</v>
      </c>
      <c r="D2642" t="s">
        <v>907</v>
      </c>
      <c r="E2642">
        <v>13801755</v>
      </c>
      <c r="F2642" t="s">
        <v>394</v>
      </c>
      <c r="G2642" t="s">
        <v>8582</v>
      </c>
      <c r="H2642">
        <v>-6198245</v>
      </c>
      <c r="I2642" t="s">
        <v>8583</v>
      </c>
      <c r="J2642" t="s">
        <v>19</v>
      </c>
      <c r="K2642" t="s">
        <v>20</v>
      </c>
      <c r="L2642">
        <v>20000000</v>
      </c>
      <c r="M2642">
        <v>6.6</v>
      </c>
      <c r="N2642" t="s">
        <v>709</v>
      </c>
    </row>
    <row r="2643" spans="1:14">
      <c r="A2643" t="s">
        <v>1185</v>
      </c>
      <c r="B2643">
        <v>49</v>
      </c>
      <c r="C2643">
        <v>104</v>
      </c>
      <c r="D2643" t="s">
        <v>5748</v>
      </c>
      <c r="E2643">
        <v>1789892</v>
      </c>
      <c r="F2643" t="s">
        <v>2052</v>
      </c>
      <c r="G2643" t="s">
        <v>8584</v>
      </c>
      <c r="H2643">
        <v>-6210108</v>
      </c>
      <c r="I2643" t="s">
        <v>8585</v>
      </c>
      <c r="J2643" t="s">
        <v>19</v>
      </c>
      <c r="K2643" t="s">
        <v>2416</v>
      </c>
      <c r="L2643">
        <v>8000000</v>
      </c>
      <c r="M2643">
        <v>6.6</v>
      </c>
      <c r="N2643" t="s">
        <v>921</v>
      </c>
    </row>
    <row r="2644" spans="1:14">
      <c r="A2644" t="s">
        <v>753</v>
      </c>
      <c r="B2644">
        <v>196</v>
      </c>
      <c r="C2644">
        <v>119</v>
      </c>
      <c r="D2644" t="s">
        <v>1096</v>
      </c>
      <c r="E2644">
        <v>53789313</v>
      </c>
      <c r="F2644" t="s">
        <v>3292</v>
      </c>
      <c r="G2644" t="s">
        <v>8586</v>
      </c>
      <c r="H2644">
        <v>-6210687</v>
      </c>
      <c r="I2644" t="s">
        <v>771</v>
      </c>
      <c r="J2644" t="s">
        <v>19</v>
      </c>
      <c r="K2644" t="s">
        <v>20</v>
      </c>
      <c r="L2644">
        <v>60000000</v>
      </c>
      <c r="M2644">
        <v>6.3</v>
      </c>
      <c r="N2644" t="s">
        <v>1759</v>
      </c>
    </row>
    <row r="2645" spans="1:14">
      <c r="A2645" t="s">
        <v>175</v>
      </c>
      <c r="B2645">
        <v>217</v>
      </c>
      <c r="C2645">
        <v>118</v>
      </c>
      <c r="D2645" t="s">
        <v>2320</v>
      </c>
      <c r="E2645">
        <v>88761720</v>
      </c>
      <c r="F2645" t="s">
        <v>4629</v>
      </c>
      <c r="G2645" t="s">
        <v>8587</v>
      </c>
      <c r="H2645">
        <v>-6238280</v>
      </c>
      <c r="I2645" t="s">
        <v>122</v>
      </c>
      <c r="J2645" t="s">
        <v>19</v>
      </c>
      <c r="K2645" t="s">
        <v>379</v>
      </c>
      <c r="L2645">
        <v>95000000</v>
      </c>
      <c r="M2645">
        <v>5.9</v>
      </c>
      <c r="N2645" t="s">
        <v>380</v>
      </c>
    </row>
    <row r="2646" spans="1:14">
      <c r="A2646" t="s">
        <v>2425</v>
      </c>
      <c r="B2646">
        <v>50</v>
      </c>
      <c r="C2646">
        <v>94</v>
      </c>
      <c r="D2646" t="s">
        <v>8588</v>
      </c>
      <c r="E2646">
        <v>8735529</v>
      </c>
      <c r="F2646" t="s">
        <v>189</v>
      </c>
      <c r="G2646" t="s">
        <v>8589</v>
      </c>
      <c r="H2646">
        <v>-6264471</v>
      </c>
      <c r="I2646" t="s">
        <v>3203</v>
      </c>
      <c r="J2646" t="s">
        <v>19</v>
      </c>
      <c r="K2646" t="s">
        <v>20</v>
      </c>
      <c r="L2646">
        <v>15000000</v>
      </c>
      <c r="M2646">
        <v>5.5</v>
      </c>
      <c r="N2646" t="s">
        <v>564</v>
      </c>
    </row>
    <row r="2647" spans="1:14">
      <c r="A2647" t="s">
        <v>1760</v>
      </c>
      <c r="B2647">
        <v>195</v>
      </c>
      <c r="C2647">
        <v>101</v>
      </c>
      <c r="D2647" t="s">
        <v>8590</v>
      </c>
      <c r="E2647">
        <v>28687835</v>
      </c>
      <c r="F2647" t="s">
        <v>2261</v>
      </c>
      <c r="G2647" t="s">
        <v>8591</v>
      </c>
      <c r="H2647">
        <v>-6312165</v>
      </c>
      <c r="I2647" t="s">
        <v>8476</v>
      </c>
      <c r="J2647" t="s">
        <v>19</v>
      </c>
      <c r="K2647" t="s">
        <v>20</v>
      </c>
      <c r="L2647">
        <v>35000000</v>
      </c>
      <c r="M2647">
        <v>6.2</v>
      </c>
      <c r="N2647" t="s">
        <v>1608</v>
      </c>
    </row>
    <row r="2648" spans="1:14">
      <c r="A2648" t="s">
        <v>2668</v>
      </c>
      <c r="B2648">
        <v>175</v>
      </c>
      <c r="C2648">
        <v>101</v>
      </c>
      <c r="D2648" t="s">
        <v>26</v>
      </c>
      <c r="E2648">
        <v>13650738</v>
      </c>
      <c r="F2648" t="s">
        <v>128</v>
      </c>
      <c r="G2648" t="s">
        <v>8592</v>
      </c>
      <c r="H2648">
        <v>-6349262</v>
      </c>
      <c r="I2648" t="s">
        <v>8593</v>
      </c>
      <c r="J2648" t="s">
        <v>19</v>
      </c>
      <c r="K2648" t="s">
        <v>20</v>
      </c>
      <c r="L2648">
        <v>20000000</v>
      </c>
      <c r="M2648">
        <v>6.6</v>
      </c>
      <c r="N2648" t="s">
        <v>167</v>
      </c>
    </row>
    <row r="2649" spans="1:14">
      <c r="A2649" t="s">
        <v>915</v>
      </c>
      <c r="B2649">
        <v>157</v>
      </c>
      <c r="C2649">
        <v>98</v>
      </c>
      <c r="D2649" t="s">
        <v>8594</v>
      </c>
      <c r="E2649">
        <v>1641788</v>
      </c>
      <c r="F2649" t="s">
        <v>1902</v>
      </c>
      <c r="G2649" t="s">
        <v>8595</v>
      </c>
      <c r="H2649">
        <v>-6358212</v>
      </c>
      <c r="I2649" t="s">
        <v>6563</v>
      </c>
      <c r="J2649" t="s">
        <v>19</v>
      </c>
      <c r="K2649" t="s">
        <v>1075</v>
      </c>
      <c r="L2649">
        <v>8000000</v>
      </c>
      <c r="M2649">
        <v>6.8</v>
      </c>
      <c r="N2649" t="s">
        <v>205</v>
      </c>
    </row>
    <row r="2650" spans="1:14">
      <c r="A2650" t="s">
        <v>5686</v>
      </c>
      <c r="B2650">
        <v>280</v>
      </c>
      <c r="C2650">
        <v>172</v>
      </c>
      <c r="D2650" t="s">
        <v>8596</v>
      </c>
      <c r="E2650">
        <v>2835886</v>
      </c>
      <c r="F2650" t="s">
        <v>8597</v>
      </c>
      <c r="G2650" t="s">
        <v>8598</v>
      </c>
      <c r="H2650">
        <v>-6364114</v>
      </c>
      <c r="I2650" t="s">
        <v>8599</v>
      </c>
      <c r="J2650" t="s">
        <v>111</v>
      </c>
      <c r="K2650" t="s">
        <v>6245</v>
      </c>
      <c r="L2650">
        <v>9200000</v>
      </c>
      <c r="M2650">
        <v>7.7</v>
      </c>
      <c r="N2650" t="s">
        <v>48</v>
      </c>
    </row>
    <row r="2651" spans="1:14">
      <c r="A2651" t="s">
        <v>1019</v>
      </c>
      <c r="B2651">
        <v>150</v>
      </c>
      <c r="C2651">
        <v>96</v>
      </c>
      <c r="D2651" t="s">
        <v>6376</v>
      </c>
      <c r="E2651">
        <v>13630226</v>
      </c>
      <c r="F2651" t="s">
        <v>522</v>
      </c>
      <c r="G2651" t="s">
        <v>8600</v>
      </c>
      <c r="H2651">
        <v>-6369774</v>
      </c>
      <c r="I2651" t="s">
        <v>2842</v>
      </c>
      <c r="J2651" t="s">
        <v>19</v>
      </c>
      <c r="K2651" t="s">
        <v>20</v>
      </c>
      <c r="L2651">
        <v>20000000</v>
      </c>
      <c r="M2651">
        <v>6.2</v>
      </c>
      <c r="N2651" t="s">
        <v>3330</v>
      </c>
    </row>
    <row r="2652" spans="1:14">
      <c r="A2652" t="s">
        <v>1981</v>
      </c>
      <c r="B2652">
        <v>184</v>
      </c>
      <c r="C2652">
        <v>112</v>
      </c>
      <c r="D2652" t="s">
        <v>8601</v>
      </c>
      <c r="E2652">
        <v>6615578</v>
      </c>
      <c r="F2652" t="s">
        <v>8602</v>
      </c>
      <c r="G2652" t="s">
        <v>8603</v>
      </c>
      <c r="H2652">
        <v>-6384422</v>
      </c>
      <c r="I2652" t="s">
        <v>8604</v>
      </c>
      <c r="J2652" t="s">
        <v>19</v>
      </c>
      <c r="K2652" t="s">
        <v>2416</v>
      </c>
      <c r="L2652">
        <v>13000000</v>
      </c>
      <c r="M2652">
        <v>7</v>
      </c>
      <c r="N2652" t="s">
        <v>2060</v>
      </c>
    </row>
    <row r="2653" spans="1:14">
      <c r="A2653" t="s">
        <v>5844</v>
      </c>
      <c r="B2653">
        <v>33</v>
      </c>
      <c r="C2653">
        <v>88</v>
      </c>
      <c r="D2653" t="s">
        <v>8605</v>
      </c>
      <c r="E2653">
        <v>110029</v>
      </c>
      <c r="F2653" t="s">
        <v>7115</v>
      </c>
      <c r="G2653" t="s">
        <v>8606</v>
      </c>
      <c r="H2653">
        <v>-6389971</v>
      </c>
      <c r="I2653" t="s">
        <v>8607</v>
      </c>
      <c r="J2653" t="s">
        <v>19</v>
      </c>
      <c r="K2653" t="s">
        <v>347</v>
      </c>
      <c r="L2653">
        <v>6500000</v>
      </c>
      <c r="M2653">
        <v>6.3</v>
      </c>
      <c r="N2653" t="s">
        <v>5823</v>
      </c>
    </row>
    <row r="2654" spans="1:14">
      <c r="A2654" t="s">
        <v>4254</v>
      </c>
      <c r="B2654">
        <v>259</v>
      </c>
      <c r="C2654">
        <v>106</v>
      </c>
      <c r="D2654" t="s">
        <v>4548</v>
      </c>
      <c r="E2654">
        <v>3571735</v>
      </c>
      <c r="F2654" t="s">
        <v>231</v>
      </c>
      <c r="G2654" t="s">
        <v>8608</v>
      </c>
      <c r="H2654">
        <v>-6428265</v>
      </c>
      <c r="I2654" t="s">
        <v>6760</v>
      </c>
      <c r="J2654" t="s">
        <v>19</v>
      </c>
      <c r="K2654" t="s">
        <v>20</v>
      </c>
      <c r="L2654">
        <v>10000000</v>
      </c>
      <c r="M2654">
        <v>6.6</v>
      </c>
      <c r="N2654" t="s">
        <v>2440</v>
      </c>
    </row>
    <row r="2655" spans="1:14">
      <c r="A2655" t="s">
        <v>5416</v>
      </c>
      <c r="B2655">
        <v>27</v>
      </c>
      <c r="C2655">
        <v>85</v>
      </c>
      <c r="D2655" t="s">
        <v>515</v>
      </c>
      <c r="E2655">
        <v>70527</v>
      </c>
      <c r="F2655" t="s">
        <v>666</v>
      </c>
      <c r="G2655" t="s">
        <v>8609</v>
      </c>
      <c r="H2655">
        <v>-6429473</v>
      </c>
      <c r="I2655" t="s">
        <v>1090</v>
      </c>
      <c r="J2655" t="s">
        <v>19</v>
      </c>
      <c r="K2655" t="s">
        <v>20</v>
      </c>
      <c r="L2655">
        <v>6500000</v>
      </c>
      <c r="M2655">
        <v>6.7</v>
      </c>
      <c r="N2655" t="s">
        <v>167</v>
      </c>
    </row>
    <row r="2656" spans="1:14">
      <c r="A2656" t="s">
        <v>5669</v>
      </c>
      <c r="B2656">
        <v>217</v>
      </c>
      <c r="C2656">
        <v>105</v>
      </c>
      <c r="D2656" t="s">
        <v>4658</v>
      </c>
      <c r="E2656">
        <v>66637</v>
      </c>
      <c r="F2656" t="s">
        <v>427</v>
      </c>
      <c r="G2656" t="s">
        <v>8610</v>
      </c>
      <c r="H2656">
        <v>-6433363</v>
      </c>
      <c r="I2656" t="s">
        <v>8611</v>
      </c>
      <c r="J2656" t="s">
        <v>19</v>
      </c>
      <c r="K2656" t="s">
        <v>20</v>
      </c>
      <c r="L2656">
        <v>6500000</v>
      </c>
      <c r="M2656">
        <v>7.2</v>
      </c>
      <c r="N2656" t="s">
        <v>1138</v>
      </c>
    </row>
    <row r="2657" spans="1:14">
      <c r="A2657" t="s">
        <v>4440</v>
      </c>
      <c r="B2657">
        <v>28</v>
      </c>
      <c r="C2657">
        <v>106</v>
      </c>
      <c r="D2657" t="s">
        <v>8612</v>
      </c>
      <c r="E2657">
        <v>64148</v>
      </c>
      <c r="F2657" t="s">
        <v>2958</v>
      </c>
      <c r="G2657" t="s">
        <v>8613</v>
      </c>
      <c r="H2657">
        <v>-6435852</v>
      </c>
      <c r="I2657" t="s">
        <v>8614</v>
      </c>
      <c r="J2657" t="s">
        <v>19</v>
      </c>
      <c r="K2657" t="s">
        <v>379</v>
      </c>
      <c r="L2657">
        <v>6500000</v>
      </c>
      <c r="M2657">
        <v>7.3</v>
      </c>
      <c r="N2657" t="s">
        <v>48</v>
      </c>
    </row>
    <row r="2658" spans="1:14">
      <c r="A2658" t="s">
        <v>2901</v>
      </c>
      <c r="B2658">
        <v>132</v>
      </c>
      <c r="C2658">
        <v>124</v>
      </c>
      <c r="D2658" t="s">
        <v>8615</v>
      </c>
      <c r="E2658">
        <v>7060876</v>
      </c>
      <c r="F2658" t="s">
        <v>28</v>
      </c>
      <c r="G2658" t="s">
        <v>8616</v>
      </c>
      <c r="H2658">
        <v>-6439124</v>
      </c>
      <c r="I2658" t="s">
        <v>8617</v>
      </c>
      <c r="J2658" t="s">
        <v>19</v>
      </c>
      <c r="K2658" t="s">
        <v>379</v>
      </c>
      <c r="L2658">
        <v>13500000</v>
      </c>
      <c r="M2658">
        <v>7.4</v>
      </c>
      <c r="N2658" t="s">
        <v>949</v>
      </c>
    </row>
    <row r="2659" spans="1:14">
      <c r="A2659" t="s">
        <v>1671</v>
      </c>
      <c r="B2659">
        <v>144</v>
      </c>
      <c r="C2659">
        <v>86</v>
      </c>
      <c r="D2659" t="s">
        <v>179</v>
      </c>
      <c r="E2659">
        <v>5542025</v>
      </c>
      <c r="F2659" t="s">
        <v>1462</v>
      </c>
      <c r="G2659" t="s">
        <v>8618</v>
      </c>
      <c r="H2659">
        <v>-6457975</v>
      </c>
      <c r="I2659" t="s">
        <v>6955</v>
      </c>
      <c r="J2659" t="s">
        <v>19</v>
      </c>
      <c r="K2659" t="s">
        <v>20</v>
      </c>
      <c r="L2659">
        <v>12000000</v>
      </c>
      <c r="M2659">
        <v>6.3</v>
      </c>
      <c r="N2659" t="s">
        <v>57</v>
      </c>
    </row>
    <row r="2660" spans="1:14">
      <c r="A2660" t="s">
        <v>2057</v>
      </c>
      <c r="B2660">
        <v>133</v>
      </c>
      <c r="C2660">
        <v>103</v>
      </c>
      <c r="D2660" t="s">
        <v>1497</v>
      </c>
      <c r="E2660">
        <v>532988</v>
      </c>
      <c r="F2660" t="s">
        <v>120</v>
      </c>
      <c r="G2660" t="s">
        <v>8619</v>
      </c>
      <c r="H2660">
        <v>-6467012</v>
      </c>
      <c r="I2660" t="s">
        <v>768</v>
      </c>
      <c r="J2660" t="s">
        <v>19</v>
      </c>
      <c r="K2660" t="s">
        <v>20</v>
      </c>
      <c r="L2660">
        <v>7000000</v>
      </c>
      <c r="M2660">
        <v>6.5</v>
      </c>
      <c r="N2660" t="s">
        <v>2060</v>
      </c>
    </row>
    <row r="2661" spans="1:14">
      <c r="A2661" t="s">
        <v>731</v>
      </c>
      <c r="B2661">
        <v>52</v>
      </c>
      <c r="C2661">
        <v>115</v>
      </c>
      <c r="D2661" t="s">
        <v>1204</v>
      </c>
      <c r="E2661">
        <v>529766</v>
      </c>
      <c r="F2661" t="s">
        <v>427</v>
      </c>
      <c r="G2661" t="s">
        <v>8620</v>
      </c>
      <c r="H2661">
        <v>-6470234</v>
      </c>
      <c r="I2661" t="s">
        <v>2591</v>
      </c>
      <c r="J2661" t="s">
        <v>19</v>
      </c>
      <c r="K2661" t="s">
        <v>20</v>
      </c>
      <c r="L2661">
        <v>7000000</v>
      </c>
      <c r="M2661">
        <v>6.8</v>
      </c>
      <c r="N2661" t="s">
        <v>758</v>
      </c>
    </row>
    <row r="2662" spans="1:14">
      <c r="A2662" t="s">
        <v>1828</v>
      </c>
      <c r="B2662">
        <v>157</v>
      </c>
      <c r="C2662">
        <v>123</v>
      </c>
      <c r="D2662" t="s">
        <v>201</v>
      </c>
      <c r="E2662">
        <v>33508922</v>
      </c>
      <c r="F2662" t="s">
        <v>908</v>
      </c>
      <c r="G2662" t="s">
        <v>8621</v>
      </c>
      <c r="H2662">
        <v>-6491078</v>
      </c>
      <c r="I2662" t="s">
        <v>3877</v>
      </c>
      <c r="J2662" t="s">
        <v>19</v>
      </c>
      <c r="K2662" t="s">
        <v>20</v>
      </c>
      <c r="L2662">
        <v>40000000</v>
      </c>
      <c r="M2662">
        <v>7.2</v>
      </c>
      <c r="N2662" t="s">
        <v>48</v>
      </c>
    </row>
    <row r="2663" spans="1:14">
      <c r="A2663" t="s">
        <v>446</v>
      </c>
      <c r="B2663">
        <v>134</v>
      </c>
      <c r="C2663">
        <v>124</v>
      </c>
      <c r="D2663" t="s">
        <v>956</v>
      </c>
      <c r="E2663">
        <v>68473360</v>
      </c>
      <c r="F2663" t="s">
        <v>8622</v>
      </c>
      <c r="G2663" t="s">
        <v>8623</v>
      </c>
      <c r="H2663">
        <v>-6526640</v>
      </c>
      <c r="I2663" t="s">
        <v>3556</v>
      </c>
      <c r="J2663" t="s">
        <v>19</v>
      </c>
      <c r="K2663" t="s">
        <v>20</v>
      </c>
      <c r="L2663">
        <v>75000000</v>
      </c>
      <c r="M2663">
        <v>5.9</v>
      </c>
      <c r="N2663" t="s">
        <v>603</v>
      </c>
    </row>
    <row r="2664" spans="1:14">
      <c r="A2664" t="s">
        <v>6138</v>
      </c>
      <c r="B2664">
        <v>104</v>
      </c>
      <c r="C2664">
        <v>108</v>
      </c>
      <c r="D2664" t="s">
        <v>6784</v>
      </c>
      <c r="E2664">
        <v>453079</v>
      </c>
      <c r="F2664" t="s">
        <v>7279</v>
      </c>
      <c r="G2664" t="s">
        <v>8624</v>
      </c>
      <c r="H2664">
        <v>-6546921</v>
      </c>
      <c r="I2664" t="s">
        <v>2638</v>
      </c>
      <c r="J2664" t="s">
        <v>19</v>
      </c>
      <c r="K2664" t="s">
        <v>20</v>
      </c>
      <c r="L2664">
        <v>7000000</v>
      </c>
      <c r="M2664">
        <v>5.9</v>
      </c>
      <c r="N2664" t="s">
        <v>57</v>
      </c>
    </row>
    <row r="2665" spans="1:14">
      <c r="A2665" t="s">
        <v>5466</v>
      </c>
      <c r="B2665">
        <v>36</v>
      </c>
      <c r="C2665">
        <v>123</v>
      </c>
      <c r="D2665" t="s">
        <v>8315</v>
      </c>
      <c r="E2665">
        <v>13391174</v>
      </c>
      <c r="F2665" t="s">
        <v>8625</v>
      </c>
      <c r="G2665" t="s">
        <v>8626</v>
      </c>
      <c r="H2665">
        <v>-6608826</v>
      </c>
      <c r="I2665" t="s">
        <v>6511</v>
      </c>
      <c r="J2665" t="s">
        <v>19</v>
      </c>
      <c r="K2665" t="s">
        <v>20</v>
      </c>
      <c r="L2665">
        <v>20000000</v>
      </c>
      <c r="M2665">
        <v>6.3</v>
      </c>
      <c r="N2665" t="s">
        <v>1664</v>
      </c>
    </row>
    <row r="2666" spans="1:14">
      <c r="A2666" t="s">
        <v>266</v>
      </c>
      <c r="B2666">
        <v>67</v>
      </c>
      <c r="C2666">
        <v>98</v>
      </c>
      <c r="D2666" t="s">
        <v>1591</v>
      </c>
      <c r="E2666">
        <v>13383737</v>
      </c>
      <c r="F2666" t="s">
        <v>739</v>
      </c>
      <c r="G2666" t="s">
        <v>8627</v>
      </c>
      <c r="H2666">
        <v>-6616263</v>
      </c>
      <c r="I2666" t="s">
        <v>1695</v>
      </c>
      <c r="J2666" t="s">
        <v>19</v>
      </c>
      <c r="K2666" t="s">
        <v>20</v>
      </c>
      <c r="L2666">
        <v>20000000</v>
      </c>
      <c r="M2666">
        <v>7.5</v>
      </c>
      <c r="N2666" t="s">
        <v>921</v>
      </c>
    </row>
    <row r="2667" spans="1:14">
      <c r="A2667" t="s">
        <v>6163</v>
      </c>
      <c r="B2667">
        <v>134</v>
      </c>
      <c r="C2667">
        <v>106</v>
      </c>
      <c r="D2667" t="s">
        <v>77</v>
      </c>
      <c r="E2667">
        <v>382946</v>
      </c>
      <c r="F2667" t="s">
        <v>334</v>
      </c>
      <c r="G2667" t="s">
        <v>8628</v>
      </c>
      <c r="H2667">
        <v>-6617054</v>
      </c>
      <c r="I2667" t="s">
        <v>714</v>
      </c>
      <c r="J2667" t="s">
        <v>19</v>
      </c>
      <c r="K2667" t="s">
        <v>20</v>
      </c>
      <c r="L2667">
        <v>7000000</v>
      </c>
      <c r="M2667">
        <v>7.1</v>
      </c>
      <c r="N2667" t="s">
        <v>48</v>
      </c>
    </row>
    <row r="2668" spans="1:14">
      <c r="A2668" t="s">
        <v>2031</v>
      </c>
      <c r="B2668">
        <v>104</v>
      </c>
      <c r="C2668">
        <v>97</v>
      </c>
      <c r="D2668" t="s">
        <v>1632</v>
      </c>
      <c r="E2668">
        <v>8378141</v>
      </c>
      <c r="F2668" t="s">
        <v>793</v>
      </c>
      <c r="G2668" t="s">
        <v>8629</v>
      </c>
      <c r="H2668">
        <v>-6621859</v>
      </c>
      <c r="I2668" t="s">
        <v>144</v>
      </c>
      <c r="J2668" t="s">
        <v>19</v>
      </c>
      <c r="K2668" t="s">
        <v>379</v>
      </c>
      <c r="L2668">
        <v>15000000</v>
      </c>
      <c r="M2668">
        <v>6.9</v>
      </c>
      <c r="N2668" t="s">
        <v>564</v>
      </c>
    </row>
    <row r="2669" spans="1:14">
      <c r="A2669" t="s">
        <v>1094</v>
      </c>
      <c r="B2669">
        <v>99</v>
      </c>
      <c r="C2669">
        <v>112</v>
      </c>
      <c r="D2669" t="s">
        <v>1615</v>
      </c>
      <c r="E2669">
        <v>38360195</v>
      </c>
      <c r="F2669" t="s">
        <v>3028</v>
      </c>
      <c r="G2669" t="s">
        <v>8630</v>
      </c>
      <c r="H2669">
        <v>-6639805</v>
      </c>
      <c r="I2669" t="s">
        <v>5852</v>
      </c>
      <c r="J2669" t="s">
        <v>19</v>
      </c>
      <c r="K2669" t="s">
        <v>20</v>
      </c>
      <c r="L2669">
        <v>45000000</v>
      </c>
      <c r="M2669">
        <v>6.4</v>
      </c>
      <c r="N2669" t="s">
        <v>2400</v>
      </c>
    </row>
    <row r="2670" spans="1:14">
      <c r="A2670" t="s">
        <v>1451</v>
      </c>
      <c r="B2670">
        <v>42</v>
      </c>
      <c r="C2670">
        <v>89</v>
      </c>
      <c r="D2670" t="s">
        <v>8631</v>
      </c>
      <c r="E2670">
        <v>22359293</v>
      </c>
      <c r="F2670" t="s">
        <v>739</v>
      </c>
      <c r="G2670" t="s">
        <v>8632</v>
      </c>
      <c r="H2670">
        <v>-6640707</v>
      </c>
      <c r="I2670" t="s">
        <v>8436</v>
      </c>
      <c r="J2670" t="s">
        <v>19</v>
      </c>
      <c r="K2670" t="s">
        <v>379</v>
      </c>
      <c r="L2670">
        <v>29000000</v>
      </c>
      <c r="M2670">
        <v>5.8</v>
      </c>
      <c r="N2670" t="s">
        <v>2049</v>
      </c>
    </row>
    <row r="2671" spans="1:14">
      <c r="A2671" t="s">
        <v>449</v>
      </c>
      <c r="B2671">
        <v>64</v>
      </c>
      <c r="C2671">
        <v>116</v>
      </c>
      <c r="D2671" t="s">
        <v>8633</v>
      </c>
      <c r="E2671">
        <v>61355436</v>
      </c>
      <c r="F2671" t="s">
        <v>7795</v>
      </c>
      <c r="G2671" t="s">
        <v>8634</v>
      </c>
      <c r="H2671">
        <v>-6644564</v>
      </c>
      <c r="I2671" t="s">
        <v>8635</v>
      </c>
      <c r="J2671" t="s">
        <v>19</v>
      </c>
      <c r="K2671" t="s">
        <v>20</v>
      </c>
      <c r="L2671">
        <v>68000000</v>
      </c>
      <c r="M2671">
        <v>6.2</v>
      </c>
      <c r="N2671" t="s">
        <v>8636</v>
      </c>
    </row>
    <row r="2672" spans="1:14">
      <c r="A2672" t="s">
        <v>1265</v>
      </c>
      <c r="B2672">
        <v>119</v>
      </c>
      <c r="C2672">
        <v>125</v>
      </c>
      <c r="D2672" t="s">
        <v>8637</v>
      </c>
      <c r="E2672">
        <v>13337299</v>
      </c>
      <c r="F2672" t="s">
        <v>4206</v>
      </c>
      <c r="G2672" t="s">
        <v>8638</v>
      </c>
      <c r="H2672">
        <v>-6662701</v>
      </c>
      <c r="I2672" t="s">
        <v>8639</v>
      </c>
      <c r="J2672" t="s">
        <v>19</v>
      </c>
      <c r="K2672" t="s">
        <v>20</v>
      </c>
      <c r="L2672">
        <v>20000000</v>
      </c>
      <c r="M2672">
        <v>6.6</v>
      </c>
      <c r="N2672" t="s">
        <v>5957</v>
      </c>
    </row>
    <row r="2673" spans="1:14">
      <c r="A2673" t="s">
        <v>4840</v>
      </c>
      <c r="B2673">
        <v>23</v>
      </c>
      <c r="C2673">
        <v>111</v>
      </c>
      <c r="D2673" t="s">
        <v>2658</v>
      </c>
      <c r="E2673">
        <v>3333823</v>
      </c>
      <c r="F2673" t="s">
        <v>4705</v>
      </c>
      <c r="G2673" t="s">
        <v>8640</v>
      </c>
      <c r="H2673">
        <v>-6666177</v>
      </c>
      <c r="I2673" t="s">
        <v>2437</v>
      </c>
      <c r="J2673" t="s">
        <v>19</v>
      </c>
      <c r="K2673" t="s">
        <v>20</v>
      </c>
      <c r="L2673">
        <v>10000000</v>
      </c>
      <c r="M2673">
        <v>5.5</v>
      </c>
      <c r="N2673" t="s">
        <v>6706</v>
      </c>
    </row>
    <row r="2674" spans="1:14">
      <c r="A2674" t="s">
        <v>3399</v>
      </c>
      <c r="B2674">
        <v>74</v>
      </c>
      <c r="C2674">
        <v>108</v>
      </c>
      <c r="D2674" t="s">
        <v>1200</v>
      </c>
      <c r="E2674">
        <v>49526</v>
      </c>
      <c r="F2674" t="s">
        <v>551</v>
      </c>
      <c r="G2674" t="s">
        <v>8641</v>
      </c>
      <c r="H2674">
        <v>-6750474</v>
      </c>
      <c r="I2674" t="s">
        <v>8642</v>
      </c>
      <c r="J2674" t="s">
        <v>19</v>
      </c>
      <c r="K2674" t="s">
        <v>20</v>
      </c>
      <c r="L2674">
        <v>6800000</v>
      </c>
      <c r="M2674">
        <v>7</v>
      </c>
      <c r="N2674" t="s">
        <v>167</v>
      </c>
    </row>
    <row r="2675" spans="1:14">
      <c r="A2675" t="s">
        <v>1128</v>
      </c>
      <c r="B2675">
        <v>81</v>
      </c>
      <c r="C2675">
        <v>94</v>
      </c>
      <c r="D2675" t="s">
        <v>344</v>
      </c>
      <c r="E2675">
        <v>6241697</v>
      </c>
      <c r="F2675" t="s">
        <v>100</v>
      </c>
      <c r="G2675" t="s">
        <v>8643</v>
      </c>
      <c r="H2675">
        <v>-6758303</v>
      </c>
      <c r="I2675" t="s">
        <v>192</v>
      </c>
      <c r="J2675" t="s">
        <v>19</v>
      </c>
      <c r="K2675" t="s">
        <v>822</v>
      </c>
      <c r="L2675">
        <v>13000000</v>
      </c>
      <c r="M2675">
        <v>6.1</v>
      </c>
      <c r="N2675" t="s">
        <v>57</v>
      </c>
    </row>
    <row r="2676" spans="1:14">
      <c r="A2676" t="s">
        <v>5880</v>
      </c>
      <c r="B2676">
        <v>49</v>
      </c>
      <c r="C2676">
        <v>97</v>
      </c>
      <c r="D2676" t="s">
        <v>1263</v>
      </c>
      <c r="E2676">
        <v>233103</v>
      </c>
      <c r="F2676" t="s">
        <v>4313</v>
      </c>
      <c r="G2676" t="s">
        <v>8644</v>
      </c>
      <c r="H2676">
        <v>-6766897</v>
      </c>
      <c r="I2676" t="s">
        <v>1902</v>
      </c>
      <c r="J2676" t="s">
        <v>19</v>
      </c>
      <c r="K2676" t="s">
        <v>379</v>
      </c>
      <c r="L2676">
        <v>7000000</v>
      </c>
      <c r="M2676">
        <v>6.9</v>
      </c>
      <c r="N2676" t="s">
        <v>48</v>
      </c>
    </row>
    <row r="2677" spans="1:14">
      <c r="A2677" t="s">
        <v>1019</v>
      </c>
      <c r="B2677">
        <v>93</v>
      </c>
      <c r="C2677">
        <v>91</v>
      </c>
      <c r="D2677" t="s">
        <v>5292</v>
      </c>
      <c r="E2677">
        <v>1712111</v>
      </c>
      <c r="F2677" t="s">
        <v>485</v>
      </c>
      <c r="G2677" t="s">
        <v>8645</v>
      </c>
      <c r="H2677">
        <v>-6782889</v>
      </c>
      <c r="I2677" t="s">
        <v>1284</v>
      </c>
      <c r="J2677" t="s">
        <v>19</v>
      </c>
      <c r="K2677" t="s">
        <v>20</v>
      </c>
      <c r="L2677">
        <v>8495000</v>
      </c>
      <c r="M2677">
        <v>4.5</v>
      </c>
      <c r="N2677" t="s">
        <v>1943</v>
      </c>
    </row>
    <row r="2678" spans="1:14">
      <c r="A2678" t="s">
        <v>5054</v>
      </c>
      <c r="B2678">
        <v>106</v>
      </c>
      <c r="C2678">
        <v>83</v>
      </c>
      <c r="D2678" t="s">
        <v>3021</v>
      </c>
      <c r="E2678">
        <v>73215310</v>
      </c>
      <c r="F2678" t="s">
        <v>613</v>
      </c>
      <c r="G2678" t="s">
        <v>8646</v>
      </c>
      <c r="H2678">
        <v>-6784690</v>
      </c>
      <c r="I2678" t="s">
        <v>8647</v>
      </c>
      <c r="J2678" t="s">
        <v>19</v>
      </c>
      <c r="K2678" t="s">
        <v>20</v>
      </c>
      <c r="L2678">
        <v>80000000</v>
      </c>
      <c r="M2678">
        <v>7</v>
      </c>
      <c r="N2678" t="s">
        <v>8648</v>
      </c>
    </row>
    <row r="2679" spans="1:14">
      <c r="A2679" t="s">
        <v>922</v>
      </c>
      <c r="B2679">
        <v>210</v>
      </c>
      <c r="C2679">
        <v>102</v>
      </c>
      <c r="D2679" t="s">
        <v>8649</v>
      </c>
      <c r="E2679">
        <v>13214030</v>
      </c>
      <c r="F2679" t="s">
        <v>8492</v>
      </c>
      <c r="G2679" t="s">
        <v>8650</v>
      </c>
      <c r="H2679">
        <v>-6785970</v>
      </c>
      <c r="I2679" t="s">
        <v>8651</v>
      </c>
      <c r="J2679" t="s">
        <v>19</v>
      </c>
      <c r="K2679" t="s">
        <v>20</v>
      </c>
      <c r="L2679">
        <v>20000000</v>
      </c>
      <c r="M2679">
        <v>6.7</v>
      </c>
      <c r="N2679" t="s">
        <v>1782</v>
      </c>
    </row>
    <row r="2680" spans="1:14">
      <c r="A2680" t="s">
        <v>3841</v>
      </c>
      <c r="B2680">
        <v>25</v>
      </c>
      <c r="C2680">
        <v>101</v>
      </c>
      <c r="D2680" t="s">
        <v>8652</v>
      </c>
      <c r="E2680">
        <v>10696</v>
      </c>
      <c r="F2680" t="s">
        <v>8653</v>
      </c>
      <c r="G2680" t="s">
        <v>8654</v>
      </c>
      <c r="H2680">
        <v>-6789304</v>
      </c>
      <c r="I2680" t="s">
        <v>8655</v>
      </c>
      <c r="J2680" t="s">
        <v>19</v>
      </c>
      <c r="K2680" t="s">
        <v>20</v>
      </c>
      <c r="L2680">
        <v>6800000</v>
      </c>
      <c r="M2680">
        <v>6.4</v>
      </c>
      <c r="N2680" t="s">
        <v>1180</v>
      </c>
    </row>
    <row r="2681" spans="1:14">
      <c r="A2681" t="s">
        <v>1650</v>
      </c>
      <c r="B2681">
        <v>64</v>
      </c>
      <c r="C2681">
        <v>127</v>
      </c>
      <c r="D2681" t="s">
        <v>2140</v>
      </c>
      <c r="E2681">
        <v>23209440</v>
      </c>
      <c r="F2681" t="s">
        <v>1261</v>
      </c>
      <c r="G2681" t="s">
        <v>8656</v>
      </c>
      <c r="H2681">
        <v>-6790560</v>
      </c>
      <c r="I2681" t="s">
        <v>2228</v>
      </c>
      <c r="J2681" t="s">
        <v>19</v>
      </c>
      <c r="K2681" t="s">
        <v>20</v>
      </c>
      <c r="L2681">
        <v>30000000</v>
      </c>
      <c r="M2681">
        <v>7</v>
      </c>
      <c r="N2681" t="s">
        <v>48</v>
      </c>
    </row>
    <row r="2682" spans="1:14">
      <c r="A2682" t="s">
        <v>1029</v>
      </c>
      <c r="B2682">
        <v>248</v>
      </c>
      <c r="C2682">
        <v>129</v>
      </c>
      <c r="D2682" t="s">
        <v>1903</v>
      </c>
      <c r="E2682">
        <v>3205244</v>
      </c>
      <c r="F2682" t="s">
        <v>739</v>
      </c>
      <c r="G2682" t="s">
        <v>8657</v>
      </c>
      <c r="H2682">
        <v>-6794756</v>
      </c>
      <c r="I2682" t="s">
        <v>6634</v>
      </c>
      <c r="J2682" t="s">
        <v>19</v>
      </c>
      <c r="K2682" t="s">
        <v>379</v>
      </c>
      <c r="L2682">
        <v>10000000</v>
      </c>
      <c r="M2682">
        <v>7.3</v>
      </c>
      <c r="N2682" t="s">
        <v>167</v>
      </c>
    </row>
    <row r="2683" spans="1:14">
      <c r="A2683" t="s">
        <v>6303</v>
      </c>
      <c r="B2683">
        <v>39</v>
      </c>
      <c r="C2683">
        <v>96</v>
      </c>
      <c r="D2683" t="s">
        <v>5904</v>
      </c>
      <c r="E2683">
        <v>196067</v>
      </c>
      <c r="F2683" t="s">
        <v>204</v>
      </c>
      <c r="G2683" t="s">
        <v>8658</v>
      </c>
      <c r="H2683">
        <v>-6803933</v>
      </c>
      <c r="I2683" t="s">
        <v>8659</v>
      </c>
      <c r="J2683" t="s">
        <v>19</v>
      </c>
      <c r="K2683" t="s">
        <v>379</v>
      </c>
      <c r="L2683">
        <v>7000000</v>
      </c>
      <c r="M2683">
        <v>6.7</v>
      </c>
      <c r="N2683" t="s">
        <v>32</v>
      </c>
    </row>
    <row r="2684" spans="1:14">
      <c r="A2684" t="s">
        <v>1077</v>
      </c>
      <c r="B2684">
        <v>135</v>
      </c>
      <c r="C2684">
        <v>101</v>
      </c>
      <c r="D2684" t="s">
        <v>5540</v>
      </c>
      <c r="E2684">
        <v>24185781</v>
      </c>
      <c r="F2684" t="s">
        <v>957</v>
      </c>
      <c r="G2684" t="s">
        <v>8660</v>
      </c>
      <c r="H2684">
        <v>-6814219</v>
      </c>
      <c r="I2684" t="s">
        <v>3094</v>
      </c>
      <c r="J2684" t="s">
        <v>19</v>
      </c>
      <c r="K2684" t="s">
        <v>20</v>
      </c>
      <c r="L2684">
        <v>31000000</v>
      </c>
      <c r="M2684">
        <v>6.9</v>
      </c>
      <c r="N2684" t="s">
        <v>4234</v>
      </c>
    </row>
    <row r="2685" spans="1:14">
      <c r="A2685" t="s">
        <v>782</v>
      </c>
      <c r="B2685">
        <v>190</v>
      </c>
      <c r="C2685">
        <v>108</v>
      </c>
      <c r="D2685" t="s">
        <v>2604</v>
      </c>
      <c r="E2685">
        <v>9172810</v>
      </c>
      <c r="F2685" t="s">
        <v>1139</v>
      </c>
      <c r="G2685" t="s">
        <v>8661</v>
      </c>
      <c r="H2685">
        <v>-6827190</v>
      </c>
      <c r="I2685" t="s">
        <v>6919</v>
      </c>
      <c r="J2685" t="s">
        <v>19</v>
      </c>
      <c r="K2685" t="s">
        <v>20</v>
      </c>
      <c r="L2685">
        <v>16000000</v>
      </c>
      <c r="M2685">
        <v>6.7</v>
      </c>
      <c r="N2685" t="s">
        <v>8662</v>
      </c>
    </row>
    <row r="2686" spans="1:14">
      <c r="A2686" t="s">
        <v>1430</v>
      </c>
      <c r="B2686">
        <v>118</v>
      </c>
      <c r="C2686">
        <v>141</v>
      </c>
      <c r="D2686" t="s">
        <v>8663</v>
      </c>
      <c r="E2686">
        <v>16123851</v>
      </c>
      <c r="F2686" t="s">
        <v>8664</v>
      </c>
      <c r="G2686" t="s">
        <v>8665</v>
      </c>
      <c r="H2686">
        <v>-6876149</v>
      </c>
      <c r="I2686" t="s">
        <v>5985</v>
      </c>
      <c r="J2686" t="s">
        <v>19</v>
      </c>
      <c r="K2686" t="s">
        <v>20</v>
      </c>
      <c r="L2686">
        <v>23000000</v>
      </c>
      <c r="M2686">
        <v>6.2</v>
      </c>
      <c r="N2686" t="s">
        <v>48</v>
      </c>
    </row>
    <row r="2687" spans="1:14">
      <c r="A2687" t="s">
        <v>2235</v>
      </c>
      <c r="B2687">
        <v>85</v>
      </c>
      <c r="C2687">
        <v>81</v>
      </c>
      <c r="D2687" t="s">
        <v>2488</v>
      </c>
      <c r="E2687">
        <v>30105968</v>
      </c>
      <c r="F2687" t="s">
        <v>4688</v>
      </c>
      <c r="G2687" t="s">
        <v>8666</v>
      </c>
      <c r="H2687">
        <v>-6894032</v>
      </c>
      <c r="I2687" t="s">
        <v>8667</v>
      </c>
      <c r="J2687" t="s">
        <v>19</v>
      </c>
      <c r="K2687" t="s">
        <v>20</v>
      </c>
      <c r="L2687">
        <v>37000000</v>
      </c>
      <c r="M2687">
        <v>4.5</v>
      </c>
      <c r="N2687" t="s">
        <v>2198</v>
      </c>
    </row>
    <row r="2688" spans="1:14">
      <c r="A2688" t="s">
        <v>6480</v>
      </c>
      <c r="B2688">
        <v>49</v>
      </c>
      <c r="C2688">
        <v>91</v>
      </c>
      <c r="D2688" t="s">
        <v>1730</v>
      </c>
      <c r="E2688">
        <v>8080116</v>
      </c>
      <c r="F2688" t="s">
        <v>4629</v>
      </c>
      <c r="G2688" t="s">
        <v>8668</v>
      </c>
      <c r="H2688">
        <v>-6919884</v>
      </c>
      <c r="I2688" t="s">
        <v>2459</v>
      </c>
      <c r="J2688" t="s">
        <v>19</v>
      </c>
      <c r="K2688" t="s">
        <v>20</v>
      </c>
      <c r="L2688">
        <v>15000000</v>
      </c>
      <c r="M2688">
        <v>5.6</v>
      </c>
      <c r="N2688" t="s">
        <v>560</v>
      </c>
    </row>
    <row r="2689" spans="1:14">
      <c r="A2689" t="s">
        <v>2256</v>
      </c>
      <c r="B2689">
        <v>90</v>
      </c>
      <c r="C2689">
        <v>92</v>
      </c>
      <c r="D2689" t="s">
        <v>739</v>
      </c>
      <c r="E2689">
        <v>1071240</v>
      </c>
      <c r="F2689" t="s">
        <v>793</v>
      </c>
      <c r="G2689" t="s">
        <v>8669</v>
      </c>
      <c r="H2689">
        <v>-6928760</v>
      </c>
      <c r="I2689" t="s">
        <v>8121</v>
      </c>
      <c r="J2689" t="s">
        <v>19</v>
      </c>
      <c r="K2689" t="s">
        <v>379</v>
      </c>
      <c r="L2689">
        <v>8000000</v>
      </c>
      <c r="M2689">
        <v>6.9</v>
      </c>
      <c r="N2689" t="s">
        <v>949</v>
      </c>
    </row>
    <row r="2690" spans="1:14">
      <c r="A2690" t="s">
        <v>3301</v>
      </c>
      <c r="B2690">
        <v>244</v>
      </c>
      <c r="C2690">
        <v>108</v>
      </c>
      <c r="D2690" t="s">
        <v>1919</v>
      </c>
      <c r="E2690">
        <v>23070045</v>
      </c>
      <c r="F2690" t="s">
        <v>2602</v>
      </c>
      <c r="G2690" t="s">
        <v>8670</v>
      </c>
      <c r="H2690">
        <v>-6929955</v>
      </c>
      <c r="I2690" t="s">
        <v>1286</v>
      </c>
      <c r="J2690" t="s">
        <v>19</v>
      </c>
      <c r="K2690" t="s">
        <v>20</v>
      </c>
      <c r="L2690">
        <v>30000000</v>
      </c>
      <c r="M2690">
        <v>5.9</v>
      </c>
      <c r="N2690" t="s">
        <v>211</v>
      </c>
    </row>
    <row r="2691" spans="1:14">
      <c r="A2691" t="s">
        <v>611</v>
      </c>
      <c r="B2691">
        <v>180</v>
      </c>
      <c r="C2691">
        <v>106</v>
      </c>
      <c r="D2691" t="s">
        <v>8671</v>
      </c>
      <c r="E2691">
        <v>28064226</v>
      </c>
      <c r="F2691" t="s">
        <v>8672</v>
      </c>
      <c r="G2691" t="s">
        <v>8673</v>
      </c>
      <c r="H2691">
        <v>-6935774</v>
      </c>
      <c r="I2691" t="s">
        <v>8674</v>
      </c>
      <c r="J2691" t="s">
        <v>19</v>
      </c>
      <c r="K2691" t="s">
        <v>20</v>
      </c>
      <c r="L2691">
        <v>35000000</v>
      </c>
      <c r="M2691">
        <v>5</v>
      </c>
      <c r="N2691" t="s">
        <v>870</v>
      </c>
    </row>
    <row r="2692" spans="1:14">
      <c r="A2692" t="s">
        <v>4446</v>
      </c>
      <c r="B2692">
        <v>27</v>
      </c>
      <c r="C2692">
        <v>92</v>
      </c>
      <c r="D2692" t="s">
        <v>7439</v>
      </c>
      <c r="E2692">
        <v>3060858</v>
      </c>
      <c r="F2692" t="s">
        <v>8675</v>
      </c>
      <c r="G2692" t="s">
        <v>8676</v>
      </c>
      <c r="H2692">
        <v>-6939142</v>
      </c>
      <c r="I2692" t="s">
        <v>8677</v>
      </c>
      <c r="J2692" t="s">
        <v>19</v>
      </c>
      <c r="K2692" t="s">
        <v>20</v>
      </c>
      <c r="L2692">
        <v>10000000</v>
      </c>
      <c r="M2692">
        <v>5.6</v>
      </c>
      <c r="N2692" t="s">
        <v>2318</v>
      </c>
    </row>
    <row r="2693" spans="1:14">
      <c r="A2693" t="s">
        <v>6193</v>
      </c>
      <c r="B2693">
        <v>27</v>
      </c>
      <c r="C2693">
        <v>118</v>
      </c>
      <c r="D2693" t="s">
        <v>968</v>
      </c>
      <c r="E2693">
        <v>46451</v>
      </c>
      <c r="F2693" t="s">
        <v>60</v>
      </c>
      <c r="G2693" t="s">
        <v>8678</v>
      </c>
      <c r="H2693">
        <v>-6953549</v>
      </c>
      <c r="I2693" t="s">
        <v>630</v>
      </c>
      <c r="J2693" t="s">
        <v>19</v>
      </c>
      <c r="K2693" t="s">
        <v>20</v>
      </c>
      <c r="L2693">
        <v>7000000</v>
      </c>
      <c r="M2693">
        <v>6</v>
      </c>
      <c r="N2693" t="s">
        <v>2762</v>
      </c>
    </row>
    <row r="2694" spans="1:14">
      <c r="A2694" t="s">
        <v>6294</v>
      </c>
      <c r="B2694">
        <v>96</v>
      </c>
      <c r="C2694">
        <v>135</v>
      </c>
      <c r="D2694" t="s">
        <v>2471</v>
      </c>
      <c r="E2694">
        <v>3041803</v>
      </c>
      <c r="F2694" t="s">
        <v>1150</v>
      </c>
      <c r="G2694" t="s">
        <v>8679</v>
      </c>
      <c r="H2694">
        <v>-6958197</v>
      </c>
      <c r="I2694" t="s">
        <v>2379</v>
      </c>
      <c r="J2694" t="s">
        <v>19</v>
      </c>
      <c r="K2694" t="s">
        <v>379</v>
      </c>
      <c r="L2694">
        <v>10000000</v>
      </c>
      <c r="M2694">
        <v>7.1</v>
      </c>
      <c r="N2694" t="s">
        <v>32</v>
      </c>
    </row>
    <row r="2695" spans="1:14">
      <c r="A2695" t="s">
        <v>952</v>
      </c>
      <c r="B2695">
        <v>242</v>
      </c>
      <c r="C2695">
        <v>132</v>
      </c>
      <c r="D2695" t="s">
        <v>3834</v>
      </c>
      <c r="E2695">
        <v>59035104</v>
      </c>
      <c r="F2695" t="s">
        <v>8680</v>
      </c>
      <c r="G2695" t="s">
        <v>8681</v>
      </c>
      <c r="H2695">
        <v>-6964896</v>
      </c>
      <c r="I2695" t="s">
        <v>8682</v>
      </c>
      <c r="J2695" t="s">
        <v>19</v>
      </c>
      <c r="K2695" t="s">
        <v>20</v>
      </c>
      <c r="L2695">
        <v>66000000</v>
      </c>
      <c r="M2695">
        <v>6.8</v>
      </c>
      <c r="N2695" t="s">
        <v>8683</v>
      </c>
    </row>
    <row r="2696" spans="1:14">
      <c r="A2696" t="s">
        <v>266</v>
      </c>
      <c r="B2696">
        <v>114</v>
      </c>
      <c r="C2696">
        <v>113</v>
      </c>
      <c r="D2696" t="s">
        <v>8684</v>
      </c>
      <c r="E2696">
        <v>5032496</v>
      </c>
      <c r="F2696" t="s">
        <v>8685</v>
      </c>
      <c r="G2696" t="s">
        <v>8686</v>
      </c>
      <c r="H2696">
        <v>-6967504</v>
      </c>
      <c r="I2696" t="s">
        <v>1118</v>
      </c>
      <c r="J2696" t="s">
        <v>19</v>
      </c>
      <c r="K2696" t="s">
        <v>20</v>
      </c>
      <c r="L2696">
        <v>12000000</v>
      </c>
      <c r="M2696">
        <v>6.3</v>
      </c>
      <c r="N2696" t="s">
        <v>167</v>
      </c>
    </row>
    <row r="2697" spans="1:14">
      <c r="A2697" t="s">
        <v>6026</v>
      </c>
      <c r="B2697">
        <v>120</v>
      </c>
      <c r="C2697">
        <v>98</v>
      </c>
      <c r="D2697" t="s">
        <v>204</v>
      </c>
      <c r="E2697">
        <v>23838</v>
      </c>
      <c r="F2697" t="s">
        <v>8664</v>
      </c>
      <c r="G2697" t="s">
        <v>8687</v>
      </c>
      <c r="H2697">
        <v>-6976162</v>
      </c>
      <c r="I2697" t="s">
        <v>7034</v>
      </c>
      <c r="J2697" t="s">
        <v>19</v>
      </c>
      <c r="K2697" t="s">
        <v>379</v>
      </c>
      <c r="L2697">
        <v>7000000</v>
      </c>
      <c r="M2697">
        <v>5.5</v>
      </c>
      <c r="N2697" t="s">
        <v>1922</v>
      </c>
    </row>
    <row r="2698" spans="1:14">
      <c r="A2698" t="s">
        <v>659</v>
      </c>
      <c r="B2698">
        <v>383</v>
      </c>
      <c r="C2698">
        <v>103</v>
      </c>
      <c r="D2698" t="s">
        <v>888</v>
      </c>
      <c r="E2698">
        <v>85017401</v>
      </c>
      <c r="F2698" t="s">
        <v>522</v>
      </c>
      <c r="G2698" t="s">
        <v>8688</v>
      </c>
      <c r="H2698">
        <v>-6982599</v>
      </c>
      <c r="I2698" t="s">
        <v>202</v>
      </c>
      <c r="J2698" t="s">
        <v>19</v>
      </c>
      <c r="K2698" t="s">
        <v>20</v>
      </c>
      <c r="L2698">
        <v>92000000</v>
      </c>
      <c r="M2698">
        <v>6.7</v>
      </c>
      <c r="N2698" t="s">
        <v>1081</v>
      </c>
    </row>
    <row r="2699" spans="1:14">
      <c r="A2699" t="s">
        <v>1457</v>
      </c>
      <c r="B2699">
        <v>122</v>
      </c>
      <c r="C2699">
        <v>87</v>
      </c>
      <c r="D2699" t="s">
        <v>8689</v>
      </c>
      <c r="E2699">
        <v>27972410</v>
      </c>
      <c r="F2699" t="s">
        <v>4206</v>
      </c>
      <c r="G2699" t="s">
        <v>8690</v>
      </c>
      <c r="H2699">
        <v>-7027590</v>
      </c>
      <c r="I2699" t="s">
        <v>8691</v>
      </c>
      <c r="J2699" t="s">
        <v>19</v>
      </c>
      <c r="K2699" t="s">
        <v>379</v>
      </c>
      <c r="L2699">
        <v>35000000</v>
      </c>
      <c r="M2699">
        <v>6.1</v>
      </c>
      <c r="N2699" t="s">
        <v>1249</v>
      </c>
    </row>
    <row r="2700" spans="1:14">
      <c r="A2700" t="s">
        <v>812</v>
      </c>
      <c r="B2700">
        <v>84</v>
      </c>
      <c r="C2700">
        <v>95</v>
      </c>
      <c r="D2700" t="s">
        <v>1239</v>
      </c>
      <c r="E2700">
        <v>16964743</v>
      </c>
      <c r="F2700" t="s">
        <v>5303</v>
      </c>
      <c r="G2700" t="s">
        <v>8692</v>
      </c>
      <c r="H2700">
        <v>-7035257</v>
      </c>
      <c r="I2700" t="s">
        <v>69</v>
      </c>
      <c r="J2700" t="s">
        <v>19</v>
      </c>
      <c r="K2700" t="s">
        <v>20</v>
      </c>
      <c r="L2700">
        <v>24000000</v>
      </c>
      <c r="M2700">
        <v>5.6</v>
      </c>
      <c r="N2700" t="s">
        <v>331</v>
      </c>
    </row>
    <row r="2701" spans="1:14">
      <c r="A2701" t="s">
        <v>2089</v>
      </c>
      <c r="B2701">
        <v>60</v>
      </c>
      <c r="C2701">
        <v>90</v>
      </c>
      <c r="D2701" t="s">
        <v>8693</v>
      </c>
      <c r="E2701">
        <v>4922166</v>
      </c>
      <c r="F2701" t="s">
        <v>3235</v>
      </c>
      <c r="G2701" t="s">
        <v>8694</v>
      </c>
      <c r="H2701">
        <v>-7077834</v>
      </c>
      <c r="I2701" t="s">
        <v>8695</v>
      </c>
      <c r="J2701" t="s">
        <v>19</v>
      </c>
      <c r="K2701" t="s">
        <v>20</v>
      </c>
      <c r="L2701">
        <v>12000000</v>
      </c>
      <c r="M2701">
        <v>2.1</v>
      </c>
      <c r="N2701" t="s">
        <v>6658</v>
      </c>
    </row>
    <row r="2702" spans="1:14">
      <c r="A2702" t="s">
        <v>304</v>
      </c>
      <c r="B2702">
        <v>30</v>
      </c>
      <c r="C2702">
        <v>108</v>
      </c>
      <c r="D2702" t="s">
        <v>1400</v>
      </c>
      <c r="E2702">
        <v>4903000</v>
      </c>
      <c r="F2702" t="s">
        <v>2905</v>
      </c>
      <c r="G2702" t="s">
        <v>8696</v>
      </c>
      <c r="H2702">
        <v>-7097000</v>
      </c>
      <c r="I2702" t="s">
        <v>5430</v>
      </c>
      <c r="J2702" t="s">
        <v>19</v>
      </c>
      <c r="K2702" t="s">
        <v>20</v>
      </c>
      <c r="L2702">
        <v>12000000</v>
      </c>
      <c r="M2702">
        <v>5</v>
      </c>
      <c r="N2702" t="s">
        <v>167</v>
      </c>
    </row>
    <row r="2703" spans="1:14">
      <c r="A2703" t="s">
        <v>831</v>
      </c>
      <c r="B2703">
        <v>52</v>
      </c>
      <c r="C2703">
        <v>100</v>
      </c>
      <c r="D2703" t="s">
        <v>6614</v>
      </c>
      <c r="E2703">
        <v>4884663</v>
      </c>
      <c r="F2703" t="s">
        <v>1028</v>
      </c>
      <c r="G2703" t="s">
        <v>8697</v>
      </c>
      <c r="H2703">
        <v>-7115337</v>
      </c>
      <c r="I2703" t="s">
        <v>1433</v>
      </c>
      <c r="J2703" t="s">
        <v>19</v>
      </c>
      <c r="K2703" t="s">
        <v>20</v>
      </c>
      <c r="L2703">
        <v>12000000</v>
      </c>
      <c r="M2703">
        <v>5.5</v>
      </c>
      <c r="N2703" t="s">
        <v>1767</v>
      </c>
    </row>
    <row r="2704" spans="1:14">
      <c r="A2704" t="s">
        <v>3341</v>
      </c>
      <c r="B2704">
        <v>52</v>
      </c>
      <c r="C2704">
        <v>144</v>
      </c>
      <c r="D2704" t="s">
        <v>8698</v>
      </c>
      <c r="E2704">
        <v>2483955</v>
      </c>
      <c r="F2704" t="s">
        <v>6082</v>
      </c>
      <c r="G2704" t="s">
        <v>8699</v>
      </c>
      <c r="H2704">
        <v>-7116045</v>
      </c>
      <c r="I2704" t="s">
        <v>8700</v>
      </c>
      <c r="J2704" t="s">
        <v>19</v>
      </c>
      <c r="K2704" t="s">
        <v>20</v>
      </c>
      <c r="L2704">
        <v>9600000</v>
      </c>
      <c r="M2704">
        <v>6.7</v>
      </c>
      <c r="N2704" t="s">
        <v>32</v>
      </c>
    </row>
    <row r="2705" spans="1:14">
      <c r="A2705" t="s">
        <v>3816</v>
      </c>
      <c r="B2705">
        <v>39</v>
      </c>
      <c r="C2705">
        <v>99</v>
      </c>
      <c r="D2705" t="s">
        <v>2349</v>
      </c>
      <c r="E2705">
        <v>5871603</v>
      </c>
      <c r="F2705" t="s">
        <v>2320</v>
      </c>
      <c r="G2705" t="s">
        <v>8701</v>
      </c>
      <c r="H2705">
        <v>-7128397</v>
      </c>
      <c r="I2705" t="s">
        <v>3000</v>
      </c>
      <c r="J2705" t="s">
        <v>19</v>
      </c>
      <c r="K2705" t="s">
        <v>20</v>
      </c>
      <c r="L2705">
        <v>13000000</v>
      </c>
      <c r="M2705">
        <v>6</v>
      </c>
      <c r="N2705" t="s">
        <v>1124</v>
      </c>
    </row>
    <row r="2706" spans="1:14">
      <c r="A2706" t="s">
        <v>1556</v>
      </c>
      <c r="B2706">
        <v>146</v>
      </c>
      <c r="C2706">
        <v>102</v>
      </c>
      <c r="D2706" t="s">
        <v>2808</v>
      </c>
      <c r="E2706">
        <v>32853640</v>
      </c>
      <c r="F2706" t="s">
        <v>508</v>
      </c>
      <c r="G2706" t="s">
        <v>8702</v>
      </c>
      <c r="H2706">
        <v>-7146360</v>
      </c>
      <c r="I2706" t="s">
        <v>3105</v>
      </c>
      <c r="J2706" t="s">
        <v>19</v>
      </c>
      <c r="K2706" t="s">
        <v>20</v>
      </c>
      <c r="L2706">
        <v>40000000</v>
      </c>
      <c r="M2706">
        <v>5.7</v>
      </c>
      <c r="N2706" t="s">
        <v>167</v>
      </c>
    </row>
    <row r="2707" spans="1:14">
      <c r="A2707" t="s">
        <v>2258</v>
      </c>
      <c r="B2707">
        <v>51</v>
      </c>
      <c r="C2707">
        <v>117</v>
      </c>
      <c r="D2707" t="s">
        <v>8297</v>
      </c>
      <c r="E2707">
        <v>32800000</v>
      </c>
      <c r="F2707" t="s">
        <v>358</v>
      </c>
      <c r="G2707" t="s">
        <v>8703</v>
      </c>
      <c r="H2707">
        <v>-7200000</v>
      </c>
      <c r="I2707" t="s">
        <v>3577</v>
      </c>
      <c r="J2707" t="s">
        <v>19</v>
      </c>
      <c r="K2707" t="s">
        <v>20</v>
      </c>
      <c r="L2707">
        <v>40000000</v>
      </c>
      <c r="M2707">
        <v>4.3</v>
      </c>
      <c r="N2707" t="s">
        <v>5280</v>
      </c>
    </row>
    <row r="2708" spans="1:14">
      <c r="A2708" t="s">
        <v>787</v>
      </c>
      <c r="B2708">
        <v>251</v>
      </c>
      <c r="C2708">
        <v>95</v>
      </c>
      <c r="D2708" t="s">
        <v>4313</v>
      </c>
      <c r="E2708">
        <v>17791031</v>
      </c>
      <c r="F2708" t="s">
        <v>651</v>
      </c>
      <c r="G2708" t="s">
        <v>8704</v>
      </c>
      <c r="H2708">
        <v>-7208969</v>
      </c>
      <c r="I2708" t="s">
        <v>8705</v>
      </c>
      <c r="J2708" t="s">
        <v>19</v>
      </c>
      <c r="K2708" t="s">
        <v>20</v>
      </c>
      <c r="L2708">
        <v>25000000</v>
      </c>
      <c r="M2708">
        <v>7.3</v>
      </c>
      <c r="N2708" t="s">
        <v>4653</v>
      </c>
    </row>
    <row r="2709" spans="1:14">
      <c r="A2709" t="s">
        <v>2449</v>
      </c>
      <c r="B2709">
        <v>216</v>
      </c>
      <c r="C2709">
        <v>106</v>
      </c>
      <c r="D2709" t="s">
        <v>8706</v>
      </c>
      <c r="E2709">
        <v>15785632</v>
      </c>
      <c r="F2709" t="s">
        <v>1072</v>
      </c>
      <c r="G2709" t="s">
        <v>8707</v>
      </c>
      <c r="H2709">
        <v>-7214368</v>
      </c>
      <c r="I2709" t="s">
        <v>8708</v>
      </c>
      <c r="J2709" t="s">
        <v>19</v>
      </c>
      <c r="K2709" t="s">
        <v>379</v>
      </c>
      <c r="L2709">
        <v>23000000</v>
      </c>
      <c r="M2709">
        <v>7.5</v>
      </c>
      <c r="N2709" t="s">
        <v>8709</v>
      </c>
    </row>
    <row r="2710" spans="1:14">
      <c r="A2710" t="s">
        <v>2449</v>
      </c>
      <c r="B2710">
        <v>216</v>
      </c>
      <c r="C2710">
        <v>106</v>
      </c>
      <c r="D2710" t="s">
        <v>8706</v>
      </c>
      <c r="E2710">
        <v>15785632</v>
      </c>
      <c r="F2710" t="s">
        <v>1072</v>
      </c>
      <c r="G2710" t="s">
        <v>8707</v>
      </c>
      <c r="H2710">
        <v>-7214368</v>
      </c>
      <c r="I2710" t="s">
        <v>8708</v>
      </c>
      <c r="J2710" t="s">
        <v>19</v>
      </c>
      <c r="K2710" t="s">
        <v>379</v>
      </c>
      <c r="L2710">
        <v>23000000</v>
      </c>
      <c r="M2710">
        <v>7.5</v>
      </c>
      <c r="N2710" t="s">
        <v>8709</v>
      </c>
    </row>
    <row r="2711" spans="1:14">
      <c r="A2711" t="s">
        <v>5654</v>
      </c>
      <c r="B2711">
        <v>85</v>
      </c>
      <c r="C2711">
        <v>90</v>
      </c>
      <c r="D2711" t="s">
        <v>7860</v>
      </c>
      <c r="E2711">
        <v>671240</v>
      </c>
      <c r="F2711" t="s">
        <v>3056</v>
      </c>
      <c r="G2711" t="s">
        <v>8710</v>
      </c>
      <c r="H2711">
        <v>-7228760</v>
      </c>
      <c r="I2711" t="s">
        <v>8711</v>
      </c>
      <c r="J2711" t="s">
        <v>19</v>
      </c>
      <c r="K2711" t="s">
        <v>379</v>
      </c>
      <c r="L2711">
        <v>7900000</v>
      </c>
      <c r="M2711">
        <v>6.9</v>
      </c>
      <c r="N2711" t="s">
        <v>564</v>
      </c>
    </row>
    <row r="2712" spans="1:14">
      <c r="A2712" t="s">
        <v>2789</v>
      </c>
      <c r="B2712">
        <v>300</v>
      </c>
      <c r="C2712">
        <v>107</v>
      </c>
      <c r="D2712" t="s">
        <v>8712</v>
      </c>
      <c r="E2712">
        <v>7757130</v>
      </c>
      <c r="F2712" t="s">
        <v>8713</v>
      </c>
      <c r="G2712" t="s">
        <v>8714</v>
      </c>
      <c r="H2712">
        <v>-7242870</v>
      </c>
      <c r="I2712" t="s">
        <v>8715</v>
      </c>
      <c r="J2712" t="s">
        <v>19</v>
      </c>
      <c r="K2712" t="s">
        <v>379</v>
      </c>
      <c r="L2712">
        <v>15000000</v>
      </c>
      <c r="M2712">
        <v>8</v>
      </c>
      <c r="N2712" t="s">
        <v>588</v>
      </c>
    </row>
    <row r="2713" spans="1:14">
      <c r="A2713" t="s">
        <v>1029</v>
      </c>
      <c r="B2713">
        <v>169</v>
      </c>
      <c r="C2713">
        <v>125</v>
      </c>
      <c r="D2713" t="s">
        <v>4272</v>
      </c>
      <c r="E2713">
        <v>3753806</v>
      </c>
      <c r="F2713" t="s">
        <v>827</v>
      </c>
      <c r="G2713" t="s">
        <v>8716</v>
      </c>
      <c r="H2713">
        <v>-7246194</v>
      </c>
      <c r="I2713" t="s">
        <v>1903</v>
      </c>
      <c r="J2713" t="s">
        <v>19</v>
      </c>
      <c r="K2713" t="s">
        <v>379</v>
      </c>
      <c r="L2713">
        <v>11000000</v>
      </c>
      <c r="M2713">
        <v>7.7</v>
      </c>
      <c r="N2713" t="s">
        <v>758</v>
      </c>
    </row>
    <row r="2714" spans="1:14">
      <c r="A2714" t="s">
        <v>4651</v>
      </c>
      <c r="B2714">
        <v>92</v>
      </c>
      <c r="C2714">
        <v>93</v>
      </c>
      <c r="D2714" t="s">
        <v>7130</v>
      </c>
      <c r="E2714">
        <v>17718223</v>
      </c>
      <c r="F2714" t="s">
        <v>613</v>
      </c>
      <c r="G2714" t="s">
        <v>8717</v>
      </c>
      <c r="H2714">
        <v>-7281777</v>
      </c>
      <c r="I2714" t="s">
        <v>8718</v>
      </c>
      <c r="J2714" t="s">
        <v>19</v>
      </c>
      <c r="K2714" t="s">
        <v>20</v>
      </c>
      <c r="L2714">
        <v>25000000</v>
      </c>
      <c r="M2714">
        <v>6.6</v>
      </c>
      <c r="N2714" t="s">
        <v>57</v>
      </c>
    </row>
    <row r="2715" spans="1:14">
      <c r="A2715" t="s">
        <v>1794</v>
      </c>
      <c r="B2715">
        <v>138</v>
      </c>
      <c r="C2715">
        <v>113</v>
      </c>
      <c r="D2715" t="s">
        <v>7454</v>
      </c>
      <c r="E2715">
        <v>4717455</v>
      </c>
      <c r="F2715" t="s">
        <v>3992</v>
      </c>
      <c r="G2715" t="s">
        <v>8719</v>
      </c>
      <c r="H2715">
        <v>-7282545</v>
      </c>
      <c r="I2715" t="s">
        <v>8720</v>
      </c>
      <c r="J2715" t="s">
        <v>19</v>
      </c>
      <c r="K2715" t="s">
        <v>347</v>
      </c>
      <c r="L2715">
        <v>12000000</v>
      </c>
      <c r="M2715">
        <v>5.3</v>
      </c>
      <c r="N2715" t="s">
        <v>1254</v>
      </c>
    </row>
    <row r="2716" spans="1:14">
      <c r="A2716" t="s">
        <v>782</v>
      </c>
      <c r="B2716">
        <v>133</v>
      </c>
      <c r="C2716">
        <v>93</v>
      </c>
      <c r="D2716" t="s">
        <v>6683</v>
      </c>
      <c r="E2716">
        <v>197148</v>
      </c>
      <c r="F2716" t="s">
        <v>7672</v>
      </c>
      <c r="G2716" t="s">
        <v>8721</v>
      </c>
      <c r="H2716">
        <v>-7302852</v>
      </c>
      <c r="I2716" t="s">
        <v>8722</v>
      </c>
      <c r="J2716" t="s">
        <v>19</v>
      </c>
      <c r="K2716" t="s">
        <v>379</v>
      </c>
      <c r="L2716">
        <v>7500000</v>
      </c>
      <c r="M2716">
        <v>6.3</v>
      </c>
      <c r="N2716" t="s">
        <v>7969</v>
      </c>
    </row>
    <row r="2717" spans="1:14">
      <c r="A2717" t="s">
        <v>555</v>
      </c>
      <c r="B2717">
        <v>262</v>
      </c>
      <c r="C2717">
        <v>125</v>
      </c>
      <c r="D2717" t="s">
        <v>3278</v>
      </c>
      <c r="E2717">
        <v>62647540</v>
      </c>
      <c r="F2717" t="s">
        <v>1732</v>
      </c>
      <c r="G2717" t="s">
        <v>8723</v>
      </c>
      <c r="H2717">
        <v>-7352460</v>
      </c>
      <c r="I2717" t="s">
        <v>8724</v>
      </c>
      <c r="J2717" t="s">
        <v>19</v>
      </c>
      <c r="K2717" t="s">
        <v>2416</v>
      </c>
      <c r="L2717">
        <v>70000000</v>
      </c>
      <c r="M2717">
        <v>7.1</v>
      </c>
      <c r="N2717" t="s">
        <v>614</v>
      </c>
    </row>
    <row r="2718" spans="1:14">
      <c r="A2718" t="s">
        <v>1862</v>
      </c>
      <c r="B2718">
        <v>214</v>
      </c>
      <c r="C2718">
        <v>115</v>
      </c>
      <c r="D2718" t="s">
        <v>3678</v>
      </c>
      <c r="E2718">
        <v>12626905</v>
      </c>
      <c r="F2718" t="s">
        <v>28</v>
      </c>
      <c r="G2718" t="s">
        <v>8725</v>
      </c>
      <c r="H2718">
        <v>-7373095</v>
      </c>
      <c r="I2718" t="s">
        <v>6376</v>
      </c>
      <c r="J2718" t="s">
        <v>19</v>
      </c>
      <c r="K2718" t="s">
        <v>20</v>
      </c>
      <c r="L2718">
        <v>20000000</v>
      </c>
      <c r="M2718">
        <v>6.3</v>
      </c>
      <c r="N2718" t="s">
        <v>87</v>
      </c>
    </row>
    <row r="2719" spans="1:14">
      <c r="A2719" t="s">
        <v>280</v>
      </c>
      <c r="B2719">
        <v>267</v>
      </c>
      <c r="C2719">
        <v>170</v>
      </c>
      <c r="D2719" t="s">
        <v>3096</v>
      </c>
      <c r="E2719">
        <v>102608827</v>
      </c>
      <c r="F2719" t="s">
        <v>29</v>
      </c>
      <c r="G2719" t="s">
        <v>8726</v>
      </c>
      <c r="H2719">
        <v>-7391173</v>
      </c>
      <c r="I2719" t="s">
        <v>2908</v>
      </c>
      <c r="J2719" t="s">
        <v>19</v>
      </c>
      <c r="K2719" t="s">
        <v>20</v>
      </c>
      <c r="L2719">
        <v>110000000</v>
      </c>
      <c r="M2719">
        <v>7.5</v>
      </c>
      <c r="N2719" t="s">
        <v>949</v>
      </c>
    </row>
    <row r="2720" spans="1:14">
      <c r="A2720" t="s">
        <v>3982</v>
      </c>
      <c r="B2720">
        <v>74</v>
      </c>
      <c r="C2720">
        <v>108</v>
      </c>
      <c r="D2720" t="s">
        <v>3552</v>
      </c>
      <c r="E2720">
        <v>568695</v>
      </c>
      <c r="F2720" t="s">
        <v>2651</v>
      </c>
      <c r="G2720" t="s">
        <v>8727</v>
      </c>
      <c r="H2720">
        <v>-7431305</v>
      </c>
      <c r="I2720" t="s">
        <v>551</v>
      </c>
      <c r="J2720" t="s">
        <v>19</v>
      </c>
      <c r="K2720" t="s">
        <v>20</v>
      </c>
      <c r="L2720">
        <v>8000000</v>
      </c>
      <c r="M2720">
        <v>6.5</v>
      </c>
      <c r="N2720" t="s">
        <v>640</v>
      </c>
    </row>
    <row r="2721" spans="1:14">
      <c r="A2721" t="s">
        <v>740</v>
      </c>
      <c r="B2721">
        <v>242</v>
      </c>
      <c r="C2721">
        <v>106</v>
      </c>
      <c r="D2721" t="s">
        <v>863</v>
      </c>
      <c r="E2721">
        <v>7556708</v>
      </c>
      <c r="F2721" t="s">
        <v>613</v>
      </c>
      <c r="G2721" t="s">
        <v>8728</v>
      </c>
      <c r="H2721">
        <v>-7443292</v>
      </c>
      <c r="I2721" t="s">
        <v>1541</v>
      </c>
      <c r="J2721" t="s">
        <v>19</v>
      </c>
      <c r="K2721" t="s">
        <v>20</v>
      </c>
      <c r="L2721">
        <v>15000000</v>
      </c>
      <c r="M2721">
        <v>6.6</v>
      </c>
      <c r="N2721" t="s">
        <v>48</v>
      </c>
    </row>
    <row r="2722" spans="1:14">
      <c r="A2722" t="s">
        <v>3042</v>
      </c>
      <c r="B2722">
        <v>23</v>
      </c>
      <c r="C2722">
        <v>106</v>
      </c>
      <c r="D2722" t="s">
        <v>6767</v>
      </c>
      <c r="E2722">
        <v>532190</v>
      </c>
      <c r="F2722" t="s">
        <v>1499</v>
      </c>
      <c r="G2722" t="s">
        <v>8729</v>
      </c>
      <c r="H2722">
        <v>-7467810</v>
      </c>
      <c r="I2722" t="s">
        <v>8730</v>
      </c>
      <c r="J2722" t="s">
        <v>19</v>
      </c>
      <c r="K2722" t="s">
        <v>20</v>
      </c>
      <c r="L2722">
        <v>8000000</v>
      </c>
      <c r="M2722">
        <v>6.8</v>
      </c>
      <c r="N2722" t="s">
        <v>8731</v>
      </c>
    </row>
    <row r="2723" spans="1:14">
      <c r="A2723" t="s">
        <v>2289</v>
      </c>
      <c r="B2723">
        <v>100</v>
      </c>
      <c r="C2723">
        <v>103</v>
      </c>
      <c r="D2723" t="s">
        <v>396</v>
      </c>
      <c r="E2723">
        <v>1530535</v>
      </c>
      <c r="F2723" t="s">
        <v>3901</v>
      </c>
      <c r="G2723" t="s">
        <v>8732</v>
      </c>
      <c r="H2723">
        <v>-7469465</v>
      </c>
      <c r="I2723" t="s">
        <v>8479</v>
      </c>
      <c r="J2723" t="s">
        <v>19</v>
      </c>
      <c r="K2723" t="s">
        <v>20</v>
      </c>
      <c r="L2723">
        <v>9000000</v>
      </c>
      <c r="M2723">
        <v>5.7</v>
      </c>
      <c r="N2723" t="s">
        <v>564</v>
      </c>
    </row>
    <row r="2724" spans="1:14">
      <c r="A2724" t="s">
        <v>519</v>
      </c>
      <c r="B2724">
        <v>147</v>
      </c>
      <c r="C2724">
        <v>95</v>
      </c>
      <c r="D2724" t="s">
        <v>7062</v>
      </c>
      <c r="E2724">
        <v>22526144</v>
      </c>
      <c r="F2724" t="s">
        <v>714</v>
      </c>
      <c r="G2724" t="s">
        <v>8733</v>
      </c>
      <c r="H2724">
        <v>-7473856</v>
      </c>
      <c r="I2724" t="s">
        <v>2167</v>
      </c>
      <c r="J2724" t="s">
        <v>19</v>
      </c>
      <c r="K2724" t="s">
        <v>20</v>
      </c>
      <c r="L2724">
        <v>30000000</v>
      </c>
      <c r="M2724">
        <v>5.0999999999999996</v>
      </c>
      <c r="N2724" t="s">
        <v>1649</v>
      </c>
    </row>
    <row r="2725" spans="1:14">
      <c r="A2725" t="s">
        <v>4082</v>
      </c>
      <c r="B2725">
        <v>260</v>
      </c>
      <c r="C2725">
        <v>100</v>
      </c>
      <c r="D2725" t="s">
        <v>4121</v>
      </c>
      <c r="E2725">
        <v>22525921</v>
      </c>
      <c r="F2725" t="s">
        <v>427</v>
      </c>
      <c r="G2725" t="s">
        <v>8734</v>
      </c>
      <c r="H2725">
        <v>-7474079</v>
      </c>
      <c r="I2725" t="s">
        <v>120</v>
      </c>
      <c r="J2725" t="s">
        <v>19</v>
      </c>
      <c r="K2725" t="s">
        <v>20</v>
      </c>
      <c r="L2725">
        <v>30000000</v>
      </c>
      <c r="M2725">
        <v>5.9</v>
      </c>
      <c r="N2725" t="s">
        <v>57</v>
      </c>
    </row>
    <row r="2726" spans="1:14">
      <c r="A2726" t="s">
        <v>561</v>
      </c>
      <c r="B2726">
        <v>227</v>
      </c>
      <c r="C2726">
        <v>128</v>
      </c>
      <c r="D2726" t="s">
        <v>7975</v>
      </c>
      <c r="E2726">
        <v>72515360</v>
      </c>
      <c r="F2726" t="s">
        <v>6958</v>
      </c>
      <c r="G2726" t="s">
        <v>8735</v>
      </c>
      <c r="H2726">
        <v>-7484640</v>
      </c>
      <c r="I2726" t="s">
        <v>8736</v>
      </c>
      <c r="J2726" t="s">
        <v>187</v>
      </c>
      <c r="K2726" t="s">
        <v>379</v>
      </c>
      <c r="L2726">
        <v>80000000</v>
      </c>
      <c r="M2726">
        <v>6.4</v>
      </c>
      <c r="N2726" t="s">
        <v>2500</v>
      </c>
    </row>
    <row r="2727" spans="1:14">
      <c r="A2727" t="s">
        <v>984</v>
      </c>
      <c r="B2727">
        <v>351</v>
      </c>
      <c r="C2727">
        <v>122</v>
      </c>
      <c r="D2727" t="s">
        <v>1086</v>
      </c>
      <c r="E2727">
        <v>122512052</v>
      </c>
      <c r="F2727" t="s">
        <v>646</v>
      </c>
      <c r="G2727" t="s">
        <v>8737</v>
      </c>
      <c r="H2727">
        <v>-7487948</v>
      </c>
      <c r="I2727" t="s">
        <v>8738</v>
      </c>
      <c r="J2727" t="s">
        <v>19</v>
      </c>
      <c r="K2727" t="s">
        <v>20</v>
      </c>
      <c r="L2727">
        <v>130000000</v>
      </c>
      <c r="M2727">
        <v>5.8</v>
      </c>
      <c r="N2727" t="s">
        <v>27</v>
      </c>
    </row>
    <row r="2728" spans="1:14">
      <c r="A2728" t="s">
        <v>2386</v>
      </c>
      <c r="B2728">
        <v>146</v>
      </c>
      <c r="C2728">
        <v>90</v>
      </c>
      <c r="D2728" t="s">
        <v>8739</v>
      </c>
      <c r="E2728">
        <v>10494494</v>
      </c>
      <c r="F2728" t="s">
        <v>8740</v>
      </c>
      <c r="G2728" t="s">
        <v>8741</v>
      </c>
      <c r="H2728">
        <v>-7505506</v>
      </c>
      <c r="I2728" t="s">
        <v>8742</v>
      </c>
      <c r="J2728" t="s">
        <v>19</v>
      </c>
      <c r="K2728" t="s">
        <v>20</v>
      </c>
      <c r="L2728">
        <v>18000000</v>
      </c>
      <c r="M2728">
        <v>4.4000000000000004</v>
      </c>
      <c r="N2728" t="s">
        <v>524</v>
      </c>
    </row>
    <row r="2729" spans="1:14">
      <c r="A2729" t="s">
        <v>555</v>
      </c>
      <c r="B2729">
        <v>217</v>
      </c>
      <c r="C2729">
        <v>98</v>
      </c>
      <c r="D2729" t="s">
        <v>7400</v>
      </c>
      <c r="E2729">
        <v>9430988</v>
      </c>
      <c r="F2729" t="s">
        <v>179</v>
      </c>
      <c r="G2729" t="s">
        <v>8743</v>
      </c>
      <c r="H2729">
        <v>-7569012</v>
      </c>
      <c r="I2729" t="s">
        <v>8744</v>
      </c>
      <c r="J2729" t="s">
        <v>19</v>
      </c>
      <c r="K2729" t="s">
        <v>20</v>
      </c>
      <c r="L2729">
        <v>17000000</v>
      </c>
      <c r="M2729">
        <v>7.1</v>
      </c>
      <c r="N2729" t="s">
        <v>564</v>
      </c>
    </row>
    <row r="2730" spans="1:14">
      <c r="A2730" t="s">
        <v>2217</v>
      </c>
      <c r="B2730">
        <v>64</v>
      </c>
      <c r="C2730">
        <v>94</v>
      </c>
      <c r="D2730" t="s">
        <v>18</v>
      </c>
      <c r="E2730">
        <v>12398628</v>
      </c>
      <c r="F2730" t="s">
        <v>6125</v>
      </c>
      <c r="G2730" t="s">
        <v>8745</v>
      </c>
      <c r="H2730">
        <v>-7601372</v>
      </c>
      <c r="I2730" t="s">
        <v>4892</v>
      </c>
      <c r="J2730" t="s">
        <v>19</v>
      </c>
      <c r="K2730" t="s">
        <v>20</v>
      </c>
      <c r="L2730">
        <v>20000000</v>
      </c>
      <c r="M2730">
        <v>6.1</v>
      </c>
      <c r="N2730" t="s">
        <v>8746</v>
      </c>
    </row>
    <row r="2731" spans="1:14">
      <c r="A2731" t="s">
        <v>2801</v>
      </c>
      <c r="B2731">
        <v>41</v>
      </c>
      <c r="C2731">
        <v>99</v>
      </c>
      <c r="D2731" t="s">
        <v>8747</v>
      </c>
      <c r="E2731">
        <v>398420</v>
      </c>
      <c r="F2731" t="s">
        <v>1375</v>
      </c>
      <c r="G2731" t="s">
        <v>8748</v>
      </c>
      <c r="H2731">
        <v>-7601580</v>
      </c>
      <c r="I2731" t="s">
        <v>8749</v>
      </c>
      <c r="J2731" t="s">
        <v>19</v>
      </c>
      <c r="K2731" t="s">
        <v>20</v>
      </c>
      <c r="L2731">
        <v>8000000</v>
      </c>
      <c r="M2731">
        <v>6.4</v>
      </c>
      <c r="N2731" t="s">
        <v>758</v>
      </c>
    </row>
    <row r="2732" spans="1:14">
      <c r="A2732" t="s">
        <v>5050</v>
      </c>
      <c r="B2732">
        <v>66</v>
      </c>
      <c r="C2732">
        <v>109</v>
      </c>
      <c r="D2732" t="s">
        <v>3861</v>
      </c>
      <c r="E2732">
        <v>336456</v>
      </c>
      <c r="F2732" t="s">
        <v>59</v>
      </c>
      <c r="G2732" t="s">
        <v>8750</v>
      </c>
      <c r="H2732">
        <v>-7663544</v>
      </c>
      <c r="I2732" t="s">
        <v>1553</v>
      </c>
      <c r="J2732" t="s">
        <v>19</v>
      </c>
      <c r="K2732" t="s">
        <v>20</v>
      </c>
      <c r="L2732">
        <v>8000000</v>
      </c>
      <c r="M2732">
        <v>5.6</v>
      </c>
      <c r="N2732" t="s">
        <v>8751</v>
      </c>
    </row>
    <row r="2733" spans="1:14">
      <c r="A2733" t="s">
        <v>6355</v>
      </c>
      <c r="B2733">
        <v>49</v>
      </c>
      <c r="C2733">
        <v>97</v>
      </c>
      <c r="D2733" t="s">
        <v>3787</v>
      </c>
      <c r="E2733">
        <v>2331318</v>
      </c>
      <c r="F2733" t="s">
        <v>2665</v>
      </c>
      <c r="G2733" t="s">
        <v>8752</v>
      </c>
      <c r="H2733">
        <v>-7668682</v>
      </c>
      <c r="I2733" t="s">
        <v>6056</v>
      </c>
      <c r="J2733" t="s">
        <v>19</v>
      </c>
      <c r="K2733" t="s">
        <v>20</v>
      </c>
      <c r="L2733">
        <v>10000000</v>
      </c>
      <c r="M2733">
        <v>3.3</v>
      </c>
      <c r="N2733" t="s">
        <v>57</v>
      </c>
    </row>
    <row r="2734" spans="1:14">
      <c r="A2734" t="s">
        <v>5230</v>
      </c>
      <c r="B2734">
        <v>242</v>
      </c>
      <c r="C2734">
        <v>88</v>
      </c>
      <c r="D2734" t="s">
        <v>1931</v>
      </c>
      <c r="E2734">
        <v>62321039</v>
      </c>
      <c r="F2734" t="s">
        <v>1815</v>
      </c>
      <c r="G2734" t="s">
        <v>8753</v>
      </c>
      <c r="H2734">
        <v>-7678961</v>
      </c>
      <c r="I2734" t="s">
        <v>8754</v>
      </c>
      <c r="J2734" t="s">
        <v>19</v>
      </c>
      <c r="K2734" t="s">
        <v>20</v>
      </c>
      <c r="L2734">
        <v>70000000</v>
      </c>
      <c r="M2734">
        <v>6.4</v>
      </c>
      <c r="N2734" t="s">
        <v>5045</v>
      </c>
    </row>
    <row r="2735" spans="1:14">
      <c r="A2735" t="s">
        <v>3138</v>
      </c>
      <c r="B2735">
        <v>78</v>
      </c>
      <c r="C2735">
        <v>90</v>
      </c>
      <c r="D2735" t="s">
        <v>7279</v>
      </c>
      <c r="E2735">
        <v>303439</v>
      </c>
      <c r="F2735" t="s">
        <v>4362</v>
      </c>
      <c r="G2735" t="s">
        <v>8755</v>
      </c>
      <c r="H2735">
        <v>-7696561</v>
      </c>
      <c r="I2735" t="s">
        <v>2994</v>
      </c>
      <c r="J2735" t="s">
        <v>19</v>
      </c>
      <c r="K2735" t="s">
        <v>20</v>
      </c>
      <c r="L2735">
        <v>8000000</v>
      </c>
      <c r="M2735">
        <v>6.4</v>
      </c>
      <c r="N2735" t="s">
        <v>205</v>
      </c>
    </row>
    <row r="2736" spans="1:14">
      <c r="A2736" t="s">
        <v>3322</v>
      </c>
      <c r="B2736">
        <v>140</v>
      </c>
      <c r="C2736">
        <v>93</v>
      </c>
      <c r="D2736" t="s">
        <v>4677</v>
      </c>
      <c r="E2736">
        <v>298110</v>
      </c>
      <c r="F2736" t="s">
        <v>8756</v>
      </c>
      <c r="G2736" t="s">
        <v>8757</v>
      </c>
      <c r="H2736">
        <v>-7701890</v>
      </c>
      <c r="I2736" t="s">
        <v>8758</v>
      </c>
      <c r="J2736" t="s">
        <v>19</v>
      </c>
      <c r="K2736" t="s">
        <v>1075</v>
      </c>
      <c r="L2736">
        <v>8000000</v>
      </c>
      <c r="M2736">
        <v>6.8</v>
      </c>
      <c r="N2736" t="s">
        <v>8759</v>
      </c>
    </row>
    <row r="2737" spans="1:14">
      <c r="A2737" t="s">
        <v>529</v>
      </c>
      <c r="B2737">
        <v>70</v>
      </c>
      <c r="C2737">
        <v>87</v>
      </c>
      <c r="D2737" t="s">
        <v>3183</v>
      </c>
      <c r="E2737">
        <v>16290976</v>
      </c>
      <c r="F2737" t="s">
        <v>1497</v>
      </c>
      <c r="G2737" t="s">
        <v>8760</v>
      </c>
      <c r="H2737">
        <v>-7709024</v>
      </c>
      <c r="I2737" t="s">
        <v>1315</v>
      </c>
      <c r="J2737" t="s">
        <v>19</v>
      </c>
      <c r="K2737" t="s">
        <v>20</v>
      </c>
      <c r="L2737">
        <v>24000000</v>
      </c>
      <c r="M2737">
        <v>6.2</v>
      </c>
      <c r="N2737" t="s">
        <v>8761</v>
      </c>
    </row>
    <row r="2738" spans="1:14">
      <c r="A2738" t="s">
        <v>2398</v>
      </c>
      <c r="B2738">
        <v>27</v>
      </c>
      <c r="C2738">
        <v>88</v>
      </c>
      <c r="D2738" t="s">
        <v>8762</v>
      </c>
      <c r="E2738">
        <v>9286314</v>
      </c>
      <c r="F2738" t="s">
        <v>8763</v>
      </c>
      <c r="G2738" t="s">
        <v>8764</v>
      </c>
      <c r="H2738">
        <v>-7713686</v>
      </c>
      <c r="I2738" t="s">
        <v>8765</v>
      </c>
      <c r="J2738" t="s">
        <v>19</v>
      </c>
      <c r="K2738" t="s">
        <v>20</v>
      </c>
      <c r="L2738">
        <v>17000000</v>
      </c>
      <c r="M2738">
        <v>5.9</v>
      </c>
      <c r="N2738" t="s">
        <v>87</v>
      </c>
    </row>
    <row r="2739" spans="1:14">
      <c r="A2739" t="s">
        <v>2330</v>
      </c>
      <c r="B2739">
        <v>177</v>
      </c>
      <c r="C2739">
        <v>100</v>
      </c>
      <c r="D2739" t="s">
        <v>829</v>
      </c>
      <c r="E2739">
        <v>20285518</v>
      </c>
      <c r="F2739" t="s">
        <v>521</v>
      </c>
      <c r="G2739" t="s">
        <v>8766</v>
      </c>
      <c r="H2739">
        <v>-7714482</v>
      </c>
      <c r="I2739" t="s">
        <v>3103</v>
      </c>
      <c r="J2739" t="s">
        <v>19</v>
      </c>
      <c r="K2739" t="s">
        <v>822</v>
      </c>
      <c r="L2739">
        <v>28000000</v>
      </c>
      <c r="M2739">
        <v>5.7</v>
      </c>
      <c r="N2739" t="s">
        <v>87</v>
      </c>
    </row>
    <row r="2740" spans="1:14">
      <c r="A2740" t="s">
        <v>482</v>
      </c>
      <c r="B2740">
        <v>251</v>
      </c>
      <c r="C2740">
        <v>95</v>
      </c>
      <c r="D2740" t="s">
        <v>5631</v>
      </c>
      <c r="E2740">
        <v>7774730</v>
      </c>
      <c r="F2740" t="s">
        <v>6889</v>
      </c>
      <c r="G2740" t="s">
        <v>8767</v>
      </c>
      <c r="H2740">
        <v>-7725270</v>
      </c>
      <c r="I2740" t="s">
        <v>8768</v>
      </c>
      <c r="J2740" t="s">
        <v>19</v>
      </c>
      <c r="K2740" t="s">
        <v>1075</v>
      </c>
      <c r="L2740">
        <v>15500000</v>
      </c>
      <c r="M2740">
        <v>6.5</v>
      </c>
      <c r="N2740" t="s">
        <v>6145</v>
      </c>
    </row>
    <row r="2741" spans="1:14">
      <c r="A2741" t="s">
        <v>2548</v>
      </c>
      <c r="B2741">
        <v>93</v>
      </c>
      <c r="C2741">
        <v>98</v>
      </c>
      <c r="D2741" t="s">
        <v>2202</v>
      </c>
      <c r="E2741">
        <v>14252830</v>
      </c>
      <c r="F2741" t="s">
        <v>2320</v>
      </c>
      <c r="G2741" t="s">
        <v>8769</v>
      </c>
      <c r="H2741">
        <v>-7747170</v>
      </c>
      <c r="I2741" t="s">
        <v>8770</v>
      </c>
      <c r="J2741" t="s">
        <v>19</v>
      </c>
      <c r="K2741" t="s">
        <v>1075</v>
      </c>
      <c r="L2741">
        <v>22000000</v>
      </c>
      <c r="M2741">
        <v>5.3</v>
      </c>
      <c r="N2741" t="s">
        <v>582</v>
      </c>
    </row>
    <row r="2742" spans="1:14">
      <c r="A2742" t="s">
        <v>1684</v>
      </c>
      <c r="B2742">
        <v>252</v>
      </c>
      <c r="C2742">
        <v>147</v>
      </c>
      <c r="D2742" t="s">
        <v>2862</v>
      </c>
      <c r="E2742">
        <v>7219578</v>
      </c>
      <c r="F2742" t="s">
        <v>3429</v>
      </c>
      <c r="G2742" t="s">
        <v>8771</v>
      </c>
      <c r="H2742">
        <v>-7780422</v>
      </c>
      <c r="I2742" t="s">
        <v>3132</v>
      </c>
      <c r="J2742" t="s">
        <v>19</v>
      </c>
      <c r="K2742" t="s">
        <v>822</v>
      </c>
      <c r="L2742">
        <v>15000000</v>
      </c>
      <c r="M2742">
        <v>8</v>
      </c>
      <c r="N2742" t="s">
        <v>205</v>
      </c>
    </row>
    <row r="2743" spans="1:14">
      <c r="A2743" t="s">
        <v>954</v>
      </c>
      <c r="B2743">
        <v>98</v>
      </c>
      <c r="C2743">
        <v>89</v>
      </c>
      <c r="D2743" t="s">
        <v>330</v>
      </c>
      <c r="E2743">
        <v>45207112</v>
      </c>
      <c r="F2743" t="s">
        <v>427</v>
      </c>
      <c r="G2743" t="s">
        <v>8772</v>
      </c>
      <c r="H2743">
        <v>-7792888</v>
      </c>
      <c r="I2743" t="s">
        <v>6723</v>
      </c>
      <c r="J2743" t="s">
        <v>19</v>
      </c>
      <c r="K2743" t="s">
        <v>20</v>
      </c>
      <c r="L2743">
        <v>53000000</v>
      </c>
      <c r="M2743">
        <v>5.5</v>
      </c>
      <c r="N2743" t="s">
        <v>2500</v>
      </c>
    </row>
    <row r="2744" spans="1:14">
      <c r="A2744" t="s">
        <v>304</v>
      </c>
      <c r="B2744">
        <v>57</v>
      </c>
      <c r="C2744">
        <v>135</v>
      </c>
      <c r="D2744" t="s">
        <v>880</v>
      </c>
      <c r="E2744">
        <v>2185266</v>
      </c>
      <c r="F2744" t="s">
        <v>8773</v>
      </c>
      <c r="G2744" t="s">
        <v>8774</v>
      </c>
      <c r="H2744">
        <v>-7814734</v>
      </c>
      <c r="I2744" t="s">
        <v>839</v>
      </c>
      <c r="J2744" t="s">
        <v>19</v>
      </c>
      <c r="K2744" t="s">
        <v>20</v>
      </c>
      <c r="L2744">
        <v>10000000</v>
      </c>
      <c r="M2744">
        <v>6.5</v>
      </c>
      <c r="N2744" t="s">
        <v>914</v>
      </c>
    </row>
    <row r="2745" spans="1:14">
      <c r="A2745" t="s">
        <v>1968</v>
      </c>
      <c r="B2745">
        <v>390</v>
      </c>
      <c r="C2745">
        <v>116</v>
      </c>
      <c r="D2745" t="s">
        <v>4169</v>
      </c>
      <c r="E2745">
        <v>12134420</v>
      </c>
      <c r="F2745" t="s">
        <v>2371</v>
      </c>
      <c r="G2745" t="s">
        <v>8775</v>
      </c>
      <c r="H2745">
        <v>-7865580</v>
      </c>
      <c r="I2745" t="s">
        <v>2932</v>
      </c>
      <c r="J2745" t="s">
        <v>19</v>
      </c>
      <c r="K2745" t="s">
        <v>379</v>
      </c>
      <c r="L2745">
        <v>20000000</v>
      </c>
      <c r="M2745">
        <v>7.2</v>
      </c>
      <c r="N2745" t="s">
        <v>8776</v>
      </c>
    </row>
    <row r="2746" spans="1:14">
      <c r="A2746" t="s">
        <v>3339</v>
      </c>
      <c r="B2746">
        <v>32</v>
      </c>
      <c r="C2746">
        <v>99</v>
      </c>
      <c r="D2746" t="s">
        <v>2395</v>
      </c>
      <c r="E2746">
        <v>127144</v>
      </c>
      <c r="F2746" t="s">
        <v>344</v>
      </c>
      <c r="G2746" t="s">
        <v>8777</v>
      </c>
      <c r="H2746">
        <v>-7872856</v>
      </c>
      <c r="I2746" t="s">
        <v>1506</v>
      </c>
      <c r="J2746" t="s">
        <v>19</v>
      </c>
      <c r="K2746" t="s">
        <v>20</v>
      </c>
      <c r="L2746">
        <v>8000000</v>
      </c>
      <c r="M2746">
        <v>5.5</v>
      </c>
      <c r="N2746" t="s">
        <v>564</v>
      </c>
    </row>
    <row r="2747" spans="1:14">
      <c r="A2747" t="s">
        <v>1341</v>
      </c>
      <c r="B2747">
        <v>68</v>
      </c>
      <c r="C2747">
        <v>98</v>
      </c>
      <c r="D2747" t="s">
        <v>144</v>
      </c>
      <c r="E2747">
        <v>117190</v>
      </c>
      <c r="F2747" t="s">
        <v>493</v>
      </c>
      <c r="G2747" t="s">
        <v>8778</v>
      </c>
      <c r="H2747">
        <v>-7882810</v>
      </c>
      <c r="I2747" t="s">
        <v>6039</v>
      </c>
      <c r="J2747" t="s">
        <v>19</v>
      </c>
      <c r="K2747" t="s">
        <v>379</v>
      </c>
      <c r="L2747">
        <v>8000000</v>
      </c>
      <c r="M2747">
        <v>6.9</v>
      </c>
      <c r="N2747" t="s">
        <v>291</v>
      </c>
    </row>
    <row r="2748" spans="1:14">
      <c r="A2748" t="s">
        <v>915</v>
      </c>
      <c r="B2748">
        <v>356</v>
      </c>
      <c r="C2748">
        <v>96</v>
      </c>
      <c r="D2748" t="s">
        <v>3429</v>
      </c>
      <c r="E2748">
        <v>17114882</v>
      </c>
      <c r="F2748" t="s">
        <v>2172</v>
      </c>
      <c r="G2748" t="s">
        <v>8779</v>
      </c>
      <c r="H2748">
        <v>-7885118</v>
      </c>
      <c r="I2748" t="s">
        <v>8780</v>
      </c>
      <c r="J2748" t="s">
        <v>19</v>
      </c>
      <c r="K2748" t="s">
        <v>20</v>
      </c>
      <c r="L2748">
        <v>25000000</v>
      </c>
      <c r="M2748">
        <v>7.7</v>
      </c>
      <c r="N2748" t="s">
        <v>2500</v>
      </c>
    </row>
    <row r="2749" spans="1:14">
      <c r="A2749" t="s">
        <v>5265</v>
      </c>
      <c r="B2749">
        <v>79</v>
      </c>
      <c r="C2749">
        <v>95</v>
      </c>
      <c r="D2749" t="s">
        <v>8781</v>
      </c>
      <c r="E2749">
        <v>108662</v>
      </c>
      <c r="F2749" t="s">
        <v>7335</v>
      </c>
      <c r="G2749" t="s">
        <v>8782</v>
      </c>
      <c r="H2749">
        <v>-7891338</v>
      </c>
      <c r="I2749" t="s">
        <v>5498</v>
      </c>
      <c r="J2749" t="s">
        <v>19</v>
      </c>
      <c r="K2749" t="s">
        <v>20</v>
      </c>
      <c r="L2749">
        <v>8000000</v>
      </c>
      <c r="M2749">
        <v>6</v>
      </c>
      <c r="N2749" t="s">
        <v>4627</v>
      </c>
    </row>
    <row r="2750" spans="1:14">
      <c r="A2750" t="s">
        <v>4996</v>
      </c>
      <c r="B2750">
        <v>22</v>
      </c>
      <c r="C2750">
        <v>90</v>
      </c>
      <c r="D2750" t="s">
        <v>2109</v>
      </c>
      <c r="E2750">
        <v>100503</v>
      </c>
      <c r="F2750" t="s">
        <v>6426</v>
      </c>
      <c r="G2750" t="s">
        <v>8783</v>
      </c>
      <c r="H2750">
        <v>-7899497</v>
      </c>
      <c r="I2750" t="s">
        <v>1944</v>
      </c>
      <c r="J2750" t="s">
        <v>19</v>
      </c>
      <c r="K2750" t="s">
        <v>20</v>
      </c>
      <c r="L2750">
        <v>8000000</v>
      </c>
      <c r="M2750">
        <v>5.9</v>
      </c>
      <c r="N2750" t="s">
        <v>331</v>
      </c>
    </row>
    <row r="2751" spans="1:14">
      <c r="A2751" t="s">
        <v>5075</v>
      </c>
      <c r="B2751">
        <v>36</v>
      </c>
      <c r="C2751">
        <v>105</v>
      </c>
      <c r="D2751" t="s">
        <v>2063</v>
      </c>
      <c r="E2751">
        <v>17100000</v>
      </c>
      <c r="F2751" t="s">
        <v>1446</v>
      </c>
      <c r="G2751" t="s">
        <v>8784</v>
      </c>
      <c r="H2751">
        <v>-7900000</v>
      </c>
      <c r="I2751" t="s">
        <v>1912</v>
      </c>
      <c r="J2751" t="s">
        <v>19</v>
      </c>
      <c r="K2751" t="s">
        <v>20</v>
      </c>
      <c r="L2751">
        <v>25000000</v>
      </c>
      <c r="M2751">
        <v>5.3</v>
      </c>
      <c r="N2751" t="s">
        <v>8785</v>
      </c>
    </row>
    <row r="2752" spans="1:14">
      <c r="A2752" t="s">
        <v>1490</v>
      </c>
      <c r="B2752">
        <v>157</v>
      </c>
      <c r="C2752">
        <v>125</v>
      </c>
      <c r="D2752" t="s">
        <v>8786</v>
      </c>
      <c r="E2752">
        <v>2086345</v>
      </c>
      <c r="F2752" t="s">
        <v>6422</v>
      </c>
      <c r="G2752" t="s">
        <v>8787</v>
      </c>
      <c r="H2752">
        <v>-7913655</v>
      </c>
      <c r="I2752" t="s">
        <v>8788</v>
      </c>
      <c r="J2752" t="s">
        <v>67</v>
      </c>
      <c r="K2752" t="s">
        <v>2850</v>
      </c>
      <c r="L2752">
        <v>10000000</v>
      </c>
      <c r="M2752">
        <v>8.1</v>
      </c>
      <c r="N2752" t="s">
        <v>2060</v>
      </c>
    </row>
    <row r="2753" spans="1:14">
      <c r="A2753" t="s">
        <v>1149</v>
      </c>
      <c r="B2753">
        <v>226</v>
      </c>
      <c r="C2753">
        <v>96</v>
      </c>
      <c r="D2753" t="s">
        <v>8789</v>
      </c>
      <c r="E2753">
        <v>3074838</v>
      </c>
      <c r="F2753" t="s">
        <v>76</v>
      </c>
      <c r="G2753" t="s">
        <v>8790</v>
      </c>
      <c r="H2753">
        <v>-7925162</v>
      </c>
      <c r="I2753" t="s">
        <v>8791</v>
      </c>
      <c r="J2753" t="s">
        <v>19</v>
      </c>
      <c r="K2753" t="s">
        <v>20</v>
      </c>
      <c r="L2753">
        <v>11000000</v>
      </c>
      <c r="M2753">
        <v>6.3</v>
      </c>
      <c r="N2753" t="s">
        <v>2141</v>
      </c>
    </row>
    <row r="2754" spans="1:14">
      <c r="A2754" t="s">
        <v>670</v>
      </c>
      <c r="B2754">
        <v>156</v>
      </c>
      <c r="C2754">
        <v>118</v>
      </c>
      <c r="D2754" t="s">
        <v>1310</v>
      </c>
      <c r="E2754">
        <v>10562387</v>
      </c>
      <c r="F2754" t="s">
        <v>338</v>
      </c>
      <c r="G2754" t="s">
        <v>8792</v>
      </c>
      <c r="H2754">
        <v>-7937613</v>
      </c>
      <c r="I2754" t="s">
        <v>2860</v>
      </c>
      <c r="J2754" t="s">
        <v>19</v>
      </c>
      <c r="K2754" t="s">
        <v>20</v>
      </c>
      <c r="L2754">
        <v>18500000</v>
      </c>
      <c r="M2754">
        <v>7.7</v>
      </c>
      <c r="N2754" t="s">
        <v>2400</v>
      </c>
    </row>
    <row r="2755" spans="1:14">
      <c r="A2755" t="s">
        <v>5973</v>
      </c>
      <c r="B2755">
        <v>26</v>
      </c>
      <c r="C2755">
        <v>107</v>
      </c>
      <c r="D2755" t="s">
        <v>2474</v>
      </c>
      <c r="E2755">
        <v>53481</v>
      </c>
      <c r="F2755" t="s">
        <v>2054</v>
      </c>
      <c r="G2755" t="s">
        <v>8793</v>
      </c>
      <c r="H2755">
        <v>-7946519</v>
      </c>
      <c r="I2755" t="s">
        <v>8544</v>
      </c>
      <c r="J2755" t="s">
        <v>19</v>
      </c>
      <c r="K2755" t="s">
        <v>20</v>
      </c>
      <c r="L2755">
        <v>8000000</v>
      </c>
      <c r="M2755">
        <v>6.4</v>
      </c>
      <c r="N2755" t="s">
        <v>1608</v>
      </c>
    </row>
    <row r="2756" spans="1:14">
      <c r="A2756" t="s">
        <v>3790</v>
      </c>
      <c r="B2756">
        <v>56</v>
      </c>
      <c r="C2756">
        <v>97</v>
      </c>
      <c r="D2756" t="s">
        <v>8794</v>
      </c>
      <c r="E2756">
        <v>52961</v>
      </c>
      <c r="F2756" t="s">
        <v>8795</v>
      </c>
      <c r="G2756" t="s">
        <v>8796</v>
      </c>
      <c r="H2756">
        <v>-7947039</v>
      </c>
      <c r="I2756" t="s">
        <v>8797</v>
      </c>
      <c r="J2756" t="s">
        <v>19</v>
      </c>
      <c r="K2756" t="s">
        <v>2850</v>
      </c>
      <c r="L2756">
        <v>8000000</v>
      </c>
      <c r="M2756">
        <v>5.3</v>
      </c>
      <c r="N2756" t="s">
        <v>48</v>
      </c>
    </row>
    <row r="2757" spans="1:14">
      <c r="A2757" t="s">
        <v>5396</v>
      </c>
      <c r="B2757">
        <v>41</v>
      </c>
      <c r="C2757">
        <v>97</v>
      </c>
      <c r="D2757" t="s">
        <v>6535</v>
      </c>
      <c r="E2757">
        <v>1046166</v>
      </c>
      <c r="F2757" t="s">
        <v>6125</v>
      </c>
      <c r="G2757" t="s">
        <v>8798</v>
      </c>
      <c r="H2757">
        <v>-7953834</v>
      </c>
      <c r="I2757" t="s">
        <v>8799</v>
      </c>
      <c r="J2757" t="s">
        <v>19</v>
      </c>
      <c r="K2757" t="s">
        <v>2416</v>
      </c>
      <c r="L2757">
        <v>9000000</v>
      </c>
      <c r="M2757">
        <v>4.2</v>
      </c>
      <c r="N2757" t="s">
        <v>2429</v>
      </c>
    </row>
    <row r="2758" spans="1:14">
      <c r="A2758" t="s">
        <v>2401</v>
      </c>
      <c r="B2758">
        <v>70</v>
      </c>
      <c r="C2758">
        <v>94</v>
      </c>
      <c r="D2758" t="s">
        <v>8544</v>
      </c>
      <c r="E2758">
        <v>3034181</v>
      </c>
      <c r="F2758" t="s">
        <v>4443</v>
      </c>
      <c r="G2758" t="s">
        <v>8800</v>
      </c>
      <c r="H2758">
        <v>-7965819</v>
      </c>
      <c r="I2758" t="s">
        <v>6681</v>
      </c>
      <c r="J2758" t="s">
        <v>19</v>
      </c>
      <c r="K2758" t="s">
        <v>379</v>
      </c>
      <c r="L2758">
        <v>11000000</v>
      </c>
      <c r="M2758">
        <v>5.4</v>
      </c>
      <c r="N2758" t="s">
        <v>2429</v>
      </c>
    </row>
    <row r="2759" spans="1:14">
      <c r="A2759" t="s">
        <v>2689</v>
      </c>
      <c r="B2759">
        <v>210</v>
      </c>
      <c r="C2759">
        <v>128</v>
      </c>
      <c r="D2759" t="s">
        <v>8801</v>
      </c>
      <c r="E2759">
        <v>4018695</v>
      </c>
      <c r="F2759" t="s">
        <v>8304</v>
      </c>
      <c r="G2759" t="s">
        <v>8802</v>
      </c>
      <c r="H2759">
        <v>-7981305</v>
      </c>
      <c r="I2759" t="s">
        <v>8803</v>
      </c>
      <c r="J2759" t="s">
        <v>97</v>
      </c>
      <c r="K2759" t="s">
        <v>5986</v>
      </c>
      <c r="L2759">
        <v>12000000</v>
      </c>
      <c r="M2759">
        <v>8</v>
      </c>
      <c r="N2759" t="s">
        <v>211</v>
      </c>
    </row>
    <row r="2760" spans="1:14">
      <c r="A2760" t="s">
        <v>3507</v>
      </c>
      <c r="B2760">
        <v>47</v>
      </c>
      <c r="C2760">
        <v>84</v>
      </c>
      <c r="D2760" t="s">
        <v>4033</v>
      </c>
      <c r="E2760">
        <v>5002310</v>
      </c>
      <c r="F2760" t="s">
        <v>1732</v>
      </c>
      <c r="G2760" t="s">
        <v>8804</v>
      </c>
      <c r="H2760">
        <v>-7997690</v>
      </c>
      <c r="I2760" t="s">
        <v>5496</v>
      </c>
      <c r="J2760" t="s">
        <v>19</v>
      </c>
      <c r="K2760" t="s">
        <v>20</v>
      </c>
      <c r="L2760">
        <v>13000000</v>
      </c>
      <c r="M2760">
        <v>5.6</v>
      </c>
      <c r="N2760" t="s">
        <v>8805</v>
      </c>
    </row>
    <row r="2761" spans="1:14">
      <c r="A2761" t="s">
        <v>2870</v>
      </c>
      <c r="B2761">
        <v>192</v>
      </c>
      <c r="C2761">
        <v>178</v>
      </c>
      <c r="D2761" t="s">
        <v>8806</v>
      </c>
      <c r="E2761">
        <v>5501940</v>
      </c>
      <c r="F2761" t="s">
        <v>1610</v>
      </c>
      <c r="G2761" t="s">
        <v>8807</v>
      </c>
      <c r="H2761">
        <v>-7998060</v>
      </c>
      <c r="I2761" t="s">
        <v>8211</v>
      </c>
      <c r="J2761" t="s">
        <v>81</v>
      </c>
      <c r="K2761" t="s">
        <v>2416</v>
      </c>
      <c r="L2761">
        <v>13500000</v>
      </c>
      <c r="M2761">
        <v>8.3000000000000007</v>
      </c>
      <c r="N2761" t="s">
        <v>866</v>
      </c>
    </row>
    <row r="2762" spans="1:14">
      <c r="A2762" t="s">
        <v>4060</v>
      </c>
      <c r="B2762">
        <v>6</v>
      </c>
      <c r="C2762">
        <v>107</v>
      </c>
      <c r="D2762" t="s">
        <v>8808</v>
      </c>
      <c r="E2762">
        <v>1000000</v>
      </c>
      <c r="F2762" t="s">
        <v>7801</v>
      </c>
      <c r="G2762" t="s">
        <v>8809</v>
      </c>
      <c r="H2762">
        <v>-8000000</v>
      </c>
      <c r="I2762" t="s">
        <v>8810</v>
      </c>
      <c r="J2762" t="s">
        <v>19</v>
      </c>
      <c r="K2762" t="s">
        <v>379</v>
      </c>
      <c r="L2762">
        <v>9000000</v>
      </c>
      <c r="M2762">
        <v>6.3</v>
      </c>
      <c r="N2762" t="s">
        <v>8811</v>
      </c>
    </row>
    <row r="2763" spans="1:14">
      <c r="A2763" t="s">
        <v>274</v>
      </c>
      <c r="B2763">
        <v>336</v>
      </c>
      <c r="C2763">
        <v>138</v>
      </c>
      <c r="D2763" t="s">
        <v>1177</v>
      </c>
      <c r="E2763">
        <v>16969390</v>
      </c>
      <c r="F2763" t="s">
        <v>615</v>
      </c>
      <c r="G2763" t="s">
        <v>8812</v>
      </c>
      <c r="H2763">
        <v>-8030610</v>
      </c>
      <c r="I2763" t="s">
        <v>853</v>
      </c>
      <c r="J2763" t="s">
        <v>19</v>
      </c>
      <c r="K2763" t="s">
        <v>20</v>
      </c>
      <c r="L2763">
        <v>25000000</v>
      </c>
      <c r="M2763">
        <v>5.3</v>
      </c>
      <c r="N2763" t="s">
        <v>1608</v>
      </c>
    </row>
    <row r="2764" spans="1:14">
      <c r="A2764" t="s">
        <v>4864</v>
      </c>
      <c r="B2764">
        <v>146</v>
      </c>
      <c r="C2764">
        <v>97</v>
      </c>
      <c r="D2764" t="s">
        <v>1612</v>
      </c>
      <c r="E2764">
        <v>3950294</v>
      </c>
      <c r="F2764" t="s">
        <v>59</v>
      </c>
      <c r="G2764" t="s">
        <v>8813</v>
      </c>
      <c r="H2764">
        <v>-8049706</v>
      </c>
      <c r="I2764" t="s">
        <v>3094</v>
      </c>
      <c r="J2764" t="s">
        <v>19</v>
      </c>
      <c r="K2764" t="s">
        <v>20</v>
      </c>
      <c r="L2764">
        <v>12000000</v>
      </c>
      <c r="M2764">
        <v>7</v>
      </c>
      <c r="N2764" t="s">
        <v>564</v>
      </c>
    </row>
    <row r="2765" spans="1:14">
      <c r="A2765" t="s">
        <v>2283</v>
      </c>
      <c r="B2765">
        <v>221</v>
      </c>
      <c r="C2765">
        <v>106</v>
      </c>
      <c r="D2765" t="s">
        <v>189</v>
      </c>
      <c r="E2765">
        <v>1939441</v>
      </c>
      <c r="F2765" t="s">
        <v>538</v>
      </c>
      <c r="G2765" t="s">
        <v>8814</v>
      </c>
      <c r="H2765">
        <v>-8060559</v>
      </c>
      <c r="I2765" t="s">
        <v>6610</v>
      </c>
      <c r="J2765" t="s">
        <v>19</v>
      </c>
      <c r="K2765" t="s">
        <v>20</v>
      </c>
      <c r="L2765">
        <v>10000000</v>
      </c>
      <c r="M2765">
        <v>6.9</v>
      </c>
      <c r="N2765" t="s">
        <v>951</v>
      </c>
    </row>
    <row r="2766" spans="1:14">
      <c r="A2766" t="s">
        <v>1023</v>
      </c>
      <c r="B2766">
        <v>197</v>
      </c>
      <c r="C2766">
        <v>128</v>
      </c>
      <c r="D2766" t="s">
        <v>8815</v>
      </c>
      <c r="E2766">
        <v>126930660</v>
      </c>
      <c r="F2766" t="s">
        <v>4372</v>
      </c>
      <c r="G2766" t="s">
        <v>8816</v>
      </c>
      <c r="H2766">
        <v>-8069340</v>
      </c>
      <c r="I2766" t="s">
        <v>2128</v>
      </c>
      <c r="J2766" t="s">
        <v>19</v>
      </c>
      <c r="K2766" t="s">
        <v>379</v>
      </c>
      <c r="L2766">
        <v>135000000</v>
      </c>
      <c r="M2766">
        <v>6.4</v>
      </c>
      <c r="N2766" t="s">
        <v>1081</v>
      </c>
    </row>
    <row r="2767" spans="1:14">
      <c r="A2767" t="s">
        <v>4693</v>
      </c>
      <c r="B2767">
        <v>111</v>
      </c>
      <c r="C2767">
        <v>93</v>
      </c>
      <c r="D2767" t="s">
        <v>2797</v>
      </c>
      <c r="E2767">
        <v>4919896</v>
      </c>
      <c r="F2767" t="s">
        <v>3819</v>
      </c>
      <c r="G2767" t="s">
        <v>8817</v>
      </c>
      <c r="H2767">
        <v>-8080104</v>
      </c>
      <c r="I2767" t="s">
        <v>5367</v>
      </c>
      <c r="J2767" t="s">
        <v>19</v>
      </c>
      <c r="K2767" t="s">
        <v>379</v>
      </c>
      <c r="L2767">
        <v>13000000</v>
      </c>
      <c r="M2767">
        <v>6.1</v>
      </c>
      <c r="N2767" t="s">
        <v>2762</v>
      </c>
    </row>
    <row r="2768" spans="1:14">
      <c r="A2768" t="s">
        <v>326</v>
      </c>
      <c r="B2768">
        <v>255</v>
      </c>
      <c r="C2768">
        <v>85</v>
      </c>
      <c r="D2768" t="s">
        <v>8818</v>
      </c>
      <c r="E2768">
        <v>86897182</v>
      </c>
      <c r="F2768" t="s">
        <v>344</v>
      </c>
      <c r="G2768" t="s">
        <v>8819</v>
      </c>
      <c r="H2768">
        <v>-8102818</v>
      </c>
      <c r="I2768" t="s">
        <v>8820</v>
      </c>
      <c r="J2768" t="s">
        <v>19</v>
      </c>
      <c r="K2768" t="s">
        <v>20</v>
      </c>
      <c r="L2768">
        <v>95000000</v>
      </c>
      <c r="M2768">
        <v>6.2</v>
      </c>
      <c r="N2768" t="s">
        <v>57</v>
      </c>
    </row>
    <row r="2769" spans="1:14">
      <c r="A2769" t="s">
        <v>5257</v>
      </c>
      <c r="B2769">
        <v>26</v>
      </c>
      <c r="C2769">
        <v>97</v>
      </c>
      <c r="D2769" t="s">
        <v>1912</v>
      </c>
      <c r="E2769">
        <v>883887</v>
      </c>
      <c r="F2769" t="s">
        <v>8821</v>
      </c>
      <c r="G2769" t="s">
        <v>8822</v>
      </c>
      <c r="H2769">
        <v>-8116113</v>
      </c>
      <c r="I2769" t="s">
        <v>8823</v>
      </c>
      <c r="J2769" t="s">
        <v>19</v>
      </c>
      <c r="K2769" t="s">
        <v>20</v>
      </c>
      <c r="L2769">
        <v>9000000</v>
      </c>
      <c r="M2769">
        <v>6.2</v>
      </c>
      <c r="N2769" t="s">
        <v>48</v>
      </c>
    </row>
    <row r="2770" spans="1:14">
      <c r="A2770" t="s">
        <v>3363</v>
      </c>
      <c r="B2770">
        <v>144</v>
      </c>
      <c r="C2770">
        <v>125</v>
      </c>
      <c r="D2770" t="s">
        <v>2780</v>
      </c>
      <c r="E2770">
        <v>49875589</v>
      </c>
      <c r="F2770" t="s">
        <v>1339</v>
      </c>
      <c r="G2770" t="s">
        <v>8824</v>
      </c>
      <c r="H2770">
        <v>-8124411</v>
      </c>
      <c r="I2770" t="s">
        <v>6736</v>
      </c>
      <c r="J2770" t="s">
        <v>19</v>
      </c>
      <c r="K2770" t="s">
        <v>20</v>
      </c>
      <c r="L2770">
        <v>58000000</v>
      </c>
      <c r="M2770">
        <v>5.9</v>
      </c>
      <c r="N2770" t="s">
        <v>8825</v>
      </c>
    </row>
    <row r="2771" spans="1:14">
      <c r="A2771" t="s">
        <v>2876</v>
      </c>
      <c r="B2771">
        <v>165</v>
      </c>
      <c r="C2771">
        <v>120</v>
      </c>
      <c r="D2771" t="s">
        <v>1902</v>
      </c>
      <c r="E2771">
        <v>4857376</v>
      </c>
      <c r="F2771" t="s">
        <v>427</v>
      </c>
      <c r="G2771" t="s">
        <v>8826</v>
      </c>
      <c r="H2771">
        <v>-8142624</v>
      </c>
      <c r="I2771" t="s">
        <v>6460</v>
      </c>
      <c r="J2771" t="s">
        <v>65</v>
      </c>
      <c r="K2771" t="s">
        <v>822</v>
      </c>
      <c r="L2771">
        <v>13000000</v>
      </c>
      <c r="M2771">
        <v>7.3</v>
      </c>
      <c r="N2771" t="s">
        <v>564</v>
      </c>
    </row>
    <row r="2772" spans="1:14">
      <c r="A2772" t="s">
        <v>1539</v>
      </c>
      <c r="B2772">
        <v>283</v>
      </c>
      <c r="C2772">
        <v>129</v>
      </c>
      <c r="D2772" t="s">
        <v>8827</v>
      </c>
      <c r="E2772">
        <v>31836745</v>
      </c>
      <c r="F2772" t="s">
        <v>164</v>
      </c>
      <c r="G2772" t="s">
        <v>8828</v>
      </c>
      <c r="H2772">
        <v>-8163255</v>
      </c>
      <c r="I2772" t="s">
        <v>8233</v>
      </c>
      <c r="J2772" t="s">
        <v>19</v>
      </c>
      <c r="K2772" t="s">
        <v>20</v>
      </c>
      <c r="L2772">
        <v>40000000</v>
      </c>
      <c r="M2772">
        <v>6.9</v>
      </c>
      <c r="N2772" t="s">
        <v>8829</v>
      </c>
    </row>
    <row r="2773" spans="1:14">
      <c r="A2773" t="s">
        <v>2855</v>
      </c>
      <c r="B2773">
        <v>112</v>
      </c>
      <c r="C2773">
        <v>107</v>
      </c>
      <c r="D2773" t="s">
        <v>8830</v>
      </c>
      <c r="E2773">
        <v>21835784</v>
      </c>
      <c r="F2773" t="s">
        <v>7929</v>
      </c>
      <c r="G2773" t="s">
        <v>8831</v>
      </c>
      <c r="H2773">
        <v>-8164216</v>
      </c>
      <c r="I2773" t="s">
        <v>8832</v>
      </c>
      <c r="J2773" t="s">
        <v>19</v>
      </c>
      <c r="K2773" t="s">
        <v>20</v>
      </c>
      <c r="L2773">
        <v>30000000</v>
      </c>
      <c r="M2773">
        <v>6.6</v>
      </c>
      <c r="N2773" t="s">
        <v>564</v>
      </c>
    </row>
    <row r="2774" spans="1:14">
      <c r="A2774" t="s">
        <v>1430</v>
      </c>
      <c r="B2774">
        <v>15</v>
      </c>
      <c r="C2774">
        <v>113</v>
      </c>
      <c r="D2774" t="s">
        <v>1591</v>
      </c>
      <c r="E2774">
        <v>2832826</v>
      </c>
      <c r="F2774" t="s">
        <v>1626</v>
      </c>
      <c r="G2774" t="s">
        <v>8833</v>
      </c>
      <c r="H2774">
        <v>-8167174</v>
      </c>
      <c r="I2774" t="s">
        <v>3150</v>
      </c>
      <c r="J2774" t="s">
        <v>19</v>
      </c>
      <c r="K2774" t="s">
        <v>20</v>
      </c>
      <c r="L2774">
        <v>11000000</v>
      </c>
      <c r="M2774">
        <v>6.2</v>
      </c>
      <c r="N2774" t="s">
        <v>564</v>
      </c>
    </row>
    <row r="2775" spans="1:14">
      <c r="A2775" t="s">
        <v>2686</v>
      </c>
      <c r="B2775">
        <v>169</v>
      </c>
      <c r="C2775">
        <v>115</v>
      </c>
      <c r="D2775" t="s">
        <v>62</v>
      </c>
      <c r="E2775">
        <v>26814957</v>
      </c>
      <c r="F2775" t="s">
        <v>77</v>
      </c>
      <c r="G2775" t="s">
        <v>8834</v>
      </c>
      <c r="H2775">
        <v>-8185043</v>
      </c>
      <c r="I2775" t="s">
        <v>1566</v>
      </c>
      <c r="J2775" t="s">
        <v>19</v>
      </c>
      <c r="K2775" t="s">
        <v>379</v>
      </c>
      <c r="L2775">
        <v>35000000</v>
      </c>
      <c r="M2775">
        <v>6.7</v>
      </c>
      <c r="N2775" t="s">
        <v>796</v>
      </c>
    </row>
    <row r="2776" spans="1:14">
      <c r="A2776" t="s">
        <v>297</v>
      </c>
      <c r="B2776">
        <v>167</v>
      </c>
      <c r="C2776">
        <v>125</v>
      </c>
      <c r="D2776" t="s">
        <v>8100</v>
      </c>
      <c r="E2776">
        <v>41814863</v>
      </c>
      <c r="F2776" t="s">
        <v>1838</v>
      </c>
      <c r="G2776" t="s">
        <v>8835</v>
      </c>
      <c r="H2776">
        <v>-8185137</v>
      </c>
      <c r="I2776" t="s">
        <v>2388</v>
      </c>
      <c r="J2776" t="s">
        <v>19</v>
      </c>
      <c r="K2776" t="s">
        <v>20</v>
      </c>
      <c r="L2776">
        <v>50000000</v>
      </c>
      <c r="M2776">
        <v>5.0999999999999996</v>
      </c>
      <c r="N2776" t="s">
        <v>861</v>
      </c>
    </row>
    <row r="2777" spans="1:14">
      <c r="A2777" t="s">
        <v>6486</v>
      </c>
      <c r="B2777">
        <v>14</v>
      </c>
      <c r="C2777">
        <v>102</v>
      </c>
      <c r="D2777" t="s">
        <v>8836</v>
      </c>
      <c r="E2777">
        <v>2807854</v>
      </c>
      <c r="F2777" t="s">
        <v>4681</v>
      </c>
      <c r="G2777" t="s">
        <v>8837</v>
      </c>
      <c r="H2777">
        <v>-8192146</v>
      </c>
      <c r="I2777" t="s">
        <v>8838</v>
      </c>
      <c r="J2777" t="s">
        <v>19</v>
      </c>
      <c r="K2777" t="s">
        <v>20</v>
      </c>
      <c r="L2777">
        <v>11000000</v>
      </c>
      <c r="M2777">
        <v>5.0999999999999996</v>
      </c>
      <c r="N2777" t="s">
        <v>633</v>
      </c>
    </row>
    <row r="2778" spans="1:14">
      <c r="A2778" t="s">
        <v>2335</v>
      </c>
      <c r="B2778">
        <v>63</v>
      </c>
      <c r="C2778">
        <v>104</v>
      </c>
      <c r="D2778" t="s">
        <v>8384</v>
      </c>
      <c r="E2778">
        <v>21800302</v>
      </c>
      <c r="F2778" t="s">
        <v>1176</v>
      </c>
      <c r="G2778" t="s">
        <v>8839</v>
      </c>
      <c r="H2778">
        <v>-8199698</v>
      </c>
      <c r="I2778" t="s">
        <v>4194</v>
      </c>
      <c r="J2778" t="s">
        <v>19</v>
      </c>
      <c r="K2778" t="s">
        <v>20</v>
      </c>
      <c r="L2778">
        <v>30000000</v>
      </c>
      <c r="M2778">
        <v>5.5</v>
      </c>
      <c r="N2778" t="s">
        <v>1093</v>
      </c>
    </row>
    <row r="2779" spans="1:14">
      <c r="A2779" t="s">
        <v>3676</v>
      </c>
      <c r="B2779">
        <v>5</v>
      </c>
      <c r="C2779">
        <v>93</v>
      </c>
      <c r="D2779" t="s">
        <v>8840</v>
      </c>
      <c r="E2779">
        <v>11784000</v>
      </c>
      <c r="F2779" t="s">
        <v>2121</v>
      </c>
      <c r="G2779" t="s">
        <v>8841</v>
      </c>
      <c r="H2779">
        <v>-8216000</v>
      </c>
      <c r="I2779" t="s">
        <v>8842</v>
      </c>
      <c r="J2779" t="s">
        <v>19</v>
      </c>
      <c r="K2779" t="s">
        <v>20</v>
      </c>
      <c r="L2779">
        <v>20000000</v>
      </c>
      <c r="M2779">
        <v>4.3</v>
      </c>
      <c r="N2779" t="s">
        <v>8225</v>
      </c>
    </row>
    <row r="2780" spans="1:14">
      <c r="A2780" t="s">
        <v>5798</v>
      </c>
      <c r="B2780">
        <v>30</v>
      </c>
      <c r="C2780">
        <v>100</v>
      </c>
      <c r="D2780" t="s">
        <v>849</v>
      </c>
      <c r="E2780">
        <v>3275585</v>
      </c>
      <c r="F2780" t="s">
        <v>824</v>
      </c>
      <c r="G2780" t="s">
        <v>8843</v>
      </c>
      <c r="H2780">
        <v>-8224415</v>
      </c>
      <c r="I2780" t="s">
        <v>2527</v>
      </c>
      <c r="J2780" t="s">
        <v>19</v>
      </c>
      <c r="K2780" t="s">
        <v>379</v>
      </c>
      <c r="L2780">
        <v>11500000</v>
      </c>
      <c r="M2780">
        <v>6.6</v>
      </c>
      <c r="N2780" t="s">
        <v>87</v>
      </c>
    </row>
    <row r="2781" spans="1:14">
      <c r="A2781" t="s">
        <v>230</v>
      </c>
      <c r="B2781">
        <v>94</v>
      </c>
      <c r="C2781">
        <v>98</v>
      </c>
      <c r="D2781" t="s">
        <v>8844</v>
      </c>
      <c r="E2781">
        <v>1754319</v>
      </c>
      <c r="F2781" t="s">
        <v>882</v>
      </c>
      <c r="G2781" t="s">
        <v>8845</v>
      </c>
      <c r="H2781">
        <v>-8245681</v>
      </c>
      <c r="I2781" t="s">
        <v>8846</v>
      </c>
      <c r="J2781" t="s">
        <v>19</v>
      </c>
      <c r="K2781" t="s">
        <v>20</v>
      </c>
      <c r="L2781">
        <v>10000000</v>
      </c>
      <c r="M2781">
        <v>7.2</v>
      </c>
      <c r="N2781" t="s">
        <v>32</v>
      </c>
    </row>
    <row r="2782" spans="1:14">
      <c r="A2782" t="s">
        <v>486</v>
      </c>
      <c r="B2782">
        <v>112</v>
      </c>
      <c r="C2782">
        <v>98</v>
      </c>
      <c r="D2782" t="s">
        <v>5651</v>
      </c>
      <c r="E2782">
        <v>8662318</v>
      </c>
      <c r="F2782" t="s">
        <v>252</v>
      </c>
      <c r="G2782" t="s">
        <v>8847</v>
      </c>
      <c r="H2782">
        <v>-8337682</v>
      </c>
      <c r="I2782" t="s">
        <v>7028</v>
      </c>
      <c r="J2782" t="s">
        <v>19</v>
      </c>
      <c r="K2782" t="s">
        <v>20</v>
      </c>
      <c r="L2782">
        <v>17000000</v>
      </c>
      <c r="M2782">
        <v>5.9</v>
      </c>
      <c r="N2782" t="s">
        <v>331</v>
      </c>
    </row>
    <row r="2783" spans="1:14">
      <c r="A2783" t="s">
        <v>1175</v>
      </c>
      <c r="B2783">
        <v>147</v>
      </c>
      <c r="C2783">
        <v>150</v>
      </c>
      <c r="D2783" t="s">
        <v>6728</v>
      </c>
      <c r="E2783">
        <v>140244</v>
      </c>
      <c r="F2783" t="s">
        <v>1557</v>
      </c>
      <c r="G2783" t="s">
        <v>8848</v>
      </c>
      <c r="H2783">
        <v>-8359756</v>
      </c>
      <c r="I2783" t="s">
        <v>4194</v>
      </c>
      <c r="J2783" t="s">
        <v>19</v>
      </c>
      <c r="K2783" t="s">
        <v>20</v>
      </c>
      <c r="L2783">
        <v>8500000</v>
      </c>
      <c r="M2783">
        <v>6.7</v>
      </c>
      <c r="N2783" t="s">
        <v>8849</v>
      </c>
    </row>
    <row r="2784" spans="1:14">
      <c r="A2784" t="s">
        <v>1034</v>
      </c>
      <c r="B2784">
        <v>269</v>
      </c>
      <c r="C2784">
        <v>102</v>
      </c>
      <c r="D2784" t="s">
        <v>164</v>
      </c>
      <c r="E2784">
        <v>66636385</v>
      </c>
      <c r="F2784" t="s">
        <v>306</v>
      </c>
      <c r="G2784" t="s">
        <v>8850</v>
      </c>
      <c r="H2784">
        <v>-8363615</v>
      </c>
      <c r="I2784" t="s">
        <v>8851</v>
      </c>
      <c r="J2784" t="s">
        <v>19</v>
      </c>
      <c r="K2784" t="s">
        <v>20</v>
      </c>
      <c r="L2784">
        <v>75000000</v>
      </c>
      <c r="M2784">
        <v>7.1</v>
      </c>
      <c r="N2784" t="s">
        <v>2748</v>
      </c>
    </row>
    <row r="2785" spans="1:14">
      <c r="A2785" t="s">
        <v>4173</v>
      </c>
      <c r="B2785">
        <v>49</v>
      </c>
      <c r="C2785">
        <v>101</v>
      </c>
      <c r="D2785" t="s">
        <v>1686</v>
      </c>
      <c r="E2785">
        <v>1631839</v>
      </c>
      <c r="F2785" t="s">
        <v>76</v>
      </c>
      <c r="G2785" t="s">
        <v>8852</v>
      </c>
      <c r="H2785">
        <v>-8368161</v>
      </c>
      <c r="I2785" t="s">
        <v>4612</v>
      </c>
      <c r="J2785" t="s">
        <v>19</v>
      </c>
      <c r="K2785" t="s">
        <v>20</v>
      </c>
      <c r="L2785">
        <v>10000000</v>
      </c>
      <c r="M2785">
        <v>5.7</v>
      </c>
      <c r="N2785" t="s">
        <v>5587</v>
      </c>
    </row>
    <row r="2786" spans="1:14">
      <c r="A2786" t="s">
        <v>4474</v>
      </c>
      <c r="B2786">
        <v>256</v>
      </c>
      <c r="C2786">
        <v>95</v>
      </c>
      <c r="D2786" t="s">
        <v>8853</v>
      </c>
      <c r="E2786">
        <v>131175</v>
      </c>
      <c r="F2786" t="s">
        <v>5242</v>
      </c>
      <c r="G2786" t="s">
        <v>8854</v>
      </c>
      <c r="H2786">
        <v>-8368825</v>
      </c>
      <c r="I2786" t="s">
        <v>8855</v>
      </c>
      <c r="J2786" t="s">
        <v>19</v>
      </c>
      <c r="K2786" t="s">
        <v>20</v>
      </c>
      <c r="L2786">
        <v>8500000</v>
      </c>
      <c r="M2786">
        <v>5.6</v>
      </c>
      <c r="N2786" t="s">
        <v>7064</v>
      </c>
    </row>
    <row r="2787" spans="1:14">
      <c r="A2787" t="s">
        <v>2145</v>
      </c>
      <c r="B2787">
        <v>62</v>
      </c>
      <c r="C2787">
        <v>103</v>
      </c>
      <c r="D2787" t="s">
        <v>8856</v>
      </c>
      <c r="E2787">
        <v>5725</v>
      </c>
      <c r="F2787" t="s">
        <v>8857</v>
      </c>
      <c r="G2787" t="s">
        <v>8858</v>
      </c>
      <c r="H2787">
        <v>-8394275</v>
      </c>
      <c r="I2787" t="s">
        <v>8859</v>
      </c>
      <c r="J2787" t="s">
        <v>81</v>
      </c>
      <c r="K2787" t="s">
        <v>2416</v>
      </c>
      <c r="L2787">
        <v>8400000</v>
      </c>
      <c r="M2787">
        <v>6.1</v>
      </c>
      <c r="N2787" t="s">
        <v>1943</v>
      </c>
    </row>
    <row r="2788" spans="1:14">
      <c r="A2788" t="s">
        <v>3134</v>
      </c>
      <c r="B2788">
        <v>38</v>
      </c>
      <c r="C2788">
        <v>95</v>
      </c>
      <c r="D2788" t="s">
        <v>8860</v>
      </c>
      <c r="E2788">
        <v>13555988</v>
      </c>
      <c r="F2788" t="s">
        <v>5880</v>
      </c>
      <c r="G2788" t="s">
        <v>8861</v>
      </c>
      <c r="H2788">
        <v>-8444012</v>
      </c>
      <c r="I2788" t="s">
        <v>2185</v>
      </c>
      <c r="J2788" t="s">
        <v>19</v>
      </c>
      <c r="K2788" t="s">
        <v>2416</v>
      </c>
      <c r="L2788">
        <v>22000000</v>
      </c>
      <c r="M2788">
        <v>5.7</v>
      </c>
      <c r="N2788" t="s">
        <v>2049</v>
      </c>
    </row>
    <row r="2789" spans="1:14">
      <c r="A2789" t="s">
        <v>1255</v>
      </c>
      <c r="B2789">
        <v>95</v>
      </c>
      <c r="C2789">
        <v>112</v>
      </c>
      <c r="D2789" t="s">
        <v>3173</v>
      </c>
      <c r="E2789">
        <v>26494611</v>
      </c>
      <c r="F2789" t="s">
        <v>1085</v>
      </c>
      <c r="G2789" t="s">
        <v>8862</v>
      </c>
      <c r="H2789">
        <v>-8505389</v>
      </c>
      <c r="I2789" t="s">
        <v>8863</v>
      </c>
      <c r="J2789" t="s">
        <v>19</v>
      </c>
      <c r="K2789" t="s">
        <v>20</v>
      </c>
      <c r="L2789">
        <v>35000000</v>
      </c>
      <c r="M2789">
        <v>6.6</v>
      </c>
      <c r="N2789" t="s">
        <v>8864</v>
      </c>
    </row>
    <row r="2790" spans="1:14">
      <c r="A2790" t="s">
        <v>682</v>
      </c>
      <c r="B2790">
        <v>105</v>
      </c>
      <c r="C2790">
        <v>106</v>
      </c>
      <c r="D2790" t="s">
        <v>4705</v>
      </c>
      <c r="E2790">
        <v>41482207</v>
      </c>
      <c r="F2790" t="s">
        <v>183</v>
      </c>
      <c r="G2790" t="s">
        <v>8865</v>
      </c>
      <c r="H2790">
        <v>-8517793</v>
      </c>
      <c r="I2790" t="s">
        <v>684</v>
      </c>
      <c r="J2790" t="s">
        <v>19</v>
      </c>
      <c r="K2790" t="s">
        <v>20</v>
      </c>
      <c r="L2790">
        <v>50000000</v>
      </c>
      <c r="M2790">
        <v>6.3</v>
      </c>
      <c r="N2790" t="s">
        <v>687</v>
      </c>
    </row>
    <row r="2791" spans="1:14">
      <c r="A2791" t="s">
        <v>498</v>
      </c>
      <c r="B2791">
        <v>304</v>
      </c>
      <c r="C2791">
        <v>106</v>
      </c>
      <c r="D2791" t="s">
        <v>1610</v>
      </c>
      <c r="E2791">
        <v>191450875</v>
      </c>
      <c r="F2791" t="s">
        <v>3256</v>
      </c>
      <c r="G2791" t="s">
        <v>8866</v>
      </c>
      <c r="H2791">
        <v>-8549125</v>
      </c>
      <c r="I2791" t="s">
        <v>7062</v>
      </c>
      <c r="J2791" t="s">
        <v>19</v>
      </c>
      <c r="K2791" t="s">
        <v>20</v>
      </c>
      <c r="L2791">
        <v>200000000</v>
      </c>
      <c r="M2791">
        <v>6.3</v>
      </c>
      <c r="N2791" t="s">
        <v>786</v>
      </c>
    </row>
    <row r="2792" spans="1:14">
      <c r="A2792" t="s">
        <v>3516</v>
      </c>
      <c r="B2792">
        <v>109</v>
      </c>
      <c r="C2792">
        <v>82</v>
      </c>
      <c r="D2792" t="s">
        <v>1090</v>
      </c>
      <c r="E2792">
        <v>100446895</v>
      </c>
      <c r="F2792" t="s">
        <v>1752</v>
      </c>
      <c r="G2792" t="s">
        <v>8867</v>
      </c>
      <c r="H2792">
        <v>-8553105</v>
      </c>
      <c r="I2792" t="s">
        <v>3643</v>
      </c>
      <c r="J2792" t="s">
        <v>19</v>
      </c>
      <c r="K2792" t="s">
        <v>20</v>
      </c>
      <c r="L2792">
        <v>109000000</v>
      </c>
      <c r="M2792">
        <v>3.8</v>
      </c>
      <c r="N2792" t="s">
        <v>2049</v>
      </c>
    </row>
    <row r="2793" spans="1:14">
      <c r="A2793" t="s">
        <v>3705</v>
      </c>
      <c r="B2793">
        <v>195</v>
      </c>
      <c r="C2793">
        <v>89</v>
      </c>
      <c r="D2793" t="s">
        <v>8868</v>
      </c>
      <c r="E2793">
        <v>21426805</v>
      </c>
      <c r="F2793" t="s">
        <v>8869</v>
      </c>
      <c r="G2793" t="s">
        <v>8870</v>
      </c>
      <c r="H2793">
        <v>-8573195</v>
      </c>
      <c r="I2793" t="s">
        <v>8871</v>
      </c>
      <c r="J2793" t="s">
        <v>19</v>
      </c>
      <c r="K2793" t="s">
        <v>20</v>
      </c>
      <c r="L2793">
        <v>30000000</v>
      </c>
      <c r="M2793">
        <v>4.9000000000000004</v>
      </c>
      <c r="N2793" t="s">
        <v>5272</v>
      </c>
    </row>
    <row r="2794" spans="1:14">
      <c r="A2794" t="s">
        <v>1049</v>
      </c>
      <c r="B2794">
        <v>132</v>
      </c>
      <c r="C2794">
        <v>102</v>
      </c>
      <c r="D2794" t="s">
        <v>128</v>
      </c>
      <c r="E2794">
        <v>6409206</v>
      </c>
      <c r="F2794" t="s">
        <v>622</v>
      </c>
      <c r="G2794" t="s">
        <v>8872</v>
      </c>
      <c r="H2794">
        <v>-8590794</v>
      </c>
      <c r="I2794" t="s">
        <v>215</v>
      </c>
      <c r="J2794" t="s">
        <v>19</v>
      </c>
      <c r="K2794" t="s">
        <v>20</v>
      </c>
      <c r="L2794">
        <v>15000000</v>
      </c>
      <c r="M2794">
        <v>6.2</v>
      </c>
      <c r="N2794" t="s">
        <v>582</v>
      </c>
    </row>
    <row r="2795" spans="1:14">
      <c r="A2795" t="s">
        <v>1341</v>
      </c>
      <c r="B2795">
        <v>23</v>
      </c>
      <c r="C2795">
        <v>93</v>
      </c>
      <c r="D2795" t="s">
        <v>8873</v>
      </c>
      <c r="E2795">
        <v>30400000</v>
      </c>
      <c r="F2795" t="s">
        <v>945</v>
      </c>
      <c r="G2795" t="s">
        <v>8874</v>
      </c>
      <c r="H2795">
        <v>-8600000</v>
      </c>
      <c r="I2795" t="s">
        <v>6695</v>
      </c>
      <c r="J2795" t="s">
        <v>19</v>
      </c>
      <c r="K2795" t="s">
        <v>20</v>
      </c>
      <c r="L2795">
        <v>39000000</v>
      </c>
      <c r="M2795">
        <v>5.7</v>
      </c>
      <c r="N2795" t="s">
        <v>57</v>
      </c>
    </row>
    <row r="2796" spans="1:14">
      <c r="A2796" t="s">
        <v>6441</v>
      </c>
      <c r="B2796">
        <v>97</v>
      </c>
      <c r="C2796">
        <v>88</v>
      </c>
      <c r="D2796" t="s">
        <v>1875</v>
      </c>
      <c r="E2796">
        <v>6373693</v>
      </c>
      <c r="F2796" t="s">
        <v>190</v>
      </c>
      <c r="G2796" t="s">
        <v>8875</v>
      </c>
      <c r="H2796">
        <v>-8626307</v>
      </c>
      <c r="I2796" t="s">
        <v>2695</v>
      </c>
      <c r="J2796" t="s">
        <v>19</v>
      </c>
      <c r="K2796" t="s">
        <v>20</v>
      </c>
      <c r="L2796">
        <v>15000000</v>
      </c>
      <c r="M2796">
        <v>5.3</v>
      </c>
      <c r="N2796" t="s">
        <v>331</v>
      </c>
    </row>
    <row r="2797" spans="1:14">
      <c r="A2797" t="s">
        <v>1938</v>
      </c>
      <c r="B2797">
        <v>177</v>
      </c>
      <c r="C2797">
        <v>140</v>
      </c>
      <c r="D2797" t="s">
        <v>1934</v>
      </c>
      <c r="E2797">
        <v>4157491</v>
      </c>
      <c r="F2797" t="s">
        <v>7801</v>
      </c>
      <c r="G2797" t="s">
        <v>8876</v>
      </c>
      <c r="H2797">
        <v>-8642509</v>
      </c>
      <c r="I2797" t="s">
        <v>8877</v>
      </c>
      <c r="J2797" t="s">
        <v>19</v>
      </c>
      <c r="K2797" t="s">
        <v>7040</v>
      </c>
      <c r="L2797">
        <v>12800000</v>
      </c>
      <c r="M2797">
        <v>8</v>
      </c>
      <c r="N2797" t="s">
        <v>8878</v>
      </c>
    </row>
    <row r="2798" spans="1:14">
      <c r="A2798" t="s">
        <v>3923</v>
      </c>
      <c r="B2798">
        <v>76</v>
      </c>
      <c r="C2798">
        <v>120</v>
      </c>
      <c r="D2798" t="s">
        <v>4461</v>
      </c>
      <c r="E2798">
        <v>349618</v>
      </c>
      <c r="F2798" t="s">
        <v>2450</v>
      </c>
      <c r="G2798" t="s">
        <v>8879</v>
      </c>
      <c r="H2798">
        <v>-8650382</v>
      </c>
      <c r="I2798" t="s">
        <v>3497</v>
      </c>
      <c r="J2798" t="s">
        <v>19</v>
      </c>
      <c r="K2798" t="s">
        <v>6245</v>
      </c>
      <c r="L2798">
        <v>9000000</v>
      </c>
      <c r="M2798">
        <v>6.1</v>
      </c>
      <c r="N2798" t="s">
        <v>116</v>
      </c>
    </row>
    <row r="2799" spans="1:14">
      <c r="A2799" t="s">
        <v>1978</v>
      </c>
      <c r="B2799">
        <v>447</v>
      </c>
      <c r="C2799">
        <v>127</v>
      </c>
      <c r="D2799" t="s">
        <v>8880</v>
      </c>
      <c r="E2799">
        <v>225377</v>
      </c>
      <c r="F2799" t="s">
        <v>8419</v>
      </c>
      <c r="G2799" t="s">
        <v>8881</v>
      </c>
      <c r="H2799">
        <v>-8674623</v>
      </c>
      <c r="I2799" t="s">
        <v>8882</v>
      </c>
      <c r="J2799" t="s">
        <v>65</v>
      </c>
      <c r="K2799" t="s">
        <v>822</v>
      </c>
      <c r="L2799">
        <v>8900000</v>
      </c>
      <c r="M2799">
        <v>7.9</v>
      </c>
      <c r="N2799" t="s">
        <v>32</v>
      </c>
    </row>
    <row r="2800" spans="1:14">
      <c r="A2800" t="s">
        <v>1712</v>
      </c>
      <c r="B2800">
        <v>80</v>
      </c>
      <c r="C2800">
        <v>132</v>
      </c>
      <c r="D2800" t="s">
        <v>719</v>
      </c>
      <c r="E2800">
        <v>1309849</v>
      </c>
      <c r="F2800" t="s">
        <v>4735</v>
      </c>
      <c r="G2800" t="s">
        <v>8883</v>
      </c>
      <c r="H2800">
        <v>-8690151</v>
      </c>
      <c r="I2800" t="s">
        <v>739</v>
      </c>
      <c r="J2800" t="s">
        <v>19</v>
      </c>
      <c r="K2800" t="s">
        <v>379</v>
      </c>
      <c r="L2800">
        <v>10000000</v>
      </c>
      <c r="M2800">
        <v>7.2</v>
      </c>
      <c r="N2800" t="s">
        <v>32</v>
      </c>
    </row>
    <row r="2801" spans="1:14">
      <c r="A2801" t="s">
        <v>1884</v>
      </c>
      <c r="B2801">
        <v>90</v>
      </c>
      <c r="C2801">
        <v>87</v>
      </c>
      <c r="D2801" t="s">
        <v>8685</v>
      </c>
      <c r="E2801">
        <v>1276984</v>
      </c>
      <c r="F2801" t="s">
        <v>1615</v>
      </c>
      <c r="G2801" t="s">
        <v>8884</v>
      </c>
      <c r="H2801">
        <v>-8723016</v>
      </c>
      <c r="I2801" t="s">
        <v>3787</v>
      </c>
      <c r="J2801" t="s">
        <v>19</v>
      </c>
      <c r="K2801" t="s">
        <v>822</v>
      </c>
      <c r="L2801">
        <v>10000000</v>
      </c>
      <c r="M2801">
        <v>6.2</v>
      </c>
      <c r="N2801" t="s">
        <v>2762</v>
      </c>
    </row>
    <row r="2802" spans="1:14">
      <c r="A2802" t="s">
        <v>1828</v>
      </c>
      <c r="B2802">
        <v>93</v>
      </c>
      <c r="C2802">
        <v>124</v>
      </c>
      <c r="D2802" t="s">
        <v>5467</v>
      </c>
      <c r="E2802">
        <v>41256277</v>
      </c>
      <c r="F2802" t="s">
        <v>3504</v>
      </c>
      <c r="G2802" t="s">
        <v>8885</v>
      </c>
      <c r="H2802">
        <v>-8743723</v>
      </c>
      <c r="I2802" t="s">
        <v>8886</v>
      </c>
      <c r="J2802" t="s">
        <v>19</v>
      </c>
      <c r="K2802" t="s">
        <v>20</v>
      </c>
      <c r="L2802">
        <v>50000000</v>
      </c>
      <c r="M2802">
        <v>5.9</v>
      </c>
      <c r="N2802" t="s">
        <v>335</v>
      </c>
    </row>
    <row r="2803" spans="1:14">
      <c r="A2803" t="s">
        <v>2784</v>
      </c>
      <c r="B2803">
        <v>65</v>
      </c>
      <c r="C2803">
        <v>100</v>
      </c>
      <c r="D2803" t="s">
        <v>8384</v>
      </c>
      <c r="E2803">
        <v>16247775</v>
      </c>
      <c r="F2803" t="s">
        <v>2103</v>
      </c>
      <c r="G2803" t="s">
        <v>8887</v>
      </c>
      <c r="H2803">
        <v>-8752225</v>
      </c>
      <c r="I2803" t="s">
        <v>5161</v>
      </c>
      <c r="J2803" t="s">
        <v>19</v>
      </c>
      <c r="K2803" t="s">
        <v>20</v>
      </c>
      <c r="L2803">
        <v>25000000</v>
      </c>
      <c r="M2803">
        <v>5.5</v>
      </c>
      <c r="N2803" t="s">
        <v>255</v>
      </c>
    </row>
    <row r="2804" spans="1:14">
      <c r="A2804" t="s">
        <v>1411</v>
      </c>
      <c r="B2804">
        <v>248</v>
      </c>
      <c r="C2804">
        <v>102</v>
      </c>
      <c r="D2804" t="s">
        <v>8328</v>
      </c>
      <c r="E2804">
        <v>11169531</v>
      </c>
      <c r="F2804" t="s">
        <v>269</v>
      </c>
      <c r="G2804" t="s">
        <v>8888</v>
      </c>
      <c r="H2804">
        <v>-8830469</v>
      </c>
      <c r="I2804" t="s">
        <v>4941</v>
      </c>
      <c r="J2804" t="s">
        <v>19</v>
      </c>
      <c r="K2804" t="s">
        <v>379</v>
      </c>
      <c r="L2804">
        <v>20000000</v>
      </c>
      <c r="M2804">
        <v>6.4</v>
      </c>
      <c r="N2804" t="s">
        <v>57</v>
      </c>
    </row>
    <row r="2805" spans="1:14">
      <c r="A2805" t="s">
        <v>1281</v>
      </c>
      <c r="B2805">
        <v>190</v>
      </c>
      <c r="C2805">
        <v>110</v>
      </c>
      <c r="D2805" t="s">
        <v>3763</v>
      </c>
      <c r="E2805">
        <v>3148482</v>
      </c>
      <c r="F2805" t="s">
        <v>6472</v>
      </c>
      <c r="G2805" t="s">
        <v>8889</v>
      </c>
      <c r="H2805">
        <v>-8851518</v>
      </c>
      <c r="I2805" t="s">
        <v>8890</v>
      </c>
      <c r="J2805" t="s">
        <v>19</v>
      </c>
      <c r="K2805" t="s">
        <v>20</v>
      </c>
      <c r="L2805">
        <v>12000000</v>
      </c>
      <c r="M2805">
        <v>7.1</v>
      </c>
      <c r="N2805" t="s">
        <v>32</v>
      </c>
    </row>
    <row r="2806" spans="1:14">
      <c r="A2806" t="s">
        <v>4551</v>
      </c>
      <c r="B2806">
        <v>28</v>
      </c>
      <c r="C2806">
        <v>107</v>
      </c>
      <c r="D2806" t="s">
        <v>684</v>
      </c>
      <c r="E2806">
        <v>16118077</v>
      </c>
      <c r="F2806" t="s">
        <v>1695</v>
      </c>
      <c r="G2806" t="s">
        <v>8891</v>
      </c>
      <c r="H2806">
        <v>-8881923</v>
      </c>
      <c r="I2806" t="s">
        <v>700</v>
      </c>
      <c r="J2806" t="s">
        <v>19</v>
      </c>
      <c r="K2806" t="s">
        <v>20</v>
      </c>
      <c r="L2806">
        <v>25000000</v>
      </c>
      <c r="M2806">
        <v>5.6</v>
      </c>
      <c r="N2806" t="s">
        <v>48</v>
      </c>
    </row>
    <row r="2807" spans="1:14">
      <c r="A2807" t="s">
        <v>1029</v>
      </c>
      <c r="B2807">
        <v>81</v>
      </c>
      <c r="C2807">
        <v>121</v>
      </c>
      <c r="D2807" t="s">
        <v>8329</v>
      </c>
      <c r="E2807">
        <v>112935</v>
      </c>
      <c r="F2807" t="s">
        <v>8245</v>
      </c>
      <c r="G2807" t="s">
        <v>8892</v>
      </c>
      <c r="H2807">
        <v>-8887065</v>
      </c>
      <c r="I2807" t="s">
        <v>8893</v>
      </c>
      <c r="J2807" t="s">
        <v>19</v>
      </c>
      <c r="K2807" t="s">
        <v>379</v>
      </c>
      <c r="L2807">
        <v>9000000</v>
      </c>
      <c r="M2807">
        <v>7.6</v>
      </c>
      <c r="N2807" t="s">
        <v>48</v>
      </c>
    </row>
    <row r="2808" spans="1:14">
      <c r="A2808" t="s">
        <v>892</v>
      </c>
      <c r="B2808">
        <v>167</v>
      </c>
      <c r="C2808">
        <v>144</v>
      </c>
      <c r="D2808" t="s">
        <v>4011</v>
      </c>
      <c r="E2808">
        <v>56083966</v>
      </c>
      <c r="F2808" t="s">
        <v>83</v>
      </c>
      <c r="G2808" t="s">
        <v>8894</v>
      </c>
      <c r="H2808">
        <v>-8916034</v>
      </c>
      <c r="I2808" t="s">
        <v>3572</v>
      </c>
      <c r="J2808" t="s">
        <v>19</v>
      </c>
      <c r="K2808" t="s">
        <v>20</v>
      </c>
      <c r="L2808">
        <v>65000000</v>
      </c>
      <c r="M2808">
        <v>6.9</v>
      </c>
      <c r="N2808" t="s">
        <v>1528</v>
      </c>
    </row>
    <row r="2809" spans="1:14">
      <c r="A2809" t="s">
        <v>476</v>
      </c>
      <c r="B2809">
        <v>434</v>
      </c>
      <c r="C2809">
        <v>169</v>
      </c>
      <c r="D2809" t="s">
        <v>754</v>
      </c>
      <c r="E2809">
        <v>200069408</v>
      </c>
      <c r="F2809" t="s">
        <v>908</v>
      </c>
      <c r="G2809" t="s">
        <v>8895</v>
      </c>
      <c r="H2809">
        <v>-8930592</v>
      </c>
      <c r="I2809" t="s">
        <v>3432</v>
      </c>
      <c r="J2809" t="s">
        <v>19</v>
      </c>
      <c r="K2809" t="s">
        <v>20</v>
      </c>
      <c r="L2809">
        <v>209000000</v>
      </c>
      <c r="M2809">
        <v>6.1</v>
      </c>
      <c r="N2809" t="s">
        <v>63</v>
      </c>
    </row>
    <row r="2810" spans="1:14">
      <c r="A2810" t="s">
        <v>419</v>
      </c>
      <c r="B2810">
        <v>230</v>
      </c>
      <c r="C2810">
        <v>111</v>
      </c>
      <c r="D2810" t="s">
        <v>5319</v>
      </c>
      <c r="E2810">
        <v>36064910</v>
      </c>
      <c r="F2810" t="s">
        <v>522</v>
      </c>
      <c r="G2810" t="s">
        <v>8896</v>
      </c>
      <c r="H2810">
        <v>-8935090</v>
      </c>
      <c r="I2810" t="s">
        <v>1125</v>
      </c>
      <c r="J2810" t="s">
        <v>19</v>
      </c>
      <c r="K2810" t="s">
        <v>20</v>
      </c>
      <c r="L2810">
        <v>45000000</v>
      </c>
      <c r="M2810">
        <v>6.4</v>
      </c>
      <c r="N2810" t="s">
        <v>1350</v>
      </c>
    </row>
    <row r="2811" spans="1:14">
      <c r="A2811" t="s">
        <v>773</v>
      </c>
      <c r="B2811">
        <v>448</v>
      </c>
      <c r="C2811">
        <v>136</v>
      </c>
      <c r="D2811" t="s">
        <v>3077</v>
      </c>
      <c r="E2811">
        <v>241063875</v>
      </c>
      <c r="F2811" t="s">
        <v>338</v>
      </c>
      <c r="G2811" t="s">
        <v>8897</v>
      </c>
      <c r="H2811">
        <v>-8936125</v>
      </c>
      <c r="I2811" t="s">
        <v>7656</v>
      </c>
      <c r="J2811" t="s">
        <v>19</v>
      </c>
      <c r="K2811" t="s">
        <v>20</v>
      </c>
      <c r="L2811">
        <v>250000000</v>
      </c>
      <c r="M2811">
        <v>6.7</v>
      </c>
      <c r="N2811" t="s">
        <v>341</v>
      </c>
    </row>
    <row r="2812" spans="1:14">
      <c r="A2812" t="s">
        <v>2208</v>
      </c>
      <c r="B2812">
        <v>44</v>
      </c>
      <c r="C2812">
        <v>120</v>
      </c>
      <c r="D2812" t="s">
        <v>8642</v>
      </c>
      <c r="E2812">
        <v>1055654</v>
      </c>
      <c r="F2812" t="s">
        <v>7130</v>
      </c>
      <c r="G2812" t="s">
        <v>8898</v>
      </c>
      <c r="H2812">
        <v>-8944346</v>
      </c>
      <c r="I2812" t="s">
        <v>7427</v>
      </c>
      <c r="J2812" t="s">
        <v>19</v>
      </c>
      <c r="K2812" t="s">
        <v>2416</v>
      </c>
      <c r="L2812">
        <v>10000000</v>
      </c>
      <c r="M2812">
        <v>7.3</v>
      </c>
      <c r="N2812" t="s">
        <v>5245</v>
      </c>
    </row>
    <row r="2813" spans="1:14">
      <c r="A2813" t="s">
        <v>1250</v>
      </c>
      <c r="B2813">
        <v>246</v>
      </c>
      <c r="C2813">
        <v>125</v>
      </c>
      <c r="D2813" t="s">
        <v>8899</v>
      </c>
      <c r="E2813">
        <v>10049886</v>
      </c>
      <c r="F2813" t="s">
        <v>8900</v>
      </c>
      <c r="G2813" t="s">
        <v>8901</v>
      </c>
      <c r="H2813">
        <v>-8950114</v>
      </c>
      <c r="I2813" t="s">
        <v>8902</v>
      </c>
      <c r="J2813" t="s">
        <v>89</v>
      </c>
      <c r="K2813" t="s">
        <v>227</v>
      </c>
      <c r="L2813">
        <v>19000000</v>
      </c>
      <c r="M2813">
        <v>8.6</v>
      </c>
      <c r="N2813" t="s">
        <v>2216</v>
      </c>
    </row>
    <row r="2814" spans="1:14">
      <c r="A2814" t="s">
        <v>1888</v>
      </c>
      <c r="B2814">
        <v>34</v>
      </c>
      <c r="C2814">
        <v>124</v>
      </c>
      <c r="D2814" t="s">
        <v>421</v>
      </c>
      <c r="E2814">
        <v>51045801</v>
      </c>
      <c r="F2814" t="s">
        <v>3256</v>
      </c>
      <c r="G2814" t="s">
        <v>8903</v>
      </c>
      <c r="H2814">
        <v>-8954199</v>
      </c>
      <c r="I2814" t="s">
        <v>1951</v>
      </c>
      <c r="J2814" t="s">
        <v>19</v>
      </c>
      <c r="K2814" t="s">
        <v>20</v>
      </c>
      <c r="L2814">
        <v>60000000</v>
      </c>
      <c r="M2814">
        <v>6.1</v>
      </c>
      <c r="N2814" t="s">
        <v>32</v>
      </c>
    </row>
    <row r="2815" spans="1:14">
      <c r="A2815" t="s">
        <v>457</v>
      </c>
      <c r="B2815">
        <v>137</v>
      </c>
      <c r="C2815">
        <v>103</v>
      </c>
      <c r="D2815" t="s">
        <v>1671</v>
      </c>
      <c r="E2815">
        <v>11034436</v>
      </c>
      <c r="F2815" t="s">
        <v>2347</v>
      </c>
      <c r="G2815" t="s">
        <v>8904</v>
      </c>
      <c r="H2815">
        <v>-8965564</v>
      </c>
      <c r="I2815" t="s">
        <v>8905</v>
      </c>
      <c r="J2815" t="s">
        <v>19</v>
      </c>
      <c r="K2815" t="s">
        <v>379</v>
      </c>
      <c r="L2815">
        <v>20000000</v>
      </c>
      <c r="M2815">
        <v>7.1</v>
      </c>
      <c r="N2815" t="s">
        <v>8906</v>
      </c>
    </row>
    <row r="2816" spans="1:14">
      <c r="A2816" t="s">
        <v>2330</v>
      </c>
      <c r="B2816">
        <v>148</v>
      </c>
      <c r="C2816">
        <v>96</v>
      </c>
      <c r="D2816" t="s">
        <v>7139</v>
      </c>
      <c r="E2816">
        <v>16027866</v>
      </c>
      <c r="F2816" t="s">
        <v>99</v>
      </c>
      <c r="G2816" t="s">
        <v>8907</v>
      </c>
      <c r="H2816">
        <v>-8972134</v>
      </c>
      <c r="I2816" t="s">
        <v>8908</v>
      </c>
      <c r="J2816" t="s">
        <v>19</v>
      </c>
      <c r="K2816" t="s">
        <v>822</v>
      </c>
      <c r="L2816">
        <v>25000000</v>
      </c>
      <c r="M2816">
        <v>5.0999999999999996</v>
      </c>
      <c r="N2816" t="s">
        <v>524</v>
      </c>
    </row>
    <row r="2817" spans="1:14">
      <c r="A2817" t="s">
        <v>4382</v>
      </c>
      <c r="B2817">
        <v>48</v>
      </c>
      <c r="C2817">
        <v>96</v>
      </c>
      <c r="D2817" t="s">
        <v>8909</v>
      </c>
      <c r="E2817">
        <v>27445</v>
      </c>
      <c r="F2817" t="s">
        <v>7400</v>
      </c>
      <c r="G2817" t="s">
        <v>8910</v>
      </c>
      <c r="H2817">
        <v>-8972555</v>
      </c>
      <c r="I2817" t="s">
        <v>8911</v>
      </c>
      <c r="J2817" t="s">
        <v>19</v>
      </c>
      <c r="K2817" t="s">
        <v>20</v>
      </c>
      <c r="L2817">
        <v>9000000</v>
      </c>
      <c r="M2817">
        <v>5.3</v>
      </c>
      <c r="N2817" t="s">
        <v>8912</v>
      </c>
    </row>
    <row r="2818" spans="1:14">
      <c r="A2818" t="s">
        <v>5886</v>
      </c>
      <c r="B2818">
        <v>82</v>
      </c>
      <c r="C2818">
        <v>104</v>
      </c>
      <c r="D2818" t="s">
        <v>761</v>
      </c>
      <c r="E2818">
        <v>1011054</v>
      </c>
      <c r="F2818" t="s">
        <v>306</v>
      </c>
      <c r="G2818" t="s">
        <v>8913</v>
      </c>
      <c r="H2818">
        <v>-8988946</v>
      </c>
      <c r="I2818" t="s">
        <v>490</v>
      </c>
      <c r="J2818" t="s">
        <v>19</v>
      </c>
      <c r="K2818" t="s">
        <v>1075</v>
      </c>
      <c r="L2818">
        <v>10000000</v>
      </c>
      <c r="M2818">
        <v>7.2</v>
      </c>
      <c r="N2818" t="s">
        <v>1608</v>
      </c>
    </row>
    <row r="2819" spans="1:14">
      <c r="A2819" t="s">
        <v>4146</v>
      </c>
      <c r="B2819">
        <v>66</v>
      </c>
      <c r="C2819">
        <v>96</v>
      </c>
      <c r="D2819" t="s">
        <v>2557</v>
      </c>
      <c r="E2819">
        <v>162</v>
      </c>
      <c r="F2819" t="s">
        <v>2834</v>
      </c>
      <c r="G2819" t="s">
        <v>8914</v>
      </c>
      <c r="H2819">
        <v>-8999838</v>
      </c>
      <c r="I2819" t="s">
        <v>8915</v>
      </c>
      <c r="J2819" t="s">
        <v>19</v>
      </c>
      <c r="K2819" t="s">
        <v>8916</v>
      </c>
      <c r="L2819">
        <v>9000000</v>
      </c>
      <c r="M2819">
        <v>5.7</v>
      </c>
      <c r="N2819" t="s">
        <v>524</v>
      </c>
    </row>
    <row r="2820" spans="1:14">
      <c r="A2820" t="s">
        <v>1133</v>
      </c>
      <c r="B2820">
        <v>181</v>
      </c>
      <c r="C2820">
        <v>227</v>
      </c>
      <c r="D2820" t="s">
        <v>8917</v>
      </c>
      <c r="E2820">
        <v>6000000</v>
      </c>
      <c r="F2820" t="s">
        <v>8918</v>
      </c>
      <c r="G2820" t="s">
        <v>8919</v>
      </c>
      <c r="H2820">
        <v>-9000000</v>
      </c>
      <c r="I2820" t="s">
        <v>3981</v>
      </c>
      <c r="J2820" t="s">
        <v>19</v>
      </c>
      <c r="K2820" t="s">
        <v>379</v>
      </c>
      <c r="L2820">
        <v>15000000</v>
      </c>
      <c r="M2820">
        <v>8.4</v>
      </c>
      <c r="N2820" t="s">
        <v>8920</v>
      </c>
    </row>
    <row r="2821" spans="1:14">
      <c r="A2821" t="s">
        <v>3155</v>
      </c>
      <c r="B2821">
        <v>368</v>
      </c>
      <c r="C2821">
        <v>104</v>
      </c>
      <c r="D2821" t="s">
        <v>7123</v>
      </c>
      <c r="E2821">
        <v>16999046</v>
      </c>
      <c r="F2821" t="s">
        <v>5502</v>
      </c>
      <c r="G2821" t="s">
        <v>8921</v>
      </c>
      <c r="H2821">
        <v>-9000954</v>
      </c>
      <c r="I2821" t="s">
        <v>8922</v>
      </c>
      <c r="J2821" t="s">
        <v>19</v>
      </c>
      <c r="K2821" t="s">
        <v>1075</v>
      </c>
      <c r="L2821">
        <v>26000000</v>
      </c>
      <c r="M2821">
        <v>5.8</v>
      </c>
      <c r="N2821" t="s">
        <v>1063</v>
      </c>
    </row>
    <row r="2822" spans="1:14">
      <c r="A2822" t="s">
        <v>1666</v>
      </c>
      <c r="B2822">
        <v>212</v>
      </c>
      <c r="C2822">
        <v>107</v>
      </c>
      <c r="D2822" t="s">
        <v>8923</v>
      </c>
      <c r="E2822">
        <v>30993544</v>
      </c>
      <c r="F2822" t="s">
        <v>8924</v>
      </c>
      <c r="G2822" t="s">
        <v>8925</v>
      </c>
      <c r="H2822">
        <v>-9006456</v>
      </c>
      <c r="I2822" t="s">
        <v>8926</v>
      </c>
      <c r="J2822" t="s">
        <v>19</v>
      </c>
      <c r="K2822" t="s">
        <v>20</v>
      </c>
      <c r="L2822">
        <v>40000000</v>
      </c>
      <c r="M2822">
        <v>6.5</v>
      </c>
      <c r="N2822" t="s">
        <v>564</v>
      </c>
    </row>
    <row r="2823" spans="1:14">
      <c r="A2823" t="s">
        <v>349</v>
      </c>
      <c r="B2823">
        <v>376</v>
      </c>
      <c r="C2823">
        <v>98</v>
      </c>
      <c r="D2823" t="s">
        <v>8927</v>
      </c>
      <c r="E2823">
        <v>1987762</v>
      </c>
      <c r="F2823" t="s">
        <v>1044</v>
      </c>
      <c r="G2823" t="s">
        <v>8928</v>
      </c>
      <c r="H2823">
        <v>-9012238</v>
      </c>
      <c r="I2823" t="s">
        <v>8929</v>
      </c>
      <c r="J2823" t="s">
        <v>19</v>
      </c>
      <c r="K2823" t="s">
        <v>20</v>
      </c>
      <c r="L2823">
        <v>11000000</v>
      </c>
      <c r="M2823">
        <v>6.7</v>
      </c>
      <c r="N2823" t="s">
        <v>1932</v>
      </c>
    </row>
    <row r="2824" spans="1:14">
      <c r="A2824" t="s">
        <v>1292</v>
      </c>
      <c r="B2824">
        <v>98</v>
      </c>
      <c r="C2824">
        <v>117</v>
      </c>
      <c r="D2824" t="s">
        <v>2629</v>
      </c>
      <c r="E2824">
        <v>30981850</v>
      </c>
      <c r="F2824" t="s">
        <v>4128</v>
      </c>
      <c r="G2824" t="s">
        <v>8930</v>
      </c>
      <c r="H2824">
        <v>-9018150</v>
      </c>
      <c r="I2824" t="s">
        <v>5701</v>
      </c>
      <c r="J2824" t="s">
        <v>19</v>
      </c>
      <c r="K2824" t="s">
        <v>20</v>
      </c>
      <c r="L2824">
        <v>40000000</v>
      </c>
      <c r="M2824">
        <v>5</v>
      </c>
      <c r="N2824" t="s">
        <v>8931</v>
      </c>
    </row>
    <row r="2825" spans="1:14">
      <c r="A2825" t="s">
        <v>3699</v>
      </c>
      <c r="B2825">
        <v>270</v>
      </c>
      <c r="C2825">
        <v>108</v>
      </c>
      <c r="D2825" t="s">
        <v>771</v>
      </c>
      <c r="E2825">
        <v>20981633</v>
      </c>
      <c r="F2825" t="s">
        <v>4612</v>
      </c>
      <c r="G2825" t="s">
        <v>8932</v>
      </c>
      <c r="H2825">
        <v>-9018367</v>
      </c>
      <c r="I2825" t="s">
        <v>4575</v>
      </c>
      <c r="J2825" t="s">
        <v>19</v>
      </c>
      <c r="K2825" t="s">
        <v>20</v>
      </c>
      <c r="L2825">
        <v>30000000</v>
      </c>
      <c r="M2825">
        <v>5.9</v>
      </c>
      <c r="N2825" t="s">
        <v>3559</v>
      </c>
    </row>
    <row r="2826" spans="1:14">
      <c r="A2826" t="s">
        <v>1650</v>
      </c>
      <c r="B2826">
        <v>124</v>
      </c>
      <c r="C2826">
        <v>114</v>
      </c>
      <c r="D2826" t="s">
        <v>2175</v>
      </c>
      <c r="E2826">
        <v>40905277</v>
      </c>
      <c r="F2826" t="s">
        <v>1355</v>
      </c>
      <c r="G2826" t="s">
        <v>8933</v>
      </c>
      <c r="H2826">
        <v>-9094723</v>
      </c>
      <c r="I2826" t="s">
        <v>8934</v>
      </c>
      <c r="J2826" t="s">
        <v>19</v>
      </c>
      <c r="K2826" t="s">
        <v>20</v>
      </c>
      <c r="L2826">
        <v>50000000</v>
      </c>
      <c r="M2826">
        <v>6.5</v>
      </c>
      <c r="N2826" t="s">
        <v>1932</v>
      </c>
    </row>
    <row r="2827" spans="1:14">
      <c r="A2827" t="s">
        <v>3523</v>
      </c>
      <c r="B2827">
        <v>51</v>
      </c>
      <c r="C2827">
        <v>93</v>
      </c>
      <c r="D2827" t="s">
        <v>3282</v>
      </c>
      <c r="E2827">
        <v>900926</v>
      </c>
      <c r="F2827" t="s">
        <v>5679</v>
      </c>
      <c r="G2827" t="s">
        <v>8935</v>
      </c>
      <c r="H2827">
        <v>-9099074</v>
      </c>
      <c r="I2827" t="s">
        <v>2766</v>
      </c>
      <c r="J2827" t="s">
        <v>19</v>
      </c>
      <c r="K2827" t="s">
        <v>20</v>
      </c>
      <c r="L2827">
        <v>10000000</v>
      </c>
      <c r="M2827">
        <v>5.3</v>
      </c>
      <c r="N2827" t="s">
        <v>57</v>
      </c>
    </row>
    <row r="2828" spans="1:14">
      <c r="A2828" t="s">
        <v>4019</v>
      </c>
      <c r="B2828">
        <v>21</v>
      </c>
      <c r="C2828">
        <v>90</v>
      </c>
      <c r="D2828" t="s">
        <v>4299</v>
      </c>
      <c r="E2828">
        <v>882290</v>
      </c>
      <c r="F2828" t="s">
        <v>843</v>
      </c>
      <c r="G2828" t="s">
        <v>8936</v>
      </c>
      <c r="H2828">
        <v>-9117710</v>
      </c>
      <c r="I2828" t="s">
        <v>8937</v>
      </c>
      <c r="J2828" t="s">
        <v>19</v>
      </c>
      <c r="K2828" t="s">
        <v>347</v>
      </c>
      <c r="L2828">
        <v>10000000</v>
      </c>
      <c r="M2828">
        <v>6.5</v>
      </c>
      <c r="N2828" t="s">
        <v>8938</v>
      </c>
    </row>
    <row r="2829" spans="1:14">
      <c r="A2829" t="s">
        <v>2394</v>
      </c>
      <c r="B2829">
        <v>121</v>
      </c>
      <c r="C2829">
        <v>82</v>
      </c>
      <c r="D2829" t="s">
        <v>2336</v>
      </c>
      <c r="E2829">
        <v>25871834</v>
      </c>
      <c r="F2829" t="s">
        <v>5913</v>
      </c>
      <c r="G2829" t="s">
        <v>8939</v>
      </c>
      <c r="H2829">
        <v>-9128166</v>
      </c>
      <c r="I2829" t="s">
        <v>8940</v>
      </c>
      <c r="J2829" t="s">
        <v>19</v>
      </c>
      <c r="K2829" t="s">
        <v>20</v>
      </c>
      <c r="L2829">
        <v>35000000</v>
      </c>
      <c r="M2829">
        <v>4.5</v>
      </c>
      <c r="N2829" t="s">
        <v>8941</v>
      </c>
    </row>
    <row r="2830" spans="1:14">
      <c r="A2830" t="s">
        <v>1917</v>
      </c>
      <c r="B2830">
        <v>192</v>
      </c>
      <c r="C2830">
        <v>95</v>
      </c>
      <c r="D2830" t="s">
        <v>8942</v>
      </c>
      <c r="E2830">
        <v>866778</v>
      </c>
      <c r="F2830" t="s">
        <v>77</v>
      </c>
      <c r="G2830" t="s">
        <v>8943</v>
      </c>
      <c r="H2830">
        <v>-9133222</v>
      </c>
      <c r="I2830" t="s">
        <v>8944</v>
      </c>
      <c r="J2830" t="s">
        <v>19</v>
      </c>
      <c r="K2830" t="s">
        <v>3914</v>
      </c>
      <c r="L2830">
        <v>10000000</v>
      </c>
      <c r="M2830">
        <v>6.7</v>
      </c>
      <c r="N2830" t="s">
        <v>32</v>
      </c>
    </row>
    <row r="2831" spans="1:14">
      <c r="A2831" t="s">
        <v>387</v>
      </c>
      <c r="B2831">
        <v>211</v>
      </c>
      <c r="C2831">
        <v>101</v>
      </c>
      <c r="D2831" t="s">
        <v>7870</v>
      </c>
      <c r="E2831">
        <v>25863915</v>
      </c>
      <c r="F2831" t="s">
        <v>2020</v>
      </c>
      <c r="G2831" t="s">
        <v>8945</v>
      </c>
      <c r="H2831">
        <v>-9136085</v>
      </c>
      <c r="I2831" t="s">
        <v>8744</v>
      </c>
      <c r="J2831" t="s">
        <v>19</v>
      </c>
      <c r="K2831" t="s">
        <v>20</v>
      </c>
      <c r="L2831">
        <v>35000000</v>
      </c>
      <c r="M2831">
        <v>5.0999999999999996</v>
      </c>
      <c r="N2831" t="s">
        <v>2792</v>
      </c>
    </row>
    <row r="2832" spans="1:14">
      <c r="A2832" t="s">
        <v>6081</v>
      </c>
      <c r="B2832">
        <v>118</v>
      </c>
      <c r="C2832">
        <v>93</v>
      </c>
      <c r="D2832" t="s">
        <v>70</v>
      </c>
      <c r="E2832">
        <v>50818750</v>
      </c>
      <c r="F2832" t="s">
        <v>495</v>
      </c>
      <c r="G2832" t="s">
        <v>8946</v>
      </c>
      <c r="H2832">
        <v>-9181250</v>
      </c>
      <c r="I2832" t="s">
        <v>3432</v>
      </c>
      <c r="J2832" t="s">
        <v>19</v>
      </c>
      <c r="K2832" t="s">
        <v>379</v>
      </c>
      <c r="L2832">
        <v>60000000</v>
      </c>
      <c r="M2832">
        <v>6.1</v>
      </c>
      <c r="N2832" t="s">
        <v>303</v>
      </c>
    </row>
    <row r="2833" spans="1:14">
      <c r="A2833" t="s">
        <v>4403</v>
      </c>
      <c r="B2833">
        <v>219</v>
      </c>
      <c r="C2833">
        <v>96</v>
      </c>
      <c r="D2833" t="s">
        <v>8947</v>
      </c>
      <c r="E2833">
        <v>50807639</v>
      </c>
      <c r="F2833" t="s">
        <v>8948</v>
      </c>
      <c r="G2833" t="s">
        <v>8949</v>
      </c>
      <c r="H2833">
        <v>-9192361</v>
      </c>
      <c r="I2833" t="s">
        <v>2336</v>
      </c>
      <c r="J2833" t="s">
        <v>19</v>
      </c>
      <c r="K2833" t="s">
        <v>20</v>
      </c>
      <c r="L2833">
        <v>60000000</v>
      </c>
      <c r="M2833">
        <v>6.8</v>
      </c>
      <c r="N2833" t="s">
        <v>303</v>
      </c>
    </row>
    <row r="2834" spans="1:14">
      <c r="A2834" t="s">
        <v>572</v>
      </c>
      <c r="B2834">
        <v>183</v>
      </c>
      <c r="C2834">
        <v>107</v>
      </c>
      <c r="D2834" t="s">
        <v>5511</v>
      </c>
      <c r="E2834">
        <v>12784713</v>
      </c>
      <c r="F2834" t="s">
        <v>3429</v>
      </c>
      <c r="G2834" t="s">
        <v>8950</v>
      </c>
      <c r="H2834">
        <v>-9215287</v>
      </c>
      <c r="I2834" t="s">
        <v>8419</v>
      </c>
      <c r="J2834" t="s">
        <v>19</v>
      </c>
      <c r="K2834" t="s">
        <v>20</v>
      </c>
      <c r="L2834">
        <v>22000000</v>
      </c>
      <c r="M2834">
        <v>6.7</v>
      </c>
      <c r="N2834" t="s">
        <v>57</v>
      </c>
    </row>
    <row r="2835" spans="1:14">
      <c r="A2835" t="s">
        <v>952</v>
      </c>
      <c r="B2835">
        <v>345</v>
      </c>
      <c r="C2835">
        <v>120</v>
      </c>
      <c r="D2835" t="s">
        <v>8951</v>
      </c>
      <c r="E2835">
        <v>75754670</v>
      </c>
      <c r="F2835" t="s">
        <v>462</v>
      </c>
      <c r="G2835" t="s">
        <v>8952</v>
      </c>
      <c r="H2835">
        <v>-9245330</v>
      </c>
      <c r="I2835" t="s">
        <v>8682</v>
      </c>
      <c r="J2835" t="s">
        <v>19</v>
      </c>
      <c r="K2835" t="s">
        <v>20</v>
      </c>
      <c r="L2835">
        <v>85000000</v>
      </c>
      <c r="M2835">
        <v>7</v>
      </c>
      <c r="N2835" t="s">
        <v>8953</v>
      </c>
    </row>
    <row r="2836" spans="1:14">
      <c r="A2836" t="s">
        <v>175</v>
      </c>
      <c r="B2836">
        <v>253</v>
      </c>
      <c r="C2836">
        <v>106</v>
      </c>
      <c r="D2836" t="s">
        <v>651</v>
      </c>
      <c r="E2836">
        <v>78747585</v>
      </c>
      <c r="F2836" t="s">
        <v>667</v>
      </c>
      <c r="G2836" t="s">
        <v>8954</v>
      </c>
      <c r="H2836">
        <v>-9252415</v>
      </c>
      <c r="I2836" t="s">
        <v>215</v>
      </c>
      <c r="J2836" t="s">
        <v>19</v>
      </c>
      <c r="K2836" t="s">
        <v>20</v>
      </c>
      <c r="L2836">
        <v>88000000</v>
      </c>
      <c r="M2836">
        <v>5.6</v>
      </c>
      <c r="N2836" t="s">
        <v>8955</v>
      </c>
    </row>
    <row r="2837" spans="1:14">
      <c r="A2837" t="s">
        <v>862</v>
      </c>
      <c r="B2837">
        <v>103</v>
      </c>
      <c r="C2837">
        <v>96</v>
      </c>
      <c r="D2837" t="s">
        <v>6097</v>
      </c>
      <c r="E2837">
        <v>8742261</v>
      </c>
      <c r="F2837" t="s">
        <v>5978</v>
      </c>
      <c r="G2837" t="s">
        <v>8956</v>
      </c>
      <c r="H2837">
        <v>-9257739</v>
      </c>
      <c r="I2837" t="s">
        <v>8957</v>
      </c>
      <c r="J2837" t="s">
        <v>19</v>
      </c>
      <c r="K2837" t="s">
        <v>1075</v>
      </c>
      <c r="L2837">
        <v>18000000</v>
      </c>
      <c r="M2837">
        <v>3.7</v>
      </c>
      <c r="N2837" t="s">
        <v>3582</v>
      </c>
    </row>
    <row r="2838" spans="1:14">
      <c r="A2838" t="s">
        <v>357</v>
      </c>
      <c r="B2838">
        <v>47</v>
      </c>
      <c r="C2838">
        <v>107</v>
      </c>
      <c r="D2838" t="s">
        <v>1781</v>
      </c>
      <c r="E2838">
        <v>4741987</v>
      </c>
      <c r="F2838" t="s">
        <v>2172</v>
      </c>
      <c r="G2838" t="s">
        <v>8958</v>
      </c>
      <c r="H2838">
        <v>-9258013</v>
      </c>
      <c r="I2838" t="s">
        <v>8959</v>
      </c>
      <c r="J2838" t="s">
        <v>19</v>
      </c>
      <c r="K2838" t="s">
        <v>20</v>
      </c>
      <c r="L2838">
        <v>14000000</v>
      </c>
      <c r="M2838">
        <v>6.6</v>
      </c>
      <c r="N2838" t="s">
        <v>48</v>
      </c>
    </row>
    <row r="2839" spans="1:14">
      <c r="A2839" t="s">
        <v>5793</v>
      </c>
      <c r="B2839">
        <v>84</v>
      </c>
      <c r="C2839">
        <v>87</v>
      </c>
      <c r="D2839" t="s">
        <v>1499</v>
      </c>
      <c r="E2839">
        <v>53715611</v>
      </c>
      <c r="F2839" t="s">
        <v>888</v>
      </c>
      <c r="G2839" t="s">
        <v>8960</v>
      </c>
      <c r="H2839">
        <v>-9284389</v>
      </c>
      <c r="I2839" t="s">
        <v>8961</v>
      </c>
      <c r="J2839" t="s">
        <v>19</v>
      </c>
      <c r="K2839" t="s">
        <v>20</v>
      </c>
      <c r="L2839">
        <v>63000000</v>
      </c>
      <c r="M2839">
        <v>5.7</v>
      </c>
      <c r="N2839" t="s">
        <v>1058</v>
      </c>
    </row>
    <row r="2840" spans="1:14">
      <c r="A2840" t="s">
        <v>915</v>
      </c>
      <c r="B2840">
        <v>345</v>
      </c>
      <c r="C2840">
        <v>99</v>
      </c>
      <c r="D2840" t="s">
        <v>2172</v>
      </c>
      <c r="E2840">
        <v>5702083</v>
      </c>
      <c r="F2840" t="s">
        <v>615</v>
      </c>
      <c r="G2840" t="s">
        <v>8962</v>
      </c>
      <c r="H2840">
        <v>-9297917</v>
      </c>
      <c r="I2840" t="s">
        <v>4145</v>
      </c>
      <c r="J2840" t="s">
        <v>19</v>
      </c>
      <c r="K2840" t="s">
        <v>379</v>
      </c>
      <c r="L2840">
        <v>15000000</v>
      </c>
      <c r="M2840">
        <v>6.5</v>
      </c>
      <c r="N2840" t="s">
        <v>2244</v>
      </c>
    </row>
    <row r="2841" spans="1:14">
      <c r="A2841" t="s">
        <v>694</v>
      </c>
      <c r="B2841">
        <v>73</v>
      </c>
      <c r="C2841">
        <v>90</v>
      </c>
      <c r="D2841" t="s">
        <v>240</v>
      </c>
      <c r="E2841">
        <v>16647384</v>
      </c>
      <c r="F2841" t="s">
        <v>8537</v>
      </c>
      <c r="G2841" t="s">
        <v>8963</v>
      </c>
      <c r="H2841">
        <v>-9352616</v>
      </c>
      <c r="I2841" t="s">
        <v>2406</v>
      </c>
      <c r="J2841" t="s">
        <v>19</v>
      </c>
      <c r="K2841" t="s">
        <v>20</v>
      </c>
      <c r="L2841">
        <v>26000000</v>
      </c>
      <c r="M2841">
        <v>5.0999999999999996</v>
      </c>
      <c r="N2841" t="s">
        <v>2339</v>
      </c>
    </row>
    <row r="2842" spans="1:14">
      <c r="A2842" t="s">
        <v>2632</v>
      </c>
      <c r="B2842">
        <v>280</v>
      </c>
      <c r="C2842">
        <v>159</v>
      </c>
      <c r="D2842" t="s">
        <v>3763</v>
      </c>
      <c r="E2842">
        <v>55637680</v>
      </c>
      <c r="F2842" t="s">
        <v>502</v>
      </c>
      <c r="G2842" t="s">
        <v>8964</v>
      </c>
      <c r="H2842">
        <v>-9362320</v>
      </c>
      <c r="I2842" t="s">
        <v>561</v>
      </c>
      <c r="J2842" t="s">
        <v>19</v>
      </c>
      <c r="K2842" t="s">
        <v>379</v>
      </c>
      <c r="L2842">
        <v>65000000</v>
      </c>
      <c r="M2842">
        <v>7.3</v>
      </c>
      <c r="N2842" t="s">
        <v>205</v>
      </c>
    </row>
    <row r="2843" spans="1:14">
      <c r="A2843" t="s">
        <v>501</v>
      </c>
      <c r="B2843">
        <v>25</v>
      </c>
      <c r="C2843">
        <v>96</v>
      </c>
      <c r="D2843" t="s">
        <v>8965</v>
      </c>
      <c r="E2843">
        <v>35617599</v>
      </c>
      <c r="F2843" t="s">
        <v>122</v>
      </c>
      <c r="G2843" t="s">
        <v>8966</v>
      </c>
      <c r="H2843">
        <v>-9382401</v>
      </c>
      <c r="I2843" t="s">
        <v>4328</v>
      </c>
      <c r="J2843" t="s">
        <v>19</v>
      </c>
      <c r="K2843" t="s">
        <v>20</v>
      </c>
      <c r="L2843">
        <v>45000000</v>
      </c>
      <c r="M2843">
        <v>5.9</v>
      </c>
      <c r="N2843" t="s">
        <v>5864</v>
      </c>
    </row>
    <row r="2844" spans="1:14">
      <c r="A2844" t="s">
        <v>509</v>
      </c>
      <c r="B2844">
        <v>71</v>
      </c>
      <c r="C2844">
        <v>89</v>
      </c>
      <c r="D2844" t="s">
        <v>6566</v>
      </c>
      <c r="E2844">
        <v>598645</v>
      </c>
      <c r="F2844" t="s">
        <v>1022</v>
      </c>
      <c r="G2844" t="s">
        <v>8967</v>
      </c>
      <c r="H2844">
        <v>-9401355</v>
      </c>
      <c r="I2844" t="s">
        <v>2667</v>
      </c>
      <c r="J2844" t="s">
        <v>19</v>
      </c>
      <c r="K2844" t="s">
        <v>379</v>
      </c>
      <c r="L2844">
        <v>10000000</v>
      </c>
      <c r="M2844">
        <v>3.6</v>
      </c>
      <c r="N2844" t="s">
        <v>331</v>
      </c>
    </row>
    <row r="2845" spans="1:14">
      <c r="A2845" t="s">
        <v>4977</v>
      </c>
      <c r="B2845">
        <v>79</v>
      </c>
      <c r="C2845">
        <v>107</v>
      </c>
      <c r="D2845" t="s">
        <v>8968</v>
      </c>
      <c r="E2845">
        <v>578527</v>
      </c>
      <c r="F2845" t="s">
        <v>8969</v>
      </c>
      <c r="G2845" t="s">
        <v>8970</v>
      </c>
      <c r="H2845">
        <v>-9421473</v>
      </c>
      <c r="I2845" t="s">
        <v>6438</v>
      </c>
      <c r="J2845" t="s">
        <v>19</v>
      </c>
      <c r="K2845" t="s">
        <v>20</v>
      </c>
      <c r="L2845">
        <v>10000000</v>
      </c>
      <c r="M2845">
        <v>5.7</v>
      </c>
      <c r="N2845" t="s">
        <v>3407</v>
      </c>
    </row>
    <row r="2846" spans="1:14">
      <c r="A2846" t="s">
        <v>266</v>
      </c>
      <c r="B2846">
        <v>104</v>
      </c>
      <c r="C2846">
        <v>96</v>
      </c>
      <c r="D2846" t="s">
        <v>7279</v>
      </c>
      <c r="E2846">
        <v>10569071</v>
      </c>
      <c r="F2846" t="s">
        <v>266</v>
      </c>
      <c r="G2846" t="s">
        <v>8971</v>
      </c>
      <c r="H2846">
        <v>-9430929</v>
      </c>
      <c r="I2846" t="s">
        <v>5491</v>
      </c>
      <c r="J2846" t="s">
        <v>19</v>
      </c>
      <c r="K2846" t="s">
        <v>20</v>
      </c>
      <c r="L2846">
        <v>20000000</v>
      </c>
      <c r="M2846">
        <v>7.4</v>
      </c>
      <c r="N2846" t="s">
        <v>57</v>
      </c>
    </row>
    <row r="2847" spans="1:14">
      <c r="A2847" t="s">
        <v>4007</v>
      </c>
      <c r="B2847">
        <v>109</v>
      </c>
      <c r="C2847">
        <v>106</v>
      </c>
      <c r="D2847" t="s">
        <v>8972</v>
      </c>
      <c r="E2847">
        <v>58214</v>
      </c>
      <c r="F2847" t="s">
        <v>1823</v>
      </c>
      <c r="G2847" t="s">
        <v>8973</v>
      </c>
      <c r="H2847">
        <v>-9441786</v>
      </c>
      <c r="I2847" t="s">
        <v>8974</v>
      </c>
      <c r="J2847" t="s">
        <v>19</v>
      </c>
      <c r="K2847" t="s">
        <v>20</v>
      </c>
      <c r="L2847">
        <v>9500000</v>
      </c>
      <c r="M2847">
        <v>7</v>
      </c>
      <c r="N2847" t="s">
        <v>1608</v>
      </c>
    </row>
    <row r="2848" spans="1:14">
      <c r="A2848" t="s">
        <v>539</v>
      </c>
      <c r="B2848">
        <v>20</v>
      </c>
      <c r="C2848">
        <v>106</v>
      </c>
      <c r="D2848" t="s">
        <v>358</v>
      </c>
      <c r="E2848">
        <v>10555348</v>
      </c>
      <c r="F2848" t="s">
        <v>328</v>
      </c>
      <c r="G2848" t="s">
        <v>8975</v>
      </c>
      <c r="H2848">
        <v>-9444652</v>
      </c>
      <c r="I2848" t="s">
        <v>290</v>
      </c>
      <c r="J2848" t="s">
        <v>19</v>
      </c>
      <c r="K2848" t="s">
        <v>20</v>
      </c>
      <c r="L2848">
        <v>20000000</v>
      </c>
      <c r="M2848">
        <v>6</v>
      </c>
      <c r="N2848" t="s">
        <v>921</v>
      </c>
    </row>
    <row r="2849" spans="1:14">
      <c r="A2849" t="s">
        <v>528</v>
      </c>
      <c r="B2849">
        <v>313</v>
      </c>
      <c r="C2849">
        <v>105</v>
      </c>
      <c r="D2849" t="s">
        <v>8976</v>
      </c>
      <c r="E2849">
        <v>50549107</v>
      </c>
      <c r="F2849" t="s">
        <v>775</v>
      </c>
      <c r="G2849" t="s">
        <v>8977</v>
      </c>
      <c r="H2849">
        <v>-9450893</v>
      </c>
      <c r="I2849" t="s">
        <v>8978</v>
      </c>
      <c r="J2849" t="s">
        <v>19</v>
      </c>
      <c r="K2849" t="s">
        <v>20</v>
      </c>
      <c r="L2849">
        <v>60000000</v>
      </c>
      <c r="M2849">
        <v>6.2</v>
      </c>
      <c r="N2849" t="s">
        <v>2318</v>
      </c>
    </row>
    <row r="2850" spans="1:14">
      <c r="A2850" t="s">
        <v>3860</v>
      </c>
      <c r="B2850">
        <v>81</v>
      </c>
      <c r="C2850">
        <v>98</v>
      </c>
      <c r="D2850" t="s">
        <v>1686</v>
      </c>
      <c r="E2850">
        <v>10544143</v>
      </c>
      <c r="F2850" t="s">
        <v>2652</v>
      </c>
      <c r="G2850" t="s">
        <v>8979</v>
      </c>
      <c r="H2850">
        <v>-9455857</v>
      </c>
      <c r="I2850" t="s">
        <v>8980</v>
      </c>
      <c r="J2850" t="s">
        <v>19</v>
      </c>
      <c r="K2850" t="s">
        <v>347</v>
      </c>
      <c r="L2850">
        <v>20000000</v>
      </c>
      <c r="M2850">
        <v>6.1</v>
      </c>
      <c r="N2850" t="s">
        <v>331</v>
      </c>
    </row>
    <row r="2851" spans="1:14">
      <c r="A2851" t="s">
        <v>1139</v>
      </c>
      <c r="B2851">
        <v>131</v>
      </c>
      <c r="C2851">
        <v>122</v>
      </c>
      <c r="D2851" t="s">
        <v>1139</v>
      </c>
      <c r="E2851">
        <v>531009</v>
      </c>
      <c r="F2851" t="s">
        <v>1177</v>
      </c>
      <c r="G2851" t="s">
        <v>8981</v>
      </c>
      <c r="H2851">
        <v>-9468991</v>
      </c>
      <c r="I2851" t="s">
        <v>8982</v>
      </c>
      <c r="J2851" t="s">
        <v>19</v>
      </c>
      <c r="K2851" t="s">
        <v>20</v>
      </c>
      <c r="L2851">
        <v>10000000</v>
      </c>
      <c r="M2851">
        <v>5.3</v>
      </c>
      <c r="N2851" t="s">
        <v>32</v>
      </c>
    </row>
    <row r="2852" spans="1:14">
      <c r="A2852" t="s">
        <v>4644</v>
      </c>
      <c r="B2852">
        <v>11</v>
      </c>
      <c r="C2852">
        <v>105</v>
      </c>
      <c r="D2852" t="s">
        <v>8983</v>
      </c>
      <c r="E2852">
        <v>8508843</v>
      </c>
      <c r="F2852" t="s">
        <v>452</v>
      </c>
      <c r="G2852" t="s">
        <v>8984</v>
      </c>
      <c r="H2852">
        <v>-9491157</v>
      </c>
      <c r="I2852" t="s">
        <v>8985</v>
      </c>
      <c r="J2852" t="s">
        <v>19</v>
      </c>
      <c r="K2852" t="s">
        <v>20</v>
      </c>
      <c r="L2852">
        <v>18000000</v>
      </c>
      <c r="M2852">
        <v>5.5</v>
      </c>
      <c r="N2852" t="s">
        <v>473</v>
      </c>
    </row>
    <row r="2853" spans="1:14">
      <c r="A2853" t="s">
        <v>3029</v>
      </c>
      <c r="B2853">
        <v>246</v>
      </c>
      <c r="C2853">
        <v>85</v>
      </c>
      <c r="D2853" t="s">
        <v>8986</v>
      </c>
      <c r="E2853">
        <v>488872</v>
      </c>
      <c r="F2853" t="s">
        <v>8987</v>
      </c>
      <c r="G2853" t="s">
        <v>8988</v>
      </c>
      <c r="H2853">
        <v>-9511128</v>
      </c>
      <c r="I2853" t="s">
        <v>8989</v>
      </c>
      <c r="J2853" t="s">
        <v>105</v>
      </c>
      <c r="K2853" t="s">
        <v>3914</v>
      </c>
      <c r="L2853">
        <v>10000000</v>
      </c>
      <c r="M2853">
        <v>7.3</v>
      </c>
      <c r="N2853" t="s">
        <v>1638</v>
      </c>
    </row>
    <row r="2854" spans="1:14">
      <c r="A2854" t="s">
        <v>6168</v>
      </c>
      <c r="B2854">
        <v>99</v>
      </c>
      <c r="C2854">
        <v>80</v>
      </c>
      <c r="D2854" t="s">
        <v>6318</v>
      </c>
      <c r="E2854">
        <v>71442</v>
      </c>
      <c r="F2854" t="s">
        <v>858</v>
      </c>
      <c r="G2854" t="s">
        <v>8990</v>
      </c>
      <c r="H2854">
        <v>-9528558</v>
      </c>
      <c r="I2854" t="s">
        <v>7228</v>
      </c>
      <c r="J2854" t="s">
        <v>65</v>
      </c>
      <c r="K2854" t="s">
        <v>822</v>
      </c>
      <c r="L2854">
        <v>9600000</v>
      </c>
      <c r="M2854">
        <v>7.9</v>
      </c>
      <c r="N2854" t="s">
        <v>8991</v>
      </c>
    </row>
    <row r="2855" spans="1:14">
      <c r="A2855" t="s">
        <v>337</v>
      </c>
      <c r="B2855">
        <v>156</v>
      </c>
      <c r="C2855">
        <v>102</v>
      </c>
      <c r="D2855" t="s">
        <v>3094</v>
      </c>
      <c r="E2855">
        <v>12469811</v>
      </c>
      <c r="F2855" t="s">
        <v>1680</v>
      </c>
      <c r="G2855" t="s">
        <v>8992</v>
      </c>
      <c r="H2855">
        <v>-9530189</v>
      </c>
      <c r="I2855" t="s">
        <v>4010</v>
      </c>
      <c r="J2855" t="s">
        <v>19</v>
      </c>
      <c r="K2855" t="s">
        <v>20</v>
      </c>
      <c r="L2855">
        <v>22000000</v>
      </c>
      <c r="M2855">
        <v>6.6</v>
      </c>
      <c r="N2855" t="s">
        <v>167</v>
      </c>
    </row>
    <row r="2856" spans="1:14">
      <c r="A2856" t="s">
        <v>792</v>
      </c>
      <c r="B2856">
        <v>145</v>
      </c>
      <c r="C2856">
        <v>98</v>
      </c>
      <c r="D2856" t="s">
        <v>8993</v>
      </c>
      <c r="E2856">
        <v>449558</v>
      </c>
      <c r="F2856" t="s">
        <v>7656</v>
      </c>
      <c r="G2856" t="s">
        <v>8994</v>
      </c>
      <c r="H2856">
        <v>-9550442</v>
      </c>
      <c r="I2856" t="s">
        <v>8995</v>
      </c>
      <c r="J2856" t="s">
        <v>19</v>
      </c>
      <c r="K2856" t="s">
        <v>379</v>
      </c>
      <c r="L2856">
        <v>10000000</v>
      </c>
      <c r="M2856">
        <v>7.6</v>
      </c>
      <c r="N2856" t="s">
        <v>273</v>
      </c>
    </row>
    <row r="2857" spans="1:14">
      <c r="A2857" t="s">
        <v>6283</v>
      </c>
      <c r="B2857">
        <v>81</v>
      </c>
      <c r="C2857">
        <v>114</v>
      </c>
      <c r="D2857" t="s">
        <v>3225</v>
      </c>
      <c r="E2857">
        <v>447750</v>
      </c>
      <c r="F2857" t="s">
        <v>1562</v>
      </c>
      <c r="G2857" t="s">
        <v>8996</v>
      </c>
      <c r="H2857">
        <v>-9552250</v>
      </c>
      <c r="I2857" t="s">
        <v>8997</v>
      </c>
      <c r="J2857" t="s">
        <v>19</v>
      </c>
      <c r="K2857" t="s">
        <v>20</v>
      </c>
      <c r="L2857">
        <v>10000000</v>
      </c>
      <c r="M2857">
        <v>7.2</v>
      </c>
      <c r="N2857" t="s">
        <v>1608</v>
      </c>
    </row>
    <row r="2858" spans="1:14">
      <c r="A2858" t="s">
        <v>280</v>
      </c>
      <c r="B2858">
        <v>133</v>
      </c>
      <c r="C2858">
        <v>178</v>
      </c>
      <c r="D2858" t="s">
        <v>302</v>
      </c>
      <c r="E2858">
        <v>42438300</v>
      </c>
      <c r="F2858" t="s">
        <v>328</v>
      </c>
      <c r="G2858" t="s">
        <v>8998</v>
      </c>
      <c r="H2858">
        <v>-9561700</v>
      </c>
      <c r="I2858" t="s">
        <v>1123</v>
      </c>
      <c r="J2858" t="s">
        <v>19</v>
      </c>
      <c r="K2858" t="s">
        <v>20</v>
      </c>
      <c r="L2858">
        <v>52000000</v>
      </c>
      <c r="M2858">
        <v>8.1999999999999993</v>
      </c>
      <c r="N2858" t="s">
        <v>951</v>
      </c>
    </row>
    <row r="2859" spans="1:14">
      <c r="A2859" t="s">
        <v>3150</v>
      </c>
      <c r="B2859">
        <v>115</v>
      </c>
      <c r="C2859">
        <v>93</v>
      </c>
      <c r="D2859" t="s">
        <v>8999</v>
      </c>
      <c r="E2859">
        <v>365734</v>
      </c>
      <c r="F2859" t="s">
        <v>3150</v>
      </c>
      <c r="G2859" t="s">
        <v>9000</v>
      </c>
      <c r="H2859">
        <v>-9634266</v>
      </c>
      <c r="I2859" t="s">
        <v>9001</v>
      </c>
      <c r="J2859" t="s">
        <v>19</v>
      </c>
      <c r="K2859" t="s">
        <v>20</v>
      </c>
      <c r="L2859">
        <v>10000000</v>
      </c>
      <c r="M2859">
        <v>5</v>
      </c>
      <c r="N2859" t="s">
        <v>48</v>
      </c>
    </row>
    <row r="2860" spans="1:14">
      <c r="A2860" t="s">
        <v>4312</v>
      </c>
      <c r="B2860">
        <v>61</v>
      </c>
      <c r="C2860">
        <v>109</v>
      </c>
      <c r="D2860" t="s">
        <v>737</v>
      </c>
      <c r="E2860">
        <v>2326407</v>
      </c>
      <c r="F2860" t="s">
        <v>2347</v>
      </c>
      <c r="G2860" t="s">
        <v>9002</v>
      </c>
      <c r="H2860">
        <v>-9673593</v>
      </c>
      <c r="I2860" t="s">
        <v>9003</v>
      </c>
      <c r="J2860" t="s">
        <v>19</v>
      </c>
      <c r="K2860" t="s">
        <v>379</v>
      </c>
      <c r="L2860">
        <v>12000000</v>
      </c>
      <c r="M2860">
        <v>7</v>
      </c>
      <c r="N2860" t="s">
        <v>48</v>
      </c>
    </row>
    <row r="2861" spans="1:14">
      <c r="A2861" t="s">
        <v>3284</v>
      </c>
      <c r="B2861">
        <v>12</v>
      </c>
      <c r="C2861">
        <v>95</v>
      </c>
      <c r="D2861" t="s">
        <v>1571</v>
      </c>
      <c r="E2861">
        <v>306715</v>
      </c>
      <c r="F2861" t="s">
        <v>9004</v>
      </c>
      <c r="G2861" t="s">
        <v>9005</v>
      </c>
      <c r="H2861">
        <v>-9693285</v>
      </c>
      <c r="I2861" t="s">
        <v>1997</v>
      </c>
      <c r="J2861" t="s">
        <v>19</v>
      </c>
      <c r="K2861" t="s">
        <v>20</v>
      </c>
      <c r="L2861">
        <v>10000000</v>
      </c>
      <c r="M2861">
        <v>2.2999999999999998</v>
      </c>
      <c r="N2861" t="s">
        <v>57</v>
      </c>
    </row>
    <row r="2862" spans="1:14">
      <c r="A2862" t="s">
        <v>266</v>
      </c>
      <c r="B2862">
        <v>218</v>
      </c>
      <c r="C2862">
        <v>92</v>
      </c>
      <c r="D2862" t="s">
        <v>4443</v>
      </c>
      <c r="E2862">
        <v>5306447</v>
      </c>
      <c r="F2862" t="s">
        <v>7954</v>
      </c>
      <c r="G2862" t="s">
        <v>9006</v>
      </c>
      <c r="H2862">
        <v>-9693553</v>
      </c>
      <c r="I2862" t="s">
        <v>9007</v>
      </c>
      <c r="J2862" t="s">
        <v>19</v>
      </c>
      <c r="K2862" t="s">
        <v>20</v>
      </c>
      <c r="L2862">
        <v>15000000</v>
      </c>
      <c r="M2862">
        <v>7.2</v>
      </c>
      <c r="N2862" t="s">
        <v>331</v>
      </c>
    </row>
    <row r="2863" spans="1:14">
      <c r="A2863" t="s">
        <v>449</v>
      </c>
      <c r="B2863">
        <v>108</v>
      </c>
      <c r="C2863">
        <v>98</v>
      </c>
      <c r="D2863" t="s">
        <v>7241</v>
      </c>
      <c r="E2863">
        <v>4291965</v>
      </c>
      <c r="F2863" t="s">
        <v>5751</v>
      </c>
      <c r="G2863" t="s">
        <v>9008</v>
      </c>
      <c r="H2863">
        <v>-9708035</v>
      </c>
      <c r="I2863" t="s">
        <v>9009</v>
      </c>
      <c r="J2863" t="s">
        <v>19</v>
      </c>
      <c r="K2863" t="s">
        <v>822</v>
      </c>
      <c r="L2863">
        <v>14000000</v>
      </c>
      <c r="M2863">
        <v>6.7</v>
      </c>
      <c r="N2863" t="s">
        <v>1664</v>
      </c>
    </row>
    <row r="2864" spans="1:14">
      <c r="A2864" t="s">
        <v>766</v>
      </c>
      <c r="B2864">
        <v>142</v>
      </c>
      <c r="C2864">
        <v>95</v>
      </c>
      <c r="D2864" t="s">
        <v>3292</v>
      </c>
      <c r="E2864">
        <v>48291624</v>
      </c>
      <c r="F2864" t="s">
        <v>2027</v>
      </c>
      <c r="G2864" t="s">
        <v>9010</v>
      </c>
      <c r="H2864">
        <v>-9708376</v>
      </c>
      <c r="I2864" t="s">
        <v>1395</v>
      </c>
      <c r="J2864" t="s">
        <v>19</v>
      </c>
      <c r="K2864" t="s">
        <v>20</v>
      </c>
      <c r="L2864">
        <v>58000000</v>
      </c>
      <c r="M2864">
        <v>6.7</v>
      </c>
      <c r="N2864" t="s">
        <v>704</v>
      </c>
    </row>
    <row r="2865" spans="1:14">
      <c r="A2865" t="s">
        <v>416</v>
      </c>
      <c r="B2865">
        <v>164</v>
      </c>
      <c r="C2865">
        <v>102</v>
      </c>
      <c r="D2865" t="s">
        <v>968</v>
      </c>
      <c r="E2865">
        <v>25266129</v>
      </c>
      <c r="F2865" t="s">
        <v>135</v>
      </c>
      <c r="G2865" t="s">
        <v>9011</v>
      </c>
      <c r="H2865">
        <v>-9733871</v>
      </c>
      <c r="I2865" t="s">
        <v>785</v>
      </c>
      <c r="J2865" t="s">
        <v>19</v>
      </c>
      <c r="K2865" t="s">
        <v>20</v>
      </c>
      <c r="L2865">
        <v>35000000</v>
      </c>
      <c r="M2865">
        <v>6.2</v>
      </c>
      <c r="N2865" t="s">
        <v>564</v>
      </c>
    </row>
    <row r="2866" spans="1:14">
      <c r="A2866" t="s">
        <v>297</v>
      </c>
      <c r="B2866">
        <v>113</v>
      </c>
      <c r="C2866">
        <v>108</v>
      </c>
      <c r="D2866" t="s">
        <v>9012</v>
      </c>
      <c r="E2866">
        <v>12232937</v>
      </c>
      <c r="F2866" t="s">
        <v>9013</v>
      </c>
      <c r="G2866" t="s">
        <v>9014</v>
      </c>
      <c r="H2866">
        <v>-9767063</v>
      </c>
      <c r="I2866" t="s">
        <v>5607</v>
      </c>
      <c r="J2866" t="s">
        <v>19</v>
      </c>
      <c r="K2866" t="s">
        <v>20</v>
      </c>
      <c r="L2866">
        <v>22000000</v>
      </c>
      <c r="M2866">
        <v>5.6</v>
      </c>
      <c r="N2866" t="s">
        <v>524</v>
      </c>
    </row>
    <row r="2867" spans="1:14">
      <c r="A2867" t="s">
        <v>5400</v>
      </c>
      <c r="B2867">
        <v>43</v>
      </c>
      <c r="C2867">
        <v>86</v>
      </c>
      <c r="D2867" t="s">
        <v>7910</v>
      </c>
      <c r="E2867">
        <v>226792</v>
      </c>
      <c r="F2867" t="s">
        <v>761</v>
      </c>
      <c r="G2867" t="s">
        <v>9015</v>
      </c>
      <c r="H2867">
        <v>-9773208</v>
      </c>
      <c r="I2867" t="s">
        <v>6132</v>
      </c>
      <c r="J2867" t="s">
        <v>19</v>
      </c>
      <c r="K2867" t="s">
        <v>379</v>
      </c>
      <c r="L2867">
        <v>10000000</v>
      </c>
      <c r="M2867">
        <v>6.2</v>
      </c>
      <c r="N2867" t="s">
        <v>9016</v>
      </c>
    </row>
    <row r="2868" spans="1:14">
      <c r="A2868" t="s">
        <v>1978</v>
      </c>
      <c r="B2868">
        <v>292</v>
      </c>
      <c r="C2868">
        <v>144</v>
      </c>
      <c r="D2868" t="s">
        <v>7503</v>
      </c>
      <c r="E2868">
        <v>2222647</v>
      </c>
      <c r="F2868" t="s">
        <v>9017</v>
      </c>
      <c r="G2868" t="s">
        <v>9018</v>
      </c>
      <c r="H2868">
        <v>-9777353</v>
      </c>
      <c r="I2868" t="s">
        <v>9019</v>
      </c>
      <c r="J2868" t="s">
        <v>81</v>
      </c>
      <c r="K2868" t="s">
        <v>2416</v>
      </c>
      <c r="L2868">
        <v>12000000</v>
      </c>
      <c r="M2868">
        <v>7.8</v>
      </c>
      <c r="N2868" t="s">
        <v>4234</v>
      </c>
    </row>
    <row r="2869" spans="1:14">
      <c r="A2869" t="s">
        <v>2545</v>
      </c>
      <c r="B2869">
        <v>49</v>
      </c>
      <c r="C2869">
        <v>105</v>
      </c>
      <c r="D2869" t="s">
        <v>3464</v>
      </c>
      <c r="E2869">
        <v>5217498</v>
      </c>
      <c r="F2869" t="s">
        <v>2720</v>
      </c>
      <c r="G2869" t="s">
        <v>9020</v>
      </c>
      <c r="H2869">
        <v>-9782502</v>
      </c>
      <c r="I2869" t="s">
        <v>7429</v>
      </c>
      <c r="J2869" t="s">
        <v>19</v>
      </c>
      <c r="K2869" t="s">
        <v>20</v>
      </c>
      <c r="L2869">
        <v>15000000</v>
      </c>
      <c r="M2869">
        <v>4.5999999999999996</v>
      </c>
      <c r="N2869" t="s">
        <v>205</v>
      </c>
    </row>
    <row r="2870" spans="1:14">
      <c r="A2870" t="s">
        <v>2360</v>
      </c>
      <c r="B2870">
        <v>110</v>
      </c>
      <c r="C2870">
        <v>116</v>
      </c>
      <c r="D2870" t="s">
        <v>1470</v>
      </c>
      <c r="E2870">
        <v>30199105</v>
      </c>
      <c r="F2870" t="s">
        <v>1786</v>
      </c>
      <c r="G2870" t="s">
        <v>9021</v>
      </c>
      <c r="H2870">
        <v>-9800895</v>
      </c>
      <c r="I2870" t="s">
        <v>639</v>
      </c>
      <c r="J2870" t="s">
        <v>19</v>
      </c>
      <c r="K2870" t="s">
        <v>20</v>
      </c>
      <c r="L2870">
        <v>40000000</v>
      </c>
      <c r="M2870">
        <v>5.7</v>
      </c>
      <c r="N2870" t="s">
        <v>1229</v>
      </c>
    </row>
    <row r="2871" spans="1:14">
      <c r="A2871" t="s">
        <v>5072</v>
      </c>
      <c r="B2871">
        <v>81</v>
      </c>
      <c r="C2871">
        <v>98</v>
      </c>
      <c r="D2871" t="s">
        <v>1400</v>
      </c>
      <c r="E2871">
        <v>50189179</v>
      </c>
      <c r="F2871" t="s">
        <v>1408</v>
      </c>
      <c r="G2871" t="s">
        <v>9022</v>
      </c>
      <c r="H2871">
        <v>-9810821</v>
      </c>
      <c r="I2871" t="s">
        <v>9023</v>
      </c>
      <c r="J2871" t="s">
        <v>19</v>
      </c>
      <c r="K2871" t="s">
        <v>20</v>
      </c>
      <c r="L2871">
        <v>60000000</v>
      </c>
      <c r="M2871">
        <v>5.3</v>
      </c>
      <c r="N2871" t="s">
        <v>4297</v>
      </c>
    </row>
    <row r="2872" spans="1:14">
      <c r="A2872" t="s">
        <v>497</v>
      </c>
      <c r="B2872">
        <v>110</v>
      </c>
      <c r="C2872">
        <v>109</v>
      </c>
      <c r="D2872" t="s">
        <v>6119</v>
      </c>
      <c r="E2872">
        <v>26183197</v>
      </c>
      <c r="F2872" t="s">
        <v>483</v>
      </c>
      <c r="G2872" t="s">
        <v>9024</v>
      </c>
      <c r="H2872">
        <v>-9816803</v>
      </c>
      <c r="I2872" t="s">
        <v>3955</v>
      </c>
      <c r="J2872" t="s">
        <v>19</v>
      </c>
      <c r="K2872" t="s">
        <v>20</v>
      </c>
      <c r="L2872">
        <v>36000000</v>
      </c>
      <c r="M2872">
        <v>6.1</v>
      </c>
      <c r="N2872" t="s">
        <v>87</v>
      </c>
    </row>
    <row r="2873" spans="1:14">
      <c r="A2873" t="s">
        <v>1069</v>
      </c>
      <c r="B2873">
        <v>104</v>
      </c>
      <c r="C2873">
        <v>112</v>
      </c>
      <c r="D2873" t="s">
        <v>7463</v>
      </c>
      <c r="E2873">
        <v>3169424</v>
      </c>
      <c r="F2873" t="s">
        <v>1800</v>
      </c>
      <c r="G2873" t="s">
        <v>9025</v>
      </c>
      <c r="H2873">
        <v>-9830576</v>
      </c>
      <c r="I2873" t="s">
        <v>55</v>
      </c>
      <c r="J2873" t="s">
        <v>19</v>
      </c>
      <c r="K2873" t="s">
        <v>20</v>
      </c>
      <c r="L2873">
        <v>13000000</v>
      </c>
      <c r="M2873">
        <v>6.8</v>
      </c>
      <c r="N2873" t="s">
        <v>891</v>
      </c>
    </row>
    <row r="2874" spans="1:14">
      <c r="A2874" t="s">
        <v>5846</v>
      </c>
      <c r="B2874">
        <v>12</v>
      </c>
      <c r="C2874">
        <v>125</v>
      </c>
      <c r="D2874" t="s">
        <v>9026</v>
      </c>
      <c r="E2874">
        <v>169379</v>
      </c>
      <c r="F2874" t="s">
        <v>9027</v>
      </c>
      <c r="G2874" t="s">
        <v>9028</v>
      </c>
      <c r="H2874">
        <v>-9830621</v>
      </c>
      <c r="I2874" t="s">
        <v>9029</v>
      </c>
      <c r="J2874" t="s">
        <v>67</v>
      </c>
      <c r="K2874" t="s">
        <v>2875</v>
      </c>
      <c r="L2874">
        <v>10000000</v>
      </c>
      <c r="M2874">
        <v>6.2</v>
      </c>
      <c r="N2874" t="s">
        <v>3922</v>
      </c>
    </row>
    <row r="2875" spans="1:14">
      <c r="A2875" t="s">
        <v>3071</v>
      </c>
      <c r="B2875">
        <v>79</v>
      </c>
      <c r="C2875">
        <v>82</v>
      </c>
      <c r="D2875" t="s">
        <v>9030</v>
      </c>
      <c r="E2875">
        <v>131617</v>
      </c>
      <c r="F2875" t="s">
        <v>3256</v>
      </c>
      <c r="G2875" t="s">
        <v>9031</v>
      </c>
      <c r="H2875">
        <v>-9868383</v>
      </c>
      <c r="I2875" t="s">
        <v>4190</v>
      </c>
      <c r="J2875" t="s">
        <v>19</v>
      </c>
      <c r="K2875" t="s">
        <v>20</v>
      </c>
      <c r="L2875">
        <v>10000000</v>
      </c>
      <c r="M2875">
        <v>6.3</v>
      </c>
      <c r="N2875" t="s">
        <v>1124</v>
      </c>
    </row>
    <row r="2876" spans="1:14">
      <c r="A2876" t="s">
        <v>2612</v>
      </c>
      <c r="B2876">
        <v>152</v>
      </c>
      <c r="C2876">
        <v>135</v>
      </c>
      <c r="D2876" t="s">
        <v>9032</v>
      </c>
      <c r="E2876">
        <v>128486</v>
      </c>
      <c r="F2876" t="s">
        <v>9033</v>
      </c>
      <c r="G2876" t="s">
        <v>9034</v>
      </c>
      <c r="H2876">
        <v>-9871514</v>
      </c>
      <c r="I2876" t="s">
        <v>9035</v>
      </c>
      <c r="J2876" t="s">
        <v>125</v>
      </c>
      <c r="K2876" t="s">
        <v>7539</v>
      </c>
      <c r="L2876">
        <v>10000000</v>
      </c>
      <c r="M2876">
        <v>7.3</v>
      </c>
      <c r="N2876" t="s">
        <v>6749</v>
      </c>
    </row>
    <row r="2877" spans="1:14">
      <c r="A2877" t="s">
        <v>4351</v>
      </c>
      <c r="B2877">
        <v>189</v>
      </c>
      <c r="C2877">
        <v>116</v>
      </c>
      <c r="D2877" t="s">
        <v>328</v>
      </c>
      <c r="E2877">
        <v>25093607</v>
      </c>
      <c r="F2877" t="s">
        <v>522</v>
      </c>
      <c r="G2877" t="s">
        <v>9036</v>
      </c>
      <c r="H2877">
        <v>-9906393</v>
      </c>
      <c r="I2877" t="s">
        <v>3556</v>
      </c>
      <c r="J2877" t="s">
        <v>19</v>
      </c>
      <c r="K2877" t="s">
        <v>379</v>
      </c>
      <c r="L2877">
        <v>35000000</v>
      </c>
      <c r="M2877">
        <v>6.5</v>
      </c>
      <c r="N2877" t="s">
        <v>524</v>
      </c>
    </row>
    <row r="2878" spans="1:14">
      <c r="A2878" t="s">
        <v>6202</v>
      </c>
      <c r="B2878">
        <v>19</v>
      </c>
      <c r="C2878">
        <v>90</v>
      </c>
      <c r="D2878" t="s">
        <v>1934</v>
      </c>
      <c r="E2878">
        <v>15091542</v>
      </c>
      <c r="F2878" t="s">
        <v>3783</v>
      </c>
      <c r="G2878" t="s">
        <v>9037</v>
      </c>
      <c r="H2878">
        <v>-9908458</v>
      </c>
      <c r="I2878" t="s">
        <v>6594</v>
      </c>
      <c r="J2878" t="s">
        <v>111</v>
      </c>
      <c r="K2878" t="s">
        <v>379</v>
      </c>
      <c r="L2878">
        <v>25000000</v>
      </c>
      <c r="M2878">
        <v>5.3</v>
      </c>
      <c r="N2878" t="s">
        <v>4451</v>
      </c>
    </row>
    <row r="2879" spans="1:14">
      <c r="A2879" t="s">
        <v>3376</v>
      </c>
      <c r="B2879">
        <v>131</v>
      </c>
      <c r="C2879">
        <v>101</v>
      </c>
      <c r="D2879" t="s">
        <v>1256</v>
      </c>
      <c r="E2879">
        <v>2060953</v>
      </c>
      <c r="F2879" t="s">
        <v>7163</v>
      </c>
      <c r="G2879" t="s">
        <v>9038</v>
      </c>
      <c r="H2879">
        <v>-9939047</v>
      </c>
      <c r="I2879" t="s">
        <v>1315</v>
      </c>
      <c r="J2879" t="s">
        <v>19</v>
      </c>
      <c r="K2879" t="s">
        <v>9039</v>
      </c>
      <c r="L2879">
        <v>12000000</v>
      </c>
      <c r="M2879">
        <v>7.1</v>
      </c>
      <c r="N2879" t="s">
        <v>1495</v>
      </c>
    </row>
    <row r="2880" spans="1:14">
      <c r="A2880" t="s">
        <v>4369</v>
      </c>
      <c r="B2880">
        <v>47</v>
      </c>
      <c r="C2880">
        <v>92</v>
      </c>
      <c r="D2880" t="s">
        <v>9040</v>
      </c>
      <c r="E2880">
        <v>50024083</v>
      </c>
      <c r="F2880" t="s">
        <v>1103</v>
      </c>
      <c r="G2880" t="s">
        <v>9041</v>
      </c>
      <c r="H2880">
        <v>-9975917</v>
      </c>
      <c r="I2880" t="s">
        <v>9042</v>
      </c>
      <c r="J2880" t="s">
        <v>19</v>
      </c>
      <c r="K2880" t="s">
        <v>20</v>
      </c>
      <c r="L2880">
        <v>60000000</v>
      </c>
      <c r="M2880">
        <v>5.4</v>
      </c>
      <c r="N2880" t="s">
        <v>335</v>
      </c>
    </row>
    <row r="2881" spans="1:14">
      <c r="A2881" t="s">
        <v>3124</v>
      </c>
      <c r="B2881">
        <v>172</v>
      </c>
      <c r="C2881">
        <v>107</v>
      </c>
      <c r="D2881" t="s">
        <v>2464</v>
      </c>
      <c r="E2881">
        <v>5023275</v>
      </c>
      <c r="F2881" t="s">
        <v>9043</v>
      </c>
      <c r="G2881" t="s">
        <v>9044</v>
      </c>
      <c r="H2881">
        <v>-9976725</v>
      </c>
      <c r="I2881" t="s">
        <v>9045</v>
      </c>
      <c r="J2881" t="s">
        <v>19</v>
      </c>
      <c r="K2881" t="s">
        <v>822</v>
      </c>
      <c r="L2881">
        <v>15000000</v>
      </c>
      <c r="M2881">
        <v>7.5</v>
      </c>
      <c r="N2881" t="s">
        <v>9046</v>
      </c>
    </row>
    <row r="2882" spans="1:14">
      <c r="A2882" t="s">
        <v>5461</v>
      </c>
      <c r="B2882">
        <v>23</v>
      </c>
      <c r="C2882">
        <v>91</v>
      </c>
      <c r="D2882" t="s">
        <v>511</v>
      </c>
      <c r="E2882">
        <v>19348</v>
      </c>
      <c r="F2882" t="s">
        <v>417</v>
      </c>
      <c r="G2882" t="s">
        <v>9047</v>
      </c>
      <c r="H2882">
        <v>-9980652</v>
      </c>
      <c r="I2882" t="s">
        <v>541</v>
      </c>
      <c r="J2882" t="s">
        <v>19</v>
      </c>
      <c r="K2882" t="s">
        <v>20</v>
      </c>
      <c r="L2882">
        <v>10000000</v>
      </c>
      <c r="M2882">
        <v>5.5</v>
      </c>
      <c r="N2882" t="s">
        <v>167</v>
      </c>
    </row>
    <row r="2883" spans="1:14">
      <c r="A2883" t="s">
        <v>5424</v>
      </c>
      <c r="B2883">
        <v>53</v>
      </c>
      <c r="C2883">
        <v>88</v>
      </c>
      <c r="D2883" t="s">
        <v>2638</v>
      </c>
      <c r="E2883">
        <v>13019253</v>
      </c>
      <c r="F2883" t="s">
        <v>3401</v>
      </c>
      <c r="G2883" t="s">
        <v>9048</v>
      </c>
      <c r="H2883">
        <v>-9980747</v>
      </c>
      <c r="I2883" t="s">
        <v>254</v>
      </c>
      <c r="J2883" t="s">
        <v>19</v>
      </c>
      <c r="K2883" t="s">
        <v>20</v>
      </c>
      <c r="L2883">
        <v>23000000</v>
      </c>
      <c r="M2883">
        <v>5.6</v>
      </c>
      <c r="N2883" t="s">
        <v>921</v>
      </c>
    </row>
    <row r="2884" spans="1:14">
      <c r="A2884" t="s">
        <v>3405</v>
      </c>
      <c r="B2884">
        <v>29</v>
      </c>
      <c r="C2884">
        <v>86</v>
      </c>
      <c r="D2884" t="s">
        <v>9049</v>
      </c>
      <c r="E2884">
        <v>15447</v>
      </c>
      <c r="F2884" t="s">
        <v>510</v>
      </c>
      <c r="G2884" t="s">
        <v>9050</v>
      </c>
      <c r="H2884">
        <v>-9984553</v>
      </c>
      <c r="I2884" t="s">
        <v>3919</v>
      </c>
      <c r="J2884" t="s">
        <v>19</v>
      </c>
      <c r="K2884" t="s">
        <v>20</v>
      </c>
      <c r="L2884">
        <v>10000000</v>
      </c>
      <c r="M2884">
        <v>3.5</v>
      </c>
      <c r="N2884" t="s">
        <v>57</v>
      </c>
    </row>
    <row r="2885" spans="1:14">
      <c r="A2885" t="s">
        <v>3457</v>
      </c>
      <c r="B2885">
        <v>66</v>
      </c>
      <c r="C2885">
        <v>81</v>
      </c>
      <c r="D2885" t="s">
        <v>9051</v>
      </c>
      <c r="E2885">
        <v>11835</v>
      </c>
      <c r="F2885" t="s">
        <v>9052</v>
      </c>
      <c r="G2885" t="s">
        <v>9053</v>
      </c>
      <c r="H2885">
        <v>-9988165</v>
      </c>
      <c r="I2885" t="s">
        <v>9054</v>
      </c>
      <c r="J2885" t="s">
        <v>281</v>
      </c>
      <c r="K2885" t="s">
        <v>8234</v>
      </c>
      <c r="L2885">
        <v>10000000</v>
      </c>
      <c r="M2885">
        <v>6.9</v>
      </c>
      <c r="N2885" t="s">
        <v>564</v>
      </c>
    </row>
    <row r="2886" spans="1:14">
      <c r="A2886" t="s">
        <v>1790</v>
      </c>
      <c r="B2886">
        <v>265</v>
      </c>
      <c r="C2886">
        <v>110</v>
      </c>
      <c r="D2886" t="s">
        <v>9055</v>
      </c>
      <c r="E2886">
        <v>16005978</v>
      </c>
      <c r="F2886" t="s">
        <v>9056</v>
      </c>
      <c r="G2886" t="s">
        <v>9057</v>
      </c>
      <c r="H2886">
        <v>-9994022</v>
      </c>
      <c r="I2886" t="s">
        <v>4206</v>
      </c>
      <c r="J2886" t="s">
        <v>19</v>
      </c>
      <c r="K2886" t="s">
        <v>20</v>
      </c>
      <c r="L2886">
        <v>26000000</v>
      </c>
      <c r="M2886">
        <v>6.4</v>
      </c>
      <c r="N2886" t="s">
        <v>2500</v>
      </c>
    </row>
    <row r="2887" spans="1:14">
      <c r="A2887" t="s">
        <v>6118</v>
      </c>
      <c r="B2887">
        <v>20</v>
      </c>
      <c r="C2887">
        <v>93</v>
      </c>
      <c r="D2887" t="s">
        <v>6780</v>
      </c>
      <c r="E2887">
        <v>5561</v>
      </c>
      <c r="F2887" t="s">
        <v>9058</v>
      </c>
      <c r="G2887" t="s">
        <v>9059</v>
      </c>
      <c r="H2887">
        <v>-9994439</v>
      </c>
      <c r="I2887" t="s">
        <v>1997</v>
      </c>
      <c r="J2887" t="s">
        <v>19</v>
      </c>
      <c r="K2887" t="s">
        <v>20</v>
      </c>
      <c r="L2887">
        <v>10000000</v>
      </c>
      <c r="M2887">
        <v>3.9</v>
      </c>
      <c r="N2887" t="s">
        <v>331</v>
      </c>
    </row>
    <row r="2888" spans="1:14">
      <c r="A2888" t="s">
        <v>3189</v>
      </c>
      <c r="B2888">
        <v>71</v>
      </c>
      <c r="C2888">
        <v>104</v>
      </c>
      <c r="D2888" t="s">
        <v>9060</v>
      </c>
      <c r="E2888">
        <v>3607</v>
      </c>
      <c r="F2888" t="s">
        <v>8860</v>
      </c>
      <c r="G2888" t="s">
        <v>9061</v>
      </c>
      <c r="H2888">
        <v>-9996393</v>
      </c>
      <c r="I2888" t="s">
        <v>9062</v>
      </c>
      <c r="J2888" t="s">
        <v>19</v>
      </c>
      <c r="K2888" t="s">
        <v>2850</v>
      </c>
      <c r="L2888">
        <v>10000000</v>
      </c>
      <c r="M2888">
        <v>6.1</v>
      </c>
      <c r="N2888" t="s">
        <v>2500</v>
      </c>
    </row>
    <row r="2889" spans="1:14">
      <c r="A2889" t="s">
        <v>6484</v>
      </c>
      <c r="B2889">
        <v>25</v>
      </c>
      <c r="C2889">
        <v>98</v>
      </c>
      <c r="D2889" t="s">
        <v>8247</v>
      </c>
      <c r="E2889">
        <v>8000000</v>
      </c>
      <c r="F2889" t="s">
        <v>2275</v>
      </c>
      <c r="G2889" t="s">
        <v>9063</v>
      </c>
      <c r="H2889">
        <v>-10000000</v>
      </c>
      <c r="I2889" t="s">
        <v>9064</v>
      </c>
      <c r="J2889" t="s">
        <v>19</v>
      </c>
      <c r="K2889" t="s">
        <v>20</v>
      </c>
      <c r="L2889">
        <v>18000000</v>
      </c>
      <c r="M2889">
        <v>5</v>
      </c>
      <c r="N2889" t="s">
        <v>9065</v>
      </c>
    </row>
    <row r="2890" spans="1:14">
      <c r="A2890" t="s">
        <v>2663</v>
      </c>
      <c r="B2890">
        <v>86</v>
      </c>
      <c r="C2890">
        <v>99</v>
      </c>
      <c r="D2890" t="s">
        <v>144</v>
      </c>
      <c r="E2890">
        <v>14983572</v>
      </c>
      <c r="F2890" t="s">
        <v>9066</v>
      </c>
      <c r="G2890" t="s">
        <v>9067</v>
      </c>
      <c r="H2890">
        <v>-10016428</v>
      </c>
      <c r="I2890" t="s">
        <v>5666</v>
      </c>
      <c r="J2890" t="s">
        <v>19</v>
      </c>
      <c r="K2890" t="s">
        <v>20</v>
      </c>
      <c r="L2890">
        <v>25000000</v>
      </c>
      <c r="M2890">
        <v>4.7</v>
      </c>
      <c r="N2890" t="s">
        <v>564</v>
      </c>
    </row>
    <row r="2891" spans="1:14">
      <c r="A2891" t="s">
        <v>5781</v>
      </c>
      <c r="B2891">
        <v>68</v>
      </c>
      <c r="C2891">
        <v>120</v>
      </c>
      <c r="D2891" t="s">
        <v>1244</v>
      </c>
      <c r="E2891">
        <v>4956401</v>
      </c>
      <c r="F2891" t="s">
        <v>371</v>
      </c>
      <c r="G2891" t="s">
        <v>9068</v>
      </c>
      <c r="H2891">
        <v>-10043599</v>
      </c>
      <c r="I2891" t="s">
        <v>1310</v>
      </c>
      <c r="J2891" t="s">
        <v>19</v>
      </c>
      <c r="K2891" t="s">
        <v>822</v>
      </c>
      <c r="L2891">
        <v>15000000</v>
      </c>
      <c r="M2891">
        <v>6.5</v>
      </c>
      <c r="N2891" t="s">
        <v>744</v>
      </c>
    </row>
    <row r="2892" spans="1:14">
      <c r="A2892" t="s">
        <v>1635</v>
      </c>
      <c r="B2892">
        <v>72</v>
      </c>
      <c r="C2892">
        <v>127</v>
      </c>
      <c r="D2892" t="s">
        <v>3321</v>
      </c>
      <c r="E2892">
        <v>14946229</v>
      </c>
      <c r="F2892" t="s">
        <v>7655</v>
      </c>
      <c r="G2892" t="s">
        <v>9069</v>
      </c>
      <c r="H2892">
        <v>-10053771</v>
      </c>
      <c r="I2892" t="s">
        <v>1614</v>
      </c>
      <c r="J2892" t="s">
        <v>19</v>
      </c>
      <c r="K2892" t="s">
        <v>379</v>
      </c>
      <c r="L2892">
        <v>25000000</v>
      </c>
      <c r="M2892">
        <v>7.3</v>
      </c>
      <c r="N2892" t="s">
        <v>3555</v>
      </c>
    </row>
    <row r="2893" spans="1:14">
      <c r="A2893" t="s">
        <v>2112</v>
      </c>
      <c r="B2893">
        <v>112</v>
      </c>
      <c r="C2893">
        <v>110</v>
      </c>
      <c r="D2893" t="s">
        <v>6315</v>
      </c>
      <c r="E2893">
        <v>5900000</v>
      </c>
      <c r="F2893" t="s">
        <v>2218</v>
      </c>
      <c r="G2893" t="s">
        <v>9070</v>
      </c>
      <c r="H2893">
        <v>-10100000</v>
      </c>
      <c r="I2893" t="s">
        <v>3056</v>
      </c>
      <c r="J2893" t="s">
        <v>19</v>
      </c>
      <c r="K2893" t="s">
        <v>379</v>
      </c>
      <c r="L2893">
        <v>16000000</v>
      </c>
      <c r="M2893">
        <v>7.2</v>
      </c>
      <c r="N2893" t="s">
        <v>341</v>
      </c>
    </row>
    <row r="2894" spans="1:14">
      <c r="A2894" t="s">
        <v>513</v>
      </c>
      <c r="B2894">
        <v>125</v>
      </c>
      <c r="C2894">
        <v>93</v>
      </c>
      <c r="D2894" t="s">
        <v>1880</v>
      </c>
      <c r="E2894">
        <v>37879996</v>
      </c>
      <c r="F2894" t="s">
        <v>1085</v>
      </c>
      <c r="G2894" t="s">
        <v>9071</v>
      </c>
      <c r="H2894">
        <v>-10120004</v>
      </c>
      <c r="I2894" t="s">
        <v>3194</v>
      </c>
      <c r="J2894" t="s">
        <v>19</v>
      </c>
      <c r="K2894" t="s">
        <v>20</v>
      </c>
      <c r="L2894">
        <v>48000000</v>
      </c>
      <c r="M2894">
        <v>6</v>
      </c>
      <c r="N2894" t="s">
        <v>704</v>
      </c>
    </row>
    <row r="2895" spans="1:14">
      <c r="A2895" t="s">
        <v>2721</v>
      </c>
      <c r="B2895">
        <v>117</v>
      </c>
      <c r="C2895">
        <v>86</v>
      </c>
      <c r="D2895" t="s">
        <v>9012</v>
      </c>
      <c r="E2895">
        <v>45860039</v>
      </c>
      <c r="F2895" t="s">
        <v>1086</v>
      </c>
      <c r="G2895" t="s">
        <v>9072</v>
      </c>
      <c r="H2895">
        <v>-10139961</v>
      </c>
      <c r="I2895" t="s">
        <v>3074</v>
      </c>
      <c r="J2895" t="s">
        <v>19</v>
      </c>
      <c r="K2895" t="s">
        <v>20</v>
      </c>
      <c r="L2895">
        <v>56000000</v>
      </c>
      <c r="M2895">
        <v>6.2</v>
      </c>
      <c r="N2895" t="s">
        <v>4957</v>
      </c>
    </row>
    <row r="2896" spans="1:14">
      <c r="A2896" t="s">
        <v>3164</v>
      </c>
      <c r="B2896">
        <v>157</v>
      </c>
      <c r="C2896">
        <v>122</v>
      </c>
      <c r="D2896" t="s">
        <v>1591</v>
      </c>
      <c r="E2896">
        <v>6855137</v>
      </c>
      <c r="F2896" t="s">
        <v>521</v>
      </c>
      <c r="G2896" t="s">
        <v>9073</v>
      </c>
      <c r="H2896">
        <v>-10144863</v>
      </c>
      <c r="I2896" t="s">
        <v>3292</v>
      </c>
      <c r="J2896" t="s">
        <v>19</v>
      </c>
      <c r="K2896" t="s">
        <v>2416</v>
      </c>
      <c r="L2896">
        <v>17000000</v>
      </c>
      <c r="M2896">
        <v>7.4</v>
      </c>
      <c r="N2896" t="s">
        <v>87</v>
      </c>
    </row>
    <row r="2897" spans="1:14">
      <c r="A2897" t="s">
        <v>1457</v>
      </c>
      <c r="B2897">
        <v>90</v>
      </c>
      <c r="C2897">
        <v>90</v>
      </c>
      <c r="D2897" t="s">
        <v>9074</v>
      </c>
      <c r="E2897">
        <v>17848322</v>
      </c>
      <c r="F2897" t="s">
        <v>1335</v>
      </c>
      <c r="G2897" t="s">
        <v>9075</v>
      </c>
      <c r="H2897">
        <v>-10151678</v>
      </c>
      <c r="I2897" t="s">
        <v>7168</v>
      </c>
      <c r="J2897" t="s">
        <v>19</v>
      </c>
      <c r="K2897" t="s">
        <v>5659</v>
      </c>
      <c r="L2897">
        <v>28000000</v>
      </c>
      <c r="M2897">
        <v>5.9</v>
      </c>
      <c r="N2897" t="s">
        <v>331</v>
      </c>
    </row>
    <row r="2898" spans="1:14">
      <c r="A2898" t="s">
        <v>467</v>
      </c>
      <c r="B2898">
        <v>124</v>
      </c>
      <c r="C2898">
        <v>112</v>
      </c>
      <c r="D2898" t="s">
        <v>7044</v>
      </c>
      <c r="E2898">
        <v>7837632</v>
      </c>
      <c r="F2898" t="s">
        <v>1125</v>
      </c>
      <c r="G2898" t="s">
        <v>9076</v>
      </c>
      <c r="H2898">
        <v>-10162368</v>
      </c>
      <c r="I2898" t="s">
        <v>4677</v>
      </c>
      <c r="J2898" t="s">
        <v>19</v>
      </c>
      <c r="K2898" t="s">
        <v>20</v>
      </c>
      <c r="L2898">
        <v>18000000</v>
      </c>
      <c r="M2898">
        <v>7.5</v>
      </c>
      <c r="N2898" t="s">
        <v>48</v>
      </c>
    </row>
    <row r="2899" spans="1:14">
      <c r="A2899" t="s">
        <v>649</v>
      </c>
      <c r="B2899">
        <v>211</v>
      </c>
      <c r="C2899">
        <v>113</v>
      </c>
      <c r="D2899" t="s">
        <v>888</v>
      </c>
      <c r="E2899">
        <v>29802761</v>
      </c>
      <c r="F2899" t="s">
        <v>328</v>
      </c>
      <c r="G2899" t="s">
        <v>9077</v>
      </c>
      <c r="H2899">
        <v>-10197239</v>
      </c>
      <c r="I2899" t="s">
        <v>9078</v>
      </c>
      <c r="J2899" t="s">
        <v>19</v>
      </c>
      <c r="K2899" t="s">
        <v>20</v>
      </c>
      <c r="L2899">
        <v>40000000</v>
      </c>
      <c r="M2899">
        <v>6.4</v>
      </c>
      <c r="N2899" t="s">
        <v>654</v>
      </c>
    </row>
    <row r="2900" spans="1:14">
      <c r="A2900" t="s">
        <v>4683</v>
      </c>
      <c r="B2900">
        <v>45</v>
      </c>
      <c r="C2900">
        <v>98</v>
      </c>
      <c r="D2900" t="s">
        <v>328</v>
      </c>
      <c r="E2900">
        <v>12782508</v>
      </c>
      <c r="F2900" t="s">
        <v>29</v>
      </c>
      <c r="G2900" t="s">
        <v>9079</v>
      </c>
      <c r="H2900">
        <v>-10217492</v>
      </c>
      <c r="I2900" t="s">
        <v>1261</v>
      </c>
      <c r="J2900" t="s">
        <v>19</v>
      </c>
      <c r="K2900" t="s">
        <v>20</v>
      </c>
      <c r="L2900">
        <v>23000000</v>
      </c>
      <c r="M2900">
        <v>6.7</v>
      </c>
      <c r="N2900" t="s">
        <v>48</v>
      </c>
    </row>
    <row r="2901" spans="1:14">
      <c r="A2901" t="s">
        <v>5767</v>
      </c>
      <c r="B2901">
        <v>78</v>
      </c>
      <c r="C2901">
        <v>104</v>
      </c>
      <c r="D2901" t="s">
        <v>9080</v>
      </c>
      <c r="E2901">
        <v>1779284</v>
      </c>
      <c r="F2901" t="s">
        <v>558</v>
      </c>
      <c r="G2901" t="s">
        <v>9081</v>
      </c>
      <c r="H2901">
        <v>-10220716</v>
      </c>
      <c r="I2901" t="s">
        <v>9082</v>
      </c>
      <c r="J2901" t="s">
        <v>19</v>
      </c>
      <c r="K2901" t="s">
        <v>20</v>
      </c>
      <c r="L2901">
        <v>12000000</v>
      </c>
      <c r="M2901">
        <v>7.1</v>
      </c>
      <c r="N2901" t="s">
        <v>167</v>
      </c>
    </row>
    <row r="2902" spans="1:14">
      <c r="A2902" t="s">
        <v>430</v>
      </c>
      <c r="B2902">
        <v>118</v>
      </c>
      <c r="C2902">
        <v>119</v>
      </c>
      <c r="D2902" t="s">
        <v>9083</v>
      </c>
      <c r="E2902">
        <v>39778599</v>
      </c>
      <c r="F2902" t="s">
        <v>29</v>
      </c>
      <c r="G2902" t="s">
        <v>9084</v>
      </c>
      <c r="H2902">
        <v>-10221401</v>
      </c>
      <c r="I2902" t="s">
        <v>9085</v>
      </c>
      <c r="J2902" t="s">
        <v>19</v>
      </c>
      <c r="K2902" t="s">
        <v>20</v>
      </c>
      <c r="L2902">
        <v>50000000</v>
      </c>
      <c r="M2902">
        <v>6.6</v>
      </c>
      <c r="N2902" t="s">
        <v>211</v>
      </c>
    </row>
    <row r="2903" spans="1:14">
      <c r="A2903" t="s">
        <v>1705</v>
      </c>
      <c r="B2903">
        <v>166</v>
      </c>
      <c r="C2903">
        <v>99</v>
      </c>
      <c r="D2903" t="s">
        <v>312</v>
      </c>
      <c r="E2903">
        <v>69772969</v>
      </c>
      <c r="F2903" t="s">
        <v>1072</v>
      </c>
      <c r="G2903" t="s">
        <v>9086</v>
      </c>
      <c r="H2903">
        <v>-10227031</v>
      </c>
      <c r="I2903" t="s">
        <v>2791</v>
      </c>
      <c r="J2903" t="s">
        <v>19</v>
      </c>
      <c r="K2903" t="s">
        <v>20</v>
      </c>
      <c r="L2903">
        <v>80000000</v>
      </c>
      <c r="M2903">
        <v>6.5</v>
      </c>
      <c r="N2903" t="s">
        <v>524</v>
      </c>
    </row>
    <row r="2904" spans="1:14">
      <c r="A2904" t="s">
        <v>772</v>
      </c>
      <c r="B2904">
        <v>241</v>
      </c>
      <c r="C2904">
        <v>103</v>
      </c>
      <c r="D2904" t="s">
        <v>5001</v>
      </c>
      <c r="E2904">
        <v>54758461</v>
      </c>
      <c r="F2904" t="s">
        <v>332</v>
      </c>
      <c r="G2904" t="s">
        <v>9087</v>
      </c>
      <c r="H2904">
        <v>-10241539</v>
      </c>
      <c r="I2904" t="s">
        <v>5209</v>
      </c>
      <c r="J2904" t="s">
        <v>19</v>
      </c>
      <c r="K2904" t="s">
        <v>20</v>
      </c>
      <c r="L2904">
        <v>65000000</v>
      </c>
      <c r="M2904">
        <v>6.3</v>
      </c>
      <c r="N2904" t="s">
        <v>3747</v>
      </c>
    </row>
    <row r="2905" spans="1:14">
      <c r="A2905" t="s">
        <v>4522</v>
      </c>
      <c r="B2905">
        <v>93</v>
      </c>
      <c r="C2905">
        <v>104</v>
      </c>
      <c r="D2905" t="s">
        <v>8823</v>
      </c>
      <c r="E2905">
        <v>7739049</v>
      </c>
      <c r="F2905" t="s">
        <v>3033</v>
      </c>
      <c r="G2905" t="s">
        <v>9088</v>
      </c>
      <c r="H2905">
        <v>-10260951</v>
      </c>
      <c r="I2905" t="s">
        <v>9089</v>
      </c>
      <c r="J2905" t="s">
        <v>19</v>
      </c>
      <c r="K2905" t="s">
        <v>1075</v>
      </c>
      <c r="L2905">
        <v>18000000</v>
      </c>
      <c r="M2905">
        <v>7.1</v>
      </c>
      <c r="N2905" t="s">
        <v>564</v>
      </c>
    </row>
    <row r="2906" spans="1:14">
      <c r="A2906" t="s">
        <v>635</v>
      </c>
      <c r="B2906">
        <v>38</v>
      </c>
      <c r="C2906">
        <v>112</v>
      </c>
      <c r="D2906" t="s">
        <v>9090</v>
      </c>
      <c r="E2906">
        <v>6734844</v>
      </c>
      <c r="F2906" t="s">
        <v>1937</v>
      </c>
      <c r="G2906" t="s">
        <v>9091</v>
      </c>
      <c r="H2906">
        <v>-10265156</v>
      </c>
      <c r="I2906" t="s">
        <v>9092</v>
      </c>
      <c r="J2906" t="s">
        <v>19</v>
      </c>
      <c r="K2906" t="s">
        <v>20</v>
      </c>
      <c r="L2906">
        <v>17000000</v>
      </c>
      <c r="M2906">
        <v>5.9</v>
      </c>
      <c r="N2906" t="s">
        <v>32</v>
      </c>
    </row>
    <row r="2907" spans="1:14">
      <c r="A2907" t="s">
        <v>450</v>
      </c>
      <c r="B2907">
        <v>141</v>
      </c>
      <c r="C2907">
        <v>127</v>
      </c>
      <c r="D2907" t="s">
        <v>990</v>
      </c>
      <c r="E2907">
        <v>129734803</v>
      </c>
      <c r="F2907" t="s">
        <v>3454</v>
      </c>
      <c r="G2907" t="s">
        <v>9093</v>
      </c>
      <c r="H2907">
        <v>-10265197</v>
      </c>
      <c r="I2907" t="s">
        <v>9094</v>
      </c>
      <c r="J2907" t="s">
        <v>19</v>
      </c>
      <c r="K2907" t="s">
        <v>20</v>
      </c>
      <c r="L2907">
        <v>140000000</v>
      </c>
      <c r="M2907">
        <v>6.6</v>
      </c>
      <c r="N2907" t="s">
        <v>524</v>
      </c>
    </row>
    <row r="2908" spans="1:14">
      <c r="A2908" t="s">
        <v>3611</v>
      </c>
      <c r="B2908">
        <v>65</v>
      </c>
      <c r="C2908">
        <v>112</v>
      </c>
      <c r="D2908" t="s">
        <v>6784</v>
      </c>
      <c r="E2908">
        <v>4734235</v>
      </c>
      <c r="F2908" t="s">
        <v>5921</v>
      </c>
      <c r="G2908" t="s">
        <v>9095</v>
      </c>
      <c r="H2908">
        <v>-10265765</v>
      </c>
      <c r="I2908" t="s">
        <v>9096</v>
      </c>
      <c r="J2908" t="s">
        <v>19</v>
      </c>
      <c r="K2908" t="s">
        <v>20</v>
      </c>
      <c r="L2908">
        <v>15000000</v>
      </c>
      <c r="M2908">
        <v>6</v>
      </c>
      <c r="N2908" t="s">
        <v>914</v>
      </c>
    </row>
    <row r="2909" spans="1:14">
      <c r="A2909" t="s">
        <v>266</v>
      </c>
      <c r="B2909">
        <v>69</v>
      </c>
      <c r="C2909">
        <v>101</v>
      </c>
      <c r="D2909" t="s">
        <v>4086</v>
      </c>
      <c r="E2909">
        <v>9714482</v>
      </c>
      <c r="F2909" t="s">
        <v>901</v>
      </c>
      <c r="G2909" t="s">
        <v>9097</v>
      </c>
      <c r="H2909">
        <v>-10285518</v>
      </c>
      <c r="I2909" t="s">
        <v>9098</v>
      </c>
      <c r="J2909" t="s">
        <v>19</v>
      </c>
      <c r="K2909" t="s">
        <v>20</v>
      </c>
      <c r="L2909">
        <v>20000000</v>
      </c>
      <c r="M2909">
        <v>6.8</v>
      </c>
      <c r="N2909" t="s">
        <v>6658</v>
      </c>
    </row>
    <row r="2910" spans="1:14">
      <c r="A2910" t="s">
        <v>1655</v>
      </c>
      <c r="B2910">
        <v>469</v>
      </c>
      <c r="C2910">
        <v>99</v>
      </c>
      <c r="D2910" t="s">
        <v>5835</v>
      </c>
      <c r="E2910">
        <v>1702277</v>
      </c>
      <c r="F2910" t="s">
        <v>4656</v>
      </c>
      <c r="G2910" t="s">
        <v>9099</v>
      </c>
      <c r="H2910">
        <v>-10297723</v>
      </c>
      <c r="I2910" t="s">
        <v>4452</v>
      </c>
      <c r="J2910" t="s">
        <v>19</v>
      </c>
      <c r="K2910" t="s">
        <v>379</v>
      </c>
      <c r="L2910">
        <v>12000000</v>
      </c>
      <c r="M2910">
        <v>6.8</v>
      </c>
      <c r="N2910" t="s">
        <v>1124</v>
      </c>
    </row>
    <row r="2911" spans="1:14">
      <c r="A2911" t="s">
        <v>369</v>
      </c>
      <c r="B2911">
        <v>160</v>
      </c>
      <c r="C2911">
        <v>107</v>
      </c>
      <c r="D2911" t="s">
        <v>5704</v>
      </c>
      <c r="E2911">
        <v>14637490</v>
      </c>
      <c r="F2911" t="s">
        <v>1737</v>
      </c>
      <c r="G2911" t="s">
        <v>9100</v>
      </c>
      <c r="H2911">
        <v>-10362510</v>
      </c>
      <c r="I2911" t="s">
        <v>9101</v>
      </c>
      <c r="J2911" t="s">
        <v>19</v>
      </c>
      <c r="K2911" t="s">
        <v>20</v>
      </c>
      <c r="L2911">
        <v>25000000</v>
      </c>
      <c r="M2911">
        <v>4.8</v>
      </c>
      <c r="N2911" t="s">
        <v>861</v>
      </c>
    </row>
    <row r="2912" spans="1:14">
      <c r="A2912" t="s">
        <v>369</v>
      </c>
      <c r="B2912">
        <v>160</v>
      </c>
      <c r="C2912">
        <v>107</v>
      </c>
      <c r="D2912" t="s">
        <v>5704</v>
      </c>
      <c r="E2912">
        <v>14637490</v>
      </c>
      <c r="F2912" t="s">
        <v>1737</v>
      </c>
      <c r="G2912" t="s">
        <v>9100</v>
      </c>
      <c r="H2912">
        <v>-10362510</v>
      </c>
      <c r="I2912" t="s">
        <v>9101</v>
      </c>
      <c r="J2912" t="s">
        <v>19</v>
      </c>
      <c r="K2912" t="s">
        <v>20</v>
      </c>
      <c r="L2912">
        <v>25000000</v>
      </c>
      <c r="M2912">
        <v>4.8</v>
      </c>
      <c r="N2912" t="s">
        <v>861</v>
      </c>
    </row>
    <row r="2913" spans="1:14">
      <c r="A2913" t="s">
        <v>4258</v>
      </c>
      <c r="B2913">
        <v>5</v>
      </c>
      <c r="C2913">
        <v>99</v>
      </c>
      <c r="D2913" t="s">
        <v>9102</v>
      </c>
      <c r="E2913">
        <v>125169</v>
      </c>
      <c r="F2913" t="s">
        <v>2938</v>
      </c>
      <c r="G2913" t="s">
        <v>9103</v>
      </c>
      <c r="H2913">
        <v>-10374831</v>
      </c>
      <c r="I2913" t="s">
        <v>3401</v>
      </c>
      <c r="J2913" t="s">
        <v>19</v>
      </c>
      <c r="K2913" t="s">
        <v>20</v>
      </c>
      <c r="L2913">
        <v>10500000</v>
      </c>
      <c r="M2913">
        <v>6.4</v>
      </c>
      <c r="N2913" t="s">
        <v>167</v>
      </c>
    </row>
    <row r="2914" spans="1:14">
      <c r="A2914" t="s">
        <v>1388</v>
      </c>
      <c r="B2914">
        <v>126</v>
      </c>
      <c r="C2914">
        <v>110</v>
      </c>
      <c r="D2914" t="s">
        <v>9104</v>
      </c>
      <c r="E2914">
        <v>14589444</v>
      </c>
      <c r="F2914" t="s">
        <v>9105</v>
      </c>
      <c r="G2914" t="s">
        <v>9106</v>
      </c>
      <c r="H2914">
        <v>-10410556</v>
      </c>
      <c r="I2914" t="s">
        <v>9107</v>
      </c>
      <c r="J2914" t="s">
        <v>19</v>
      </c>
      <c r="K2914" t="s">
        <v>20</v>
      </c>
      <c r="L2914">
        <v>25000000</v>
      </c>
      <c r="M2914">
        <v>6.8</v>
      </c>
      <c r="N2914" t="s">
        <v>564</v>
      </c>
    </row>
    <row r="2915" spans="1:14">
      <c r="A2915" t="s">
        <v>3127</v>
      </c>
      <c r="B2915">
        <v>63</v>
      </c>
      <c r="C2915">
        <v>87</v>
      </c>
      <c r="D2915" t="s">
        <v>192</v>
      </c>
      <c r="E2915">
        <v>11560259</v>
      </c>
      <c r="F2915" t="s">
        <v>463</v>
      </c>
      <c r="G2915" t="s">
        <v>9108</v>
      </c>
      <c r="H2915">
        <v>-10439741</v>
      </c>
      <c r="I2915" t="s">
        <v>2569</v>
      </c>
      <c r="J2915" t="s">
        <v>19</v>
      </c>
      <c r="K2915" t="s">
        <v>20</v>
      </c>
      <c r="L2915">
        <v>22000000</v>
      </c>
      <c r="M2915">
        <v>5.8</v>
      </c>
      <c r="N2915" t="s">
        <v>331</v>
      </c>
    </row>
    <row r="2916" spans="1:14">
      <c r="A2916" t="s">
        <v>520</v>
      </c>
      <c r="B2916">
        <v>166</v>
      </c>
      <c r="C2916">
        <v>111</v>
      </c>
      <c r="D2916" t="s">
        <v>1090</v>
      </c>
      <c r="E2916">
        <v>9525276</v>
      </c>
      <c r="F2916" t="s">
        <v>1511</v>
      </c>
      <c r="G2916" t="s">
        <v>9109</v>
      </c>
      <c r="H2916">
        <v>-10474724</v>
      </c>
      <c r="I2916" t="s">
        <v>3045</v>
      </c>
      <c r="J2916" t="s">
        <v>19</v>
      </c>
      <c r="K2916" t="s">
        <v>20</v>
      </c>
      <c r="L2916">
        <v>20000000</v>
      </c>
      <c r="M2916">
        <v>6.8</v>
      </c>
      <c r="N2916" t="s">
        <v>524</v>
      </c>
    </row>
    <row r="2917" spans="1:14">
      <c r="A2917" t="s">
        <v>2699</v>
      </c>
      <c r="B2917">
        <v>40</v>
      </c>
      <c r="C2917">
        <v>93</v>
      </c>
      <c r="D2917" t="s">
        <v>2924</v>
      </c>
      <c r="E2917">
        <v>7017178</v>
      </c>
      <c r="F2917" t="s">
        <v>3233</v>
      </c>
      <c r="G2917" t="s">
        <v>9110</v>
      </c>
      <c r="H2917">
        <v>-10482822</v>
      </c>
      <c r="I2917" t="s">
        <v>6458</v>
      </c>
      <c r="J2917" t="s">
        <v>19</v>
      </c>
      <c r="K2917" t="s">
        <v>20</v>
      </c>
      <c r="L2917">
        <v>17500000</v>
      </c>
      <c r="M2917">
        <v>4.4000000000000004</v>
      </c>
      <c r="N2917" t="s">
        <v>9111</v>
      </c>
    </row>
    <row r="2918" spans="1:14">
      <c r="A2918" t="s">
        <v>4517</v>
      </c>
      <c r="B2918">
        <v>121</v>
      </c>
      <c r="C2918">
        <v>91</v>
      </c>
      <c r="D2918" t="s">
        <v>9112</v>
      </c>
      <c r="E2918">
        <v>1506998</v>
      </c>
      <c r="F2918" t="s">
        <v>9113</v>
      </c>
      <c r="G2918" t="s">
        <v>9114</v>
      </c>
      <c r="H2918">
        <v>-10493002</v>
      </c>
      <c r="I2918" t="s">
        <v>9115</v>
      </c>
      <c r="J2918" t="s">
        <v>19</v>
      </c>
      <c r="K2918" t="s">
        <v>20</v>
      </c>
      <c r="L2918">
        <v>12000000</v>
      </c>
      <c r="M2918">
        <v>6.3</v>
      </c>
      <c r="N2918" t="s">
        <v>5736</v>
      </c>
    </row>
    <row r="2919" spans="1:14">
      <c r="A2919" t="s">
        <v>2940</v>
      </c>
      <c r="B2919">
        <v>79</v>
      </c>
      <c r="C2919">
        <v>160</v>
      </c>
      <c r="D2919" t="s">
        <v>9116</v>
      </c>
      <c r="E2919">
        <v>14500000</v>
      </c>
      <c r="F2919" t="s">
        <v>5250</v>
      </c>
      <c r="G2919" t="s">
        <v>9117</v>
      </c>
      <c r="H2919">
        <v>-10500000</v>
      </c>
      <c r="I2919" t="s">
        <v>9118</v>
      </c>
      <c r="J2919" t="s">
        <v>19</v>
      </c>
      <c r="K2919" t="s">
        <v>227</v>
      </c>
      <c r="L2919">
        <v>25000000</v>
      </c>
      <c r="M2919">
        <v>7.5</v>
      </c>
      <c r="N2919" t="s">
        <v>6488</v>
      </c>
    </row>
    <row r="2920" spans="1:14">
      <c r="A2920" t="s">
        <v>342</v>
      </c>
      <c r="B2920">
        <v>78</v>
      </c>
      <c r="C2920">
        <v>112</v>
      </c>
      <c r="D2920" t="s">
        <v>306</v>
      </c>
      <c r="E2920">
        <v>4485485</v>
      </c>
      <c r="F2920" t="s">
        <v>328</v>
      </c>
      <c r="G2920" t="s">
        <v>9119</v>
      </c>
      <c r="H2920">
        <v>-10514515</v>
      </c>
      <c r="I2920" t="s">
        <v>5074</v>
      </c>
      <c r="J2920" t="s">
        <v>19</v>
      </c>
      <c r="K2920" t="s">
        <v>20</v>
      </c>
      <c r="L2920">
        <v>15000000</v>
      </c>
      <c r="M2920">
        <v>6.4</v>
      </c>
      <c r="N2920" t="s">
        <v>588</v>
      </c>
    </row>
    <row r="2921" spans="1:14">
      <c r="A2921" t="s">
        <v>1140</v>
      </c>
      <c r="B2921">
        <v>102</v>
      </c>
      <c r="C2921">
        <v>129</v>
      </c>
      <c r="D2921" t="s">
        <v>5172</v>
      </c>
      <c r="E2921">
        <v>8396942</v>
      </c>
      <c r="F2921" t="s">
        <v>9120</v>
      </c>
      <c r="G2921" t="s">
        <v>9121</v>
      </c>
      <c r="H2921">
        <v>-10603058</v>
      </c>
      <c r="I2921" t="s">
        <v>3513</v>
      </c>
      <c r="J2921" t="s">
        <v>19</v>
      </c>
      <c r="K2921" t="s">
        <v>20</v>
      </c>
      <c r="L2921">
        <v>19000000</v>
      </c>
      <c r="M2921">
        <v>6.5</v>
      </c>
      <c r="N2921" t="s">
        <v>9122</v>
      </c>
    </row>
    <row r="2922" spans="1:14">
      <c r="A2922" t="s">
        <v>902</v>
      </c>
      <c r="B2922">
        <v>100</v>
      </c>
      <c r="C2922">
        <v>107</v>
      </c>
      <c r="D2922" t="s">
        <v>8219</v>
      </c>
      <c r="E2922">
        <v>29374178</v>
      </c>
      <c r="F2922" t="s">
        <v>4011</v>
      </c>
      <c r="G2922" t="s">
        <v>9123</v>
      </c>
      <c r="H2922">
        <v>-10625822</v>
      </c>
      <c r="I2922" t="s">
        <v>9124</v>
      </c>
      <c r="J2922" t="s">
        <v>19</v>
      </c>
      <c r="K2922" t="s">
        <v>20</v>
      </c>
      <c r="L2922">
        <v>40000000</v>
      </c>
      <c r="M2922">
        <v>5.0999999999999996</v>
      </c>
      <c r="N2922" t="s">
        <v>960</v>
      </c>
    </row>
    <row r="2923" spans="1:14">
      <c r="A2923" t="s">
        <v>1852</v>
      </c>
      <c r="B2923">
        <v>126</v>
      </c>
      <c r="C2923">
        <v>124</v>
      </c>
      <c r="D2923" t="s">
        <v>4324</v>
      </c>
      <c r="E2923">
        <v>23360779</v>
      </c>
      <c r="F2923" t="s">
        <v>1548</v>
      </c>
      <c r="G2923" t="s">
        <v>9125</v>
      </c>
      <c r="H2923">
        <v>-10639221</v>
      </c>
      <c r="I2923" t="s">
        <v>5653</v>
      </c>
      <c r="J2923" t="s">
        <v>19</v>
      </c>
      <c r="K2923" t="s">
        <v>20</v>
      </c>
      <c r="L2923">
        <v>34000000</v>
      </c>
      <c r="M2923">
        <v>5.7</v>
      </c>
      <c r="N2923" t="s">
        <v>9126</v>
      </c>
    </row>
    <row r="2924" spans="1:14">
      <c r="A2924" t="s">
        <v>3583</v>
      </c>
      <c r="B2924">
        <v>116</v>
      </c>
      <c r="C2924">
        <v>90</v>
      </c>
      <c r="D2924" t="s">
        <v>6581</v>
      </c>
      <c r="E2924">
        <v>4360548</v>
      </c>
      <c r="F2924" t="s">
        <v>5679</v>
      </c>
      <c r="G2924" t="s">
        <v>9127</v>
      </c>
      <c r="H2924">
        <v>-10639452</v>
      </c>
      <c r="I2924" t="s">
        <v>547</v>
      </c>
      <c r="J2924" t="s">
        <v>19</v>
      </c>
      <c r="K2924" t="s">
        <v>20</v>
      </c>
      <c r="L2924">
        <v>15000000</v>
      </c>
      <c r="M2924">
        <v>6.4</v>
      </c>
      <c r="N2924" t="s">
        <v>564</v>
      </c>
    </row>
    <row r="2925" spans="1:14">
      <c r="A2925" t="s">
        <v>3226</v>
      </c>
      <c r="B2925">
        <v>78</v>
      </c>
      <c r="C2925">
        <v>104</v>
      </c>
      <c r="D2925" t="s">
        <v>9128</v>
      </c>
      <c r="E2925">
        <v>352786</v>
      </c>
      <c r="F2925" t="s">
        <v>9129</v>
      </c>
      <c r="G2925" t="s">
        <v>9130</v>
      </c>
      <c r="H2925">
        <v>-10647214</v>
      </c>
      <c r="I2925" t="s">
        <v>9131</v>
      </c>
      <c r="J2925" t="s">
        <v>19</v>
      </c>
      <c r="K2925" t="s">
        <v>20</v>
      </c>
      <c r="L2925">
        <v>11000000</v>
      </c>
      <c r="M2925">
        <v>6.8</v>
      </c>
      <c r="N2925" t="s">
        <v>2440</v>
      </c>
    </row>
    <row r="2926" spans="1:14">
      <c r="A2926" t="s">
        <v>284</v>
      </c>
      <c r="B2926">
        <v>158</v>
      </c>
      <c r="C2926">
        <v>123</v>
      </c>
      <c r="D2926" t="s">
        <v>226</v>
      </c>
      <c r="E2926">
        <v>37339525</v>
      </c>
      <c r="F2926" t="s">
        <v>312</v>
      </c>
      <c r="G2926" t="s">
        <v>9132</v>
      </c>
      <c r="H2926">
        <v>-10660475</v>
      </c>
      <c r="I2926" t="s">
        <v>9133</v>
      </c>
      <c r="J2926" t="s">
        <v>19</v>
      </c>
      <c r="K2926" t="s">
        <v>20</v>
      </c>
      <c r="L2926">
        <v>48000000</v>
      </c>
      <c r="M2926">
        <v>7</v>
      </c>
      <c r="N2926" t="s">
        <v>1932</v>
      </c>
    </row>
    <row r="2927" spans="1:14">
      <c r="A2927" t="s">
        <v>5613</v>
      </c>
      <c r="B2927">
        <v>130</v>
      </c>
      <c r="C2927">
        <v>102</v>
      </c>
      <c r="D2927" t="s">
        <v>4558</v>
      </c>
      <c r="E2927">
        <v>14334645</v>
      </c>
      <c r="F2927" t="s">
        <v>328</v>
      </c>
      <c r="G2927" t="s">
        <v>9134</v>
      </c>
      <c r="H2927">
        <v>-10665355</v>
      </c>
      <c r="I2927" t="s">
        <v>9135</v>
      </c>
      <c r="J2927" t="s">
        <v>19</v>
      </c>
      <c r="K2927" t="s">
        <v>20</v>
      </c>
      <c r="L2927">
        <v>25000000</v>
      </c>
      <c r="M2927">
        <v>4.8</v>
      </c>
      <c r="N2927" t="s">
        <v>3011</v>
      </c>
    </row>
    <row r="2928" spans="1:14">
      <c r="A2928" t="s">
        <v>2119</v>
      </c>
      <c r="B2928">
        <v>288</v>
      </c>
      <c r="C2928">
        <v>116</v>
      </c>
      <c r="D2928" t="s">
        <v>2791</v>
      </c>
      <c r="E2928">
        <v>11326836</v>
      </c>
      <c r="F2928" t="s">
        <v>84</v>
      </c>
      <c r="G2928" t="s">
        <v>9136</v>
      </c>
      <c r="H2928">
        <v>-10673164</v>
      </c>
      <c r="I2928" t="s">
        <v>9137</v>
      </c>
      <c r="J2928" t="s">
        <v>19</v>
      </c>
      <c r="K2928" t="s">
        <v>20</v>
      </c>
      <c r="L2928">
        <v>22000000</v>
      </c>
      <c r="M2928">
        <v>6.8</v>
      </c>
      <c r="N2928" t="s">
        <v>1608</v>
      </c>
    </row>
    <row r="2929" spans="1:14">
      <c r="A2929" t="s">
        <v>486</v>
      </c>
      <c r="B2929">
        <v>98</v>
      </c>
      <c r="C2929">
        <v>103</v>
      </c>
      <c r="D2929" t="s">
        <v>6938</v>
      </c>
      <c r="E2929">
        <v>17324744</v>
      </c>
      <c r="F2929" t="s">
        <v>5056</v>
      </c>
      <c r="G2929" t="s">
        <v>9138</v>
      </c>
      <c r="H2929">
        <v>-10675256</v>
      </c>
      <c r="I2929" t="s">
        <v>3769</v>
      </c>
      <c r="J2929" t="s">
        <v>19</v>
      </c>
      <c r="K2929" t="s">
        <v>20</v>
      </c>
      <c r="L2929">
        <v>28000000</v>
      </c>
      <c r="M2929">
        <v>5.3</v>
      </c>
      <c r="N2929" t="s">
        <v>704</v>
      </c>
    </row>
    <row r="2930" spans="1:14">
      <c r="A2930" t="s">
        <v>1635</v>
      </c>
      <c r="B2930">
        <v>184</v>
      </c>
      <c r="C2930">
        <v>88</v>
      </c>
      <c r="D2930" t="s">
        <v>1200</v>
      </c>
      <c r="E2930">
        <v>19316646</v>
      </c>
      <c r="F2930" t="s">
        <v>511</v>
      </c>
      <c r="G2930" t="s">
        <v>9139</v>
      </c>
      <c r="H2930">
        <v>-10683354</v>
      </c>
      <c r="I2930" t="s">
        <v>6581</v>
      </c>
      <c r="J2930" t="s">
        <v>19</v>
      </c>
      <c r="K2930" t="s">
        <v>20</v>
      </c>
      <c r="L2930">
        <v>30000000</v>
      </c>
      <c r="M2930">
        <v>5.6</v>
      </c>
      <c r="N2930" t="s">
        <v>1180</v>
      </c>
    </row>
    <row r="2931" spans="1:14">
      <c r="A2931" t="s">
        <v>1963</v>
      </c>
      <c r="B2931">
        <v>141</v>
      </c>
      <c r="C2931">
        <v>78</v>
      </c>
      <c r="D2931" t="s">
        <v>6552</v>
      </c>
      <c r="E2931">
        <v>89296573</v>
      </c>
      <c r="F2931" t="s">
        <v>3530</v>
      </c>
      <c r="G2931" t="s">
        <v>9140</v>
      </c>
      <c r="H2931">
        <v>-10703427</v>
      </c>
      <c r="I2931" t="s">
        <v>4873</v>
      </c>
      <c r="J2931" t="s">
        <v>19</v>
      </c>
      <c r="K2931" t="s">
        <v>20</v>
      </c>
      <c r="L2931">
        <v>100000000</v>
      </c>
      <c r="M2931">
        <v>7.3</v>
      </c>
      <c r="N2931" t="s">
        <v>303</v>
      </c>
    </row>
    <row r="2932" spans="1:14">
      <c r="A2932" t="s">
        <v>1678</v>
      </c>
      <c r="B2932">
        <v>32</v>
      </c>
      <c r="C2932">
        <v>140</v>
      </c>
      <c r="D2932" t="s">
        <v>973</v>
      </c>
      <c r="E2932">
        <v>24276500</v>
      </c>
      <c r="F2932" t="s">
        <v>4294</v>
      </c>
      <c r="G2932" t="s">
        <v>9141</v>
      </c>
      <c r="H2932">
        <v>-10723500</v>
      </c>
      <c r="I2932" t="s">
        <v>3577</v>
      </c>
      <c r="J2932" t="s">
        <v>19</v>
      </c>
      <c r="K2932" t="s">
        <v>20</v>
      </c>
      <c r="L2932">
        <v>35000000</v>
      </c>
      <c r="M2932">
        <v>6.6</v>
      </c>
      <c r="N2932" t="s">
        <v>951</v>
      </c>
    </row>
    <row r="2933" spans="1:14">
      <c r="A2933" t="s">
        <v>745</v>
      </c>
      <c r="B2933">
        <v>245</v>
      </c>
      <c r="C2933">
        <v>129</v>
      </c>
      <c r="D2933" t="s">
        <v>9142</v>
      </c>
      <c r="E2933">
        <v>139259759</v>
      </c>
      <c r="F2933" t="s">
        <v>9143</v>
      </c>
      <c r="G2933" t="s">
        <v>9144</v>
      </c>
      <c r="H2933">
        <v>-10740241</v>
      </c>
      <c r="I2933" t="s">
        <v>9145</v>
      </c>
      <c r="J2933" t="s">
        <v>19</v>
      </c>
      <c r="K2933" t="s">
        <v>347</v>
      </c>
      <c r="L2933">
        <v>150000000</v>
      </c>
      <c r="M2933">
        <v>6.7</v>
      </c>
      <c r="N2933" t="s">
        <v>750</v>
      </c>
    </row>
    <row r="2934" spans="1:14">
      <c r="A2934" t="s">
        <v>309</v>
      </c>
      <c r="B2934">
        <v>223</v>
      </c>
      <c r="C2934">
        <v>103</v>
      </c>
      <c r="D2934" t="s">
        <v>2913</v>
      </c>
      <c r="E2934">
        <v>4235837</v>
      </c>
      <c r="F2934" t="s">
        <v>59</v>
      </c>
      <c r="G2934" t="s">
        <v>9146</v>
      </c>
      <c r="H2934">
        <v>-10764163</v>
      </c>
      <c r="I2934" t="s">
        <v>1997</v>
      </c>
      <c r="J2934" t="s">
        <v>19</v>
      </c>
      <c r="K2934" t="s">
        <v>20</v>
      </c>
      <c r="L2934">
        <v>15000000</v>
      </c>
      <c r="M2934">
        <v>7.6</v>
      </c>
      <c r="N2934" t="s">
        <v>4661</v>
      </c>
    </row>
    <row r="2935" spans="1:14">
      <c r="A2935" t="s">
        <v>818</v>
      </c>
      <c r="B2935">
        <v>141</v>
      </c>
      <c r="C2935">
        <v>84</v>
      </c>
      <c r="D2935" t="s">
        <v>3945</v>
      </c>
      <c r="E2935">
        <v>1197786</v>
      </c>
      <c r="F2935" t="s">
        <v>9147</v>
      </c>
      <c r="G2935" t="s">
        <v>9148</v>
      </c>
      <c r="H2935">
        <v>-10802214</v>
      </c>
      <c r="I2935" t="s">
        <v>9149</v>
      </c>
      <c r="J2935" t="s">
        <v>65</v>
      </c>
      <c r="K2935" t="s">
        <v>822</v>
      </c>
      <c r="L2935">
        <v>12000000</v>
      </c>
      <c r="M2935">
        <v>7.2</v>
      </c>
      <c r="N2935" t="s">
        <v>524</v>
      </c>
    </row>
    <row r="2936" spans="1:14">
      <c r="A2936" t="s">
        <v>3221</v>
      </c>
      <c r="B2936">
        <v>42</v>
      </c>
      <c r="C2936">
        <v>95</v>
      </c>
      <c r="D2936" t="s">
        <v>589</v>
      </c>
      <c r="E2936">
        <v>4193025</v>
      </c>
      <c r="F2936" t="s">
        <v>901</v>
      </c>
      <c r="G2936" t="s">
        <v>9150</v>
      </c>
      <c r="H2936">
        <v>-10806975</v>
      </c>
      <c r="I2936" t="s">
        <v>9151</v>
      </c>
      <c r="J2936" t="s">
        <v>19</v>
      </c>
      <c r="K2936" t="s">
        <v>20</v>
      </c>
      <c r="L2936">
        <v>15000000</v>
      </c>
      <c r="M2936">
        <v>6.8</v>
      </c>
      <c r="N2936" t="s">
        <v>582</v>
      </c>
    </row>
    <row r="2937" spans="1:14">
      <c r="A2937" t="s">
        <v>2273</v>
      </c>
      <c r="B2937">
        <v>65</v>
      </c>
      <c r="C2937">
        <v>101</v>
      </c>
      <c r="D2937" t="s">
        <v>9152</v>
      </c>
      <c r="E2937">
        <v>12189514</v>
      </c>
      <c r="F2937" t="s">
        <v>9153</v>
      </c>
      <c r="G2937" t="s">
        <v>9154</v>
      </c>
      <c r="H2937">
        <v>-10810486</v>
      </c>
      <c r="I2937" t="s">
        <v>9155</v>
      </c>
      <c r="J2937" t="s">
        <v>19</v>
      </c>
      <c r="K2937" t="s">
        <v>20</v>
      </c>
      <c r="L2937">
        <v>23000000</v>
      </c>
      <c r="M2937">
        <v>6.1</v>
      </c>
      <c r="N2937" t="s">
        <v>331</v>
      </c>
    </row>
    <row r="2938" spans="1:14">
      <c r="A2938" t="s">
        <v>2273</v>
      </c>
      <c r="B2938">
        <v>65</v>
      </c>
      <c r="C2938">
        <v>101</v>
      </c>
      <c r="D2938" t="s">
        <v>9152</v>
      </c>
      <c r="E2938">
        <v>12189514</v>
      </c>
      <c r="F2938" t="s">
        <v>9153</v>
      </c>
      <c r="G2938" t="s">
        <v>9154</v>
      </c>
      <c r="H2938">
        <v>-10810486</v>
      </c>
      <c r="I2938" t="s">
        <v>9155</v>
      </c>
      <c r="J2938" t="s">
        <v>19</v>
      </c>
      <c r="K2938" t="s">
        <v>20</v>
      </c>
      <c r="L2938">
        <v>23000000</v>
      </c>
      <c r="M2938">
        <v>6.1</v>
      </c>
      <c r="N2938" t="s">
        <v>331</v>
      </c>
    </row>
    <row r="2939" spans="1:14">
      <c r="A2939" t="s">
        <v>325</v>
      </c>
      <c r="B2939">
        <v>66</v>
      </c>
      <c r="C2939">
        <v>93</v>
      </c>
      <c r="D2939" t="s">
        <v>2362</v>
      </c>
      <c r="E2939">
        <v>39177541</v>
      </c>
      <c r="F2939" t="s">
        <v>234</v>
      </c>
      <c r="G2939" t="s">
        <v>9156</v>
      </c>
      <c r="H2939">
        <v>-10822459</v>
      </c>
      <c r="I2939" t="s">
        <v>9157</v>
      </c>
      <c r="J2939" t="s">
        <v>19</v>
      </c>
      <c r="K2939" t="s">
        <v>20</v>
      </c>
      <c r="L2939">
        <v>50000000</v>
      </c>
      <c r="M2939">
        <v>3.5</v>
      </c>
      <c r="N2939" t="s">
        <v>9158</v>
      </c>
    </row>
    <row r="2940" spans="1:14">
      <c r="A2940" t="s">
        <v>1287</v>
      </c>
      <c r="B2940">
        <v>111</v>
      </c>
      <c r="C2940">
        <v>88</v>
      </c>
      <c r="D2940" t="s">
        <v>2754</v>
      </c>
      <c r="E2940">
        <v>14174654</v>
      </c>
      <c r="F2940" t="s">
        <v>2569</v>
      </c>
      <c r="G2940" t="s">
        <v>9159</v>
      </c>
      <c r="H2940">
        <v>-10825346</v>
      </c>
      <c r="I2940" t="s">
        <v>735</v>
      </c>
      <c r="J2940" t="s">
        <v>19</v>
      </c>
      <c r="K2940" t="s">
        <v>20</v>
      </c>
      <c r="L2940">
        <v>25000000</v>
      </c>
      <c r="M2940">
        <v>1.9</v>
      </c>
      <c r="N2940" t="s">
        <v>57</v>
      </c>
    </row>
    <row r="2941" spans="1:14">
      <c r="A2941" t="s">
        <v>659</v>
      </c>
      <c r="B2941">
        <v>252</v>
      </c>
      <c r="C2941">
        <v>93</v>
      </c>
      <c r="D2941" t="s">
        <v>357</v>
      </c>
      <c r="E2941">
        <v>29113588</v>
      </c>
      <c r="F2941" t="s">
        <v>522</v>
      </c>
      <c r="G2941" t="s">
        <v>9160</v>
      </c>
      <c r="H2941">
        <v>-10886412</v>
      </c>
      <c r="I2941" t="s">
        <v>4880</v>
      </c>
      <c r="J2941" t="s">
        <v>19</v>
      </c>
      <c r="K2941" t="s">
        <v>20</v>
      </c>
      <c r="L2941">
        <v>40000000</v>
      </c>
      <c r="M2941">
        <v>6.6</v>
      </c>
      <c r="N2941" t="s">
        <v>524</v>
      </c>
    </row>
    <row r="2942" spans="1:14">
      <c r="A2942" t="s">
        <v>1113</v>
      </c>
      <c r="B2942">
        <v>32</v>
      </c>
      <c r="C2942">
        <v>88</v>
      </c>
      <c r="D2942" t="s">
        <v>9161</v>
      </c>
      <c r="E2942">
        <v>9109322</v>
      </c>
      <c r="F2942" t="s">
        <v>9162</v>
      </c>
      <c r="G2942" t="s">
        <v>9163</v>
      </c>
      <c r="H2942">
        <v>-10890678</v>
      </c>
      <c r="I2942" t="s">
        <v>9164</v>
      </c>
      <c r="J2942" t="s">
        <v>19</v>
      </c>
      <c r="K2942" t="s">
        <v>2416</v>
      </c>
      <c r="L2942">
        <v>20000000</v>
      </c>
      <c r="M2942">
        <v>1.9</v>
      </c>
      <c r="N2942" t="s">
        <v>5188</v>
      </c>
    </row>
    <row r="2943" spans="1:14">
      <c r="A2943" t="s">
        <v>5738</v>
      </c>
      <c r="B2943">
        <v>21</v>
      </c>
      <c r="C2943">
        <v>91</v>
      </c>
      <c r="D2943" t="s">
        <v>3919</v>
      </c>
      <c r="E2943">
        <v>2104000</v>
      </c>
      <c r="F2943" t="s">
        <v>1591</v>
      </c>
      <c r="G2943" t="s">
        <v>9165</v>
      </c>
      <c r="H2943">
        <v>-10896000</v>
      </c>
      <c r="I2943" t="s">
        <v>5738</v>
      </c>
      <c r="J2943" t="s">
        <v>19</v>
      </c>
      <c r="K2943" t="s">
        <v>20</v>
      </c>
      <c r="L2943">
        <v>13000000</v>
      </c>
      <c r="M2943">
        <v>5.9</v>
      </c>
      <c r="N2943" t="s">
        <v>588</v>
      </c>
    </row>
    <row r="2944" spans="1:14">
      <c r="A2944" t="s">
        <v>1082</v>
      </c>
      <c r="B2944">
        <v>102</v>
      </c>
      <c r="C2944">
        <v>130</v>
      </c>
      <c r="D2944" t="s">
        <v>2140</v>
      </c>
      <c r="E2944">
        <v>69102910</v>
      </c>
      <c r="F2944" t="s">
        <v>824</v>
      </c>
      <c r="G2944" t="s">
        <v>9166</v>
      </c>
      <c r="H2944">
        <v>-10897090</v>
      </c>
      <c r="I2944" t="s">
        <v>9167</v>
      </c>
      <c r="J2944" t="s">
        <v>19</v>
      </c>
      <c r="K2944" t="s">
        <v>20</v>
      </c>
      <c r="L2944">
        <v>80000000</v>
      </c>
      <c r="M2944">
        <v>5.0999999999999996</v>
      </c>
      <c r="N2944" t="s">
        <v>9168</v>
      </c>
    </row>
    <row r="2945" spans="1:14">
      <c r="A2945" t="s">
        <v>6186</v>
      </c>
      <c r="B2945">
        <v>64</v>
      </c>
      <c r="C2945">
        <v>84</v>
      </c>
      <c r="D2945" t="s">
        <v>8112</v>
      </c>
      <c r="E2945">
        <v>3100650</v>
      </c>
      <c r="F2945" t="s">
        <v>9169</v>
      </c>
      <c r="G2945" t="s">
        <v>9170</v>
      </c>
      <c r="H2945">
        <v>-10899350</v>
      </c>
      <c r="I2945" t="s">
        <v>9171</v>
      </c>
      <c r="J2945" t="s">
        <v>19</v>
      </c>
      <c r="K2945" t="s">
        <v>20</v>
      </c>
      <c r="L2945">
        <v>14000000</v>
      </c>
      <c r="M2945">
        <v>3.9</v>
      </c>
      <c r="N2945" t="s">
        <v>2558</v>
      </c>
    </row>
    <row r="2946" spans="1:14">
      <c r="A2946" t="s">
        <v>5917</v>
      </c>
      <c r="B2946">
        <v>50</v>
      </c>
      <c r="C2946">
        <v>101</v>
      </c>
      <c r="D2946" t="s">
        <v>7424</v>
      </c>
      <c r="E2946">
        <v>14095303</v>
      </c>
      <c r="F2946" t="s">
        <v>3246</v>
      </c>
      <c r="G2946" t="s">
        <v>9172</v>
      </c>
      <c r="H2946">
        <v>-10904697</v>
      </c>
      <c r="I2946" t="s">
        <v>9173</v>
      </c>
      <c r="J2946" t="s">
        <v>19</v>
      </c>
      <c r="K2946" t="s">
        <v>20</v>
      </c>
      <c r="L2946">
        <v>25000000</v>
      </c>
      <c r="M2946">
        <v>5.4</v>
      </c>
      <c r="N2946" t="s">
        <v>6879</v>
      </c>
    </row>
    <row r="2947" spans="1:14">
      <c r="A2947" t="s">
        <v>175</v>
      </c>
      <c r="B2947">
        <v>146</v>
      </c>
      <c r="C2947">
        <v>135</v>
      </c>
      <c r="D2947" t="s">
        <v>7416</v>
      </c>
      <c r="E2947">
        <v>29077547</v>
      </c>
      <c r="F2947" t="s">
        <v>2320</v>
      </c>
      <c r="G2947" t="s">
        <v>9174</v>
      </c>
      <c r="H2947">
        <v>-10922453</v>
      </c>
      <c r="I2947" t="s">
        <v>6100</v>
      </c>
      <c r="J2947" t="s">
        <v>19</v>
      </c>
      <c r="K2947" t="s">
        <v>20</v>
      </c>
      <c r="L2947">
        <v>40000000</v>
      </c>
      <c r="M2947">
        <v>7</v>
      </c>
      <c r="N2947" t="s">
        <v>1322</v>
      </c>
    </row>
    <row r="2948" spans="1:14">
      <c r="A2948" t="s">
        <v>3085</v>
      </c>
      <c r="B2948">
        <v>142</v>
      </c>
      <c r="C2948">
        <v>103</v>
      </c>
      <c r="D2948" t="s">
        <v>7099</v>
      </c>
      <c r="E2948">
        <v>6061759</v>
      </c>
      <c r="F2948" t="s">
        <v>452</v>
      </c>
      <c r="G2948" t="s">
        <v>9175</v>
      </c>
      <c r="H2948">
        <v>-10938241</v>
      </c>
      <c r="I2948" t="s">
        <v>8830</v>
      </c>
      <c r="J2948" t="s">
        <v>19</v>
      </c>
      <c r="K2948" t="s">
        <v>20</v>
      </c>
      <c r="L2948">
        <v>17000000</v>
      </c>
      <c r="M2948">
        <v>6.3</v>
      </c>
      <c r="N2948" t="s">
        <v>564</v>
      </c>
    </row>
    <row r="2949" spans="1:14">
      <c r="A2949" t="s">
        <v>1753</v>
      </c>
      <c r="B2949">
        <v>242</v>
      </c>
      <c r="C2949">
        <v>102</v>
      </c>
      <c r="D2949" t="s">
        <v>9176</v>
      </c>
      <c r="E2949">
        <v>2035566</v>
      </c>
      <c r="F2949" t="s">
        <v>9177</v>
      </c>
      <c r="G2949" t="s">
        <v>9178</v>
      </c>
      <c r="H2949">
        <v>-10964434</v>
      </c>
      <c r="I2949" t="s">
        <v>9179</v>
      </c>
      <c r="J2949" t="s">
        <v>19</v>
      </c>
      <c r="K2949" t="s">
        <v>822</v>
      </c>
      <c r="L2949">
        <v>13000000</v>
      </c>
      <c r="M2949">
        <v>6.6</v>
      </c>
      <c r="N2949" t="s">
        <v>9180</v>
      </c>
    </row>
    <row r="2950" spans="1:14">
      <c r="A2950" t="s">
        <v>4654</v>
      </c>
      <c r="B2950">
        <v>23</v>
      </c>
      <c r="C2950">
        <v>95</v>
      </c>
      <c r="D2950" t="s">
        <v>943</v>
      </c>
      <c r="E2950">
        <v>4006906</v>
      </c>
      <c r="F2950" t="s">
        <v>2639</v>
      </c>
      <c r="G2950" t="s">
        <v>9181</v>
      </c>
      <c r="H2950">
        <v>-10993094</v>
      </c>
      <c r="I2950" t="s">
        <v>1488</v>
      </c>
      <c r="J2950" t="s">
        <v>19</v>
      </c>
      <c r="K2950" t="s">
        <v>20</v>
      </c>
      <c r="L2950">
        <v>15000000</v>
      </c>
      <c r="M2950">
        <v>4.0999999999999996</v>
      </c>
      <c r="N2950" t="s">
        <v>921</v>
      </c>
    </row>
    <row r="2951" spans="1:14">
      <c r="A2951" t="s">
        <v>1526</v>
      </c>
      <c r="B2951">
        <v>32</v>
      </c>
      <c r="C2951">
        <v>118</v>
      </c>
      <c r="D2951" t="s">
        <v>9182</v>
      </c>
      <c r="E2951">
        <v>13000000</v>
      </c>
      <c r="F2951" t="s">
        <v>9183</v>
      </c>
      <c r="G2951" t="s">
        <v>9184</v>
      </c>
      <c r="H2951">
        <v>-11000000</v>
      </c>
      <c r="I2951" t="s">
        <v>9185</v>
      </c>
      <c r="J2951" t="s">
        <v>19</v>
      </c>
      <c r="K2951" t="s">
        <v>20</v>
      </c>
      <c r="L2951">
        <v>24000000</v>
      </c>
      <c r="M2951">
        <v>5.2</v>
      </c>
      <c r="N2951" t="s">
        <v>9186</v>
      </c>
    </row>
    <row r="2952" spans="1:14">
      <c r="A2952" t="s">
        <v>2858</v>
      </c>
      <c r="B2952">
        <v>107</v>
      </c>
      <c r="C2952">
        <v>88</v>
      </c>
      <c r="D2952" t="s">
        <v>3637</v>
      </c>
      <c r="E2952">
        <v>15988876</v>
      </c>
      <c r="F2952" t="s">
        <v>3794</v>
      </c>
      <c r="G2952" t="s">
        <v>9187</v>
      </c>
      <c r="H2952">
        <v>-11011124</v>
      </c>
      <c r="I2952" t="s">
        <v>9188</v>
      </c>
      <c r="J2952" t="s">
        <v>19</v>
      </c>
      <c r="K2952" t="s">
        <v>20</v>
      </c>
      <c r="L2952">
        <v>27000000</v>
      </c>
      <c r="M2952">
        <v>5.7</v>
      </c>
      <c r="N2952" t="s">
        <v>524</v>
      </c>
    </row>
    <row r="2953" spans="1:14">
      <c r="A2953" t="s">
        <v>1646</v>
      </c>
      <c r="B2953">
        <v>52</v>
      </c>
      <c r="C2953">
        <v>85</v>
      </c>
      <c r="D2953" t="s">
        <v>6318</v>
      </c>
      <c r="E2953">
        <v>13973532</v>
      </c>
      <c r="F2953" t="s">
        <v>833</v>
      </c>
      <c r="G2953" t="s">
        <v>9189</v>
      </c>
      <c r="H2953">
        <v>-11026468</v>
      </c>
      <c r="I2953" t="s">
        <v>1694</v>
      </c>
      <c r="J2953" t="s">
        <v>19</v>
      </c>
      <c r="K2953" t="s">
        <v>20</v>
      </c>
      <c r="L2953">
        <v>25000000</v>
      </c>
      <c r="M2953">
        <v>5.0999999999999996</v>
      </c>
      <c r="N2953" t="s">
        <v>921</v>
      </c>
    </row>
    <row r="2954" spans="1:14">
      <c r="A2954" t="s">
        <v>1646</v>
      </c>
      <c r="B2954">
        <v>52</v>
      </c>
      <c r="C2954">
        <v>85</v>
      </c>
      <c r="D2954" t="s">
        <v>6318</v>
      </c>
      <c r="E2954">
        <v>13973532</v>
      </c>
      <c r="F2954" t="s">
        <v>833</v>
      </c>
      <c r="G2954" t="s">
        <v>9189</v>
      </c>
      <c r="H2954">
        <v>-11026468</v>
      </c>
      <c r="I2954" t="s">
        <v>1694</v>
      </c>
      <c r="J2954" t="s">
        <v>19</v>
      </c>
      <c r="K2954" t="s">
        <v>20</v>
      </c>
      <c r="L2954">
        <v>25000000</v>
      </c>
      <c r="M2954">
        <v>5.0999999999999996</v>
      </c>
      <c r="N2954" t="s">
        <v>921</v>
      </c>
    </row>
    <row r="2955" spans="1:14">
      <c r="A2955" t="s">
        <v>474</v>
      </c>
      <c r="B2955">
        <v>105</v>
      </c>
      <c r="C2955">
        <v>96</v>
      </c>
      <c r="D2955" t="s">
        <v>6376</v>
      </c>
      <c r="E2955">
        <v>18967571</v>
      </c>
      <c r="F2955" t="s">
        <v>8052</v>
      </c>
      <c r="G2955" t="s">
        <v>9190</v>
      </c>
      <c r="H2955">
        <v>-11032429</v>
      </c>
      <c r="I2955" t="s">
        <v>9042</v>
      </c>
      <c r="J2955" t="s">
        <v>19</v>
      </c>
      <c r="K2955" t="s">
        <v>20</v>
      </c>
      <c r="L2955">
        <v>30000000</v>
      </c>
      <c r="M2955">
        <v>6.1</v>
      </c>
      <c r="N2955" t="s">
        <v>524</v>
      </c>
    </row>
    <row r="2956" spans="1:14">
      <c r="A2956" t="s">
        <v>336</v>
      </c>
      <c r="B2956">
        <v>393</v>
      </c>
      <c r="C2956">
        <v>123</v>
      </c>
      <c r="D2956" t="s">
        <v>4121</v>
      </c>
      <c r="E2956">
        <v>26903709</v>
      </c>
      <c r="F2956" t="s">
        <v>60</v>
      </c>
      <c r="G2956" t="s">
        <v>9191</v>
      </c>
      <c r="H2956">
        <v>-11096291</v>
      </c>
      <c r="I2956" t="s">
        <v>8211</v>
      </c>
      <c r="J2956" t="s">
        <v>19</v>
      </c>
      <c r="K2956" t="s">
        <v>379</v>
      </c>
      <c r="L2956">
        <v>38000000</v>
      </c>
      <c r="M2956">
        <v>8.1</v>
      </c>
      <c r="N2956" t="s">
        <v>5451</v>
      </c>
    </row>
    <row r="2957" spans="1:14">
      <c r="A2957" t="s">
        <v>3476</v>
      </c>
      <c r="B2957">
        <v>65</v>
      </c>
      <c r="C2957">
        <v>110</v>
      </c>
      <c r="D2957" t="s">
        <v>9192</v>
      </c>
      <c r="E2957">
        <v>8888355</v>
      </c>
      <c r="F2957" t="s">
        <v>1486</v>
      </c>
      <c r="G2957" t="s">
        <v>9193</v>
      </c>
      <c r="H2957">
        <v>-11111645</v>
      </c>
      <c r="I2957" t="s">
        <v>2455</v>
      </c>
      <c r="J2957" t="s">
        <v>19</v>
      </c>
      <c r="K2957" t="s">
        <v>20</v>
      </c>
      <c r="L2957">
        <v>20000000</v>
      </c>
      <c r="M2957">
        <v>5</v>
      </c>
      <c r="N2957" t="s">
        <v>1618</v>
      </c>
    </row>
    <row r="2958" spans="1:14">
      <c r="A2958" t="s">
        <v>5124</v>
      </c>
      <c r="B2958">
        <v>10</v>
      </c>
      <c r="C2958">
        <v>121</v>
      </c>
      <c r="D2958" t="s">
        <v>4501</v>
      </c>
      <c r="E2958">
        <v>229311</v>
      </c>
      <c r="F2958" t="s">
        <v>741</v>
      </c>
      <c r="G2958" t="s">
        <v>9194</v>
      </c>
      <c r="H2958">
        <v>-11120689</v>
      </c>
      <c r="I2958" t="s">
        <v>8163</v>
      </c>
      <c r="J2958" t="s">
        <v>19</v>
      </c>
      <c r="K2958" t="s">
        <v>2850</v>
      </c>
      <c r="L2958">
        <v>11350000</v>
      </c>
      <c r="M2958">
        <v>6.2</v>
      </c>
      <c r="N2958" t="s">
        <v>9195</v>
      </c>
    </row>
    <row r="2959" spans="1:14">
      <c r="A2959" t="s">
        <v>3647</v>
      </c>
      <c r="B2959">
        <v>38</v>
      </c>
      <c r="C2959">
        <v>100</v>
      </c>
      <c r="D2959" t="s">
        <v>3094</v>
      </c>
      <c r="E2959">
        <v>860002</v>
      </c>
      <c r="F2959" t="s">
        <v>8611</v>
      </c>
      <c r="G2959" t="s">
        <v>9196</v>
      </c>
      <c r="H2959">
        <v>-11139998</v>
      </c>
      <c r="I2959" t="s">
        <v>7097</v>
      </c>
      <c r="J2959" t="s">
        <v>19</v>
      </c>
      <c r="K2959" t="s">
        <v>20</v>
      </c>
      <c r="L2959">
        <v>12000000</v>
      </c>
      <c r="M2959">
        <v>7.3</v>
      </c>
      <c r="N2959" t="s">
        <v>2773</v>
      </c>
    </row>
    <row r="2960" spans="1:14">
      <c r="A2960" t="s">
        <v>266</v>
      </c>
      <c r="B2960">
        <v>109</v>
      </c>
      <c r="C2960">
        <v>112</v>
      </c>
      <c r="D2960" t="s">
        <v>2561</v>
      </c>
      <c r="E2960">
        <v>4839383</v>
      </c>
      <c r="F2960" t="s">
        <v>266</v>
      </c>
      <c r="G2960" t="s">
        <v>9197</v>
      </c>
      <c r="H2960">
        <v>-11160617</v>
      </c>
      <c r="I2960" t="s">
        <v>2591</v>
      </c>
      <c r="J2960" t="s">
        <v>19</v>
      </c>
      <c r="K2960" t="s">
        <v>20</v>
      </c>
      <c r="L2960">
        <v>16000000</v>
      </c>
      <c r="M2960">
        <v>6.6</v>
      </c>
      <c r="N2960" t="s">
        <v>331</v>
      </c>
    </row>
    <row r="2961" spans="1:14">
      <c r="A2961" t="s">
        <v>4598</v>
      </c>
      <c r="B2961">
        <v>100</v>
      </c>
      <c r="C2961">
        <v>97</v>
      </c>
      <c r="D2961" t="s">
        <v>9198</v>
      </c>
      <c r="E2961">
        <v>16779636</v>
      </c>
      <c r="F2961" t="s">
        <v>2317</v>
      </c>
      <c r="G2961" t="s">
        <v>9199</v>
      </c>
      <c r="H2961">
        <v>-11220364</v>
      </c>
      <c r="I2961" t="s">
        <v>5367</v>
      </c>
      <c r="J2961" t="s">
        <v>19</v>
      </c>
      <c r="K2961" t="s">
        <v>20</v>
      </c>
      <c r="L2961">
        <v>28000000</v>
      </c>
      <c r="M2961">
        <v>4.8</v>
      </c>
      <c r="N2961" t="s">
        <v>2101</v>
      </c>
    </row>
    <row r="2962" spans="1:14">
      <c r="A2962" t="s">
        <v>3201</v>
      </c>
      <c r="B2962">
        <v>48</v>
      </c>
      <c r="C2962">
        <v>99</v>
      </c>
      <c r="D2962" t="s">
        <v>3150</v>
      </c>
      <c r="E2962">
        <v>1227324</v>
      </c>
      <c r="F2962" t="s">
        <v>6472</v>
      </c>
      <c r="G2962" t="s">
        <v>9200</v>
      </c>
      <c r="H2962">
        <v>-11272676</v>
      </c>
      <c r="I2962" t="s">
        <v>5430</v>
      </c>
      <c r="J2962" t="s">
        <v>19</v>
      </c>
      <c r="K2962" t="s">
        <v>20</v>
      </c>
      <c r="L2962">
        <v>12500000</v>
      </c>
      <c r="M2962">
        <v>6.6</v>
      </c>
      <c r="N2962" t="s">
        <v>758</v>
      </c>
    </row>
    <row r="2963" spans="1:14">
      <c r="A2963" t="s">
        <v>944</v>
      </c>
      <c r="B2963">
        <v>317</v>
      </c>
      <c r="C2963">
        <v>140</v>
      </c>
      <c r="D2963" t="s">
        <v>1737</v>
      </c>
      <c r="E2963">
        <v>13651662</v>
      </c>
      <c r="F2963" t="s">
        <v>332</v>
      </c>
      <c r="G2963" t="s">
        <v>9201</v>
      </c>
      <c r="H2963">
        <v>-11348338</v>
      </c>
      <c r="I2963" t="s">
        <v>321</v>
      </c>
      <c r="J2963" t="s">
        <v>19</v>
      </c>
      <c r="K2963" t="s">
        <v>20</v>
      </c>
      <c r="L2963">
        <v>25000000</v>
      </c>
      <c r="M2963">
        <v>8.1999999999999993</v>
      </c>
      <c r="N2963" t="s">
        <v>891</v>
      </c>
    </row>
    <row r="2964" spans="1:14">
      <c r="A2964" t="s">
        <v>2650</v>
      </c>
      <c r="B2964">
        <v>143</v>
      </c>
      <c r="C2964">
        <v>125</v>
      </c>
      <c r="D2964" t="s">
        <v>4272</v>
      </c>
      <c r="E2964">
        <v>8047690</v>
      </c>
      <c r="F2964" t="s">
        <v>5789</v>
      </c>
      <c r="G2964" t="s">
        <v>9202</v>
      </c>
      <c r="H2964">
        <v>-11352310</v>
      </c>
      <c r="I2964" t="s">
        <v>9203</v>
      </c>
      <c r="J2964" t="s">
        <v>75</v>
      </c>
      <c r="K2964" t="s">
        <v>2615</v>
      </c>
      <c r="L2964">
        <v>19400000</v>
      </c>
      <c r="M2964">
        <v>7.5</v>
      </c>
      <c r="N2964" t="s">
        <v>32</v>
      </c>
    </row>
    <row r="2965" spans="1:14">
      <c r="A2965" t="s">
        <v>1049</v>
      </c>
      <c r="B2965">
        <v>24</v>
      </c>
      <c r="C2965">
        <v>86</v>
      </c>
      <c r="D2965" t="s">
        <v>9204</v>
      </c>
      <c r="E2965">
        <v>13751</v>
      </c>
      <c r="F2965" t="s">
        <v>9205</v>
      </c>
      <c r="G2965" t="s">
        <v>9206</v>
      </c>
      <c r="H2965">
        <v>-11386249</v>
      </c>
      <c r="I2965" t="s">
        <v>9207</v>
      </c>
      <c r="J2965" t="s">
        <v>19</v>
      </c>
      <c r="K2965" t="s">
        <v>347</v>
      </c>
      <c r="L2965">
        <v>11400000</v>
      </c>
      <c r="M2965">
        <v>6.6</v>
      </c>
      <c r="N2965" t="s">
        <v>3121</v>
      </c>
    </row>
    <row r="2966" spans="1:14">
      <c r="A2966" t="s">
        <v>6235</v>
      </c>
      <c r="B2966">
        <v>47</v>
      </c>
      <c r="C2966">
        <v>101</v>
      </c>
      <c r="D2966" t="s">
        <v>4299</v>
      </c>
      <c r="E2966">
        <v>38590500</v>
      </c>
      <c r="F2966" t="s">
        <v>968</v>
      </c>
      <c r="G2966" t="s">
        <v>9208</v>
      </c>
      <c r="H2966">
        <v>-11409500</v>
      </c>
      <c r="I2966" t="s">
        <v>9209</v>
      </c>
      <c r="J2966" t="s">
        <v>19</v>
      </c>
      <c r="K2966" t="s">
        <v>20</v>
      </c>
      <c r="L2966">
        <v>50000000</v>
      </c>
      <c r="M2966">
        <v>4.4000000000000004</v>
      </c>
      <c r="N2966" t="s">
        <v>1081</v>
      </c>
    </row>
    <row r="2967" spans="1:14">
      <c r="A2967" t="s">
        <v>6493</v>
      </c>
      <c r="B2967">
        <v>41</v>
      </c>
      <c r="C2967">
        <v>118</v>
      </c>
      <c r="D2967" t="s">
        <v>783</v>
      </c>
      <c r="E2967">
        <v>1089445</v>
      </c>
      <c r="F2967" t="s">
        <v>6376</v>
      </c>
      <c r="G2967" t="s">
        <v>9210</v>
      </c>
      <c r="H2967">
        <v>-11410555</v>
      </c>
      <c r="I2967" t="s">
        <v>865</v>
      </c>
      <c r="J2967" t="s">
        <v>19</v>
      </c>
      <c r="K2967" t="s">
        <v>1075</v>
      </c>
      <c r="L2967">
        <v>12500000</v>
      </c>
      <c r="M2967">
        <v>7</v>
      </c>
      <c r="N2967" t="s">
        <v>2811</v>
      </c>
    </row>
    <row r="2968" spans="1:14">
      <c r="A2968" t="s">
        <v>5564</v>
      </c>
      <c r="B2968">
        <v>63</v>
      </c>
      <c r="C2968">
        <v>97</v>
      </c>
      <c r="D2968" t="s">
        <v>589</v>
      </c>
      <c r="E2968">
        <v>8586376</v>
      </c>
      <c r="F2968" t="s">
        <v>2841</v>
      </c>
      <c r="G2968" t="s">
        <v>9211</v>
      </c>
      <c r="H2968">
        <v>-11413624</v>
      </c>
      <c r="I2968" t="s">
        <v>1535</v>
      </c>
      <c r="J2968" t="s">
        <v>19</v>
      </c>
      <c r="K2968" t="s">
        <v>20</v>
      </c>
      <c r="L2968">
        <v>20000000</v>
      </c>
      <c r="M2968">
        <v>4.9000000000000004</v>
      </c>
      <c r="N2968" t="s">
        <v>57</v>
      </c>
    </row>
    <row r="2969" spans="1:14">
      <c r="A2969" t="s">
        <v>539</v>
      </c>
      <c r="B2969">
        <v>123</v>
      </c>
      <c r="C2969">
        <v>111</v>
      </c>
      <c r="D2969" t="s">
        <v>1931</v>
      </c>
      <c r="E2969">
        <v>548934</v>
      </c>
      <c r="F2969" t="s">
        <v>3707</v>
      </c>
      <c r="G2969" t="s">
        <v>9212</v>
      </c>
      <c r="H2969">
        <v>-11451066</v>
      </c>
      <c r="I2969" t="s">
        <v>8028</v>
      </c>
      <c r="J2969" t="s">
        <v>19</v>
      </c>
      <c r="K2969" t="s">
        <v>5659</v>
      </c>
      <c r="L2969">
        <v>12000000</v>
      </c>
      <c r="M2969">
        <v>6.8</v>
      </c>
      <c r="N2969" t="s">
        <v>4408</v>
      </c>
    </row>
    <row r="2970" spans="1:14">
      <c r="A2970" t="s">
        <v>1518</v>
      </c>
      <c r="B2970">
        <v>62</v>
      </c>
      <c r="C2970">
        <v>90</v>
      </c>
      <c r="D2970" t="s">
        <v>9213</v>
      </c>
      <c r="E2970">
        <v>28535768</v>
      </c>
      <c r="F2970" t="s">
        <v>5918</v>
      </c>
      <c r="G2970" t="s">
        <v>9214</v>
      </c>
      <c r="H2970">
        <v>-11464232</v>
      </c>
      <c r="I2970" t="s">
        <v>9215</v>
      </c>
      <c r="J2970" t="s">
        <v>19</v>
      </c>
      <c r="K2970" t="s">
        <v>20</v>
      </c>
      <c r="L2970">
        <v>40000000</v>
      </c>
      <c r="M2970">
        <v>5.3</v>
      </c>
      <c r="N2970" t="s">
        <v>57</v>
      </c>
    </row>
    <row r="2971" spans="1:14">
      <c r="A2971" t="s">
        <v>641</v>
      </c>
      <c r="B2971">
        <v>267</v>
      </c>
      <c r="C2971">
        <v>123</v>
      </c>
      <c r="D2971" t="s">
        <v>9216</v>
      </c>
      <c r="E2971">
        <v>108521835</v>
      </c>
      <c r="F2971" t="s">
        <v>613</v>
      </c>
      <c r="G2971" t="s">
        <v>9217</v>
      </c>
      <c r="H2971">
        <v>-11478165</v>
      </c>
      <c r="I2971" t="s">
        <v>1867</v>
      </c>
      <c r="J2971" t="s">
        <v>19</v>
      </c>
      <c r="K2971" t="s">
        <v>379</v>
      </c>
      <c r="L2971">
        <v>120000000</v>
      </c>
      <c r="M2971">
        <v>7.1</v>
      </c>
      <c r="N2971" t="s">
        <v>335</v>
      </c>
    </row>
    <row r="2972" spans="1:14">
      <c r="A2972" t="s">
        <v>4303</v>
      </c>
      <c r="B2972">
        <v>47</v>
      </c>
      <c r="C2972">
        <v>94</v>
      </c>
      <c r="D2972" t="s">
        <v>8544</v>
      </c>
      <c r="E2972">
        <v>11508423</v>
      </c>
      <c r="F2972" t="s">
        <v>2364</v>
      </c>
      <c r="G2972" t="s">
        <v>9218</v>
      </c>
      <c r="H2972">
        <v>-11491577</v>
      </c>
      <c r="I2972" t="s">
        <v>7748</v>
      </c>
      <c r="J2972" t="s">
        <v>19</v>
      </c>
      <c r="K2972" t="s">
        <v>20</v>
      </c>
      <c r="L2972">
        <v>23000000</v>
      </c>
      <c r="M2972">
        <v>5.0999999999999996</v>
      </c>
      <c r="N2972" t="s">
        <v>9219</v>
      </c>
    </row>
    <row r="2973" spans="1:14">
      <c r="A2973" t="s">
        <v>2744</v>
      </c>
      <c r="B2973">
        <v>158</v>
      </c>
      <c r="C2973">
        <v>94</v>
      </c>
      <c r="D2973" t="s">
        <v>4558</v>
      </c>
      <c r="E2973">
        <v>18500966</v>
      </c>
      <c r="F2973" t="s">
        <v>4681</v>
      </c>
      <c r="G2973" t="s">
        <v>9220</v>
      </c>
      <c r="H2973">
        <v>-11499034</v>
      </c>
      <c r="I2973" t="s">
        <v>989</v>
      </c>
      <c r="J2973" t="s">
        <v>19</v>
      </c>
      <c r="K2973" t="s">
        <v>20</v>
      </c>
      <c r="L2973">
        <v>30000000</v>
      </c>
      <c r="M2973">
        <v>4.4000000000000004</v>
      </c>
      <c r="N2973" t="s">
        <v>1740</v>
      </c>
    </row>
    <row r="2974" spans="1:14">
      <c r="A2974" t="s">
        <v>3053</v>
      </c>
      <c r="B2974">
        <v>13</v>
      </c>
      <c r="C2974">
        <v>98</v>
      </c>
      <c r="D2974" t="s">
        <v>6232</v>
      </c>
      <c r="E2974">
        <v>8500000</v>
      </c>
      <c r="F2974" t="s">
        <v>1987</v>
      </c>
      <c r="G2974" t="s">
        <v>9221</v>
      </c>
      <c r="H2974">
        <v>-11500000</v>
      </c>
      <c r="I2974" t="s">
        <v>9222</v>
      </c>
      <c r="J2974" t="s">
        <v>19</v>
      </c>
      <c r="K2974" t="s">
        <v>20</v>
      </c>
      <c r="L2974">
        <v>20000000</v>
      </c>
      <c r="M2974">
        <v>5.4</v>
      </c>
      <c r="N2974" t="s">
        <v>57</v>
      </c>
    </row>
    <row r="2975" spans="1:14">
      <c r="A2975" t="s">
        <v>961</v>
      </c>
      <c r="B2975">
        <v>20</v>
      </c>
      <c r="C2975">
        <v>139</v>
      </c>
      <c r="D2975" t="s">
        <v>9223</v>
      </c>
      <c r="E2975">
        <v>2474000</v>
      </c>
      <c r="F2975" t="s">
        <v>5104</v>
      </c>
      <c r="G2975" t="s">
        <v>9224</v>
      </c>
      <c r="H2975">
        <v>-11526000</v>
      </c>
      <c r="I2975" t="s">
        <v>9225</v>
      </c>
      <c r="J2975" t="s">
        <v>19</v>
      </c>
      <c r="K2975" t="s">
        <v>822</v>
      </c>
      <c r="L2975">
        <v>14000000</v>
      </c>
      <c r="M2975">
        <v>5.7</v>
      </c>
      <c r="N2975" t="s">
        <v>796</v>
      </c>
    </row>
    <row r="2976" spans="1:14">
      <c r="A2976" t="s">
        <v>6070</v>
      </c>
      <c r="B2976">
        <v>44</v>
      </c>
      <c r="C2976">
        <v>159</v>
      </c>
      <c r="D2976" t="s">
        <v>9226</v>
      </c>
      <c r="E2976">
        <v>6498000</v>
      </c>
      <c r="F2976" t="s">
        <v>9227</v>
      </c>
      <c r="G2976" t="s">
        <v>9228</v>
      </c>
      <c r="H2976">
        <v>-11528148</v>
      </c>
      <c r="I2976" t="s">
        <v>9229</v>
      </c>
      <c r="J2976" t="s">
        <v>199</v>
      </c>
      <c r="K2976" t="s">
        <v>5986</v>
      </c>
      <c r="L2976">
        <v>18026148</v>
      </c>
      <c r="M2976">
        <v>8.4</v>
      </c>
      <c r="N2976" t="s">
        <v>9230</v>
      </c>
    </row>
    <row r="2977" spans="1:14">
      <c r="A2977" t="s">
        <v>486</v>
      </c>
      <c r="B2977">
        <v>82</v>
      </c>
      <c r="C2977">
        <v>110</v>
      </c>
      <c r="D2977" t="s">
        <v>894</v>
      </c>
      <c r="E2977">
        <v>14469428</v>
      </c>
      <c r="F2977" t="s">
        <v>515</v>
      </c>
      <c r="G2977" t="s">
        <v>9231</v>
      </c>
      <c r="H2977">
        <v>-11530572</v>
      </c>
      <c r="I2977" t="s">
        <v>701</v>
      </c>
      <c r="J2977" t="s">
        <v>19</v>
      </c>
      <c r="K2977" t="s">
        <v>20</v>
      </c>
      <c r="L2977">
        <v>26000000</v>
      </c>
      <c r="M2977">
        <v>5.2</v>
      </c>
      <c r="N2977" t="s">
        <v>331</v>
      </c>
    </row>
    <row r="2978" spans="1:14">
      <c r="A2978" t="s">
        <v>3032</v>
      </c>
      <c r="B2978">
        <v>202</v>
      </c>
      <c r="C2978">
        <v>110</v>
      </c>
      <c r="D2978" t="s">
        <v>5319</v>
      </c>
      <c r="E2978">
        <v>66462600</v>
      </c>
      <c r="F2978" t="s">
        <v>2945</v>
      </c>
      <c r="G2978" t="s">
        <v>9232</v>
      </c>
      <c r="H2978">
        <v>-11537400</v>
      </c>
      <c r="I2978" t="s">
        <v>3707</v>
      </c>
      <c r="J2978" t="s">
        <v>19</v>
      </c>
      <c r="K2978" t="s">
        <v>20</v>
      </c>
      <c r="L2978">
        <v>78000000</v>
      </c>
      <c r="M2978">
        <v>5.8</v>
      </c>
      <c r="N2978" t="s">
        <v>21</v>
      </c>
    </row>
    <row r="2979" spans="1:14">
      <c r="A2979" t="s">
        <v>715</v>
      </c>
      <c r="B2979">
        <v>51</v>
      </c>
      <c r="C2979">
        <v>107</v>
      </c>
      <c r="D2979" t="s">
        <v>6451</v>
      </c>
      <c r="E2979">
        <v>12372410</v>
      </c>
      <c r="F2979" t="s">
        <v>1686</v>
      </c>
      <c r="G2979" t="s">
        <v>9233</v>
      </c>
      <c r="H2979">
        <v>-11627590</v>
      </c>
      <c r="I2979" t="s">
        <v>3783</v>
      </c>
      <c r="J2979" t="s">
        <v>19</v>
      </c>
      <c r="K2979" t="s">
        <v>20</v>
      </c>
      <c r="L2979">
        <v>24000000</v>
      </c>
      <c r="M2979">
        <v>5.3</v>
      </c>
      <c r="N2979" t="s">
        <v>654</v>
      </c>
    </row>
    <row r="2980" spans="1:14">
      <c r="A2980" t="s">
        <v>4183</v>
      </c>
      <c r="B2980">
        <v>46</v>
      </c>
      <c r="C2980">
        <v>85</v>
      </c>
      <c r="D2980" t="s">
        <v>4505</v>
      </c>
      <c r="E2980">
        <v>4356743</v>
      </c>
      <c r="F2980" t="s">
        <v>2670</v>
      </c>
      <c r="G2980" t="s">
        <v>9234</v>
      </c>
      <c r="H2980">
        <v>-11643257</v>
      </c>
      <c r="I2980" t="s">
        <v>4727</v>
      </c>
      <c r="J2980" t="s">
        <v>19</v>
      </c>
      <c r="K2980" t="s">
        <v>20</v>
      </c>
      <c r="L2980">
        <v>16000000</v>
      </c>
      <c r="M2980">
        <v>4.0999999999999996</v>
      </c>
      <c r="N2980" t="s">
        <v>255</v>
      </c>
    </row>
    <row r="2981" spans="1:14">
      <c r="A2981" t="s">
        <v>536</v>
      </c>
      <c r="B2981">
        <v>72</v>
      </c>
      <c r="C2981">
        <v>86</v>
      </c>
      <c r="D2981" t="s">
        <v>7344</v>
      </c>
      <c r="E2981">
        <v>333976</v>
      </c>
      <c r="F2981" t="s">
        <v>1310</v>
      </c>
      <c r="G2981" t="s">
        <v>9235</v>
      </c>
      <c r="H2981">
        <v>-11666024</v>
      </c>
      <c r="I2981" t="s">
        <v>9236</v>
      </c>
      <c r="J2981" t="s">
        <v>19</v>
      </c>
      <c r="K2981" t="s">
        <v>20</v>
      </c>
      <c r="L2981">
        <v>12000000</v>
      </c>
      <c r="M2981">
        <v>6.4</v>
      </c>
      <c r="N2981" t="s">
        <v>921</v>
      </c>
    </row>
    <row r="2982" spans="1:14">
      <c r="A2982" t="s">
        <v>4659</v>
      </c>
      <c r="B2982">
        <v>86</v>
      </c>
      <c r="C2982">
        <v>148</v>
      </c>
      <c r="D2982" t="s">
        <v>9237</v>
      </c>
      <c r="E2982">
        <v>1110186</v>
      </c>
      <c r="F2982" t="s">
        <v>7536</v>
      </c>
      <c r="G2982" t="s">
        <v>9238</v>
      </c>
      <c r="H2982">
        <v>-11689814</v>
      </c>
      <c r="I2982" t="s">
        <v>9239</v>
      </c>
      <c r="J2982" t="s">
        <v>125</v>
      </c>
      <c r="K2982" t="s">
        <v>7539</v>
      </c>
      <c r="L2982">
        <v>12800000</v>
      </c>
      <c r="M2982">
        <v>8.1</v>
      </c>
      <c r="N2982" t="s">
        <v>614</v>
      </c>
    </row>
    <row r="2983" spans="1:14">
      <c r="A2983" t="s">
        <v>1674</v>
      </c>
      <c r="B2983">
        <v>358</v>
      </c>
      <c r="C2983">
        <v>106</v>
      </c>
      <c r="D2983" t="s">
        <v>9240</v>
      </c>
      <c r="E2983">
        <v>18298649</v>
      </c>
      <c r="F2983" t="s">
        <v>9241</v>
      </c>
      <c r="G2983" t="s">
        <v>9242</v>
      </c>
      <c r="H2983">
        <v>-11701351</v>
      </c>
      <c r="I2983" t="s">
        <v>9243</v>
      </c>
      <c r="J2983" t="s">
        <v>19</v>
      </c>
      <c r="K2983" t="s">
        <v>20</v>
      </c>
      <c r="L2983">
        <v>30000000</v>
      </c>
      <c r="M2983">
        <v>6.4</v>
      </c>
      <c r="N2983" t="s">
        <v>5617</v>
      </c>
    </row>
    <row r="2984" spans="1:14">
      <c r="A2984" t="s">
        <v>1917</v>
      </c>
      <c r="B2984">
        <v>194</v>
      </c>
      <c r="C2984">
        <v>129</v>
      </c>
      <c r="D2984" t="s">
        <v>9244</v>
      </c>
      <c r="E2984">
        <v>261481</v>
      </c>
      <c r="F2984" t="s">
        <v>9245</v>
      </c>
      <c r="G2984" t="s">
        <v>9246</v>
      </c>
      <c r="H2984">
        <v>-11738519</v>
      </c>
      <c r="I2984" t="s">
        <v>7119</v>
      </c>
      <c r="J2984" t="s">
        <v>105</v>
      </c>
      <c r="K2984" t="s">
        <v>3914</v>
      </c>
      <c r="L2984">
        <v>12000000</v>
      </c>
      <c r="M2984">
        <v>7.5</v>
      </c>
      <c r="N2984" t="s">
        <v>4388</v>
      </c>
    </row>
    <row r="2985" spans="1:14">
      <c r="A2985" t="s">
        <v>2786</v>
      </c>
      <c r="B2985">
        <v>60</v>
      </c>
      <c r="C2985">
        <v>114</v>
      </c>
      <c r="D2985" t="s">
        <v>9247</v>
      </c>
      <c r="E2985">
        <v>18252684</v>
      </c>
      <c r="F2985" t="s">
        <v>1686</v>
      </c>
      <c r="G2985" t="s">
        <v>9248</v>
      </c>
      <c r="H2985">
        <v>-11747316</v>
      </c>
      <c r="I2985" t="s">
        <v>1522</v>
      </c>
      <c r="J2985" t="s">
        <v>19</v>
      </c>
      <c r="K2985" t="s">
        <v>20</v>
      </c>
      <c r="L2985">
        <v>30000000</v>
      </c>
      <c r="M2985">
        <v>6.9</v>
      </c>
      <c r="N2985" t="s">
        <v>545</v>
      </c>
    </row>
    <row r="2986" spans="1:14">
      <c r="A2986" t="s">
        <v>1609</v>
      </c>
      <c r="B2986">
        <v>361</v>
      </c>
      <c r="C2986">
        <v>121</v>
      </c>
      <c r="D2986" t="s">
        <v>2385</v>
      </c>
      <c r="E2986">
        <v>43247140</v>
      </c>
      <c r="F2986" t="s">
        <v>2205</v>
      </c>
      <c r="G2986" t="s">
        <v>9249</v>
      </c>
      <c r="H2986">
        <v>-11752860</v>
      </c>
      <c r="I2986" t="s">
        <v>9250</v>
      </c>
      <c r="J2986" t="s">
        <v>19</v>
      </c>
      <c r="K2986" t="s">
        <v>379</v>
      </c>
      <c r="L2986">
        <v>55000000</v>
      </c>
      <c r="M2986">
        <v>7.1</v>
      </c>
      <c r="N2986" t="s">
        <v>9251</v>
      </c>
    </row>
    <row r="2987" spans="1:14">
      <c r="A2987" t="s">
        <v>2763</v>
      </c>
      <c r="B2987">
        <v>69</v>
      </c>
      <c r="C2987">
        <v>120</v>
      </c>
      <c r="D2987" t="s">
        <v>2878</v>
      </c>
      <c r="E2987">
        <v>214202</v>
      </c>
      <c r="F2987" t="s">
        <v>459</v>
      </c>
      <c r="G2987" t="s">
        <v>9252</v>
      </c>
      <c r="H2987">
        <v>-11785798</v>
      </c>
      <c r="I2987" t="s">
        <v>8028</v>
      </c>
      <c r="J2987" t="s">
        <v>19</v>
      </c>
      <c r="K2987" t="s">
        <v>2416</v>
      </c>
      <c r="L2987">
        <v>12000000</v>
      </c>
      <c r="M2987">
        <v>7.5</v>
      </c>
      <c r="N2987" t="s">
        <v>1608</v>
      </c>
    </row>
    <row r="2988" spans="1:14">
      <c r="A2988" t="s">
        <v>337</v>
      </c>
      <c r="B2988">
        <v>362</v>
      </c>
      <c r="C2988">
        <v>107</v>
      </c>
      <c r="D2988" t="s">
        <v>737</v>
      </c>
      <c r="E2988">
        <v>123207194</v>
      </c>
      <c r="F2988" t="s">
        <v>338</v>
      </c>
      <c r="G2988" t="s">
        <v>9253</v>
      </c>
      <c r="H2988">
        <v>-11792806</v>
      </c>
      <c r="I2988" t="s">
        <v>135</v>
      </c>
      <c r="J2988" t="s">
        <v>19</v>
      </c>
      <c r="K2988" t="s">
        <v>20</v>
      </c>
      <c r="L2988">
        <v>135000000</v>
      </c>
      <c r="M2988">
        <v>7.2</v>
      </c>
      <c r="N2988" t="s">
        <v>9254</v>
      </c>
    </row>
    <row r="2989" spans="1:14">
      <c r="A2989" t="s">
        <v>3251</v>
      </c>
      <c r="B2989">
        <v>42</v>
      </c>
      <c r="C2989">
        <v>110</v>
      </c>
      <c r="D2989" t="s">
        <v>869</v>
      </c>
      <c r="E2989">
        <v>175370</v>
      </c>
      <c r="F2989" t="s">
        <v>202</v>
      </c>
      <c r="G2989" t="s">
        <v>9255</v>
      </c>
      <c r="H2989">
        <v>-11824630</v>
      </c>
      <c r="I2989" t="s">
        <v>1562</v>
      </c>
      <c r="J2989" t="s">
        <v>19</v>
      </c>
      <c r="K2989" t="s">
        <v>20</v>
      </c>
      <c r="L2989">
        <v>12000000</v>
      </c>
      <c r="M2989">
        <v>4.5999999999999996</v>
      </c>
      <c r="N2989" t="s">
        <v>57</v>
      </c>
    </row>
    <row r="2990" spans="1:14">
      <c r="A2990" t="s">
        <v>1526</v>
      </c>
      <c r="B2990">
        <v>94</v>
      </c>
      <c r="C2990">
        <v>125</v>
      </c>
      <c r="D2990" t="s">
        <v>483</v>
      </c>
      <c r="E2990">
        <v>1172769</v>
      </c>
      <c r="F2990" t="s">
        <v>667</v>
      </c>
      <c r="G2990" t="s">
        <v>9256</v>
      </c>
      <c r="H2990">
        <v>-11827231</v>
      </c>
      <c r="I2990" t="s">
        <v>3875</v>
      </c>
      <c r="J2990" t="s">
        <v>19</v>
      </c>
      <c r="K2990" t="s">
        <v>2416</v>
      </c>
      <c r="L2990">
        <v>13000000</v>
      </c>
      <c r="M2990">
        <v>7.1</v>
      </c>
      <c r="N2990" t="s">
        <v>4721</v>
      </c>
    </row>
    <row r="2991" spans="1:14">
      <c r="A2991" t="s">
        <v>2194</v>
      </c>
      <c r="B2991">
        <v>436</v>
      </c>
      <c r="C2991">
        <v>135</v>
      </c>
      <c r="D2991" t="s">
        <v>956</v>
      </c>
      <c r="E2991">
        <v>113165635</v>
      </c>
      <c r="F2991" t="s">
        <v>1853</v>
      </c>
      <c r="G2991" t="s">
        <v>9257</v>
      </c>
      <c r="H2991">
        <v>-11834365</v>
      </c>
      <c r="I2991" t="s">
        <v>2868</v>
      </c>
      <c r="J2991" t="s">
        <v>19</v>
      </c>
      <c r="K2991" t="s">
        <v>20</v>
      </c>
      <c r="L2991">
        <v>125000000</v>
      </c>
      <c r="M2991">
        <v>6.7</v>
      </c>
      <c r="N2991" t="s">
        <v>1081</v>
      </c>
    </row>
    <row r="2992" spans="1:14">
      <c r="A2992" t="s">
        <v>797</v>
      </c>
      <c r="B2992">
        <v>153</v>
      </c>
      <c r="C2992">
        <v>107</v>
      </c>
      <c r="D2992" t="s">
        <v>1908</v>
      </c>
      <c r="E2992">
        <v>7156725</v>
      </c>
      <c r="F2992" t="s">
        <v>23</v>
      </c>
      <c r="G2992" t="s">
        <v>9258</v>
      </c>
      <c r="H2992">
        <v>-11843275</v>
      </c>
      <c r="I2992" t="s">
        <v>5978</v>
      </c>
      <c r="J2992" t="s">
        <v>19</v>
      </c>
      <c r="K2992" t="s">
        <v>20</v>
      </c>
      <c r="L2992">
        <v>19000000</v>
      </c>
      <c r="M2992">
        <v>5.5</v>
      </c>
      <c r="N2992" t="s">
        <v>582</v>
      </c>
    </row>
    <row r="2993" spans="1:14">
      <c r="A2993" t="s">
        <v>1712</v>
      </c>
      <c r="B2993">
        <v>129</v>
      </c>
      <c r="C2993">
        <v>118</v>
      </c>
      <c r="D2993" t="s">
        <v>6472</v>
      </c>
      <c r="E2993">
        <v>1150403</v>
      </c>
      <c r="F2993" t="s">
        <v>5789</v>
      </c>
      <c r="G2993" t="s">
        <v>9259</v>
      </c>
      <c r="H2993">
        <v>-11849597</v>
      </c>
      <c r="I2993" t="s">
        <v>3094</v>
      </c>
      <c r="J2993" t="s">
        <v>19</v>
      </c>
      <c r="K2993" t="s">
        <v>20</v>
      </c>
      <c r="L2993">
        <v>13000000</v>
      </c>
      <c r="M2993">
        <v>7.1</v>
      </c>
      <c r="N2993" t="s">
        <v>951</v>
      </c>
    </row>
    <row r="2994" spans="1:14">
      <c r="A2994" t="s">
        <v>2234</v>
      </c>
      <c r="B2994">
        <v>25</v>
      </c>
      <c r="C2994">
        <v>134</v>
      </c>
      <c r="D2994" t="s">
        <v>9260</v>
      </c>
      <c r="E2994">
        <v>48856</v>
      </c>
      <c r="F2994" t="s">
        <v>9261</v>
      </c>
      <c r="G2994" t="s">
        <v>9262</v>
      </c>
      <c r="H2994">
        <v>-11851144</v>
      </c>
      <c r="I2994" t="s">
        <v>9263</v>
      </c>
      <c r="J2994" t="s">
        <v>89</v>
      </c>
      <c r="K2994" t="s">
        <v>227</v>
      </c>
      <c r="L2994">
        <v>11900000</v>
      </c>
      <c r="M2994">
        <v>7.5</v>
      </c>
      <c r="N2994" t="s">
        <v>48</v>
      </c>
    </row>
    <row r="2995" spans="1:14">
      <c r="A2995" t="s">
        <v>1526</v>
      </c>
      <c r="B2995">
        <v>25</v>
      </c>
      <c r="C2995">
        <v>107</v>
      </c>
      <c r="D2995" t="s">
        <v>5951</v>
      </c>
      <c r="E2995">
        <v>141853</v>
      </c>
      <c r="F2995" t="s">
        <v>1689</v>
      </c>
      <c r="G2995" t="s">
        <v>9264</v>
      </c>
      <c r="H2995">
        <v>-11858147</v>
      </c>
      <c r="I2995" t="s">
        <v>226</v>
      </c>
      <c r="J2995" t="s">
        <v>19</v>
      </c>
      <c r="K2995" t="s">
        <v>347</v>
      </c>
      <c r="L2995">
        <v>12000000</v>
      </c>
      <c r="M2995">
        <v>6</v>
      </c>
      <c r="N2995" t="s">
        <v>167</v>
      </c>
    </row>
    <row r="2996" spans="1:14">
      <c r="A2996" t="s">
        <v>3766</v>
      </c>
      <c r="B2996">
        <v>149</v>
      </c>
      <c r="C2996">
        <v>132</v>
      </c>
      <c r="D2996" t="s">
        <v>9265</v>
      </c>
      <c r="E2996">
        <v>119922</v>
      </c>
      <c r="F2996" t="s">
        <v>9266</v>
      </c>
      <c r="G2996" t="s">
        <v>9267</v>
      </c>
      <c r="H2996">
        <v>-11880078</v>
      </c>
      <c r="I2996" t="s">
        <v>9268</v>
      </c>
      <c r="J2996" t="s">
        <v>75</v>
      </c>
      <c r="K2996" t="s">
        <v>2615</v>
      </c>
      <c r="L2996">
        <v>12000000</v>
      </c>
      <c r="M2996">
        <v>7.7</v>
      </c>
      <c r="N2996" t="s">
        <v>3922</v>
      </c>
    </row>
    <row r="2997" spans="1:14">
      <c r="A2997" t="s">
        <v>1007</v>
      </c>
      <c r="B2997">
        <v>53</v>
      </c>
      <c r="C2997">
        <v>91</v>
      </c>
      <c r="D2997" t="s">
        <v>1912</v>
      </c>
      <c r="E2997">
        <v>8104069</v>
      </c>
      <c r="F2997" t="s">
        <v>771</v>
      </c>
      <c r="G2997" t="s">
        <v>9269</v>
      </c>
      <c r="H2997">
        <v>-11895931</v>
      </c>
      <c r="I2997" t="s">
        <v>838</v>
      </c>
      <c r="J2997" t="s">
        <v>19</v>
      </c>
      <c r="K2997" t="s">
        <v>20</v>
      </c>
      <c r="L2997">
        <v>20000000</v>
      </c>
      <c r="M2997">
        <v>4.5</v>
      </c>
      <c r="N2997" t="s">
        <v>291</v>
      </c>
    </row>
    <row r="2998" spans="1:14">
      <c r="A2998" t="s">
        <v>787</v>
      </c>
      <c r="B2998">
        <v>401</v>
      </c>
      <c r="C2998">
        <v>148</v>
      </c>
      <c r="D2998" t="s">
        <v>9270</v>
      </c>
      <c r="E2998">
        <v>8093318</v>
      </c>
      <c r="F2998" t="s">
        <v>9271</v>
      </c>
      <c r="G2998" t="s">
        <v>9272</v>
      </c>
      <c r="H2998">
        <v>-11906682</v>
      </c>
      <c r="I2998" t="s">
        <v>9273</v>
      </c>
      <c r="J2998" t="s">
        <v>19</v>
      </c>
      <c r="K2998" t="s">
        <v>20</v>
      </c>
      <c r="L2998">
        <v>20000000</v>
      </c>
      <c r="M2998">
        <v>6.7</v>
      </c>
      <c r="N2998" t="s">
        <v>8024</v>
      </c>
    </row>
    <row r="2999" spans="1:14">
      <c r="A2999" t="s">
        <v>2145</v>
      </c>
      <c r="B2999">
        <v>162</v>
      </c>
      <c r="C2999">
        <v>95</v>
      </c>
      <c r="D2999" t="s">
        <v>4121</v>
      </c>
      <c r="E2999">
        <v>65804</v>
      </c>
      <c r="F2999" t="s">
        <v>4735</v>
      </c>
      <c r="G2999" t="s">
        <v>9274</v>
      </c>
      <c r="H2999">
        <v>-11934196</v>
      </c>
      <c r="I2999" t="s">
        <v>3173</v>
      </c>
      <c r="J2999" t="s">
        <v>19</v>
      </c>
      <c r="K2999" t="s">
        <v>20</v>
      </c>
      <c r="L2999">
        <v>12000000</v>
      </c>
      <c r="M2999">
        <v>6.3</v>
      </c>
      <c r="N2999" t="s">
        <v>1608</v>
      </c>
    </row>
    <row r="3000" spans="1:14">
      <c r="A3000" t="s">
        <v>1510</v>
      </c>
      <c r="B3000">
        <v>76</v>
      </c>
      <c r="C3000">
        <v>108</v>
      </c>
      <c r="D3000" t="s">
        <v>252</v>
      </c>
      <c r="E3000">
        <v>8054280</v>
      </c>
      <c r="F3000" t="s">
        <v>2518</v>
      </c>
      <c r="G3000" t="s">
        <v>9275</v>
      </c>
      <c r="H3000">
        <v>-11945720</v>
      </c>
      <c r="I3000" t="s">
        <v>8544</v>
      </c>
      <c r="J3000" t="s">
        <v>19</v>
      </c>
      <c r="K3000" t="s">
        <v>20</v>
      </c>
      <c r="L3000">
        <v>20000000</v>
      </c>
      <c r="M3000">
        <v>6.3</v>
      </c>
      <c r="N3000" t="s">
        <v>6585</v>
      </c>
    </row>
    <row r="3001" spans="1:14">
      <c r="A3001" t="s">
        <v>1583</v>
      </c>
      <c r="B3001">
        <v>99</v>
      </c>
      <c r="C3001">
        <v>145</v>
      </c>
      <c r="D3001" t="s">
        <v>9276</v>
      </c>
      <c r="E3001">
        <v>13038660</v>
      </c>
      <c r="F3001" t="s">
        <v>4313</v>
      </c>
      <c r="G3001" t="s">
        <v>9277</v>
      </c>
      <c r="H3001">
        <v>-11961340</v>
      </c>
      <c r="I3001" t="s">
        <v>9278</v>
      </c>
      <c r="J3001" t="s">
        <v>19</v>
      </c>
      <c r="K3001" t="s">
        <v>20</v>
      </c>
      <c r="L3001">
        <v>25000000</v>
      </c>
      <c r="M3001">
        <v>7.3</v>
      </c>
      <c r="N3001" t="s">
        <v>48</v>
      </c>
    </row>
    <row r="3002" spans="1:14">
      <c r="A3002" t="s">
        <v>4749</v>
      </c>
      <c r="B3002">
        <v>399</v>
      </c>
      <c r="C3002">
        <v>88</v>
      </c>
      <c r="D3002" t="s">
        <v>9279</v>
      </c>
      <c r="E3002">
        <v>1024175</v>
      </c>
      <c r="F3002" t="s">
        <v>9280</v>
      </c>
      <c r="G3002" t="s">
        <v>9281</v>
      </c>
      <c r="H3002">
        <v>-11975825</v>
      </c>
      <c r="I3002" t="s">
        <v>9282</v>
      </c>
      <c r="J3002" t="s">
        <v>19</v>
      </c>
      <c r="K3002" t="s">
        <v>379</v>
      </c>
      <c r="L3002">
        <v>13000000</v>
      </c>
      <c r="M3002">
        <v>6.6</v>
      </c>
      <c r="N3002" t="s">
        <v>8941</v>
      </c>
    </row>
    <row r="3003" spans="1:14">
      <c r="A3003" t="s">
        <v>6335</v>
      </c>
      <c r="B3003">
        <v>1</v>
      </c>
      <c r="C3003">
        <v>111</v>
      </c>
      <c r="D3003" t="s">
        <v>9283</v>
      </c>
      <c r="E3003">
        <v>14616</v>
      </c>
      <c r="F3003" t="s">
        <v>2218</v>
      </c>
      <c r="G3003" t="s">
        <v>9284</v>
      </c>
      <c r="H3003">
        <v>-11985384</v>
      </c>
      <c r="I3003" t="s">
        <v>9285</v>
      </c>
      <c r="J3003" t="s">
        <v>19</v>
      </c>
      <c r="K3003" t="s">
        <v>20</v>
      </c>
      <c r="L3003">
        <v>12000000</v>
      </c>
      <c r="M3003">
        <v>7.5</v>
      </c>
      <c r="N3003" t="s">
        <v>48</v>
      </c>
    </row>
    <row r="3004" spans="1:14">
      <c r="A3004" t="s">
        <v>4389</v>
      </c>
      <c r="B3004">
        <v>27</v>
      </c>
      <c r="C3004">
        <v>225</v>
      </c>
      <c r="D3004" t="s">
        <v>9286</v>
      </c>
      <c r="E3004">
        <v>8000000</v>
      </c>
      <c r="F3004" t="s">
        <v>3783</v>
      </c>
      <c r="G3004" t="s">
        <v>9287</v>
      </c>
      <c r="H3004">
        <v>-12000000</v>
      </c>
      <c r="I3004" t="s">
        <v>8917</v>
      </c>
      <c r="J3004" t="s">
        <v>19</v>
      </c>
      <c r="K3004" t="s">
        <v>20</v>
      </c>
      <c r="L3004">
        <v>20000000</v>
      </c>
      <c r="M3004">
        <v>6.6</v>
      </c>
      <c r="N3004" t="s">
        <v>1664</v>
      </c>
    </row>
    <row r="3005" spans="1:14">
      <c r="A3005" t="s">
        <v>5378</v>
      </c>
      <c r="B3005">
        <v>60</v>
      </c>
      <c r="C3005">
        <v>108</v>
      </c>
      <c r="D3005" t="s">
        <v>9288</v>
      </c>
      <c r="E3005">
        <v>6000000</v>
      </c>
      <c r="F3005" t="s">
        <v>79</v>
      </c>
      <c r="G3005" t="s">
        <v>9289</v>
      </c>
      <c r="H3005">
        <v>-12000000</v>
      </c>
      <c r="I3005" t="s">
        <v>9290</v>
      </c>
      <c r="J3005" t="s">
        <v>19</v>
      </c>
      <c r="K3005" t="s">
        <v>20</v>
      </c>
      <c r="L3005">
        <v>18000000</v>
      </c>
      <c r="M3005">
        <v>6.7</v>
      </c>
      <c r="N3005" t="s">
        <v>341</v>
      </c>
    </row>
    <row r="3006" spans="1:14">
      <c r="A3006" t="s">
        <v>3833</v>
      </c>
      <c r="B3006">
        <v>24</v>
      </c>
      <c r="C3006">
        <v>111</v>
      </c>
      <c r="D3006" t="s">
        <v>9291</v>
      </c>
      <c r="E3006">
        <v>6462576</v>
      </c>
      <c r="F3006" t="s">
        <v>9292</v>
      </c>
      <c r="G3006" t="s">
        <v>9293</v>
      </c>
      <c r="H3006">
        <v>-12037424</v>
      </c>
      <c r="I3006" t="s">
        <v>9294</v>
      </c>
      <c r="J3006" t="s">
        <v>19</v>
      </c>
      <c r="K3006" t="s">
        <v>20</v>
      </c>
      <c r="L3006">
        <v>18500000</v>
      </c>
      <c r="M3006">
        <v>5.4</v>
      </c>
      <c r="N3006" t="s">
        <v>48</v>
      </c>
    </row>
    <row r="3007" spans="1:14">
      <c r="A3007" t="s">
        <v>3906</v>
      </c>
      <c r="B3007">
        <v>95</v>
      </c>
      <c r="C3007">
        <v>106</v>
      </c>
      <c r="D3007" t="s">
        <v>3552</v>
      </c>
      <c r="E3007">
        <v>17951431</v>
      </c>
      <c r="F3007" t="s">
        <v>8384</v>
      </c>
      <c r="G3007" t="s">
        <v>9295</v>
      </c>
      <c r="H3007">
        <v>-12048569</v>
      </c>
      <c r="I3007" t="s">
        <v>1309</v>
      </c>
      <c r="J3007" t="s">
        <v>19</v>
      </c>
      <c r="K3007" t="s">
        <v>20</v>
      </c>
      <c r="L3007">
        <v>30000000</v>
      </c>
      <c r="M3007">
        <v>5.8</v>
      </c>
      <c r="N3007" t="s">
        <v>1040</v>
      </c>
    </row>
    <row r="3008" spans="1:14">
      <c r="A3008" t="s">
        <v>6346</v>
      </c>
      <c r="B3008">
        <v>145</v>
      </c>
      <c r="C3008">
        <v>83</v>
      </c>
      <c r="D3008" t="s">
        <v>9296</v>
      </c>
      <c r="E3008">
        <v>4930798</v>
      </c>
      <c r="F3008" t="s">
        <v>9297</v>
      </c>
      <c r="G3008" t="s">
        <v>9298</v>
      </c>
      <c r="H3008">
        <v>-12069202</v>
      </c>
      <c r="I3008" t="s">
        <v>9299</v>
      </c>
      <c r="J3008" t="s">
        <v>19</v>
      </c>
      <c r="K3008" t="s">
        <v>20</v>
      </c>
      <c r="L3008">
        <v>17000000</v>
      </c>
      <c r="M3008">
        <v>4.0999999999999996</v>
      </c>
      <c r="N3008" t="s">
        <v>1943</v>
      </c>
    </row>
    <row r="3009" spans="1:14">
      <c r="A3009" t="s">
        <v>2061</v>
      </c>
      <c r="B3009">
        <v>64</v>
      </c>
      <c r="C3009">
        <v>99</v>
      </c>
      <c r="D3009" t="s">
        <v>2670</v>
      </c>
      <c r="E3009">
        <v>16930185</v>
      </c>
      <c r="F3009" t="s">
        <v>2652</v>
      </c>
      <c r="G3009" t="s">
        <v>9300</v>
      </c>
      <c r="H3009">
        <v>-12069815</v>
      </c>
      <c r="I3009" t="s">
        <v>5182</v>
      </c>
      <c r="J3009" t="s">
        <v>19</v>
      </c>
      <c r="K3009" t="s">
        <v>2416</v>
      </c>
      <c r="L3009">
        <v>29000000</v>
      </c>
      <c r="M3009">
        <v>5.3</v>
      </c>
      <c r="N3009" t="s">
        <v>331</v>
      </c>
    </row>
    <row r="3010" spans="1:14">
      <c r="A3010" t="s">
        <v>3127</v>
      </c>
      <c r="B3010">
        <v>89</v>
      </c>
      <c r="C3010">
        <v>96</v>
      </c>
      <c r="D3010" t="s">
        <v>122</v>
      </c>
      <c r="E3010">
        <v>22913677</v>
      </c>
      <c r="F3010" t="s">
        <v>719</v>
      </c>
      <c r="G3010" t="s">
        <v>9301</v>
      </c>
      <c r="H3010">
        <v>-12086323</v>
      </c>
      <c r="I3010" t="s">
        <v>5133</v>
      </c>
      <c r="J3010" t="s">
        <v>19</v>
      </c>
      <c r="K3010" t="s">
        <v>20</v>
      </c>
      <c r="L3010">
        <v>35000000</v>
      </c>
      <c r="M3010">
        <v>6.3</v>
      </c>
      <c r="N3010" t="s">
        <v>669</v>
      </c>
    </row>
    <row r="3011" spans="1:14">
      <c r="A3011" t="s">
        <v>292</v>
      </c>
      <c r="B3011">
        <v>148</v>
      </c>
      <c r="C3011">
        <v>127</v>
      </c>
      <c r="D3011" t="s">
        <v>394</v>
      </c>
      <c r="E3011">
        <v>5887457</v>
      </c>
      <c r="F3011" t="s">
        <v>338</v>
      </c>
      <c r="G3011" t="s">
        <v>9302</v>
      </c>
      <c r="H3011">
        <v>-12112543</v>
      </c>
      <c r="I3011" t="s">
        <v>3783</v>
      </c>
      <c r="J3011" t="s">
        <v>19</v>
      </c>
      <c r="K3011" t="s">
        <v>20</v>
      </c>
      <c r="L3011">
        <v>18000000</v>
      </c>
      <c r="M3011">
        <v>7.9</v>
      </c>
      <c r="N3011" t="s">
        <v>8197</v>
      </c>
    </row>
    <row r="3012" spans="1:14">
      <c r="A3012" t="s">
        <v>555</v>
      </c>
      <c r="B3012">
        <v>323</v>
      </c>
      <c r="C3012">
        <v>119</v>
      </c>
      <c r="D3012" t="s">
        <v>28</v>
      </c>
      <c r="E3012">
        <v>22877808</v>
      </c>
      <c r="F3012" t="s">
        <v>29</v>
      </c>
      <c r="G3012" t="s">
        <v>9303</v>
      </c>
      <c r="H3012">
        <v>-12122192</v>
      </c>
      <c r="I3012" t="s">
        <v>9304</v>
      </c>
      <c r="J3012" t="s">
        <v>19</v>
      </c>
      <c r="K3012" t="s">
        <v>20</v>
      </c>
      <c r="L3012">
        <v>35000000</v>
      </c>
      <c r="M3012">
        <v>7.3</v>
      </c>
      <c r="N3012" t="s">
        <v>32</v>
      </c>
    </row>
    <row r="3013" spans="1:14">
      <c r="A3013" t="s">
        <v>1002</v>
      </c>
      <c r="B3013">
        <v>160</v>
      </c>
      <c r="C3013">
        <v>99</v>
      </c>
      <c r="D3013" t="s">
        <v>4324</v>
      </c>
      <c r="E3013">
        <v>8855646</v>
      </c>
      <c r="F3013" t="s">
        <v>328</v>
      </c>
      <c r="G3013" t="s">
        <v>9305</v>
      </c>
      <c r="H3013">
        <v>-12144354</v>
      </c>
      <c r="I3013" t="s">
        <v>5608</v>
      </c>
      <c r="J3013" t="s">
        <v>19</v>
      </c>
      <c r="K3013" t="s">
        <v>20</v>
      </c>
      <c r="L3013">
        <v>21000000</v>
      </c>
      <c r="M3013">
        <v>7.2</v>
      </c>
      <c r="N3013" t="s">
        <v>2649</v>
      </c>
    </row>
    <row r="3014" spans="1:14">
      <c r="A3014" t="s">
        <v>3336</v>
      </c>
      <c r="B3014">
        <v>32</v>
      </c>
      <c r="C3014">
        <v>99</v>
      </c>
      <c r="D3014" t="s">
        <v>1987</v>
      </c>
      <c r="E3014">
        <v>13829734</v>
      </c>
      <c r="F3014" t="s">
        <v>2218</v>
      </c>
      <c r="G3014" t="s">
        <v>9306</v>
      </c>
      <c r="H3014">
        <v>-12170266</v>
      </c>
      <c r="I3014" t="s">
        <v>4994</v>
      </c>
      <c r="J3014" t="s">
        <v>19</v>
      </c>
      <c r="K3014" t="s">
        <v>1075</v>
      </c>
      <c r="L3014">
        <v>26000000</v>
      </c>
      <c r="M3014">
        <v>4.3</v>
      </c>
      <c r="N3014" t="s">
        <v>9307</v>
      </c>
    </row>
    <row r="3015" spans="1:14">
      <c r="A3015" t="s">
        <v>393</v>
      </c>
      <c r="B3015">
        <v>87</v>
      </c>
      <c r="C3015">
        <v>90</v>
      </c>
      <c r="D3015" t="s">
        <v>4235</v>
      </c>
      <c r="E3015">
        <v>1752214</v>
      </c>
      <c r="F3015" t="s">
        <v>3276</v>
      </c>
      <c r="G3015" t="s">
        <v>9308</v>
      </c>
      <c r="H3015">
        <v>-12247786</v>
      </c>
      <c r="I3015" t="s">
        <v>3434</v>
      </c>
      <c r="J3015" t="s">
        <v>19</v>
      </c>
      <c r="K3015" t="s">
        <v>20</v>
      </c>
      <c r="L3015">
        <v>14000000</v>
      </c>
      <c r="M3015">
        <v>7.7</v>
      </c>
      <c r="N3015" t="s">
        <v>564</v>
      </c>
    </row>
    <row r="3016" spans="1:14">
      <c r="A3016" t="s">
        <v>430</v>
      </c>
      <c r="B3016">
        <v>412</v>
      </c>
      <c r="C3016">
        <v>122</v>
      </c>
      <c r="D3016" t="s">
        <v>615</v>
      </c>
      <c r="E3016">
        <v>17750583</v>
      </c>
      <c r="F3016" t="s">
        <v>28</v>
      </c>
      <c r="G3016" t="s">
        <v>9309</v>
      </c>
      <c r="H3016">
        <v>-12249417</v>
      </c>
      <c r="I3016" t="s">
        <v>6699</v>
      </c>
      <c r="J3016" t="s">
        <v>19</v>
      </c>
      <c r="K3016" t="s">
        <v>379</v>
      </c>
      <c r="L3016">
        <v>30000000</v>
      </c>
      <c r="M3016">
        <v>7.2</v>
      </c>
      <c r="N3016" t="s">
        <v>949</v>
      </c>
    </row>
    <row r="3017" spans="1:14">
      <c r="A3017" t="s">
        <v>509</v>
      </c>
      <c r="B3017">
        <v>209</v>
      </c>
      <c r="C3017">
        <v>114</v>
      </c>
      <c r="D3017" t="s">
        <v>616</v>
      </c>
      <c r="E3017">
        <v>5694401</v>
      </c>
      <c r="F3017" t="s">
        <v>332</v>
      </c>
      <c r="G3017" t="s">
        <v>9310</v>
      </c>
      <c r="H3017">
        <v>-12305599</v>
      </c>
      <c r="I3017" t="s">
        <v>1632</v>
      </c>
      <c r="J3017" t="s">
        <v>19</v>
      </c>
      <c r="K3017" t="s">
        <v>379</v>
      </c>
      <c r="L3017">
        <v>18000000</v>
      </c>
      <c r="M3017">
        <v>7.3</v>
      </c>
      <c r="N3017" t="s">
        <v>524</v>
      </c>
    </row>
    <row r="3018" spans="1:14">
      <c r="A3018" t="s">
        <v>1255</v>
      </c>
      <c r="B3018">
        <v>41</v>
      </c>
      <c r="C3018">
        <v>77</v>
      </c>
      <c r="D3018" t="s">
        <v>3875</v>
      </c>
      <c r="E3018">
        <v>9694105</v>
      </c>
      <c r="F3018" t="s">
        <v>1085</v>
      </c>
      <c r="G3018" t="s">
        <v>9311</v>
      </c>
      <c r="H3018">
        <v>-12305895</v>
      </c>
      <c r="I3018" t="s">
        <v>510</v>
      </c>
      <c r="J3018" t="s">
        <v>19</v>
      </c>
      <c r="K3018" t="s">
        <v>20</v>
      </c>
      <c r="L3018">
        <v>22000000</v>
      </c>
      <c r="M3018">
        <v>3.8</v>
      </c>
      <c r="N3018" t="s">
        <v>255</v>
      </c>
    </row>
    <row r="3019" spans="1:14">
      <c r="A3019" t="s">
        <v>1852</v>
      </c>
      <c r="B3019">
        <v>70</v>
      </c>
      <c r="C3019">
        <v>99</v>
      </c>
      <c r="D3019" t="s">
        <v>9312</v>
      </c>
      <c r="E3019">
        <v>27663982</v>
      </c>
      <c r="F3019" t="s">
        <v>754</v>
      </c>
      <c r="G3019" t="s">
        <v>9313</v>
      </c>
      <c r="H3019">
        <v>-12336018</v>
      </c>
      <c r="I3019" t="s">
        <v>9314</v>
      </c>
      <c r="J3019" t="s">
        <v>19</v>
      </c>
      <c r="K3019" t="s">
        <v>20</v>
      </c>
      <c r="L3019">
        <v>40000000</v>
      </c>
      <c r="M3019">
        <v>4.4000000000000004</v>
      </c>
      <c r="N3019" t="s">
        <v>1922</v>
      </c>
    </row>
    <row r="3020" spans="1:14">
      <c r="A3020" t="s">
        <v>539</v>
      </c>
      <c r="B3020">
        <v>90</v>
      </c>
      <c r="C3020">
        <v>102</v>
      </c>
      <c r="D3020" t="s">
        <v>9315</v>
      </c>
      <c r="E3020">
        <v>10660147</v>
      </c>
      <c r="F3020" t="s">
        <v>1931</v>
      </c>
      <c r="G3020" t="s">
        <v>9316</v>
      </c>
      <c r="H3020">
        <v>-12339853</v>
      </c>
      <c r="I3020" t="s">
        <v>9317</v>
      </c>
      <c r="J3020" t="s">
        <v>19</v>
      </c>
      <c r="K3020" t="s">
        <v>379</v>
      </c>
      <c r="L3020">
        <v>23000000</v>
      </c>
      <c r="M3020">
        <v>7.2</v>
      </c>
      <c r="N3020" t="s">
        <v>32</v>
      </c>
    </row>
    <row r="3021" spans="1:14">
      <c r="A3021" t="s">
        <v>677</v>
      </c>
      <c r="B3021">
        <v>36</v>
      </c>
      <c r="C3021">
        <v>104</v>
      </c>
      <c r="D3021" t="s">
        <v>8060</v>
      </c>
      <c r="E3021">
        <v>42610000</v>
      </c>
      <c r="F3021" t="s">
        <v>3197</v>
      </c>
      <c r="G3021" t="s">
        <v>9318</v>
      </c>
      <c r="H3021">
        <v>-12390000</v>
      </c>
      <c r="I3021" t="s">
        <v>9319</v>
      </c>
      <c r="J3021" t="s">
        <v>19</v>
      </c>
      <c r="K3021" t="s">
        <v>20</v>
      </c>
      <c r="L3021">
        <v>55000000</v>
      </c>
      <c r="M3021">
        <v>5.5</v>
      </c>
      <c r="N3021" t="s">
        <v>709</v>
      </c>
    </row>
    <row r="3022" spans="1:14">
      <c r="A3022" t="s">
        <v>1259</v>
      </c>
      <c r="B3022">
        <v>79</v>
      </c>
      <c r="C3022">
        <v>107</v>
      </c>
      <c r="D3022" t="s">
        <v>6125</v>
      </c>
      <c r="E3022">
        <v>7564000</v>
      </c>
      <c r="F3022" t="s">
        <v>1139</v>
      </c>
      <c r="G3022" t="s">
        <v>9320</v>
      </c>
      <c r="H3022">
        <v>-12436000</v>
      </c>
      <c r="I3022" t="s">
        <v>6165</v>
      </c>
      <c r="J3022" t="s">
        <v>19</v>
      </c>
      <c r="K3022" t="s">
        <v>20</v>
      </c>
      <c r="L3022">
        <v>20000000</v>
      </c>
      <c r="M3022">
        <v>6.2</v>
      </c>
      <c r="N3022" t="s">
        <v>5280</v>
      </c>
    </row>
    <row r="3023" spans="1:14">
      <c r="A3023" t="s">
        <v>576</v>
      </c>
      <c r="B3023">
        <v>214</v>
      </c>
      <c r="C3023">
        <v>108</v>
      </c>
      <c r="D3023" t="s">
        <v>3268</v>
      </c>
      <c r="E3023">
        <v>9528092</v>
      </c>
      <c r="F3023" t="s">
        <v>3429</v>
      </c>
      <c r="G3023" t="s">
        <v>9321</v>
      </c>
      <c r="H3023">
        <v>-12471908</v>
      </c>
      <c r="I3023" t="s">
        <v>8376</v>
      </c>
      <c r="J3023" t="s">
        <v>19</v>
      </c>
      <c r="K3023" t="s">
        <v>20</v>
      </c>
      <c r="L3023">
        <v>22000000</v>
      </c>
      <c r="M3023">
        <v>6.8</v>
      </c>
      <c r="N3023" t="s">
        <v>2244</v>
      </c>
    </row>
    <row r="3024" spans="1:14">
      <c r="A3024" t="s">
        <v>477</v>
      </c>
      <c r="B3024">
        <v>93</v>
      </c>
      <c r="C3024">
        <v>119</v>
      </c>
      <c r="D3024" t="s">
        <v>5827</v>
      </c>
      <c r="E3024">
        <v>37486138</v>
      </c>
      <c r="F3024" t="s">
        <v>2085</v>
      </c>
      <c r="G3024" t="s">
        <v>9322</v>
      </c>
      <c r="H3024">
        <v>-12513862</v>
      </c>
      <c r="I3024" t="s">
        <v>3643</v>
      </c>
      <c r="J3024" t="s">
        <v>19</v>
      </c>
      <c r="K3024" t="s">
        <v>20</v>
      </c>
      <c r="L3024">
        <v>50000000</v>
      </c>
      <c r="M3024">
        <v>6</v>
      </c>
      <c r="N3024" t="s">
        <v>564</v>
      </c>
    </row>
    <row r="3025" spans="1:14">
      <c r="A3025" t="s">
        <v>2782</v>
      </c>
      <c r="B3025">
        <v>328</v>
      </c>
      <c r="C3025">
        <v>103</v>
      </c>
      <c r="D3025" t="s">
        <v>9323</v>
      </c>
      <c r="E3025">
        <v>2412045</v>
      </c>
      <c r="F3025" t="s">
        <v>2033</v>
      </c>
      <c r="G3025" t="s">
        <v>9324</v>
      </c>
      <c r="H3025">
        <v>-12587955</v>
      </c>
      <c r="I3025" t="s">
        <v>2958</v>
      </c>
      <c r="J3025" t="s">
        <v>19</v>
      </c>
      <c r="K3025" t="s">
        <v>379</v>
      </c>
      <c r="L3025">
        <v>15000000</v>
      </c>
      <c r="M3025">
        <v>7.2</v>
      </c>
      <c r="N3025" t="s">
        <v>4388</v>
      </c>
    </row>
    <row r="3026" spans="1:14">
      <c r="A3026" t="s">
        <v>4808</v>
      </c>
      <c r="B3026">
        <v>2</v>
      </c>
      <c r="C3026">
        <v>115</v>
      </c>
      <c r="D3026" t="s">
        <v>9325</v>
      </c>
      <c r="E3026">
        <v>31662</v>
      </c>
      <c r="F3026" t="s">
        <v>76</v>
      </c>
      <c r="G3026" t="s">
        <v>9326</v>
      </c>
      <c r="H3026">
        <v>-12588338</v>
      </c>
      <c r="I3026" t="s">
        <v>9327</v>
      </c>
      <c r="J3026" t="s">
        <v>19</v>
      </c>
      <c r="K3026" t="s">
        <v>7539</v>
      </c>
      <c r="L3026">
        <v>12620000</v>
      </c>
      <c r="M3026">
        <v>6.8</v>
      </c>
      <c r="N3026" t="s">
        <v>6488</v>
      </c>
    </row>
    <row r="3027" spans="1:14">
      <c r="A3027" t="s">
        <v>1684</v>
      </c>
      <c r="B3027">
        <v>144</v>
      </c>
      <c r="C3027">
        <v>177</v>
      </c>
      <c r="D3027" t="s">
        <v>1253</v>
      </c>
      <c r="E3027">
        <v>27400000</v>
      </c>
      <c r="F3027" t="s">
        <v>1970</v>
      </c>
      <c r="G3027" t="s">
        <v>9328</v>
      </c>
      <c r="H3027">
        <v>-12600000</v>
      </c>
      <c r="I3027" t="s">
        <v>8917</v>
      </c>
      <c r="J3027" t="s">
        <v>19</v>
      </c>
      <c r="K3027" t="s">
        <v>20</v>
      </c>
      <c r="L3027">
        <v>40000000</v>
      </c>
      <c r="M3027">
        <v>6.6</v>
      </c>
      <c r="N3027" t="s">
        <v>63</v>
      </c>
    </row>
    <row r="3028" spans="1:14">
      <c r="A3028" t="s">
        <v>1688</v>
      </c>
      <c r="B3028">
        <v>185</v>
      </c>
      <c r="C3028">
        <v>122</v>
      </c>
      <c r="D3028" t="s">
        <v>901</v>
      </c>
      <c r="E3028">
        <v>52397389</v>
      </c>
      <c r="F3028" t="s">
        <v>100</v>
      </c>
      <c r="G3028" t="s">
        <v>9329</v>
      </c>
      <c r="H3028">
        <v>-12602611</v>
      </c>
      <c r="I3028" t="s">
        <v>1462</v>
      </c>
      <c r="J3028" t="s">
        <v>19</v>
      </c>
      <c r="K3028" t="s">
        <v>20</v>
      </c>
      <c r="L3028">
        <v>65000000</v>
      </c>
      <c r="M3028">
        <v>5.9</v>
      </c>
      <c r="N3028" t="s">
        <v>9330</v>
      </c>
    </row>
    <row r="3029" spans="1:14">
      <c r="A3029" t="s">
        <v>3938</v>
      </c>
      <c r="B3029">
        <v>31</v>
      </c>
      <c r="C3029">
        <v>77</v>
      </c>
      <c r="D3029" t="s">
        <v>6250</v>
      </c>
      <c r="E3029">
        <v>7382993</v>
      </c>
      <c r="F3029" t="s">
        <v>5289</v>
      </c>
      <c r="G3029" t="s">
        <v>9331</v>
      </c>
      <c r="H3029">
        <v>-12617007</v>
      </c>
      <c r="I3029" t="s">
        <v>4871</v>
      </c>
      <c r="J3029" t="s">
        <v>19</v>
      </c>
      <c r="K3029" t="s">
        <v>20</v>
      </c>
      <c r="L3029">
        <v>20000000</v>
      </c>
      <c r="M3029">
        <v>2.8</v>
      </c>
      <c r="N3029" t="s">
        <v>303</v>
      </c>
    </row>
    <row r="3030" spans="1:14">
      <c r="A3030" t="s">
        <v>851</v>
      </c>
      <c r="B3030">
        <v>222</v>
      </c>
      <c r="C3030">
        <v>111</v>
      </c>
      <c r="D3030" t="s">
        <v>2140</v>
      </c>
      <c r="E3030">
        <v>14337579</v>
      </c>
      <c r="F3030" t="s">
        <v>4011</v>
      </c>
      <c r="G3030" t="s">
        <v>9332</v>
      </c>
      <c r="H3030">
        <v>-12662421</v>
      </c>
      <c r="I3030" t="s">
        <v>1536</v>
      </c>
      <c r="J3030" t="s">
        <v>19</v>
      </c>
      <c r="K3030" t="s">
        <v>347</v>
      </c>
      <c r="L3030">
        <v>27000000</v>
      </c>
      <c r="M3030">
        <v>7.7</v>
      </c>
      <c r="N3030" t="s">
        <v>9333</v>
      </c>
    </row>
    <row r="3031" spans="1:14">
      <c r="A3031" t="s">
        <v>4361</v>
      </c>
      <c r="B3031">
        <v>216</v>
      </c>
      <c r="C3031">
        <v>161</v>
      </c>
      <c r="D3031" t="s">
        <v>9334</v>
      </c>
      <c r="E3031">
        <v>336467</v>
      </c>
      <c r="F3031" t="s">
        <v>3522</v>
      </c>
      <c r="G3031" t="s">
        <v>9335</v>
      </c>
      <c r="H3031">
        <v>-12663533</v>
      </c>
      <c r="I3031" t="s">
        <v>9336</v>
      </c>
      <c r="J3031" t="s">
        <v>19</v>
      </c>
      <c r="K3031" t="s">
        <v>822</v>
      </c>
      <c r="L3031">
        <v>13000000</v>
      </c>
      <c r="M3031">
        <v>7.3</v>
      </c>
      <c r="N3031" t="s">
        <v>5428</v>
      </c>
    </row>
    <row r="3032" spans="1:14">
      <c r="A3032" t="s">
        <v>1139</v>
      </c>
      <c r="B3032">
        <v>110</v>
      </c>
      <c r="C3032">
        <v>127</v>
      </c>
      <c r="D3032" t="s">
        <v>9337</v>
      </c>
      <c r="E3032">
        <v>301305</v>
      </c>
      <c r="F3032" t="s">
        <v>9338</v>
      </c>
      <c r="G3032" t="s">
        <v>9339</v>
      </c>
      <c r="H3032">
        <v>-12698695</v>
      </c>
      <c r="I3032" t="s">
        <v>9340</v>
      </c>
      <c r="J3032" t="s">
        <v>305</v>
      </c>
      <c r="K3032" t="s">
        <v>20</v>
      </c>
      <c r="L3032">
        <v>13000000</v>
      </c>
      <c r="M3032">
        <v>4.3</v>
      </c>
      <c r="N3032" t="s">
        <v>1138</v>
      </c>
    </row>
    <row r="3033" spans="1:14">
      <c r="A3033" t="s">
        <v>325</v>
      </c>
      <c r="B3033">
        <v>260</v>
      </c>
      <c r="C3033">
        <v>107</v>
      </c>
      <c r="D3033" t="s">
        <v>882</v>
      </c>
      <c r="E3033">
        <v>7268659</v>
      </c>
      <c r="F3033" t="s">
        <v>1557</v>
      </c>
      <c r="G3033" t="s">
        <v>9341</v>
      </c>
      <c r="H3033">
        <v>-12731341</v>
      </c>
      <c r="I3033" t="s">
        <v>9342</v>
      </c>
      <c r="J3033" t="s">
        <v>19</v>
      </c>
      <c r="K3033" t="s">
        <v>8050</v>
      </c>
      <c r="L3033">
        <v>20000000</v>
      </c>
      <c r="M3033">
        <v>5.6</v>
      </c>
      <c r="N3033" t="s">
        <v>709</v>
      </c>
    </row>
    <row r="3034" spans="1:14">
      <c r="A3034" t="s">
        <v>4155</v>
      </c>
      <c r="B3034">
        <v>181</v>
      </c>
      <c r="C3034">
        <v>99</v>
      </c>
      <c r="D3034" t="s">
        <v>2155</v>
      </c>
      <c r="E3034">
        <v>17266505</v>
      </c>
      <c r="F3034" t="s">
        <v>62</v>
      </c>
      <c r="G3034" t="s">
        <v>9343</v>
      </c>
      <c r="H3034">
        <v>-12733495</v>
      </c>
      <c r="I3034" t="s">
        <v>4663</v>
      </c>
      <c r="J3034" t="s">
        <v>19</v>
      </c>
      <c r="K3034" t="s">
        <v>20</v>
      </c>
      <c r="L3034">
        <v>30000000</v>
      </c>
      <c r="M3034">
        <v>5.4</v>
      </c>
      <c r="N3034" t="s">
        <v>6274</v>
      </c>
    </row>
    <row r="3035" spans="1:14">
      <c r="A3035" t="s">
        <v>782</v>
      </c>
      <c r="B3035">
        <v>225</v>
      </c>
      <c r="C3035">
        <v>109</v>
      </c>
      <c r="D3035" t="s">
        <v>1516</v>
      </c>
      <c r="E3035">
        <v>214966</v>
      </c>
      <c r="F3035" t="s">
        <v>2798</v>
      </c>
      <c r="G3035" t="s">
        <v>9344</v>
      </c>
      <c r="H3035">
        <v>-12785034</v>
      </c>
      <c r="I3035" t="s">
        <v>3109</v>
      </c>
      <c r="J3035" t="s">
        <v>19</v>
      </c>
      <c r="K3035" t="s">
        <v>20</v>
      </c>
      <c r="L3035">
        <v>13000000</v>
      </c>
      <c r="M3035">
        <v>6.1</v>
      </c>
      <c r="N3035" t="s">
        <v>1608</v>
      </c>
    </row>
    <row r="3036" spans="1:14">
      <c r="A3036" t="s">
        <v>883</v>
      </c>
      <c r="B3036">
        <v>150</v>
      </c>
      <c r="C3036">
        <v>111</v>
      </c>
      <c r="D3036" t="s">
        <v>9345</v>
      </c>
      <c r="E3036">
        <v>2203641</v>
      </c>
      <c r="F3036" t="s">
        <v>1610</v>
      </c>
      <c r="G3036" t="s">
        <v>9346</v>
      </c>
      <c r="H3036">
        <v>-12796359</v>
      </c>
      <c r="I3036" t="s">
        <v>9347</v>
      </c>
      <c r="J3036" t="s">
        <v>19</v>
      </c>
      <c r="K3036" t="s">
        <v>2850</v>
      </c>
      <c r="L3036">
        <v>15000000</v>
      </c>
      <c r="M3036">
        <v>6.7</v>
      </c>
      <c r="N3036" t="s">
        <v>1040</v>
      </c>
    </row>
    <row r="3037" spans="1:14">
      <c r="A3037" t="s">
        <v>4301</v>
      </c>
      <c r="B3037">
        <v>75</v>
      </c>
      <c r="C3037">
        <v>104</v>
      </c>
      <c r="D3037" t="s">
        <v>515</v>
      </c>
      <c r="E3037">
        <v>10696210</v>
      </c>
      <c r="F3037" t="s">
        <v>16</v>
      </c>
      <c r="G3037" t="s">
        <v>9348</v>
      </c>
      <c r="H3037">
        <v>-12803790</v>
      </c>
      <c r="I3037" t="s">
        <v>1987</v>
      </c>
      <c r="J3037" t="s">
        <v>19</v>
      </c>
      <c r="K3037" t="s">
        <v>20</v>
      </c>
      <c r="L3037">
        <v>23500000</v>
      </c>
      <c r="M3037">
        <v>3.9</v>
      </c>
      <c r="N3037" t="s">
        <v>3330</v>
      </c>
    </row>
    <row r="3038" spans="1:14">
      <c r="A3038" t="s">
        <v>1161</v>
      </c>
      <c r="B3038">
        <v>117</v>
      </c>
      <c r="C3038">
        <v>99</v>
      </c>
      <c r="D3038" t="s">
        <v>4899</v>
      </c>
      <c r="E3038">
        <v>31136950</v>
      </c>
      <c r="F3038" t="s">
        <v>6933</v>
      </c>
      <c r="G3038" t="s">
        <v>9349</v>
      </c>
      <c r="H3038">
        <v>-12863050</v>
      </c>
      <c r="I3038" t="s">
        <v>9350</v>
      </c>
      <c r="J3038" t="s">
        <v>19</v>
      </c>
      <c r="K3038" t="s">
        <v>20</v>
      </c>
      <c r="L3038">
        <v>44000000</v>
      </c>
      <c r="M3038">
        <v>6.5</v>
      </c>
      <c r="N3038" t="s">
        <v>575</v>
      </c>
    </row>
    <row r="3039" spans="1:14">
      <c r="A3039" t="s">
        <v>1354</v>
      </c>
      <c r="B3039">
        <v>258</v>
      </c>
      <c r="C3039">
        <v>94</v>
      </c>
      <c r="D3039" t="s">
        <v>5294</v>
      </c>
      <c r="E3039">
        <v>17120019</v>
      </c>
      <c r="F3039" t="s">
        <v>522</v>
      </c>
      <c r="G3039" t="s">
        <v>9351</v>
      </c>
      <c r="H3039">
        <v>-12879981</v>
      </c>
      <c r="I3039" t="s">
        <v>4285</v>
      </c>
      <c r="J3039" t="s">
        <v>19</v>
      </c>
      <c r="K3039" t="s">
        <v>20</v>
      </c>
      <c r="L3039">
        <v>30000000</v>
      </c>
      <c r="M3039">
        <v>6.5</v>
      </c>
      <c r="N3039" t="s">
        <v>524</v>
      </c>
    </row>
    <row r="3040" spans="1:14">
      <c r="A3040" t="s">
        <v>1518</v>
      </c>
      <c r="B3040">
        <v>64</v>
      </c>
      <c r="C3040">
        <v>94</v>
      </c>
      <c r="D3040" t="s">
        <v>1997</v>
      </c>
      <c r="E3040">
        <v>32095318</v>
      </c>
      <c r="F3040" t="s">
        <v>1176</v>
      </c>
      <c r="G3040" t="s">
        <v>9352</v>
      </c>
      <c r="H3040">
        <v>-12904682</v>
      </c>
      <c r="I3040" t="s">
        <v>547</v>
      </c>
      <c r="J3040" t="s">
        <v>19</v>
      </c>
      <c r="K3040" t="s">
        <v>20</v>
      </c>
      <c r="L3040">
        <v>45000000</v>
      </c>
      <c r="M3040">
        <v>5.5</v>
      </c>
      <c r="N3040" t="s">
        <v>921</v>
      </c>
    </row>
    <row r="3041" spans="1:14">
      <c r="A3041" t="s">
        <v>5824</v>
      </c>
      <c r="B3041">
        <v>25</v>
      </c>
      <c r="C3041">
        <v>125</v>
      </c>
      <c r="D3041" t="s">
        <v>6554</v>
      </c>
      <c r="E3041">
        <v>4068087</v>
      </c>
      <c r="F3041" t="s">
        <v>4846</v>
      </c>
      <c r="G3041" t="s">
        <v>9353</v>
      </c>
      <c r="H3041">
        <v>-12931913</v>
      </c>
      <c r="I3041" t="s">
        <v>9354</v>
      </c>
      <c r="J3041" t="s">
        <v>19</v>
      </c>
      <c r="K3041" t="s">
        <v>1075</v>
      </c>
      <c r="L3041">
        <v>17000000</v>
      </c>
      <c r="M3041">
        <v>7.7</v>
      </c>
      <c r="N3041" t="s">
        <v>1664</v>
      </c>
    </row>
    <row r="3042" spans="1:14">
      <c r="A3042" t="s">
        <v>1052</v>
      </c>
      <c r="B3042">
        <v>107</v>
      </c>
      <c r="C3042">
        <v>104</v>
      </c>
      <c r="D3042" t="s">
        <v>4669</v>
      </c>
      <c r="E3042">
        <v>27053815</v>
      </c>
      <c r="F3042" t="s">
        <v>7801</v>
      </c>
      <c r="G3042" t="s">
        <v>9355</v>
      </c>
      <c r="H3042">
        <v>-12946185</v>
      </c>
      <c r="I3042" t="s">
        <v>1931</v>
      </c>
      <c r="J3042" t="s">
        <v>19</v>
      </c>
      <c r="K3042" t="s">
        <v>2416</v>
      </c>
      <c r="L3042">
        <v>40000000</v>
      </c>
      <c r="M3042">
        <v>4.7</v>
      </c>
      <c r="N3042" t="s">
        <v>1528</v>
      </c>
    </row>
    <row r="3043" spans="1:14">
      <c r="A3043" t="s">
        <v>4178</v>
      </c>
      <c r="B3043">
        <v>185</v>
      </c>
      <c r="C3043">
        <v>120</v>
      </c>
      <c r="D3043" t="s">
        <v>1150</v>
      </c>
      <c r="E3043">
        <v>23947</v>
      </c>
      <c r="F3043" t="s">
        <v>4629</v>
      </c>
      <c r="G3043" t="s">
        <v>9356</v>
      </c>
      <c r="H3043">
        <v>-12976053</v>
      </c>
      <c r="I3043" t="s">
        <v>4558</v>
      </c>
      <c r="J3043" t="s">
        <v>19</v>
      </c>
      <c r="K3043" t="s">
        <v>20</v>
      </c>
      <c r="L3043">
        <v>13000000</v>
      </c>
      <c r="M3043">
        <v>7.7</v>
      </c>
      <c r="N3043" t="s">
        <v>1773</v>
      </c>
    </row>
    <row r="3044" spans="1:14">
      <c r="A3044" t="s">
        <v>4563</v>
      </c>
      <c r="B3044">
        <v>2</v>
      </c>
      <c r="C3044">
        <v>127</v>
      </c>
      <c r="D3044" t="s">
        <v>5250</v>
      </c>
      <c r="E3044">
        <v>1000000</v>
      </c>
      <c r="F3044" t="s">
        <v>183</v>
      </c>
      <c r="G3044" t="s">
        <v>9357</v>
      </c>
      <c r="H3044">
        <v>-13000000</v>
      </c>
      <c r="I3044" t="s">
        <v>9358</v>
      </c>
      <c r="J3044" t="s">
        <v>19</v>
      </c>
      <c r="K3044" t="s">
        <v>6021</v>
      </c>
      <c r="L3044">
        <v>14000000</v>
      </c>
      <c r="M3044">
        <v>6.5</v>
      </c>
      <c r="N3044" t="s">
        <v>9359</v>
      </c>
    </row>
    <row r="3045" spans="1:14">
      <c r="A3045" t="s">
        <v>3379</v>
      </c>
      <c r="B3045">
        <v>28</v>
      </c>
      <c r="C3045">
        <v>111</v>
      </c>
      <c r="D3045" t="s">
        <v>1367</v>
      </c>
      <c r="E3045">
        <v>1954202</v>
      </c>
      <c r="F3045" t="s">
        <v>9360</v>
      </c>
      <c r="G3045" t="s">
        <v>9361</v>
      </c>
      <c r="H3045">
        <v>-13045798</v>
      </c>
      <c r="I3045" t="s">
        <v>1823</v>
      </c>
      <c r="J3045" t="s">
        <v>19</v>
      </c>
      <c r="K3045" t="s">
        <v>20</v>
      </c>
      <c r="L3045">
        <v>15000000</v>
      </c>
      <c r="M3045">
        <v>6.3</v>
      </c>
      <c r="N3045" t="s">
        <v>588</v>
      </c>
    </row>
    <row r="3046" spans="1:14">
      <c r="A3046" t="s">
        <v>5411</v>
      </c>
      <c r="B3046">
        <v>21</v>
      </c>
      <c r="C3046">
        <v>98</v>
      </c>
      <c r="D3046" t="s">
        <v>9362</v>
      </c>
      <c r="E3046">
        <v>1953732</v>
      </c>
      <c r="F3046" t="s">
        <v>3115</v>
      </c>
      <c r="G3046" t="s">
        <v>9363</v>
      </c>
      <c r="H3046">
        <v>-13046268</v>
      </c>
      <c r="I3046" t="s">
        <v>9364</v>
      </c>
      <c r="J3046" t="s">
        <v>19</v>
      </c>
      <c r="K3046" t="s">
        <v>20</v>
      </c>
      <c r="L3046">
        <v>15000000</v>
      </c>
      <c r="M3046">
        <v>5.3</v>
      </c>
      <c r="N3046" t="s">
        <v>6238</v>
      </c>
    </row>
    <row r="3047" spans="1:14">
      <c r="A3047" t="s">
        <v>1888</v>
      </c>
      <c r="B3047">
        <v>158</v>
      </c>
      <c r="C3047">
        <v>108</v>
      </c>
      <c r="D3047" t="s">
        <v>1615</v>
      </c>
      <c r="E3047">
        <v>16930884</v>
      </c>
      <c r="F3047" t="s">
        <v>755</v>
      </c>
      <c r="G3047" t="s">
        <v>9365</v>
      </c>
      <c r="H3047">
        <v>-13069116</v>
      </c>
      <c r="I3047" t="s">
        <v>2555</v>
      </c>
      <c r="J3047" t="s">
        <v>19</v>
      </c>
      <c r="K3047" t="s">
        <v>20</v>
      </c>
      <c r="L3047">
        <v>30000000</v>
      </c>
      <c r="M3047">
        <v>5.9</v>
      </c>
      <c r="N3047" t="s">
        <v>1040</v>
      </c>
    </row>
    <row r="3048" spans="1:14">
      <c r="A3048" t="s">
        <v>6268</v>
      </c>
      <c r="B3048">
        <v>146</v>
      </c>
      <c r="C3048">
        <v>118</v>
      </c>
      <c r="D3048" t="s">
        <v>1620</v>
      </c>
      <c r="E3048">
        <v>2849142</v>
      </c>
      <c r="F3048" t="s">
        <v>5292</v>
      </c>
      <c r="G3048" t="s">
        <v>9366</v>
      </c>
      <c r="H3048">
        <v>-13150858</v>
      </c>
      <c r="I3048" t="s">
        <v>9367</v>
      </c>
      <c r="J3048" t="s">
        <v>19</v>
      </c>
      <c r="K3048" t="s">
        <v>20</v>
      </c>
      <c r="L3048">
        <v>16000000</v>
      </c>
      <c r="M3048">
        <v>7.2</v>
      </c>
      <c r="N3048" t="s">
        <v>48</v>
      </c>
    </row>
    <row r="3049" spans="1:14">
      <c r="A3049" t="s">
        <v>4298</v>
      </c>
      <c r="B3049">
        <v>2</v>
      </c>
      <c r="C3049">
        <v>118</v>
      </c>
      <c r="D3049" t="s">
        <v>278</v>
      </c>
      <c r="E3049">
        <v>800000</v>
      </c>
      <c r="F3049" t="s">
        <v>3432</v>
      </c>
      <c r="G3049" t="s">
        <v>9368</v>
      </c>
      <c r="H3049">
        <v>-13200000</v>
      </c>
      <c r="I3049" t="s">
        <v>2187</v>
      </c>
      <c r="J3049" t="s">
        <v>19</v>
      </c>
      <c r="K3049" t="s">
        <v>20</v>
      </c>
      <c r="L3049">
        <v>14000000</v>
      </c>
      <c r="M3049">
        <v>5.2</v>
      </c>
      <c r="N3049" t="s">
        <v>6808</v>
      </c>
    </row>
    <row r="3050" spans="1:14">
      <c r="A3050" t="s">
        <v>5005</v>
      </c>
      <c r="B3050">
        <v>133</v>
      </c>
      <c r="C3050">
        <v>89</v>
      </c>
      <c r="D3050" t="s">
        <v>328</v>
      </c>
      <c r="E3050">
        <v>21784432</v>
      </c>
      <c r="F3050" t="s">
        <v>371</v>
      </c>
      <c r="G3050" t="s">
        <v>9369</v>
      </c>
      <c r="H3050">
        <v>-13215568</v>
      </c>
      <c r="I3050" t="s">
        <v>5303</v>
      </c>
      <c r="J3050" t="s">
        <v>19</v>
      </c>
      <c r="K3050" t="s">
        <v>20</v>
      </c>
      <c r="L3050">
        <v>35000000</v>
      </c>
      <c r="M3050">
        <v>5.6</v>
      </c>
      <c r="N3050" t="s">
        <v>57</v>
      </c>
    </row>
    <row r="3051" spans="1:14">
      <c r="A3051" t="s">
        <v>2568</v>
      </c>
      <c r="B3051">
        <v>4</v>
      </c>
      <c r="C3051">
        <v>100</v>
      </c>
      <c r="D3051" t="s">
        <v>9370</v>
      </c>
      <c r="E3051">
        <v>163591</v>
      </c>
      <c r="F3051" t="s">
        <v>4490</v>
      </c>
      <c r="G3051" t="s">
        <v>9371</v>
      </c>
      <c r="H3051">
        <v>-13236409</v>
      </c>
      <c r="I3051" t="s">
        <v>4010</v>
      </c>
      <c r="J3051" t="s">
        <v>19</v>
      </c>
      <c r="K3051" t="s">
        <v>7539</v>
      </c>
      <c r="L3051">
        <v>13400000</v>
      </c>
      <c r="M3051">
        <v>3.6</v>
      </c>
      <c r="N3051" t="s">
        <v>57</v>
      </c>
    </row>
    <row r="3052" spans="1:14">
      <c r="A3052" t="s">
        <v>355</v>
      </c>
      <c r="B3052">
        <v>154</v>
      </c>
      <c r="C3052">
        <v>98</v>
      </c>
      <c r="D3052" t="s">
        <v>656</v>
      </c>
      <c r="E3052">
        <v>113733726</v>
      </c>
      <c r="F3052" t="s">
        <v>371</v>
      </c>
      <c r="G3052" t="s">
        <v>9372</v>
      </c>
      <c r="H3052">
        <v>-13266274</v>
      </c>
      <c r="I3052" t="s">
        <v>122</v>
      </c>
      <c r="J3052" t="s">
        <v>19</v>
      </c>
      <c r="K3052" t="s">
        <v>20</v>
      </c>
      <c r="L3052">
        <v>127000000</v>
      </c>
      <c r="M3052">
        <v>6.2</v>
      </c>
      <c r="N3052" t="s">
        <v>2049</v>
      </c>
    </row>
    <row r="3053" spans="1:14">
      <c r="A3053" t="s">
        <v>261</v>
      </c>
      <c r="B3053">
        <v>74</v>
      </c>
      <c r="C3053">
        <v>129</v>
      </c>
      <c r="D3053" t="s">
        <v>2887</v>
      </c>
      <c r="E3053">
        <v>186354</v>
      </c>
      <c r="F3053" t="s">
        <v>5084</v>
      </c>
      <c r="G3053" t="s">
        <v>9373</v>
      </c>
      <c r="H3053">
        <v>-13313646</v>
      </c>
      <c r="I3053" t="s">
        <v>9374</v>
      </c>
      <c r="J3053" t="s">
        <v>19</v>
      </c>
      <c r="K3053" t="s">
        <v>20</v>
      </c>
      <c r="L3053">
        <v>13500000</v>
      </c>
      <c r="M3053">
        <v>4.5</v>
      </c>
      <c r="N3053" t="s">
        <v>48</v>
      </c>
    </row>
    <row r="3054" spans="1:14">
      <c r="A3054" t="s">
        <v>2279</v>
      </c>
      <c r="B3054">
        <v>165</v>
      </c>
      <c r="C3054">
        <v>111</v>
      </c>
      <c r="D3054" t="s">
        <v>9375</v>
      </c>
      <c r="E3054">
        <v>6109075</v>
      </c>
      <c r="F3054" t="s">
        <v>1312</v>
      </c>
      <c r="G3054" t="s">
        <v>9376</v>
      </c>
      <c r="H3054">
        <v>-13320925</v>
      </c>
      <c r="I3054" t="s">
        <v>9377</v>
      </c>
      <c r="J3054" t="s">
        <v>65</v>
      </c>
      <c r="K3054" t="s">
        <v>822</v>
      </c>
      <c r="L3054">
        <v>19430000</v>
      </c>
      <c r="M3054">
        <v>6.7</v>
      </c>
      <c r="N3054" t="s">
        <v>949</v>
      </c>
    </row>
    <row r="3055" spans="1:14">
      <c r="A3055" t="s">
        <v>355</v>
      </c>
      <c r="B3055">
        <v>246</v>
      </c>
      <c r="C3055">
        <v>125</v>
      </c>
      <c r="D3055" t="s">
        <v>6895</v>
      </c>
      <c r="E3055">
        <v>44665963</v>
      </c>
      <c r="F3055" t="s">
        <v>215</v>
      </c>
      <c r="G3055" t="s">
        <v>9378</v>
      </c>
      <c r="H3055">
        <v>-13334037</v>
      </c>
      <c r="I3055" t="s">
        <v>240</v>
      </c>
      <c r="J3055" t="s">
        <v>19</v>
      </c>
      <c r="K3055" t="s">
        <v>20</v>
      </c>
      <c r="L3055">
        <v>58000000</v>
      </c>
      <c r="M3055">
        <v>6.3</v>
      </c>
      <c r="N3055" t="s">
        <v>57</v>
      </c>
    </row>
    <row r="3056" spans="1:14">
      <c r="A3056" t="s">
        <v>188</v>
      </c>
      <c r="B3056">
        <v>63</v>
      </c>
      <c r="C3056">
        <v>107</v>
      </c>
      <c r="D3056" t="s">
        <v>9379</v>
      </c>
      <c r="E3056">
        <v>18636537</v>
      </c>
      <c r="F3056" t="s">
        <v>29</v>
      </c>
      <c r="G3056" t="s">
        <v>9380</v>
      </c>
      <c r="H3056">
        <v>-13363463</v>
      </c>
      <c r="I3056" t="s">
        <v>6827</v>
      </c>
      <c r="J3056" t="s">
        <v>19</v>
      </c>
      <c r="K3056" t="s">
        <v>227</v>
      </c>
      <c r="L3056">
        <v>32000000</v>
      </c>
      <c r="M3056">
        <v>6.4</v>
      </c>
      <c r="N3056" t="s">
        <v>9381</v>
      </c>
    </row>
    <row r="3057" spans="1:14">
      <c r="A3057" t="s">
        <v>1132</v>
      </c>
      <c r="B3057">
        <v>298</v>
      </c>
      <c r="C3057">
        <v>125</v>
      </c>
      <c r="D3057" t="s">
        <v>3558</v>
      </c>
      <c r="E3057">
        <v>26616999</v>
      </c>
      <c r="F3057" t="s">
        <v>8853</v>
      </c>
      <c r="G3057" t="s">
        <v>9382</v>
      </c>
      <c r="H3057">
        <v>-13383001</v>
      </c>
      <c r="I3057" t="s">
        <v>9383</v>
      </c>
      <c r="J3057" t="s">
        <v>19</v>
      </c>
      <c r="K3057" t="s">
        <v>20</v>
      </c>
      <c r="L3057">
        <v>40000000</v>
      </c>
      <c r="M3057">
        <v>5.9</v>
      </c>
      <c r="N3057" t="s">
        <v>8636</v>
      </c>
    </row>
    <row r="3058" spans="1:14">
      <c r="A3058" t="s">
        <v>1852</v>
      </c>
      <c r="B3058">
        <v>149</v>
      </c>
      <c r="C3058">
        <v>122</v>
      </c>
      <c r="D3058" t="s">
        <v>1824</v>
      </c>
      <c r="E3058">
        <v>41609593</v>
      </c>
      <c r="F3058" t="s">
        <v>328</v>
      </c>
      <c r="G3058" t="s">
        <v>9384</v>
      </c>
      <c r="H3058">
        <v>-13390407</v>
      </c>
      <c r="I3058" t="s">
        <v>7227</v>
      </c>
      <c r="J3058" t="s">
        <v>19</v>
      </c>
      <c r="K3058" t="s">
        <v>379</v>
      </c>
      <c r="L3058">
        <v>55000000</v>
      </c>
      <c r="M3058">
        <v>7.3</v>
      </c>
      <c r="N3058" t="s">
        <v>1229</v>
      </c>
    </row>
    <row r="3059" spans="1:14">
      <c r="A3059" t="s">
        <v>4395</v>
      </c>
      <c r="B3059">
        <v>124</v>
      </c>
      <c r="C3059">
        <v>131</v>
      </c>
      <c r="D3059" t="s">
        <v>9385</v>
      </c>
      <c r="E3059">
        <v>85433</v>
      </c>
      <c r="F3059" t="s">
        <v>2536</v>
      </c>
      <c r="G3059" t="s">
        <v>9386</v>
      </c>
      <c r="H3059">
        <v>-13414567</v>
      </c>
      <c r="I3059" t="s">
        <v>9387</v>
      </c>
      <c r="J3059" t="s">
        <v>19</v>
      </c>
      <c r="K3059" t="s">
        <v>6245</v>
      </c>
      <c r="L3059">
        <v>13500000</v>
      </c>
      <c r="M3059">
        <v>7.8</v>
      </c>
      <c r="N3059" t="s">
        <v>9388</v>
      </c>
    </row>
    <row r="3060" spans="1:14">
      <c r="A3060" t="s">
        <v>399</v>
      </c>
      <c r="B3060">
        <v>117</v>
      </c>
      <c r="C3060">
        <v>98</v>
      </c>
      <c r="D3060" t="s">
        <v>968</v>
      </c>
      <c r="E3060">
        <v>55585389</v>
      </c>
      <c r="F3060" t="s">
        <v>1680</v>
      </c>
      <c r="G3060" t="s">
        <v>9389</v>
      </c>
      <c r="H3060">
        <v>-13414611</v>
      </c>
      <c r="I3060" t="s">
        <v>1200</v>
      </c>
      <c r="J3060" t="s">
        <v>19</v>
      </c>
      <c r="K3060" t="s">
        <v>20</v>
      </c>
      <c r="L3060">
        <v>69000000</v>
      </c>
      <c r="M3060">
        <v>5.9</v>
      </c>
      <c r="N3060" t="s">
        <v>2500</v>
      </c>
    </row>
    <row r="3061" spans="1:14">
      <c r="A3061" t="s">
        <v>2489</v>
      </c>
      <c r="B3061">
        <v>58</v>
      </c>
      <c r="C3061">
        <v>87</v>
      </c>
      <c r="D3061" t="s">
        <v>9012</v>
      </c>
      <c r="E3061">
        <v>6563357</v>
      </c>
      <c r="F3061" t="s">
        <v>9390</v>
      </c>
      <c r="G3061" t="s">
        <v>9391</v>
      </c>
      <c r="H3061">
        <v>-13436643</v>
      </c>
      <c r="I3061" t="s">
        <v>2656</v>
      </c>
      <c r="J3061" t="s">
        <v>19</v>
      </c>
      <c r="K3061" t="s">
        <v>20</v>
      </c>
      <c r="L3061">
        <v>20000000</v>
      </c>
      <c r="M3061">
        <v>5.3</v>
      </c>
      <c r="N3061" t="s">
        <v>473</v>
      </c>
    </row>
    <row r="3062" spans="1:14">
      <c r="A3062" t="s">
        <v>1064</v>
      </c>
      <c r="B3062">
        <v>199</v>
      </c>
      <c r="C3062">
        <v>122</v>
      </c>
      <c r="D3062" t="s">
        <v>1632</v>
      </c>
      <c r="E3062">
        <v>11538204</v>
      </c>
      <c r="F3062" t="s">
        <v>3861</v>
      </c>
      <c r="G3062" t="s">
        <v>9392</v>
      </c>
      <c r="H3062">
        <v>-13461796</v>
      </c>
      <c r="I3062" t="s">
        <v>135</v>
      </c>
      <c r="J3062" t="s">
        <v>19</v>
      </c>
      <c r="K3062" t="s">
        <v>20</v>
      </c>
      <c r="L3062">
        <v>25000000</v>
      </c>
      <c r="M3062">
        <v>7</v>
      </c>
      <c r="N3062" t="s">
        <v>9393</v>
      </c>
    </row>
    <row r="3063" spans="1:14">
      <c r="A3063" t="s">
        <v>4910</v>
      </c>
      <c r="B3063">
        <v>186</v>
      </c>
      <c r="C3063">
        <v>116</v>
      </c>
      <c r="D3063" t="s">
        <v>793</v>
      </c>
      <c r="E3063">
        <v>4435083</v>
      </c>
      <c r="F3063" t="s">
        <v>5084</v>
      </c>
      <c r="G3063" t="s">
        <v>9394</v>
      </c>
      <c r="H3063">
        <v>-13564917</v>
      </c>
      <c r="I3063" t="s">
        <v>9395</v>
      </c>
      <c r="J3063" t="s">
        <v>19</v>
      </c>
      <c r="K3063" t="s">
        <v>347</v>
      </c>
      <c r="L3063">
        <v>18000000</v>
      </c>
      <c r="M3063">
        <v>7.1</v>
      </c>
      <c r="N3063" t="s">
        <v>9396</v>
      </c>
    </row>
    <row r="3064" spans="1:14">
      <c r="A3064" t="s">
        <v>5410</v>
      </c>
      <c r="B3064">
        <v>75</v>
      </c>
      <c r="C3064">
        <v>83</v>
      </c>
      <c r="D3064" t="s">
        <v>3969</v>
      </c>
      <c r="E3064">
        <v>10431220</v>
      </c>
      <c r="F3064" t="s">
        <v>2834</v>
      </c>
      <c r="G3064" t="s">
        <v>9397</v>
      </c>
      <c r="H3064">
        <v>-13568780</v>
      </c>
      <c r="I3064" t="s">
        <v>821</v>
      </c>
      <c r="J3064" t="s">
        <v>19</v>
      </c>
      <c r="K3064" t="s">
        <v>20</v>
      </c>
      <c r="L3064">
        <v>24000000</v>
      </c>
      <c r="M3064">
        <v>4.0999999999999996</v>
      </c>
      <c r="N3064" t="s">
        <v>750</v>
      </c>
    </row>
    <row r="3065" spans="1:14">
      <c r="A3065" t="s">
        <v>3124</v>
      </c>
      <c r="B3065">
        <v>208</v>
      </c>
      <c r="C3065">
        <v>122</v>
      </c>
      <c r="D3065" t="s">
        <v>2459</v>
      </c>
      <c r="E3065">
        <v>2428883</v>
      </c>
      <c r="F3065" t="s">
        <v>1770</v>
      </c>
      <c r="G3065" t="s">
        <v>9398</v>
      </c>
      <c r="H3065">
        <v>-13571117</v>
      </c>
      <c r="I3065" t="s">
        <v>2087</v>
      </c>
      <c r="J3065" t="s">
        <v>19</v>
      </c>
      <c r="K3065" t="s">
        <v>20</v>
      </c>
      <c r="L3065">
        <v>16000000</v>
      </c>
      <c r="M3065">
        <v>6.6</v>
      </c>
      <c r="N3065" t="s">
        <v>1336</v>
      </c>
    </row>
    <row r="3066" spans="1:14">
      <c r="A3066" t="s">
        <v>2249</v>
      </c>
      <c r="B3066">
        <v>45</v>
      </c>
      <c r="C3066">
        <v>106</v>
      </c>
      <c r="D3066" t="s">
        <v>1470</v>
      </c>
      <c r="E3066">
        <v>6420319</v>
      </c>
      <c r="F3066" t="s">
        <v>1632</v>
      </c>
      <c r="G3066" t="s">
        <v>9399</v>
      </c>
      <c r="H3066">
        <v>-13579681</v>
      </c>
      <c r="I3066" t="s">
        <v>880</v>
      </c>
      <c r="J3066" t="s">
        <v>19</v>
      </c>
      <c r="K3066" t="s">
        <v>2875</v>
      </c>
      <c r="L3066">
        <v>20000000</v>
      </c>
      <c r="M3066">
        <v>7.4</v>
      </c>
      <c r="N3066" t="s">
        <v>744</v>
      </c>
    </row>
    <row r="3067" spans="1:14">
      <c r="A3067" t="s">
        <v>528</v>
      </c>
      <c r="B3067">
        <v>85</v>
      </c>
      <c r="C3067">
        <v>150</v>
      </c>
      <c r="D3067" t="s">
        <v>4999</v>
      </c>
      <c r="E3067">
        <v>4414535</v>
      </c>
      <c r="F3067" t="s">
        <v>1135</v>
      </c>
      <c r="G3067" t="s">
        <v>9400</v>
      </c>
      <c r="H3067">
        <v>-13585465</v>
      </c>
      <c r="I3067" t="s">
        <v>6351</v>
      </c>
      <c r="J3067" t="s">
        <v>19</v>
      </c>
      <c r="K3067" t="s">
        <v>379</v>
      </c>
      <c r="L3067">
        <v>18000000</v>
      </c>
      <c r="M3067">
        <v>7.8</v>
      </c>
      <c r="N3067" t="s">
        <v>48</v>
      </c>
    </row>
    <row r="3068" spans="1:14">
      <c r="A3068" t="s">
        <v>528</v>
      </c>
      <c r="B3068">
        <v>85</v>
      </c>
      <c r="C3068">
        <v>150</v>
      </c>
      <c r="D3068" t="s">
        <v>4999</v>
      </c>
      <c r="E3068">
        <v>4414535</v>
      </c>
      <c r="F3068" t="s">
        <v>1135</v>
      </c>
      <c r="G3068" t="s">
        <v>9400</v>
      </c>
      <c r="H3068">
        <v>-13585465</v>
      </c>
      <c r="I3068" t="s">
        <v>6351</v>
      </c>
      <c r="J3068" t="s">
        <v>19</v>
      </c>
      <c r="K3068" t="s">
        <v>379</v>
      </c>
      <c r="L3068">
        <v>18000000</v>
      </c>
      <c r="M3068">
        <v>7.8</v>
      </c>
      <c r="N3068" t="s">
        <v>48</v>
      </c>
    </row>
    <row r="3069" spans="1:14">
      <c r="A3069" t="s">
        <v>1397</v>
      </c>
      <c r="B3069">
        <v>500</v>
      </c>
      <c r="C3069">
        <v>132</v>
      </c>
      <c r="D3069" t="s">
        <v>615</v>
      </c>
      <c r="E3069">
        <v>146405371</v>
      </c>
      <c r="F3069" t="s">
        <v>92</v>
      </c>
      <c r="G3069" t="s">
        <v>9401</v>
      </c>
      <c r="H3069">
        <v>-13594629</v>
      </c>
      <c r="I3069" t="s">
        <v>1686</v>
      </c>
      <c r="J3069" t="s">
        <v>19</v>
      </c>
      <c r="K3069" t="s">
        <v>20</v>
      </c>
      <c r="L3069">
        <v>160000000</v>
      </c>
      <c r="M3069">
        <v>7.8</v>
      </c>
      <c r="N3069" t="s">
        <v>63</v>
      </c>
    </row>
    <row r="3070" spans="1:14">
      <c r="A3070" t="s">
        <v>2683</v>
      </c>
      <c r="B3070">
        <v>127</v>
      </c>
      <c r="C3070">
        <v>91</v>
      </c>
      <c r="D3070" t="s">
        <v>2518</v>
      </c>
      <c r="E3070">
        <v>26404753</v>
      </c>
      <c r="F3070" t="s">
        <v>6125</v>
      </c>
      <c r="G3070" t="s">
        <v>9402</v>
      </c>
      <c r="H3070">
        <v>-13595247</v>
      </c>
      <c r="I3070" t="s">
        <v>2308</v>
      </c>
      <c r="J3070" t="s">
        <v>19</v>
      </c>
      <c r="K3070" t="s">
        <v>20</v>
      </c>
      <c r="L3070">
        <v>40000000</v>
      </c>
      <c r="M3070">
        <v>5.3</v>
      </c>
      <c r="N3070" t="s">
        <v>1793</v>
      </c>
    </row>
    <row r="3071" spans="1:14">
      <c r="A3071" t="s">
        <v>1383</v>
      </c>
      <c r="B3071">
        <v>167</v>
      </c>
      <c r="C3071">
        <v>109</v>
      </c>
      <c r="D3071" t="s">
        <v>3030</v>
      </c>
      <c r="E3071">
        <v>1357042</v>
      </c>
      <c r="F3071" t="s">
        <v>9403</v>
      </c>
      <c r="G3071" t="s">
        <v>9404</v>
      </c>
      <c r="H3071">
        <v>-13642958</v>
      </c>
      <c r="I3071" t="s">
        <v>9405</v>
      </c>
      <c r="J3071" t="s">
        <v>19</v>
      </c>
      <c r="K3071" t="s">
        <v>9406</v>
      </c>
      <c r="L3071">
        <v>15000000</v>
      </c>
      <c r="M3071">
        <v>7.1</v>
      </c>
      <c r="N3071" t="s">
        <v>2244</v>
      </c>
    </row>
    <row r="3072" spans="1:14">
      <c r="A3072" t="s">
        <v>1978</v>
      </c>
      <c r="B3072">
        <v>250</v>
      </c>
      <c r="C3072">
        <v>111</v>
      </c>
      <c r="D3072" t="s">
        <v>163</v>
      </c>
      <c r="E3072">
        <v>1294640</v>
      </c>
      <c r="F3072" t="s">
        <v>3429</v>
      </c>
      <c r="G3072" t="s">
        <v>9407</v>
      </c>
      <c r="H3072">
        <v>-13705360</v>
      </c>
      <c r="I3072" t="s">
        <v>9408</v>
      </c>
      <c r="J3072" t="s">
        <v>19</v>
      </c>
      <c r="K3072" t="s">
        <v>20</v>
      </c>
      <c r="L3072">
        <v>15000000</v>
      </c>
      <c r="M3072">
        <v>6.5</v>
      </c>
      <c r="N3072" t="s">
        <v>960</v>
      </c>
    </row>
    <row r="3073" spans="1:14">
      <c r="A3073" t="s">
        <v>1561</v>
      </c>
      <c r="B3073">
        <v>178</v>
      </c>
      <c r="C3073">
        <v>117</v>
      </c>
      <c r="D3073" t="s">
        <v>5751</v>
      </c>
      <c r="E3073">
        <v>12276810</v>
      </c>
      <c r="F3073" t="s">
        <v>100</v>
      </c>
      <c r="G3073" t="s">
        <v>9409</v>
      </c>
      <c r="H3073">
        <v>-13723190</v>
      </c>
      <c r="I3073" t="s">
        <v>108</v>
      </c>
      <c r="J3073" t="s">
        <v>19</v>
      </c>
      <c r="K3073" t="s">
        <v>20</v>
      </c>
      <c r="L3073">
        <v>26000000</v>
      </c>
      <c r="M3073">
        <v>6.5</v>
      </c>
      <c r="N3073" t="s">
        <v>1759</v>
      </c>
    </row>
    <row r="3074" spans="1:14">
      <c r="A3074" t="s">
        <v>308</v>
      </c>
      <c r="B3074">
        <v>64</v>
      </c>
      <c r="C3074">
        <v>109</v>
      </c>
      <c r="D3074" t="s">
        <v>9410</v>
      </c>
      <c r="E3074">
        <v>4250320</v>
      </c>
      <c r="F3074" t="s">
        <v>9411</v>
      </c>
      <c r="G3074" t="s">
        <v>9412</v>
      </c>
      <c r="H3074">
        <v>-13749680</v>
      </c>
      <c r="I3074" t="s">
        <v>9413</v>
      </c>
      <c r="J3074" t="s">
        <v>19</v>
      </c>
      <c r="K3074" t="s">
        <v>20</v>
      </c>
      <c r="L3074">
        <v>18000000</v>
      </c>
      <c r="M3074">
        <v>6.8</v>
      </c>
      <c r="N3074" t="s">
        <v>9414</v>
      </c>
    </row>
    <row r="3075" spans="1:14">
      <c r="A3075" t="s">
        <v>2358</v>
      </c>
      <c r="B3075">
        <v>167</v>
      </c>
      <c r="C3075">
        <v>109</v>
      </c>
      <c r="D3075" t="s">
        <v>771</v>
      </c>
      <c r="E3075">
        <v>13248477</v>
      </c>
      <c r="F3075" t="s">
        <v>128</v>
      </c>
      <c r="G3075" t="s">
        <v>9415</v>
      </c>
      <c r="H3075">
        <v>-13751523</v>
      </c>
      <c r="I3075" t="s">
        <v>9416</v>
      </c>
      <c r="J3075" t="s">
        <v>19</v>
      </c>
      <c r="K3075" t="s">
        <v>20</v>
      </c>
      <c r="L3075">
        <v>27000000</v>
      </c>
      <c r="M3075">
        <v>6.2</v>
      </c>
      <c r="N3075" t="s">
        <v>861</v>
      </c>
    </row>
    <row r="3076" spans="1:14">
      <c r="A3076" t="s">
        <v>2382</v>
      </c>
      <c r="B3076">
        <v>120</v>
      </c>
      <c r="C3076">
        <v>127</v>
      </c>
      <c r="D3076" t="s">
        <v>3962</v>
      </c>
      <c r="E3076">
        <v>12188642</v>
      </c>
      <c r="F3076" t="s">
        <v>9417</v>
      </c>
      <c r="G3076" t="s">
        <v>9418</v>
      </c>
      <c r="H3076">
        <v>-13811358</v>
      </c>
      <c r="I3076" t="s">
        <v>1506</v>
      </c>
      <c r="J3076" t="s">
        <v>19</v>
      </c>
      <c r="K3076" t="s">
        <v>9419</v>
      </c>
      <c r="L3076">
        <v>26000000</v>
      </c>
      <c r="M3076">
        <v>6.9</v>
      </c>
      <c r="N3076" t="s">
        <v>1664</v>
      </c>
    </row>
    <row r="3077" spans="1:14">
      <c r="A3077" t="s">
        <v>2046</v>
      </c>
      <c r="B3077">
        <v>239</v>
      </c>
      <c r="C3077">
        <v>133</v>
      </c>
      <c r="D3077" t="s">
        <v>5673</v>
      </c>
      <c r="E3077">
        <v>21129348</v>
      </c>
      <c r="F3077" t="s">
        <v>4121</v>
      </c>
      <c r="G3077" t="s">
        <v>9420</v>
      </c>
      <c r="H3077">
        <v>-13870652</v>
      </c>
      <c r="I3077" t="s">
        <v>9421</v>
      </c>
      <c r="J3077" t="s">
        <v>19</v>
      </c>
      <c r="K3077" t="s">
        <v>20</v>
      </c>
      <c r="L3077">
        <v>35000000</v>
      </c>
      <c r="M3077">
        <v>7.4</v>
      </c>
      <c r="N3077" t="s">
        <v>1932</v>
      </c>
    </row>
    <row r="3078" spans="1:14">
      <c r="A3078" t="s">
        <v>4561</v>
      </c>
      <c r="B3078">
        <v>22</v>
      </c>
      <c r="C3078">
        <v>106</v>
      </c>
      <c r="D3078" t="s">
        <v>3599</v>
      </c>
      <c r="E3078">
        <v>115504</v>
      </c>
      <c r="F3078" t="s">
        <v>1997</v>
      </c>
      <c r="G3078" t="s">
        <v>9422</v>
      </c>
      <c r="H3078">
        <v>-13884496</v>
      </c>
      <c r="I3078" t="s">
        <v>9423</v>
      </c>
      <c r="J3078" t="s">
        <v>19</v>
      </c>
      <c r="K3078" t="s">
        <v>379</v>
      </c>
      <c r="L3078">
        <v>14000000</v>
      </c>
      <c r="M3078">
        <v>6.2</v>
      </c>
      <c r="N3078" t="s">
        <v>564</v>
      </c>
    </row>
    <row r="3079" spans="1:14">
      <c r="A3079" t="s">
        <v>313</v>
      </c>
      <c r="B3079">
        <v>180</v>
      </c>
      <c r="C3079">
        <v>99</v>
      </c>
      <c r="D3079" t="s">
        <v>7044</v>
      </c>
      <c r="E3079">
        <v>11100000</v>
      </c>
      <c r="F3079" t="s">
        <v>2121</v>
      </c>
      <c r="G3079" t="s">
        <v>9424</v>
      </c>
      <c r="H3079">
        <v>-13900000</v>
      </c>
      <c r="I3079" t="s">
        <v>9425</v>
      </c>
      <c r="J3079" t="s">
        <v>19</v>
      </c>
      <c r="K3079" t="s">
        <v>20</v>
      </c>
      <c r="L3079">
        <v>25000000</v>
      </c>
      <c r="M3079">
        <v>7.3</v>
      </c>
      <c r="N3079" t="s">
        <v>9426</v>
      </c>
    </row>
    <row r="3080" spans="1:14">
      <c r="A3080" t="s">
        <v>565</v>
      </c>
      <c r="B3080">
        <v>418</v>
      </c>
      <c r="C3080">
        <v>123</v>
      </c>
      <c r="D3080" t="s">
        <v>1883</v>
      </c>
      <c r="E3080">
        <v>161087183</v>
      </c>
      <c r="F3080" t="s">
        <v>263</v>
      </c>
      <c r="G3080" t="s">
        <v>9427</v>
      </c>
      <c r="H3080">
        <v>-13912817</v>
      </c>
      <c r="I3080" t="s">
        <v>735</v>
      </c>
      <c r="J3080" t="s">
        <v>19</v>
      </c>
      <c r="K3080" t="s">
        <v>20</v>
      </c>
      <c r="L3080">
        <v>175000000</v>
      </c>
      <c r="M3080">
        <v>6.9</v>
      </c>
      <c r="N3080" t="s">
        <v>1812</v>
      </c>
    </row>
    <row r="3081" spans="1:14">
      <c r="A3081" t="s">
        <v>308</v>
      </c>
      <c r="B3081">
        <v>34</v>
      </c>
      <c r="C3081">
        <v>103</v>
      </c>
      <c r="D3081" t="s">
        <v>9428</v>
      </c>
      <c r="E3081">
        <v>75078</v>
      </c>
      <c r="F3081" t="s">
        <v>9429</v>
      </c>
      <c r="G3081" t="s">
        <v>9430</v>
      </c>
      <c r="H3081">
        <v>-13924922</v>
      </c>
      <c r="I3081" t="s">
        <v>9278</v>
      </c>
      <c r="J3081" t="s">
        <v>19</v>
      </c>
      <c r="K3081" t="s">
        <v>20</v>
      </c>
      <c r="L3081">
        <v>14000000</v>
      </c>
      <c r="M3081">
        <v>6.3</v>
      </c>
      <c r="N3081" t="s">
        <v>57</v>
      </c>
    </row>
    <row r="3082" spans="1:14">
      <c r="A3082" t="s">
        <v>3735</v>
      </c>
      <c r="B3082">
        <v>112</v>
      </c>
      <c r="C3082">
        <v>105</v>
      </c>
      <c r="D3082" t="s">
        <v>5110</v>
      </c>
      <c r="E3082">
        <v>63260</v>
      </c>
      <c r="F3082" t="s">
        <v>8664</v>
      </c>
      <c r="G3082" t="s">
        <v>9431</v>
      </c>
      <c r="H3082">
        <v>-13936740</v>
      </c>
      <c r="I3082" t="s">
        <v>9432</v>
      </c>
      <c r="J3082" t="s">
        <v>19</v>
      </c>
      <c r="K3082" t="s">
        <v>822</v>
      </c>
      <c r="L3082">
        <v>14000000</v>
      </c>
      <c r="M3082">
        <v>6.7</v>
      </c>
      <c r="N3082" t="s">
        <v>9433</v>
      </c>
    </row>
    <row r="3083" spans="1:14">
      <c r="A3083" t="s">
        <v>2715</v>
      </c>
      <c r="B3083">
        <v>116</v>
      </c>
      <c r="C3083">
        <v>186</v>
      </c>
      <c r="D3083" t="s">
        <v>558</v>
      </c>
      <c r="E3083">
        <v>46495</v>
      </c>
      <c r="F3083" t="s">
        <v>613</v>
      </c>
      <c r="G3083" t="s">
        <v>9434</v>
      </c>
      <c r="H3083">
        <v>-13953505</v>
      </c>
      <c r="I3083" t="s">
        <v>2037</v>
      </c>
      <c r="J3083" t="s">
        <v>19</v>
      </c>
      <c r="K3083" t="s">
        <v>20</v>
      </c>
      <c r="L3083">
        <v>14000000</v>
      </c>
      <c r="M3083">
        <v>6.5</v>
      </c>
      <c r="N3083" t="s">
        <v>48</v>
      </c>
    </row>
    <row r="3084" spans="1:14">
      <c r="A3084" t="s">
        <v>2757</v>
      </c>
      <c r="B3084">
        <v>106</v>
      </c>
      <c r="C3084">
        <v>102</v>
      </c>
      <c r="D3084" t="s">
        <v>1189</v>
      </c>
      <c r="E3084">
        <v>24044532</v>
      </c>
      <c r="F3084" t="s">
        <v>9435</v>
      </c>
      <c r="G3084" t="s">
        <v>9436</v>
      </c>
      <c r="H3084">
        <v>-13955468</v>
      </c>
      <c r="I3084" t="s">
        <v>8145</v>
      </c>
      <c r="J3084" t="s">
        <v>19</v>
      </c>
      <c r="K3084" t="s">
        <v>20</v>
      </c>
      <c r="L3084">
        <v>38000000</v>
      </c>
      <c r="M3084">
        <v>5.6</v>
      </c>
      <c r="N3084" t="s">
        <v>32</v>
      </c>
    </row>
    <row r="3085" spans="1:14">
      <c r="A3085" t="s">
        <v>2507</v>
      </c>
      <c r="B3085">
        <v>117</v>
      </c>
      <c r="C3085">
        <v>108</v>
      </c>
      <c r="D3085" t="s">
        <v>3314</v>
      </c>
      <c r="E3085">
        <v>1039869</v>
      </c>
      <c r="F3085" t="s">
        <v>908</v>
      </c>
      <c r="G3085" t="s">
        <v>9437</v>
      </c>
      <c r="H3085">
        <v>-13960131</v>
      </c>
      <c r="I3085" t="s">
        <v>9438</v>
      </c>
      <c r="J3085" t="s">
        <v>19</v>
      </c>
      <c r="K3085" t="s">
        <v>1075</v>
      </c>
      <c r="L3085">
        <v>15000000</v>
      </c>
      <c r="M3085">
        <v>6.2</v>
      </c>
      <c r="N3085" t="s">
        <v>4721</v>
      </c>
    </row>
    <row r="3086" spans="1:14">
      <c r="A3086" t="s">
        <v>573</v>
      </c>
      <c r="B3086">
        <v>119</v>
      </c>
      <c r="C3086">
        <v>107</v>
      </c>
      <c r="D3086" t="s">
        <v>3252</v>
      </c>
      <c r="E3086">
        <v>11008432</v>
      </c>
      <c r="F3086" t="s">
        <v>83</v>
      </c>
      <c r="G3086" t="s">
        <v>9439</v>
      </c>
      <c r="H3086">
        <v>-13991568</v>
      </c>
      <c r="I3086" t="s">
        <v>4235</v>
      </c>
      <c r="J3086" t="s">
        <v>19</v>
      </c>
      <c r="K3086" t="s">
        <v>20</v>
      </c>
      <c r="L3086">
        <v>25000000</v>
      </c>
      <c r="M3086">
        <v>7.1</v>
      </c>
      <c r="N3086" t="s">
        <v>273</v>
      </c>
    </row>
    <row r="3087" spans="1:14">
      <c r="A3087" t="s">
        <v>1023</v>
      </c>
      <c r="B3087">
        <v>116</v>
      </c>
      <c r="C3087">
        <v>116</v>
      </c>
      <c r="D3087" t="s">
        <v>5001</v>
      </c>
      <c r="E3087">
        <v>6002756</v>
      </c>
      <c r="F3087" t="s">
        <v>616</v>
      </c>
      <c r="G3087" t="s">
        <v>9440</v>
      </c>
      <c r="H3087">
        <v>-13997244</v>
      </c>
      <c r="I3087" t="s">
        <v>9441</v>
      </c>
      <c r="J3087" t="s">
        <v>19</v>
      </c>
      <c r="K3087" t="s">
        <v>20</v>
      </c>
      <c r="L3087">
        <v>20000000</v>
      </c>
      <c r="M3087">
        <v>7.2</v>
      </c>
      <c r="N3087" t="s">
        <v>273</v>
      </c>
    </row>
    <row r="3088" spans="1:14">
      <c r="A3088" t="s">
        <v>2107</v>
      </c>
      <c r="B3088">
        <v>415</v>
      </c>
      <c r="C3088">
        <v>113</v>
      </c>
      <c r="D3088" t="s">
        <v>9442</v>
      </c>
      <c r="E3088">
        <v>45996718</v>
      </c>
      <c r="F3088" t="s">
        <v>1356</v>
      </c>
      <c r="G3088" t="s">
        <v>9443</v>
      </c>
      <c r="H3088">
        <v>-14003282</v>
      </c>
      <c r="I3088" t="s">
        <v>9444</v>
      </c>
      <c r="J3088" t="s">
        <v>19</v>
      </c>
      <c r="K3088" t="s">
        <v>20</v>
      </c>
      <c r="L3088">
        <v>60000000</v>
      </c>
      <c r="M3088">
        <v>6.7</v>
      </c>
      <c r="N3088" t="s">
        <v>87</v>
      </c>
    </row>
    <row r="3089" spans="1:14">
      <c r="A3089" t="s">
        <v>1281</v>
      </c>
      <c r="B3089">
        <v>230</v>
      </c>
      <c r="C3089">
        <v>120</v>
      </c>
      <c r="D3089" t="s">
        <v>8479</v>
      </c>
      <c r="E3089">
        <v>1984743</v>
      </c>
      <c r="F3089" t="s">
        <v>1853</v>
      </c>
      <c r="G3089" t="s">
        <v>9445</v>
      </c>
      <c r="H3089">
        <v>-14015257</v>
      </c>
      <c r="I3089" t="s">
        <v>9446</v>
      </c>
      <c r="J3089" t="s">
        <v>19</v>
      </c>
      <c r="K3089" t="s">
        <v>20</v>
      </c>
      <c r="L3089">
        <v>16000000</v>
      </c>
      <c r="M3089">
        <v>6.6</v>
      </c>
      <c r="N3089" t="s">
        <v>32</v>
      </c>
    </row>
    <row r="3090" spans="1:14">
      <c r="A3090" t="s">
        <v>474</v>
      </c>
      <c r="B3090">
        <v>198</v>
      </c>
      <c r="C3090">
        <v>124</v>
      </c>
      <c r="D3090" t="s">
        <v>1516</v>
      </c>
      <c r="E3090">
        <v>46975183</v>
      </c>
      <c r="F3090" t="s">
        <v>1269</v>
      </c>
      <c r="G3090" t="s">
        <v>9447</v>
      </c>
      <c r="H3090">
        <v>-14024817</v>
      </c>
      <c r="I3090" t="s">
        <v>9448</v>
      </c>
      <c r="J3090" t="s">
        <v>19</v>
      </c>
      <c r="K3090" t="s">
        <v>20</v>
      </c>
      <c r="L3090">
        <v>61000000</v>
      </c>
      <c r="M3090">
        <v>7.2</v>
      </c>
      <c r="N3090" t="s">
        <v>3582</v>
      </c>
    </row>
    <row r="3091" spans="1:14">
      <c r="A3091" t="s">
        <v>955</v>
      </c>
      <c r="B3091">
        <v>209</v>
      </c>
      <c r="C3091">
        <v>129</v>
      </c>
      <c r="D3091" t="s">
        <v>3238</v>
      </c>
      <c r="E3091">
        <v>65948711</v>
      </c>
      <c r="F3091" t="s">
        <v>1355</v>
      </c>
      <c r="G3091" t="s">
        <v>9449</v>
      </c>
      <c r="H3091">
        <v>-14051289</v>
      </c>
      <c r="I3091" t="s">
        <v>1947</v>
      </c>
      <c r="J3091" t="s">
        <v>19</v>
      </c>
      <c r="K3091" t="s">
        <v>20</v>
      </c>
      <c r="L3091">
        <v>80000000</v>
      </c>
      <c r="M3091">
        <v>6.6</v>
      </c>
      <c r="N3091" t="s">
        <v>3559</v>
      </c>
    </row>
    <row r="3092" spans="1:14">
      <c r="A3092" t="s">
        <v>4360</v>
      </c>
      <c r="B3092">
        <v>261</v>
      </c>
      <c r="C3092">
        <v>92</v>
      </c>
      <c r="D3092" t="s">
        <v>4145</v>
      </c>
      <c r="E3092">
        <v>55942830</v>
      </c>
      <c r="F3092" t="s">
        <v>3030</v>
      </c>
      <c r="G3092" t="s">
        <v>9450</v>
      </c>
      <c r="H3092">
        <v>-14057170</v>
      </c>
      <c r="I3092" t="s">
        <v>9451</v>
      </c>
      <c r="J3092" t="s">
        <v>19</v>
      </c>
      <c r="K3092" t="s">
        <v>20</v>
      </c>
      <c r="L3092">
        <v>70000000</v>
      </c>
      <c r="M3092">
        <v>6.3</v>
      </c>
      <c r="N3092" t="s">
        <v>9452</v>
      </c>
    </row>
    <row r="3093" spans="1:14">
      <c r="A3093" t="s">
        <v>5389</v>
      </c>
      <c r="B3093">
        <v>63</v>
      </c>
      <c r="C3093">
        <v>125</v>
      </c>
      <c r="D3093" t="s">
        <v>9453</v>
      </c>
      <c r="E3093">
        <v>927107</v>
      </c>
      <c r="F3093" t="s">
        <v>9454</v>
      </c>
      <c r="G3093" t="s">
        <v>9455</v>
      </c>
      <c r="H3093">
        <v>-14072893</v>
      </c>
      <c r="I3093" t="s">
        <v>9456</v>
      </c>
      <c r="J3093" t="s">
        <v>81</v>
      </c>
      <c r="K3093" t="s">
        <v>2416</v>
      </c>
      <c r="L3093">
        <v>15000000</v>
      </c>
      <c r="M3093">
        <v>7.3</v>
      </c>
      <c r="N3093" t="s">
        <v>9396</v>
      </c>
    </row>
    <row r="3094" spans="1:14">
      <c r="A3094" t="s">
        <v>1370</v>
      </c>
      <c r="B3094">
        <v>143</v>
      </c>
      <c r="C3094">
        <v>112</v>
      </c>
      <c r="D3094" t="s">
        <v>646</v>
      </c>
      <c r="E3094">
        <v>10911750</v>
      </c>
      <c r="F3094" t="s">
        <v>334</v>
      </c>
      <c r="G3094" t="s">
        <v>9457</v>
      </c>
      <c r="H3094">
        <v>-14088250</v>
      </c>
      <c r="I3094" t="s">
        <v>7190</v>
      </c>
      <c r="J3094" t="s">
        <v>19</v>
      </c>
      <c r="K3094" t="s">
        <v>20</v>
      </c>
      <c r="L3094">
        <v>25000000</v>
      </c>
      <c r="M3094">
        <v>6.5</v>
      </c>
      <c r="N3094" t="s">
        <v>744</v>
      </c>
    </row>
    <row r="3095" spans="1:14">
      <c r="A3095" t="s">
        <v>1938</v>
      </c>
      <c r="B3095">
        <v>140</v>
      </c>
      <c r="C3095">
        <v>139</v>
      </c>
      <c r="D3095" t="s">
        <v>7163</v>
      </c>
      <c r="E3095">
        <v>74205</v>
      </c>
      <c r="F3095" t="s">
        <v>24</v>
      </c>
      <c r="G3095" t="s">
        <v>9458</v>
      </c>
      <c r="H3095">
        <v>-14125795</v>
      </c>
      <c r="I3095" t="s">
        <v>9459</v>
      </c>
      <c r="J3095" t="s">
        <v>19</v>
      </c>
      <c r="K3095" t="s">
        <v>7040</v>
      </c>
      <c r="L3095">
        <v>14200000</v>
      </c>
      <c r="M3095">
        <v>7.4</v>
      </c>
      <c r="N3095" t="s">
        <v>48</v>
      </c>
    </row>
    <row r="3096" spans="1:14">
      <c r="A3096" t="s">
        <v>2079</v>
      </c>
      <c r="B3096">
        <v>129</v>
      </c>
      <c r="C3096">
        <v>98</v>
      </c>
      <c r="D3096" t="s">
        <v>310</v>
      </c>
      <c r="E3096">
        <v>16831505</v>
      </c>
      <c r="F3096" t="s">
        <v>192</v>
      </c>
      <c r="G3096" t="s">
        <v>9460</v>
      </c>
      <c r="H3096">
        <v>-14168495</v>
      </c>
      <c r="I3096" t="s">
        <v>9461</v>
      </c>
      <c r="J3096" t="s">
        <v>19</v>
      </c>
      <c r="K3096" t="s">
        <v>379</v>
      </c>
      <c r="L3096">
        <v>31000000</v>
      </c>
      <c r="M3096">
        <v>6.3</v>
      </c>
      <c r="N3096" t="s">
        <v>3941</v>
      </c>
    </row>
    <row r="3097" spans="1:14">
      <c r="A3097" t="s">
        <v>1157</v>
      </c>
      <c r="B3097">
        <v>111</v>
      </c>
      <c r="C3097">
        <v>112</v>
      </c>
      <c r="D3097" t="s">
        <v>453</v>
      </c>
      <c r="E3097">
        <v>6830957</v>
      </c>
      <c r="F3097" t="s">
        <v>1732</v>
      </c>
      <c r="G3097" t="s">
        <v>9462</v>
      </c>
      <c r="H3097">
        <v>-14169043</v>
      </c>
      <c r="I3097" t="s">
        <v>9198</v>
      </c>
      <c r="J3097" t="s">
        <v>19</v>
      </c>
      <c r="K3097" t="s">
        <v>20</v>
      </c>
      <c r="L3097">
        <v>21000000</v>
      </c>
      <c r="M3097">
        <v>6.7</v>
      </c>
      <c r="N3097" t="s">
        <v>32</v>
      </c>
    </row>
    <row r="3098" spans="1:14">
      <c r="A3098" t="s">
        <v>1053</v>
      </c>
      <c r="B3098">
        <v>122</v>
      </c>
      <c r="C3098">
        <v>88</v>
      </c>
      <c r="D3098" t="s">
        <v>2373</v>
      </c>
      <c r="E3098">
        <v>75817994</v>
      </c>
      <c r="F3098" t="s">
        <v>9463</v>
      </c>
      <c r="G3098" t="s">
        <v>9464</v>
      </c>
      <c r="H3098">
        <v>-14182006</v>
      </c>
      <c r="I3098" t="s">
        <v>5701</v>
      </c>
      <c r="J3098" t="s">
        <v>19</v>
      </c>
      <c r="K3098" t="s">
        <v>20</v>
      </c>
      <c r="L3098">
        <v>90000000</v>
      </c>
      <c r="M3098">
        <v>4.9000000000000004</v>
      </c>
      <c r="N3098" t="s">
        <v>9465</v>
      </c>
    </row>
    <row r="3099" spans="1:14">
      <c r="A3099" t="s">
        <v>5585</v>
      </c>
      <c r="B3099">
        <v>167</v>
      </c>
      <c r="C3099">
        <v>102</v>
      </c>
      <c r="D3099" t="s">
        <v>8042</v>
      </c>
      <c r="E3099">
        <v>17797316</v>
      </c>
      <c r="F3099" t="s">
        <v>240</v>
      </c>
      <c r="G3099" t="s">
        <v>9466</v>
      </c>
      <c r="H3099">
        <v>-14202684</v>
      </c>
      <c r="I3099" t="s">
        <v>7400</v>
      </c>
      <c r="J3099" t="s">
        <v>19</v>
      </c>
      <c r="K3099" t="s">
        <v>20</v>
      </c>
      <c r="L3099">
        <v>32000000</v>
      </c>
      <c r="M3099">
        <v>6.3</v>
      </c>
      <c r="N3099" t="s">
        <v>331</v>
      </c>
    </row>
    <row r="3100" spans="1:14">
      <c r="A3100" t="s">
        <v>2975</v>
      </c>
      <c r="B3100">
        <v>22</v>
      </c>
      <c r="C3100">
        <v>271</v>
      </c>
      <c r="D3100" t="s">
        <v>7980</v>
      </c>
      <c r="E3100">
        <v>10769960</v>
      </c>
      <c r="F3100" t="s">
        <v>741</v>
      </c>
      <c r="G3100" t="s">
        <v>9467</v>
      </c>
      <c r="H3100">
        <v>-14230040</v>
      </c>
      <c r="I3100" t="s">
        <v>9468</v>
      </c>
      <c r="J3100" t="s">
        <v>19</v>
      </c>
      <c r="K3100" t="s">
        <v>20</v>
      </c>
      <c r="L3100">
        <v>25000000</v>
      </c>
      <c r="M3100">
        <v>7.7</v>
      </c>
      <c r="N3100" t="s">
        <v>3922</v>
      </c>
    </row>
    <row r="3101" spans="1:14">
      <c r="A3101" t="s">
        <v>5482</v>
      </c>
      <c r="B3101">
        <v>117</v>
      </c>
      <c r="C3101">
        <v>131</v>
      </c>
      <c r="D3101" t="s">
        <v>9469</v>
      </c>
      <c r="E3101">
        <v>3752725</v>
      </c>
      <c r="F3101" t="s">
        <v>755</v>
      </c>
      <c r="G3101" t="s">
        <v>9470</v>
      </c>
      <c r="H3101">
        <v>-14247275</v>
      </c>
      <c r="I3101" t="s">
        <v>5015</v>
      </c>
      <c r="J3101" t="s">
        <v>19</v>
      </c>
      <c r="K3101" t="s">
        <v>20</v>
      </c>
      <c r="L3101">
        <v>18000000</v>
      </c>
      <c r="M3101">
        <v>7.1</v>
      </c>
      <c r="N3101" t="s">
        <v>32</v>
      </c>
    </row>
    <row r="3102" spans="1:14">
      <c r="A3102" t="s">
        <v>2581</v>
      </c>
      <c r="B3102">
        <v>350</v>
      </c>
      <c r="C3102">
        <v>125</v>
      </c>
      <c r="D3102" t="s">
        <v>6383</v>
      </c>
      <c r="E3102">
        <v>5749134</v>
      </c>
      <c r="F3102" t="s">
        <v>1339</v>
      </c>
      <c r="G3102" t="s">
        <v>9471</v>
      </c>
      <c r="H3102">
        <v>-14250866</v>
      </c>
      <c r="I3102" t="s">
        <v>226</v>
      </c>
      <c r="J3102" t="s">
        <v>19</v>
      </c>
      <c r="K3102" t="s">
        <v>20</v>
      </c>
      <c r="L3102">
        <v>20000000</v>
      </c>
      <c r="M3102">
        <v>7</v>
      </c>
      <c r="N3102" t="s">
        <v>87</v>
      </c>
    </row>
    <row r="3103" spans="1:14">
      <c r="A3103" t="s">
        <v>2148</v>
      </c>
      <c r="B3103">
        <v>72</v>
      </c>
      <c r="C3103">
        <v>99</v>
      </c>
      <c r="D3103" t="s">
        <v>666</v>
      </c>
      <c r="E3103">
        <v>10719367</v>
      </c>
      <c r="F3103" t="s">
        <v>4735</v>
      </c>
      <c r="G3103" t="s">
        <v>9472</v>
      </c>
      <c r="H3103">
        <v>-14280633</v>
      </c>
      <c r="I3103" t="s">
        <v>357</v>
      </c>
      <c r="J3103" t="s">
        <v>19</v>
      </c>
      <c r="K3103" t="s">
        <v>20</v>
      </c>
      <c r="L3103">
        <v>25000000</v>
      </c>
      <c r="M3103">
        <v>4.9000000000000004</v>
      </c>
      <c r="N3103" t="s">
        <v>9473</v>
      </c>
    </row>
    <row r="3104" spans="1:14">
      <c r="A3104" t="s">
        <v>944</v>
      </c>
      <c r="B3104">
        <v>154</v>
      </c>
      <c r="C3104">
        <v>130</v>
      </c>
      <c r="D3104" t="s">
        <v>1101</v>
      </c>
      <c r="E3104">
        <v>15709385</v>
      </c>
      <c r="F3104" t="s">
        <v>769</v>
      </c>
      <c r="G3104" t="s">
        <v>9474</v>
      </c>
      <c r="H3104">
        <v>-14290615</v>
      </c>
      <c r="I3104" t="s">
        <v>1737</v>
      </c>
      <c r="J3104" t="s">
        <v>19</v>
      </c>
      <c r="K3104" t="s">
        <v>20</v>
      </c>
      <c r="L3104">
        <v>30000000</v>
      </c>
      <c r="M3104">
        <v>6.7</v>
      </c>
      <c r="N3104" t="s">
        <v>1608</v>
      </c>
    </row>
    <row r="3105" spans="1:14">
      <c r="A3105" t="s">
        <v>1814</v>
      </c>
      <c r="B3105">
        <v>263</v>
      </c>
      <c r="C3105">
        <v>112</v>
      </c>
      <c r="D3105" t="s">
        <v>2791</v>
      </c>
      <c r="E3105">
        <v>3707794</v>
      </c>
      <c r="F3105" t="s">
        <v>192</v>
      </c>
      <c r="G3105" t="s">
        <v>9475</v>
      </c>
      <c r="H3105">
        <v>-14292206</v>
      </c>
      <c r="I3105" t="s">
        <v>9476</v>
      </c>
      <c r="J3105" t="s">
        <v>19</v>
      </c>
      <c r="K3105" t="s">
        <v>9477</v>
      </c>
      <c r="L3105">
        <v>18000000</v>
      </c>
      <c r="M3105">
        <v>6.7</v>
      </c>
      <c r="N3105" t="s">
        <v>95</v>
      </c>
    </row>
    <row r="3106" spans="1:14">
      <c r="A3106" t="s">
        <v>2125</v>
      </c>
      <c r="B3106">
        <v>160</v>
      </c>
      <c r="C3106">
        <v>126</v>
      </c>
      <c r="D3106" t="s">
        <v>9478</v>
      </c>
      <c r="E3106">
        <v>5701643</v>
      </c>
      <c r="F3106" t="s">
        <v>9479</v>
      </c>
      <c r="G3106" t="s">
        <v>9480</v>
      </c>
      <c r="H3106">
        <v>-14298357</v>
      </c>
      <c r="I3106" t="s">
        <v>9481</v>
      </c>
      <c r="J3106" t="s">
        <v>249</v>
      </c>
      <c r="K3106" t="s">
        <v>8050</v>
      </c>
      <c r="L3106">
        <v>20000000</v>
      </c>
      <c r="M3106">
        <v>7.3</v>
      </c>
      <c r="N3106" t="s">
        <v>8920</v>
      </c>
    </row>
    <row r="3107" spans="1:14">
      <c r="A3107" t="s">
        <v>2826</v>
      </c>
      <c r="B3107">
        <v>50</v>
      </c>
      <c r="C3107">
        <v>108</v>
      </c>
      <c r="D3107" t="s">
        <v>2054</v>
      </c>
      <c r="E3107">
        <v>19693891</v>
      </c>
      <c r="F3107" t="s">
        <v>6531</v>
      </c>
      <c r="G3107" t="s">
        <v>9482</v>
      </c>
      <c r="H3107">
        <v>-14306109</v>
      </c>
      <c r="I3107" t="s">
        <v>1071</v>
      </c>
      <c r="J3107" t="s">
        <v>19</v>
      </c>
      <c r="K3107" t="s">
        <v>20</v>
      </c>
      <c r="L3107">
        <v>34000000</v>
      </c>
      <c r="M3107">
        <v>4.9000000000000004</v>
      </c>
      <c r="N3107" t="s">
        <v>1093</v>
      </c>
    </row>
    <row r="3108" spans="1:14">
      <c r="A3108" t="s">
        <v>5059</v>
      </c>
      <c r="B3108">
        <v>36</v>
      </c>
      <c r="C3108">
        <v>97</v>
      </c>
      <c r="D3108" t="s">
        <v>2497</v>
      </c>
      <c r="E3108">
        <v>1686429</v>
      </c>
      <c r="F3108" t="s">
        <v>3021</v>
      </c>
      <c r="G3108" t="s">
        <v>9483</v>
      </c>
      <c r="H3108">
        <v>-14313571</v>
      </c>
      <c r="I3108" t="s">
        <v>3389</v>
      </c>
      <c r="J3108" t="s">
        <v>19</v>
      </c>
      <c r="K3108" t="s">
        <v>20</v>
      </c>
      <c r="L3108">
        <v>16000000</v>
      </c>
      <c r="M3108">
        <v>2.8</v>
      </c>
      <c r="N3108" t="s">
        <v>9484</v>
      </c>
    </row>
    <row r="3109" spans="1:14">
      <c r="A3109" t="s">
        <v>6473</v>
      </c>
      <c r="B3109">
        <v>40</v>
      </c>
      <c r="C3109">
        <v>93</v>
      </c>
      <c r="D3109" t="s">
        <v>3028</v>
      </c>
      <c r="E3109">
        <v>1181197</v>
      </c>
      <c r="F3109" t="s">
        <v>1621</v>
      </c>
      <c r="G3109" t="s">
        <v>9485</v>
      </c>
      <c r="H3109">
        <v>-14318803</v>
      </c>
      <c r="I3109" t="s">
        <v>6125</v>
      </c>
      <c r="J3109" t="s">
        <v>19</v>
      </c>
      <c r="K3109" t="s">
        <v>20</v>
      </c>
      <c r="L3109">
        <v>15500000</v>
      </c>
      <c r="M3109">
        <v>5.9</v>
      </c>
      <c r="N3109" t="s">
        <v>205</v>
      </c>
    </row>
    <row r="3110" spans="1:14">
      <c r="A3110" t="s">
        <v>961</v>
      </c>
      <c r="B3110">
        <v>64</v>
      </c>
      <c r="C3110">
        <v>135</v>
      </c>
      <c r="D3110" t="s">
        <v>2910</v>
      </c>
      <c r="E3110">
        <v>1666262</v>
      </c>
      <c r="F3110" t="s">
        <v>1131</v>
      </c>
      <c r="G3110" t="s">
        <v>9486</v>
      </c>
      <c r="H3110">
        <v>-14333738</v>
      </c>
      <c r="I3110" t="s">
        <v>6563</v>
      </c>
      <c r="J3110" t="s">
        <v>19</v>
      </c>
      <c r="K3110" t="s">
        <v>379</v>
      </c>
      <c r="L3110">
        <v>16000000</v>
      </c>
      <c r="M3110">
        <v>6.7</v>
      </c>
      <c r="N3110" t="s">
        <v>368</v>
      </c>
    </row>
    <row r="3111" spans="1:14">
      <c r="A3111" t="s">
        <v>837</v>
      </c>
      <c r="B3111">
        <v>131</v>
      </c>
      <c r="C3111">
        <v>83</v>
      </c>
      <c r="D3111" t="s">
        <v>266</v>
      </c>
      <c r="E3111">
        <v>90646554</v>
      </c>
      <c r="F3111" t="s">
        <v>888</v>
      </c>
      <c r="G3111" t="s">
        <v>9487</v>
      </c>
      <c r="H3111">
        <v>-14353446</v>
      </c>
      <c r="I3111" t="s">
        <v>5951</v>
      </c>
      <c r="J3111" t="s">
        <v>19</v>
      </c>
      <c r="K3111" t="s">
        <v>20</v>
      </c>
      <c r="L3111">
        <v>105000000</v>
      </c>
      <c r="M3111">
        <v>6.6</v>
      </c>
      <c r="N3111" t="s">
        <v>139</v>
      </c>
    </row>
    <row r="3112" spans="1:14">
      <c r="A3112" t="s">
        <v>1712</v>
      </c>
      <c r="B3112">
        <v>169</v>
      </c>
      <c r="C3112">
        <v>89</v>
      </c>
      <c r="D3112" t="s">
        <v>2917</v>
      </c>
      <c r="E3112">
        <v>9639242</v>
      </c>
      <c r="F3112" t="s">
        <v>2300</v>
      </c>
      <c r="G3112" t="s">
        <v>9488</v>
      </c>
      <c r="H3112">
        <v>-14360758</v>
      </c>
      <c r="I3112" t="s">
        <v>6895</v>
      </c>
      <c r="J3112" t="s">
        <v>19</v>
      </c>
      <c r="K3112" t="s">
        <v>20</v>
      </c>
      <c r="L3112">
        <v>24000000</v>
      </c>
      <c r="M3112">
        <v>4.9000000000000004</v>
      </c>
      <c r="N3112" t="s">
        <v>331</v>
      </c>
    </row>
    <row r="3113" spans="1:14">
      <c r="A3113" t="s">
        <v>4493</v>
      </c>
      <c r="B3113">
        <v>205</v>
      </c>
      <c r="C3113">
        <v>105</v>
      </c>
      <c r="D3113" t="s">
        <v>931</v>
      </c>
      <c r="E3113">
        <v>613556</v>
      </c>
      <c r="F3113" t="s">
        <v>6338</v>
      </c>
      <c r="G3113" t="s">
        <v>9489</v>
      </c>
      <c r="H3113">
        <v>-14386444</v>
      </c>
      <c r="I3113" t="s">
        <v>9490</v>
      </c>
      <c r="J3113" t="s">
        <v>75</v>
      </c>
      <c r="K3113" t="s">
        <v>934</v>
      </c>
      <c r="L3113">
        <v>15000000</v>
      </c>
      <c r="M3113">
        <v>6.4</v>
      </c>
      <c r="N3113" t="s">
        <v>1550</v>
      </c>
    </row>
    <row r="3114" spans="1:14">
      <c r="A3114" t="s">
        <v>2525</v>
      </c>
      <c r="B3114">
        <v>28</v>
      </c>
      <c r="C3114">
        <v>132</v>
      </c>
      <c r="D3114" t="s">
        <v>1286</v>
      </c>
      <c r="E3114">
        <v>1508689</v>
      </c>
      <c r="F3114" t="s">
        <v>1632</v>
      </c>
      <c r="G3114" t="s">
        <v>9491</v>
      </c>
      <c r="H3114">
        <v>-14491311</v>
      </c>
      <c r="I3114" t="s">
        <v>9292</v>
      </c>
      <c r="J3114" t="s">
        <v>19</v>
      </c>
      <c r="K3114" t="s">
        <v>20</v>
      </c>
      <c r="L3114">
        <v>16000000</v>
      </c>
      <c r="M3114">
        <v>6.7</v>
      </c>
      <c r="N3114" t="s">
        <v>32</v>
      </c>
    </row>
    <row r="3115" spans="1:14">
      <c r="A3115" t="s">
        <v>787</v>
      </c>
      <c r="B3115">
        <v>224</v>
      </c>
      <c r="C3115">
        <v>188</v>
      </c>
      <c r="D3115" t="s">
        <v>1730</v>
      </c>
      <c r="E3115">
        <v>22450975</v>
      </c>
      <c r="F3115" t="s">
        <v>4802</v>
      </c>
      <c r="G3115" t="s">
        <v>9492</v>
      </c>
      <c r="H3115">
        <v>-14549025</v>
      </c>
      <c r="I3115" t="s">
        <v>4938</v>
      </c>
      <c r="J3115" t="s">
        <v>19</v>
      </c>
      <c r="K3115" t="s">
        <v>20</v>
      </c>
      <c r="L3115">
        <v>37000000</v>
      </c>
      <c r="M3115">
        <v>8</v>
      </c>
      <c r="N3115" t="s">
        <v>48</v>
      </c>
    </row>
    <row r="3116" spans="1:14">
      <c r="A3116" t="s">
        <v>5618</v>
      </c>
      <c r="B3116">
        <v>73</v>
      </c>
      <c r="C3116">
        <v>105</v>
      </c>
      <c r="D3116" t="s">
        <v>1036</v>
      </c>
      <c r="E3116">
        <v>20422207</v>
      </c>
      <c r="F3116" t="s">
        <v>453</v>
      </c>
      <c r="G3116" t="s">
        <v>9493</v>
      </c>
      <c r="H3116">
        <v>-14577793</v>
      </c>
      <c r="I3116" t="s">
        <v>9494</v>
      </c>
      <c r="J3116" t="s">
        <v>19</v>
      </c>
      <c r="K3116" t="s">
        <v>20</v>
      </c>
      <c r="L3116">
        <v>35000000</v>
      </c>
      <c r="M3116">
        <v>5.2</v>
      </c>
      <c r="N3116" t="s">
        <v>564</v>
      </c>
    </row>
    <row r="3117" spans="1:14">
      <c r="A3117" t="s">
        <v>5856</v>
      </c>
      <c r="B3117">
        <v>75</v>
      </c>
      <c r="C3117">
        <v>118</v>
      </c>
      <c r="D3117" t="s">
        <v>9495</v>
      </c>
      <c r="E3117">
        <v>399879</v>
      </c>
      <c r="F3117" t="s">
        <v>9496</v>
      </c>
      <c r="G3117" t="s">
        <v>9497</v>
      </c>
      <c r="H3117">
        <v>-14600121</v>
      </c>
      <c r="I3117" t="s">
        <v>9498</v>
      </c>
      <c r="J3117" t="s">
        <v>19</v>
      </c>
      <c r="K3117" t="s">
        <v>347</v>
      </c>
      <c r="L3117">
        <v>15000000</v>
      </c>
      <c r="M3117">
        <v>6.4</v>
      </c>
      <c r="N3117" t="s">
        <v>1040</v>
      </c>
    </row>
    <row r="3118" spans="1:14">
      <c r="A3118" t="s">
        <v>1963</v>
      </c>
      <c r="B3118">
        <v>161</v>
      </c>
      <c r="C3118">
        <v>81</v>
      </c>
      <c r="D3118" t="s">
        <v>2357</v>
      </c>
      <c r="E3118">
        <v>135381507</v>
      </c>
      <c r="F3118" t="s">
        <v>179</v>
      </c>
      <c r="G3118" t="s">
        <v>9499</v>
      </c>
      <c r="H3118">
        <v>-14618493</v>
      </c>
      <c r="I3118" t="s">
        <v>4467</v>
      </c>
      <c r="J3118" t="s">
        <v>19</v>
      </c>
      <c r="K3118" t="s">
        <v>20</v>
      </c>
      <c r="L3118">
        <v>150000000</v>
      </c>
      <c r="M3118">
        <v>5.8</v>
      </c>
      <c r="N3118" t="s">
        <v>2198</v>
      </c>
    </row>
    <row r="3119" spans="1:14">
      <c r="A3119" t="s">
        <v>4413</v>
      </c>
      <c r="B3119">
        <v>109</v>
      </c>
      <c r="C3119">
        <v>98</v>
      </c>
      <c r="D3119" t="s">
        <v>956</v>
      </c>
      <c r="E3119">
        <v>353743</v>
      </c>
      <c r="F3119" t="s">
        <v>780</v>
      </c>
      <c r="G3119" t="s">
        <v>9500</v>
      </c>
      <c r="H3119">
        <v>-14646257</v>
      </c>
      <c r="I3119" t="s">
        <v>2154</v>
      </c>
      <c r="J3119" t="s">
        <v>19</v>
      </c>
      <c r="K3119" t="s">
        <v>379</v>
      </c>
      <c r="L3119">
        <v>15000000</v>
      </c>
      <c r="M3119">
        <v>6.9</v>
      </c>
      <c r="N3119" t="s">
        <v>9501</v>
      </c>
    </row>
    <row r="3120" spans="1:14">
      <c r="A3120" t="s">
        <v>58</v>
      </c>
      <c r="B3120">
        <v>276</v>
      </c>
      <c r="C3120">
        <v>119</v>
      </c>
      <c r="D3120" t="s">
        <v>9502</v>
      </c>
      <c r="E3120">
        <v>25335935</v>
      </c>
      <c r="F3120" t="s">
        <v>262</v>
      </c>
      <c r="G3120" t="s">
        <v>9503</v>
      </c>
      <c r="H3120">
        <v>-14664065</v>
      </c>
      <c r="I3120" t="s">
        <v>9504</v>
      </c>
      <c r="J3120" t="s">
        <v>19</v>
      </c>
      <c r="K3120" t="s">
        <v>20</v>
      </c>
      <c r="L3120">
        <v>40000000</v>
      </c>
      <c r="M3120">
        <v>8</v>
      </c>
      <c r="N3120" t="s">
        <v>27</v>
      </c>
    </row>
    <row r="3121" spans="1:14">
      <c r="A3121" t="s">
        <v>4429</v>
      </c>
      <c r="B3121">
        <v>40</v>
      </c>
      <c r="C3121">
        <v>99</v>
      </c>
      <c r="D3121" t="s">
        <v>9505</v>
      </c>
      <c r="E3121">
        <v>5333658</v>
      </c>
      <c r="F3121" t="s">
        <v>5696</v>
      </c>
      <c r="G3121" t="s">
        <v>9506</v>
      </c>
      <c r="H3121">
        <v>-14666342</v>
      </c>
      <c r="I3121" t="s">
        <v>9507</v>
      </c>
      <c r="J3121" t="s">
        <v>19</v>
      </c>
      <c r="K3121" t="s">
        <v>20</v>
      </c>
      <c r="L3121">
        <v>20000000</v>
      </c>
      <c r="M3121">
        <v>3.5</v>
      </c>
      <c r="N3121" t="s">
        <v>750</v>
      </c>
    </row>
    <row r="3122" spans="1:14">
      <c r="A3122" t="s">
        <v>1069</v>
      </c>
      <c r="B3122">
        <v>190</v>
      </c>
      <c r="C3122">
        <v>110</v>
      </c>
      <c r="D3122" t="s">
        <v>2455</v>
      </c>
      <c r="E3122">
        <v>10324441</v>
      </c>
      <c r="F3122" t="s">
        <v>4387</v>
      </c>
      <c r="G3122" t="s">
        <v>9508</v>
      </c>
      <c r="H3122">
        <v>-14675559</v>
      </c>
      <c r="I3122" t="s">
        <v>9509</v>
      </c>
      <c r="J3122" t="s">
        <v>19</v>
      </c>
      <c r="K3122" t="s">
        <v>20</v>
      </c>
      <c r="L3122">
        <v>25000000</v>
      </c>
      <c r="M3122">
        <v>5.8</v>
      </c>
      <c r="N3122" t="s">
        <v>2318</v>
      </c>
    </row>
    <row r="3123" spans="1:14">
      <c r="A3123" t="s">
        <v>4709</v>
      </c>
      <c r="B3123">
        <v>21</v>
      </c>
      <c r="C3123">
        <v>97</v>
      </c>
      <c r="D3123" t="s">
        <v>8739</v>
      </c>
      <c r="E3123">
        <v>2315683</v>
      </c>
      <c r="F3123" t="s">
        <v>2121</v>
      </c>
      <c r="G3123" t="s">
        <v>9510</v>
      </c>
      <c r="H3123">
        <v>-14684317</v>
      </c>
      <c r="I3123" t="s">
        <v>9511</v>
      </c>
      <c r="J3123" t="s">
        <v>19</v>
      </c>
      <c r="K3123" t="s">
        <v>379</v>
      </c>
      <c r="L3123">
        <v>17000000</v>
      </c>
      <c r="M3123">
        <v>3</v>
      </c>
      <c r="N3123" t="s">
        <v>9512</v>
      </c>
    </row>
    <row r="3124" spans="1:14">
      <c r="A3124" t="s">
        <v>922</v>
      </c>
      <c r="B3124">
        <v>248</v>
      </c>
      <c r="C3124">
        <v>91</v>
      </c>
      <c r="D3124" t="s">
        <v>4161</v>
      </c>
      <c r="E3124">
        <v>20275446</v>
      </c>
      <c r="F3124" t="s">
        <v>334</v>
      </c>
      <c r="G3124" t="s">
        <v>9513</v>
      </c>
      <c r="H3124">
        <v>-14724554</v>
      </c>
      <c r="I3124" t="s">
        <v>8492</v>
      </c>
      <c r="J3124" t="s">
        <v>19</v>
      </c>
      <c r="K3124" t="s">
        <v>20</v>
      </c>
      <c r="L3124">
        <v>35000000</v>
      </c>
      <c r="M3124">
        <v>6.5</v>
      </c>
      <c r="N3124" t="s">
        <v>524</v>
      </c>
    </row>
    <row r="3125" spans="1:14">
      <c r="A3125" t="s">
        <v>3101</v>
      </c>
      <c r="B3125">
        <v>79</v>
      </c>
      <c r="C3125">
        <v>111</v>
      </c>
      <c r="D3125" t="s">
        <v>9514</v>
      </c>
      <c r="E3125">
        <v>5205343</v>
      </c>
      <c r="F3125" t="s">
        <v>2109</v>
      </c>
      <c r="G3125" t="s">
        <v>9515</v>
      </c>
      <c r="H3125">
        <v>-14794657</v>
      </c>
      <c r="I3125" t="s">
        <v>8228</v>
      </c>
      <c r="J3125" t="s">
        <v>19</v>
      </c>
      <c r="K3125" t="s">
        <v>20</v>
      </c>
      <c r="L3125">
        <v>20000000</v>
      </c>
      <c r="M3125">
        <v>6.4</v>
      </c>
      <c r="N3125" t="s">
        <v>2353</v>
      </c>
    </row>
    <row r="3126" spans="1:14">
      <c r="A3126" t="s">
        <v>266</v>
      </c>
      <c r="B3126">
        <v>128</v>
      </c>
      <c r="C3126">
        <v>108</v>
      </c>
      <c r="D3126" t="s">
        <v>421</v>
      </c>
      <c r="E3126">
        <v>3203044</v>
      </c>
      <c r="F3126" t="s">
        <v>266</v>
      </c>
      <c r="G3126" t="s">
        <v>9516</v>
      </c>
      <c r="H3126">
        <v>-14796956</v>
      </c>
      <c r="I3126" t="s">
        <v>6125</v>
      </c>
      <c r="J3126" t="s">
        <v>19</v>
      </c>
      <c r="K3126" t="s">
        <v>20</v>
      </c>
      <c r="L3126">
        <v>18000000</v>
      </c>
      <c r="M3126">
        <v>6.4</v>
      </c>
      <c r="N3126" t="s">
        <v>331</v>
      </c>
    </row>
    <row r="3127" spans="1:14">
      <c r="A3127" t="s">
        <v>1041</v>
      </c>
      <c r="B3127">
        <v>57</v>
      </c>
      <c r="C3127">
        <v>115</v>
      </c>
      <c r="D3127" t="s">
        <v>8820</v>
      </c>
      <c r="E3127">
        <v>183088</v>
      </c>
      <c r="F3127" t="s">
        <v>1200</v>
      </c>
      <c r="G3127" t="s">
        <v>9517</v>
      </c>
      <c r="H3127">
        <v>-14816912</v>
      </c>
      <c r="I3127" t="s">
        <v>1143</v>
      </c>
      <c r="J3127" t="s">
        <v>19</v>
      </c>
      <c r="K3127" t="s">
        <v>20</v>
      </c>
      <c r="L3127">
        <v>15000000</v>
      </c>
      <c r="M3127">
        <v>7</v>
      </c>
      <c r="N3127" t="s">
        <v>6671</v>
      </c>
    </row>
    <row r="3128" spans="1:14">
      <c r="A3128" t="s">
        <v>5692</v>
      </c>
      <c r="B3128">
        <v>94</v>
      </c>
      <c r="C3128">
        <v>119</v>
      </c>
      <c r="D3128" t="s">
        <v>1548</v>
      </c>
      <c r="E3128">
        <v>25178165</v>
      </c>
      <c r="F3128" t="s">
        <v>1004</v>
      </c>
      <c r="G3128" t="s">
        <v>9518</v>
      </c>
      <c r="H3128">
        <v>-14821835</v>
      </c>
      <c r="I3128" t="s">
        <v>3432</v>
      </c>
      <c r="J3128" t="s">
        <v>19</v>
      </c>
      <c r="K3128" t="s">
        <v>20</v>
      </c>
      <c r="L3128">
        <v>40000000</v>
      </c>
      <c r="M3128">
        <v>6.7</v>
      </c>
      <c r="N3128" t="s">
        <v>32</v>
      </c>
    </row>
    <row r="3129" spans="1:14">
      <c r="A3129" t="s">
        <v>188</v>
      </c>
      <c r="B3129">
        <v>113</v>
      </c>
      <c r="C3129">
        <v>137</v>
      </c>
      <c r="D3129" t="s">
        <v>1090</v>
      </c>
      <c r="E3129">
        <v>35168395</v>
      </c>
      <c r="F3129" t="s">
        <v>190</v>
      </c>
      <c r="G3129" t="s">
        <v>9519</v>
      </c>
      <c r="H3129">
        <v>-14831605</v>
      </c>
      <c r="I3129" t="s">
        <v>9520</v>
      </c>
      <c r="J3129" t="s">
        <v>19</v>
      </c>
      <c r="K3129" t="s">
        <v>20</v>
      </c>
      <c r="L3129">
        <v>50000000</v>
      </c>
      <c r="M3129">
        <v>6.5</v>
      </c>
      <c r="N3129" t="s">
        <v>5245</v>
      </c>
    </row>
    <row r="3130" spans="1:14">
      <c r="A3130" t="s">
        <v>1783</v>
      </c>
      <c r="B3130">
        <v>91</v>
      </c>
      <c r="C3130">
        <v>110</v>
      </c>
      <c r="D3130" t="s">
        <v>9173</v>
      </c>
      <c r="E3130">
        <v>15156200</v>
      </c>
      <c r="F3130" t="s">
        <v>9521</v>
      </c>
      <c r="G3130" t="s">
        <v>9522</v>
      </c>
      <c r="H3130">
        <v>-14843800</v>
      </c>
      <c r="I3130" t="s">
        <v>9092</v>
      </c>
      <c r="J3130" t="s">
        <v>19</v>
      </c>
      <c r="K3130" t="s">
        <v>20</v>
      </c>
      <c r="L3130">
        <v>30000000</v>
      </c>
      <c r="M3130">
        <v>6</v>
      </c>
      <c r="N3130" t="s">
        <v>3582</v>
      </c>
    </row>
    <row r="3131" spans="1:14">
      <c r="A3131" t="s">
        <v>2203</v>
      </c>
      <c r="B3131">
        <v>148</v>
      </c>
      <c r="C3131">
        <v>94</v>
      </c>
      <c r="D3131" t="s">
        <v>9523</v>
      </c>
      <c r="E3131">
        <v>5132655</v>
      </c>
      <c r="F3131" t="s">
        <v>9524</v>
      </c>
      <c r="G3131" t="s">
        <v>9525</v>
      </c>
      <c r="H3131">
        <v>-14867345</v>
      </c>
      <c r="I3131" t="s">
        <v>9526</v>
      </c>
      <c r="J3131" t="s">
        <v>19</v>
      </c>
      <c r="K3131" t="s">
        <v>1075</v>
      </c>
      <c r="L3131">
        <v>20000000</v>
      </c>
      <c r="M3131">
        <v>2.2999999999999998</v>
      </c>
      <c r="N3131" t="s">
        <v>1767</v>
      </c>
    </row>
    <row r="3132" spans="1:14">
      <c r="A3132" t="s">
        <v>1082</v>
      </c>
      <c r="B3132">
        <v>190</v>
      </c>
      <c r="C3132">
        <v>99</v>
      </c>
      <c r="D3132" t="s">
        <v>9527</v>
      </c>
      <c r="E3132">
        <v>25117498</v>
      </c>
      <c r="F3132" t="s">
        <v>1931</v>
      </c>
      <c r="G3132" t="s">
        <v>9528</v>
      </c>
      <c r="H3132">
        <v>-14882502</v>
      </c>
      <c r="I3132" t="s">
        <v>9529</v>
      </c>
      <c r="J3132" t="s">
        <v>19</v>
      </c>
      <c r="K3132" t="s">
        <v>20</v>
      </c>
      <c r="L3132">
        <v>40000000</v>
      </c>
      <c r="M3132">
        <v>5.7</v>
      </c>
      <c r="N3132" t="s">
        <v>1943</v>
      </c>
    </row>
    <row r="3133" spans="1:14">
      <c r="A3133" t="s">
        <v>4898</v>
      </c>
      <c r="B3133">
        <v>70</v>
      </c>
      <c r="C3133">
        <v>100</v>
      </c>
      <c r="D3133" t="s">
        <v>9530</v>
      </c>
      <c r="E3133">
        <v>10114315</v>
      </c>
      <c r="F3133" t="s">
        <v>7236</v>
      </c>
      <c r="G3133" t="s">
        <v>9531</v>
      </c>
      <c r="H3133">
        <v>-14885685</v>
      </c>
      <c r="I3133" t="s">
        <v>9532</v>
      </c>
      <c r="J3133" t="s">
        <v>19</v>
      </c>
      <c r="K3133" t="s">
        <v>20</v>
      </c>
      <c r="L3133">
        <v>25000000</v>
      </c>
      <c r="M3133">
        <v>6.4</v>
      </c>
      <c r="N3133" t="s">
        <v>205</v>
      </c>
    </row>
    <row r="3134" spans="1:14">
      <c r="A3134" t="s">
        <v>6037</v>
      </c>
      <c r="B3134">
        <v>416</v>
      </c>
      <c r="C3134">
        <v>132</v>
      </c>
      <c r="D3134" t="s">
        <v>231</v>
      </c>
      <c r="E3134">
        <v>155111815</v>
      </c>
      <c r="F3134" t="s">
        <v>60</v>
      </c>
      <c r="G3134" t="s">
        <v>9533</v>
      </c>
      <c r="H3134">
        <v>-14888185</v>
      </c>
      <c r="I3134" t="s">
        <v>3077</v>
      </c>
      <c r="J3134" t="s">
        <v>19</v>
      </c>
      <c r="K3134" t="s">
        <v>20</v>
      </c>
      <c r="L3134">
        <v>170000000</v>
      </c>
      <c r="M3134">
        <v>6.1</v>
      </c>
      <c r="N3134" t="s">
        <v>155</v>
      </c>
    </row>
    <row r="3135" spans="1:14">
      <c r="A3135" t="s">
        <v>6053</v>
      </c>
      <c r="B3135">
        <v>177</v>
      </c>
      <c r="C3135">
        <v>103</v>
      </c>
      <c r="D3135" t="s">
        <v>9534</v>
      </c>
      <c r="E3135">
        <v>73548</v>
      </c>
      <c r="F3135" t="s">
        <v>128</v>
      </c>
      <c r="G3135" t="s">
        <v>9535</v>
      </c>
      <c r="H3135">
        <v>-14926452</v>
      </c>
      <c r="I3135" t="s">
        <v>1636</v>
      </c>
      <c r="J3135" t="s">
        <v>19</v>
      </c>
      <c r="K3135" t="s">
        <v>20</v>
      </c>
      <c r="L3135">
        <v>15000000</v>
      </c>
      <c r="M3135">
        <v>6.1</v>
      </c>
      <c r="N3135" t="s">
        <v>9536</v>
      </c>
    </row>
    <row r="3136" spans="1:14">
      <c r="A3136" t="s">
        <v>2067</v>
      </c>
      <c r="B3136">
        <v>20</v>
      </c>
      <c r="C3136">
        <v>105</v>
      </c>
      <c r="D3136" t="s">
        <v>2524</v>
      </c>
      <c r="E3136">
        <v>10070000</v>
      </c>
      <c r="F3136" t="s">
        <v>1085</v>
      </c>
      <c r="G3136" t="s">
        <v>9537</v>
      </c>
      <c r="H3136">
        <v>-14930000</v>
      </c>
      <c r="I3136" t="s">
        <v>9538</v>
      </c>
      <c r="J3136" t="s">
        <v>19</v>
      </c>
      <c r="K3136" t="s">
        <v>20</v>
      </c>
      <c r="L3136">
        <v>25000000</v>
      </c>
      <c r="M3136">
        <v>6.2</v>
      </c>
      <c r="N3136" t="s">
        <v>564</v>
      </c>
    </row>
    <row r="3137" spans="1:14">
      <c r="A3137" t="s">
        <v>1185</v>
      </c>
      <c r="B3137">
        <v>215</v>
      </c>
      <c r="C3137">
        <v>118</v>
      </c>
      <c r="D3137" t="s">
        <v>4121</v>
      </c>
      <c r="E3137">
        <v>37035845</v>
      </c>
      <c r="F3137" t="s">
        <v>100</v>
      </c>
      <c r="G3137" t="s">
        <v>9539</v>
      </c>
      <c r="H3137">
        <v>-14964155</v>
      </c>
      <c r="I3137" t="s">
        <v>9540</v>
      </c>
      <c r="J3137" t="s">
        <v>19</v>
      </c>
      <c r="K3137" t="s">
        <v>20</v>
      </c>
      <c r="L3137">
        <v>52000000</v>
      </c>
      <c r="M3137">
        <v>6.4</v>
      </c>
      <c r="N3137" t="s">
        <v>466</v>
      </c>
    </row>
    <row r="3138" spans="1:14">
      <c r="A3138" t="s">
        <v>4065</v>
      </c>
      <c r="B3138">
        <v>62</v>
      </c>
      <c r="C3138">
        <v>90</v>
      </c>
      <c r="D3138" t="s">
        <v>755</v>
      </c>
      <c r="E3138">
        <v>28870</v>
      </c>
      <c r="F3138" t="s">
        <v>646</v>
      </c>
      <c r="G3138" t="s">
        <v>9541</v>
      </c>
      <c r="H3138">
        <v>-14971130</v>
      </c>
      <c r="I3138" t="s">
        <v>2336</v>
      </c>
      <c r="J3138" t="s">
        <v>19</v>
      </c>
      <c r="K3138" t="s">
        <v>20</v>
      </c>
      <c r="L3138">
        <v>15000000</v>
      </c>
      <c r="M3138">
        <v>5.0999999999999996</v>
      </c>
      <c r="N3138" t="s">
        <v>1608</v>
      </c>
    </row>
    <row r="3139" spans="1:14">
      <c r="A3139" t="s">
        <v>6439</v>
      </c>
      <c r="B3139">
        <v>67</v>
      </c>
      <c r="C3139">
        <v>92</v>
      </c>
      <c r="D3139" t="s">
        <v>9282</v>
      </c>
      <c r="E3139">
        <v>23091</v>
      </c>
      <c r="F3139" t="s">
        <v>2172</v>
      </c>
      <c r="G3139" t="s">
        <v>9542</v>
      </c>
      <c r="H3139">
        <v>-14976909</v>
      </c>
      <c r="I3139" t="s">
        <v>4917</v>
      </c>
      <c r="J3139" t="s">
        <v>19</v>
      </c>
      <c r="K3139" t="s">
        <v>379</v>
      </c>
      <c r="L3139">
        <v>15000000</v>
      </c>
      <c r="M3139">
        <v>6.2</v>
      </c>
      <c r="N3139" t="s">
        <v>1138</v>
      </c>
    </row>
    <row r="3140" spans="1:14">
      <c r="A3140" t="s">
        <v>4543</v>
      </c>
      <c r="B3140">
        <v>50</v>
      </c>
      <c r="C3140">
        <v>93</v>
      </c>
      <c r="D3140" t="s">
        <v>9543</v>
      </c>
      <c r="E3140">
        <v>20380</v>
      </c>
      <c r="F3140" t="s">
        <v>7656</v>
      </c>
      <c r="G3140" t="s">
        <v>9544</v>
      </c>
      <c r="H3140">
        <v>-14979620</v>
      </c>
      <c r="I3140" t="s">
        <v>8637</v>
      </c>
      <c r="J3140" t="s">
        <v>19</v>
      </c>
      <c r="K3140" t="s">
        <v>20</v>
      </c>
      <c r="L3140">
        <v>15000000</v>
      </c>
      <c r="M3140">
        <v>5.9</v>
      </c>
      <c r="N3140" t="s">
        <v>9545</v>
      </c>
    </row>
    <row r="3141" spans="1:14">
      <c r="A3141" t="s">
        <v>4891</v>
      </c>
      <c r="B3141">
        <v>167</v>
      </c>
      <c r="C3141">
        <v>100</v>
      </c>
      <c r="D3141" t="s">
        <v>2094</v>
      </c>
      <c r="E3141">
        <v>5005883</v>
      </c>
      <c r="F3141" t="s">
        <v>4558</v>
      </c>
      <c r="G3141" t="s">
        <v>9546</v>
      </c>
      <c r="H3141">
        <v>-14994117</v>
      </c>
      <c r="I3141" t="s">
        <v>4530</v>
      </c>
      <c r="J3141" t="s">
        <v>19</v>
      </c>
      <c r="K3141" t="s">
        <v>20</v>
      </c>
      <c r="L3141">
        <v>20000000</v>
      </c>
      <c r="M3141">
        <v>6.1</v>
      </c>
      <c r="N3141" t="s">
        <v>2141</v>
      </c>
    </row>
    <row r="3142" spans="1:14">
      <c r="A3142" t="s">
        <v>5648</v>
      </c>
      <c r="B3142">
        <v>50</v>
      </c>
      <c r="C3142">
        <v>102</v>
      </c>
      <c r="D3142" t="s">
        <v>8685</v>
      </c>
      <c r="E3142">
        <v>2000000</v>
      </c>
      <c r="F3142" t="s">
        <v>9547</v>
      </c>
      <c r="G3142" t="s">
        <v>9548</v>
      </c>
      <c r="H3142">
        <v>-15000000</v>
      </c>
      <c r="I3142" t="s">
        <v>9549</v>
      </c>
      <c r="J3142" t="s">
        <v>19</v>
      </c>
      <c r="K3142" t="s">
        <v>20</v>
      </c>
      <c r="L3142">
        <v>17000000</v>
      </c>
      <c r="M3142">
        <v>6.4</v>
      </c>
      <c r="N3142" t="s">
        <v>1425</v>
      </c>
    </row>
    <row r="3143" spans="1:14">
      <c r="A3143" t="s">
        <v>3605</v>
      </c>
      <c r="B3143">
        <v>140</v>
      </c>
      <c r="C3143">
        <v>93</v>
      </c>
      <c r="D3143" t="s">
        <v>2286</v>
      </c>
      <c r="E3143">
        <v>14888028</v>
      </c>
      <c r="F3143" t="s">
        <v>2177</v>
      </c>
      <c r="G3143" t="s">
        <v>9550</v>
      </c>
      <c r="H3143">
        <v>-15111972</v>
      </c>
      <c r="I3143" t="s">
        <v>8886</v>
      </c>
      <c r="J3143" t="s">
        <v>19</v>
      </c>
      <c r="K3143" t="s">
        <v>20</v>
      </c>
      <c r="L3143">
        <v>30000000</v>
      </c>
      <c r="M3143">
        <v>5.0999999999999996</v>
      </c>
      <c r="N3143" t="s">
        <v>1425</v>
      </c>
    </row>
    <row r="3144" spans="1:14">
      <c r="A3144" t="s">
        <v>450</v>
      </c>
      <c r="B3144">
        <v>199</v>
      </c>
      <c r="C3144">
        <v>102</v>
      </c>
      <c r="D3144" t="s">
        <v>4310</v>
      </c>
      <c r="E3144">
        <v>36883539</v>
      </c>
      <c r="F3144" t="s">
        <v>202</v>
      </c>
      <c r="G3144" t="s">
        <v>9551</v>
      </c>
      <c r="H3144">
        <v>-15116461</v>
      </c>
      <c r="I3144" t="s">
        <v>9552</v>
      </c>
      <c r="J3144" t="s">
        <v>19</v>
      </c>
      <c r="K3144" t="s">
        <v>2416</v>
      </c>
      <c r="L3144">
        <v>52000000</v>
      </c>
      <c r="M3144">
        <v>6.6</v>
      </c>
      <c r="N3144" t="s">
        <v>87</v>
      </c>
    </row>
    <row r="3145" spans="1:14">
      <c r="A3145" t="s">
        <v>2530</v>
      </c>
      <c r="B3145">
        <v>129</v>
      </c>
      <c r="C3145">
        <v>100</v>
      </c>
      <c r="D3145" t="s">
        <v>6273</v>
      </c>
      <c r="E3145">
        <v>6852144</v>
      </c>
      <c r="F3145" t="s">
        <v>3132</v>
      </c>
      <c r="G3145" t="s">
        <v>9553</v>
      </c>
      <c r="H3145">
        <v>-15147856</v>
      </c>
      <c r="I3145" t="s">
        <v>9554</v>
      </c>
      <c r="J3145" t="s">
        <v>19</v>
      </c>
      <c r="K3145" t="s">
        <v>1075</v>
      </c>
      <c r="L3145">
        <v>22000000</v>
      </c>
      <c r="M3145">
        <v>6.2</v>
      </c>
      <c r="N3145" t="s">
        <v>3011</v>
      </c>
    </row>
    <row r="3146" spans="1:14">
      <c r="A3146" t="s">
        <v>6432</v>
      </c>
      <c r="B3146">
        <v>60</v>
      </c>
      <c r="C3146">
        <v>102</v>
      </c>
      <c r="D3146" t="s">
        <v>1320</v>
      </c>
      <c r="E3146">
        <v>317040</v>
      </c>
      <c r="F3146" t="s">
        <v>231</v>
      </c>
      <c r="G3146" t="s">
        <v>9555</v>
      </c>
      <c r="H3146">
        <v>-15182960</v>
      </c>
      <c r="I3146" t="s">
        <v>2140</v>
      </c>
      <c r="J3146" t="s">
        <v>19</v>
      </c>
      <c r="K3146" t="s">
        <v>20</v>
      </c>
      <c r="L3146">
        <v>15500000</v>
      </c>
      <c r="M3146">
        <v>6.8</v>
      </c>
      <c r="N3146" t="s">
        <v>32</v>
      </c>
    </row>
    <row r="3147" spans="1:14">
      <c r="A3147" t="s">
        <v>5812</v>
      </c>
      <c r="B3147">
        <v>67</v>
      </c>
      <c r="C3147">
        <v>89</v>
      </c>
      <c r="D3147" t="s">
        <v>9556</v>
      </c>
      <c r="E3147">
        <v>313436</v>
      </c>
      <c r="F3147" t="s">
        <v>9557</v>
      </c>
      <c r="G3147" t="s">
        <v>9558</v>
      </c>
      <c r="H3147">
        <v>-15186564</v>
      </c>
      <c r="I3147" t="s">
        <v>9559</v>
      </c>
      <c r="J3147" t="s">
        <v>133</v>
      </c>
      <c r="K3147" t="s">
        <v>7516</v>
      </c>
      <c r="L3147">
        <v>15500000</v>
      </c>
      <c r="M3147">
        <v>7.6</v>
      </c>
      <c r="N3147" t="s">
        <v>167</v>
      </c>
    </row>
    <row r="3148" spans="1:14">
      <c r="A3148" t="s">
        <v>4325</v>
      </c>
      <c r="B3148">
        <v>40</v>
      </c>
      <c r="C3148">
        <v>94</v>
      </c>
      <c r="D3148" t="s">
        <v>9560</v>
      </c>
      <c r="E3148">
        <v>81525</v>
      </c>
      <c r="F3148" t="s">
        <v>9561</v>
      </c>
      <c r="G3148" t="s">
        <v>9562</v>
      </c>
      <c r="H3148">
        <v>-15218475</v>
      </c>
      <c r="I3148" t="s">
        <v>9563</v>
      </c>
      <c r="J3148" t="s">
        <v>65</v>
      </c>
      <c r="K3148" t="s">
        <v>822</v>
      </c>
      <c r="L3148">
        <v>15300000</v>
      </c>
      <c r="M3148">
        <v>6.6</v>
      </c>
      <c r="N3148" t="s">
        <v>2492</v>
      </c>
    </row>
    <row r="3149" spans="1:14">
      <c r="A3149" t="s">
        <v>804</v>
      </c>
      <c r="B3149">
        <v>55</v>
      </c>
      <c r="C3149">
        <v>98</v>
      </c>
      <c r="D3149" t="s">
        <v>2881</v>
      </c>
      <c r="E3149">
        <v>22770864</v>
      </c>
      <c r="F3149" t="s">
        <v>3219</v>
      </c>
      <c r="G3149" t="s">
        <v>9564</v>
      </c>
      <c r="H3149">
        <v>-15229136</v>
      </c>
      <c r="I3149" t="s">
        <v>3242</v>
      </c>
      <c r="J3149" t="s">
        <v>19</v>
      </c>
      <c r="K3149" t="s">
        <v>20</v>
      </c>
      <c r="L3149">
        <v>38000000</v>
      </c>
      <c r="M3149">
        <v>5.5</v>
      </c>
      <c r="N3149" t="s">
        <v>167</v>
      </c>
    </row>
    <row r="3150" spans="1:14">
      <c r="A3150" t="s">
        <v>14</v>
      </c>
      <c r="B3150">
        <v>82</v>
      </c>
      <c r="C3150">
        <v>171</v>
      </c>
      <c r="D3150" t="s">
        <v>3101</v>
      </c>
      <c r="E3150">
        <v>54222000</v>
      </c>
      <c r="F3150" t="s">
        <v>1786</v>
      </c>
      <c r="G3150" t="s">
        <v>9565</v>
      </c>
      <c r="H3150">
        <v>-15278000</v>
      </c>
      <c r="I3150" t="s">
        <v>2716</v>
      </c>
      <c r="J3150" t="s">
        <v>19</v>
      </c>
      <c r="K3150" t="s">
        <v>20</v>
      </c>
      <c r="L3150">
        <v>69500000</v>
      </c>
      <c r="M3150">
        <v>7.6</v>
      </c>
      <c r="N3150" t="s">
        <v>95</v>
      </c>
    </row>
    <row r="3151" spans="1:14">
      <c r="A3151" t="s">
        <v>3309</v>
      </c>
      <c r="B3151">
        <v>298</v>
      </c>
      <c r="C3151">
        <v>109</v>
      </c>
      <c r="D3151" t="s">
        <v>2608</v>
      </c>
      <c r="E3151">
        <v>19692608</v>
      </c>
      <c r="F3151" t="s">
        <v>7840</v>
      </c>
      <c r="G3151" t="s">
        <v>9566</v>
      </c>
      <c r="H3151">
        <v>-15307392</v>
      </c>
      <c r="I3151" t="s">
        <v>9567</v>
      </c>
      <c r="J3151" t="s">
        <v>19</v>
      </c>
      <c r="K3151" t="s">
        <v>20</v>
      </c>
      <c r="L3151">
        <v>35000000</v>
      </c>
      <c r="M3151">
        <v>6.2</v>
      </c>
      <c r="N3151" t="s">
        <v>1608</v>
      </c>
    </row>
    <row r="3152" spans="1:14">
      <c r="A3152" t="s">
        <v>5138</v>
      </c>
      <c r="B3152">
        <v>78</v>
      </c>
      <c r="C3152">
        <v>120</v>
      </c>
      <c r="D3152" t="s">
        <v>9405</v>
      </c>
      <c r="E3152">
        <v>634277</v>
      </c>
      <c r="F3152" t="s">
        <v>7744</v>
      </c>
      <c r="G3152" t="s">
        <v>9568</v>
      </c>
      <c r="H3152">
        <v>-15365723</v>
      </c>
      <c r="I3152" t="s">
        <v>9569</v>
      </c>
      <c r="J3152" t="s">
        <v>65</v>
      </c>
      <c r="K3152" t="s">
        <v>822</v>
      </c>
      <c r="L3152">
        <v>16000000</v>
      </c>
      <c r="M3152">
        <v>7.3</v>
      </c>
      <c r="N3152" t="s">
        <v>9570</v>
      </c>
    </row>
    <row r="3153" spans="1:14">
      <c r="A3153" t="s">
        <v>342</v>
      </c>
      <c r="B3153">
        <v>106</v>
      </c>
      <c r="C3153">
        <v>98</v>
      </c>
      <c r="D3153" t="s">
        <v>9571</v>
      </c>
      <c r="E3153">
        <v>1569918</v>
      </c>
      <c r="F3153" t="s">
        <v>9572</v>
      </c>
      <c r="G3153" t="s">
        <v>9573</v>
      </c>
      <c r="H3153">
        <v>-15430082</v>
      </c>
      <c r="I3153" t="s">
        <v>9574</v>
      </c>
      <c r="J3153" t="s">
        <v>19</v>
      </c>
      <c r="K3153" t="s">
        <v>5659</v>
      </c>
      <c r="L3153">
        <v>17000000</v>
      </c>
      <c r="M3153">
        <v>6.9</v>
      </c>
      <c r="N3153" t="s">
        <v>3555</v>
      </c>
    </row>
    <row r="3154" spans="1:14">
      <c r="A3154" t="s">
        <v>625</v>
      </c>
      <c r="B3154">
        <v>354</v>
      </c>
      <c r="C3154">
        <v>135</v>
      </c>
      <c r="D3154" t="s">
        <v>6791</v>
      </c>
      <c r="E3154">
        <v>134518390</v>
      </c>
      <c r="F3154" t="s">
        <v>3268</v>
      </c>
      <c r="G3154" t="s">
        <v>9575</v>
      </c>
      <c r="H3154">
        <v>-15481610</v>
      </c>
      <c r="I3154" t="s">
        <v>2140</v>
      </c>
      <c r="J3154" t="s">
        <v>19</v>
      </c>
      <c r="K3154" t="s">
        <v>20</v>
      </c>
      <c r="L3154">
        <v>150000000</v>
      </c>
      <c r="M3154">
        <v>6.8</v>
      </c>
      <c r="N3154" t="s">
        <v>63</v>
      </c>
    </row>
    <row r="3155" spans="1:14">
      <c r="A3155" t="s">
        <v>4340</v>
      </c>
      <c r="B3155">
        <v>93</v>
      </c>
      <c r="C3155">
        <v>76</v>
      </c>
      <c r="D3155" t="s">
        <v>204</v>
      </c>
      <c r="E3155">
        <v>19447478</v>
      </c>
      <c r="F3155" t="s">
        <v>739</v>
      </c>
      <c r="G3155" t="s">
        <v>9576</v>
      </c>
      <c r="H3155">
        <v>-15552522</v>
      </c>
      <c r="I3155" t="s">
        <v>9577</v>
      </c>
      <c r="J3155" t="s">
        <v>19</v>
      </c>
      <c r="K3155" t="s">
        <v>379</v>
      </c>
      <c r="L3155">
        <v>35000000</v>
      </c>
      <c r="M3155">
        <v>5.6</v>
      </c>
      <c r="N3155" t="s">
        <v>9578</v>
      </c>
    </row>
    <row r="3156" spans="1:14">
      <c r="A3156" t="s">
        <v>6200</v>
      </c>
      <c r="B3156">
        <v>197</v>
      </c>
      <c r="C3156">
        <v>119</v>
      </c>
      <c r="D3156" t="s">
        <v>907</v>
      </c>
      <c r="E3156">
        <v>39440655</v>
      </c>
      <c r="F3156" t="s">
        <v>1413</v>
      </c>
      <c r="G3156" t="s">
        <v>9579</v>
      </c>
      <c r="H3156">
        <v>-15559345</v>
      </c>
      <c r="I3156" t="s">
        <v>2788</v>
      </c>
      <c r="J3156" t="s">
        <v>19</v>
      </c>
      <c r="K3156" t="s">
        <v>20</v>
      </c>
      <c r="L3156">
        <v>55000000</v>
      </c>
      <c r="M3156">
        <v>6.4</v>
      </c>
      <c r="N3156" t="s">
        <v>3143</v>
      </c>
    </row>
    <row r="3157" spans="1:14">
      <c r="A3157" t="s">
        <v>1529</v>
      </c>
      <c r="B3157">
        <v>30</v>
      </c>
      <c r="C3157">
        <v>98</v>
      </c>
      <c r="D3157" t="s">
        <v>1110</v>
      </c>
      <c r="E3157">
        <v>7434726</v>
      </c>
      <c r="F3157" t="s">
        <v>2349</v>
      </c>
      <c r="G3157" t="s">
        <v>9580</v>
      </c>
      <c r="H3157">
        <v>-15565274</v>
      </c>
      <c r="I3157" t="s">
        <v>2665</v>
      </c>
      <c r="J3157" t="s">
        <v>19</v>
      </c>
      <c r="K3157" t="s">
        <v>20</v>
      </c>
      <c r="L3157">
        <v>23000000</v>
      </c>
      <c r="M3157">
        <v>6</v>
      </c>
      <c r="N3157" t="s">
        <v>3375</v>
      </c>
    </row>
    <row r="3158" spans="1:14">
      <c r="A3158" t="s">
        <v>1509</v>
      </c>
      <c r="B3158">
        <v>73</v>
      </c>
      <c r="C3158">
        <v>124</v>
      </c>
      <c r="D3158" t="s">
        <v>444</v>
      </c>
      <c r="E3158">
        <v>8427204</v>
      </c>
      <c r="F3158" t="s">
        <v>1395</v>
      </c>
      <c r="G3158" t="s">
        <v>9581</v>
      </c>
      <c r="H3158">
        <v>-15572796</v>
      </c>
      <c r="I3158" t="s">
        <v>9582</v>
      </c>
      <c r="J3158" t="s">
        <v>19</v>
      </c>
      <c r="K3158" t="s">
        <v>20</v>
      </c>
      <c r="L3158">
        <v>24000000</v>
      </c>
      <c r="M3158">
        <v>5.4</v>
      </c>
      <c r="N3158" t="s">
        <v>1778</v>
      </c>
    </row>
    <row r="3159" spans="1:14">
      <c r="A3159" t="s">
        <v>2171</v>
      </c>
      <c r="B3159">
        <v>156</v>
      </c>
      <c r="C3159">
        <v>215</v>
      </c>
      <c r="D3159" t="s">
        <v>2087</v>
      </c>
      <c r="E3159">
        <v>36385763</v>
      </c>
      <c r="F3159" t="s">
        <v>9583</v>
      </c>
      <c r="G3159" t="s">
        <v>9584</v>
      </c>
      <c r="H3159">
        <v>-15614237</v>
      </c>
      <c r="I3159" t="s">
        <v>8544</v>
      </c>
      <c r="J3159" t="s">
        <v>19</v>
      </c>
      <c r="K3159" t="s">
        <v>20</v>
      </c>
      <c r="L3159">
        <v>52000000</v>
      </c>
      <c r="M3159">
        <v>7.6</v>
      </c>
      <c r="N3159" t="s">
        <v>744</v>
      </c>
    </row>
    <row r="3160" spans="1:14">
      <c r="A3160" t="s">
        <v>787</v>
      </c>
      <c r="B3160">
        <v>546</v>
      </c>
      <c r="C3160">
        <v>144</v>
      </c>
      <c r="D3160" t="s">
        <v>9585</v>
      </c>
      <c r="E3160">
        <v>16377274</v>
      </c>
      <c r="F3160" t="s">
        <v>9586</v>
      </c>
      <c r="G3160" t="s">
        <v>9587</v>
      </c>
      <c r="H3160">
        <v>-15622726</v>
      </c>
      <c r="I3160" t="s">
        <v>9588</v>
      </c>
      <c r="J3160" t="s">
        <v>19</v>
      </c>
      <c r="K3160" t="s">
        <v>20</v>
      </c>
      <c r="L3160">
        <v>32000000</v>
      </c>
      <c r="M3160">
        <v>7.1</v>
      </c>
      <c r="N3160" t="s">
        <v>48</v>
      </c>
    </row>
    <row r="3161" spans="1:14">
      <c r="A3161" t="s">
        <v>1197</v>
      </c>
      <c r="B3161">
        <v>12</v>
      </c>
      <c r="C3161">
        <v>128</v>
      </c>
      <c r="D3161" t="s">
        <v>8675</v>
      </c>
      <c r="E3161">
        <v>24332324</v>
      </c>
      <c r="F3161" t="s">
        <v>6955</v>
      </c>
      <c r="G3161" t="s">
        <v>9589</v>
      </c>
      <c r="H3161">
        <v>-15667676</v>
      </c>
      <c r="I3161" t="s">
        <v>9590</v>
      </c>
      <c r="J3161" t="s">
        <v>19</v>
      </c>
      <c r="K3161" t="s">
        <v>20</v>
      </c>
      <c r="L3161">
        <v>40000000</v>
      </c>
      <c r="M3161">
        <v>6.1</v>
      </c>
      <c r="N3161" t="s">
        <v>167</v>
      </c>
    </row>
    <row r="3162" spans="1:14">
      <c r="A3162" t="s">
        <v>2279</v>
      </c>
      <c r="B3162">
        <v>141</v>
      </c>
      <c r="C3162">
        <v>112</v>
      </c>
      <c r="D3162" t="s">
        <v>3429</v>
      </c>
      <c r="E3162">
        <v>317125</v>
      </c>
      <c r="F3162" t="s">
        <v>3861</v>
      </c>
      <c r="G3162" t="s">
        <v>9591</v>
      </c>
      <c r="H3162">
        <v>-15682875</v>
      </c>
      <c r="I3162" t="s">
        <v>3556</v>
      </c>
      <c r="J3162" t="s">
        <v>19</v>
      </c>
      <c r="K3162" t="s">
        <v>347</v>
      </c>
      <c r="L3162">
        <v>16000000</v>
      </c>
      <c r="M3162">
        <v>6.2</v>
      </c>
      <c r="N3162" t="s">
        <v>32</v>
      </c>
    </row>
    <row r="3163" spans="1:14">
      <c r="A3163" t="s">
        <v>369</v>
      </c>
      <c r="B3163">
        <v>158</v>
      </c>
      <c r="C3163">
        <v>99</v>
      </c>
      <c r="D3163" t="s">
        <v>4293</v>
      </c>
      <c r="E3163">
        <v>19294901</v>
      </c>
      <c r="F3163" t="s">
        <v>898</v>
      </c>
      <c r="G3163" t="s">
        <v>9592</v>
      </c>
      <c r="H3163">
        <v>-15705099</v>
      </c>
      <c r="I3163" t="s">
        <v>5305</v>
      </c>
      <c r="J3163" t="s">
        <v>19</v>
      </c>
      <c r="K3163" t="s">
        <v>20</v>
      </c>
      <c r="L3163">
        <v>35000000</v>
      </c>
      <c r="M3163">
        <v>5</v>
      </c>
      <c r="N3163" t="s">
        <v>5617</v>
      </c>
    </row>
    <row r="3164" spans="1:14">
      <c r="A3164" t="s">
        <v>5248</v>
      </c>
      <c r="B3164">
        <v>99</v>
      </c>
      <c r="C3164">
        <v>119</v>
      </c>
      <c r="D3164" t="s">
        <v>9593</v>
      </c>
      <c r="E3164">
        <v>4234040</v>
      </c>
      <c r="F3164" t="s">
        <v>9594</v>
      </c>
      <c r="G3164" t="s">
        <v>9595</v>
      </c>
      <c r="H3164">
        <v>-15765960</v>
      </c>
      <c r="I3164" t="s">
        <v>9596</v>
      </c>
      <c r="J3164" t="s">
        <v>19</v>
      </c>
      <c r="K3164" t="s">
        <v>20</v>
      </c>
      <c r="L3164">
        <v>20000000</v>
      </c>
      <c r="M3164">
        <v>7</v>
      </c>
      <c r="N3164" t="s">
        <v>949</v>
      </c>
    </row>
    <row r="3165" spans="1:14">
      <c r="A3165" t="s">
        <v>393</v>
      </c>
      <c r="B3165">
        <v>73</v>
      </c>
      <c r="C3165">
        <v>96</v>
      </c>
      <c r="D3165" t="s">
        <v>9597</v>
      </c>
      <c r="E3165">
        <v>14208384</v>
      </c>
      <c r="F3165" t="s">
        <v>7723</v>
      </c>
      <c r="G3165" t="s">
        <v>9598</v>
      </c>
      <c r="H3165">
        <v>-15791616</v>
      </c>
      <c r="I3165" t="s">
        <v>9599</v>
      </c>
      <c r="J3165" t="s">
        <v>19</v>
      </c>
      <c r="K3165" t="s">
        <v>20</v>
      </c>
      <c r="L3165">
        <v>30000000</v>
      </c>
      <c r="M3165">
        <v>5.6</v>
      </c>
      <c r="N3165" t="s">
        <v>331</v>
      </c>
    </row>
    <row r="3166" spans="1:14">
      <c r="A3166" t="s">
        <v>1702</v>
      </c>
      <c r="B3166">
        <v>70</v>
      </c>
      <c r="C3166">
        <v>91</v>
      </c>
      <c r="D3166" t="s">
        <v>3529</v>
      </c>
      <c r="E3166">
        <v>14018364</v>
      </c>
      <c r="F3166" t="s">
        <v>5437</v>
      </c>
      <c r="G3166" t="s">
        <v>9600</v>
      </c>
      <c r="H3166">
        <v>-15981636</v>
      </c>
      <c r="I3166" t="s">
        <v>4663</v>
      </c>
      <c r="J3166" t="s">
        <v>19</v>
      </c>
      <c r="K3166" t="s">
        <v>20</v>
      </c>
      <c r="L3166">
        <v>30000000</v>
      </c>
      <c r="M3166">
        <v>4.8</v>
      </c>
      <c r="N3166" t="s">
        <v>9601</v>
      </c>
    </row>
    <row r="3167" spans="1:14">
      <c r="A3167" t="s">
        <v>1593</v>
      </c>
      <c r="B3167">
        <v>54</v>
      </c>
      <c r="C3167">
        <v>92</v>
      </c>
      <c r="D3167" t="s">
        <v>7582</v>
      </c>
      <c r="E3167">
        <v>2964</v>
      </c>
      <c r="F3167" t="s">
        <v>9004</v>
      </c>
      <c r="G3167" t="s">
        <v>9602</v>
      </c>
      <c r="H3167">
        <v>-15997036</v>
      </c>
      <c r="I3167" t="s">
        <v>9603</v>
      </c>
      <c r="J3167" t="s">
        <v>19</v>
      </c>
      <c r="K3167" t="s">
        <v>20</v>
      </c>
      <c r="L3167">
        <v>16000000</v>
      </c>
      <c r="M3167">
        <v>5.0999999999999996</v>
      </c>
      <c r="N3167" t="s">
        <v>3398</v>
      </c>
    </row>
    <row r="3168" spans="1:14">
      <c r="A3168" t="s">
        <v>6000</v>
      </c>
      <c r="B3168">
        <v>59</v>
      </c>
      <c r="C3168">
        <v>92</v>
      </c>
      <c r="D3168" t="s">
        <v>2357</v>
      </c>
      <c r="E3168">
        <v>4002955</v>
      </c>
      <c r="F3168" t="s">
        <v>2841</v>
      </c>
      <c r="G3168" t="s">
        <v>9604</v>
      </c>
      <c r="H3168">
        <v>-15997045</v>
      </c>
      <c r="I3168" t="s">
        <v>2810</v>
      </c>
      <c r="J3168" t="s">
        <v>19</v>
      </c>
      <c r="K3168" t="s">
        <v>20</v>
      </c>
      <c r="L3168">
        <v>20000000</v>
      </c>
      <c r="M3168">
        <v>6.2</v>
      </c>
      <c r="N3168" t="s">
        <v>3803</v>
      </c>
    </row>
    <row r="3169" spans="1:14">
      <c r="A3169" t="s">
        <v>3102</v>
      </c>
      <c r="B3169">
        <v>231</v>
      </c>
      <c r="C3169">
        <v>135</v>
      </c>
      <c r="D3169" t="s">
        <v>83</v>
      </c>
      <c r="E3169">
        <v>4001121</v>
      </c>
      <c r="F3169" t="s">
        <v>84</v>
      </c>
      <c r="G3169" t="s">
        <v>9605</v>
      </c>
      <c r="H3169">
        <v>-15998879</v>
      </c>
      <c r="I3169" t="s">
        <v>9606</v>
      </c>
      <c r="J3169" t="s">
        <v>19</v>
      </c>
      <c r="K3169" t="s">
        <v>20</v>
      </c>
      <c r="L3169">
        <v>20000000</v>
      </c>
      <c r="M3169">
        <v>7</v>
      </c>
      <c r="N3169" t="s">
        <v>2440</v>
      </c>
    </row>
    <row r="3170" spans="1:14">
      <c r="A3170" t="s">
        <v>716</v>
      </c>
      <c r="B3170">
        <v>138</v>
      </c>
      <c r="C3170">
        <v>105</v>
      </c>
      <c r="D3170" t="s">
        <v>128</v>
      </c>
      <c r="E3170">
        <v>20991497</v>
      </c>
      <c r="F3170" t="s">
        <v>622</v>
      </c>
      <c r="G3170" t="s">
        <v>9607</v>
      </c>
      <c r="H3170">
        <v>-16008503</v>
      </c>
      <c r="I3170" t="s">
        <v>394</v>
      </c>
      <c r="J3170" t="s">
        <v>19</v>
      </c>
      <c r="K3170" t="s">
        <v>20</v>
      </c>
      <c r="L3170">
        <v>37000000</v>
      </c>
      <c r="M3170">
        <v>5.4</v>
      </c>
      <c r="N3170" t="s">
        <v>564</v>
      </c>
    </row>
    <row r="3171" spans="1:14">
      <c r="A3171" t="s">
        <v>716</v>
      </c>
      <c r="B3171">
        <v>138</v>
      </c>
      <c r="C3171">
        <v>105</v>
      </c>
      <c r="D3171" t="s">
        <v>128</v>
      </c>
      <c r="E3171">
        <v>20991497</v>
      </c>
      <c r="F3171" t="s">
        <v>622</v>
      </c>
      <c r="G3171" t="s">
        <v>9607</v>
      </c>
      <c r="H3171">
        <v>-16008503</v>
      </c>
      <c r="I3171" t="s">
        <v>394</v>
      </c>
      <c r="J3171" t="s">
        <v>19</v>
      </c>
      <c r="K3171" t="s">
        <v>20</v>
      </c>
      <c r="L3171">
        <v>37000000</v>
      </c>
      <c r="M3171">
        <v>5.4</v>
      </c>
      <c r="N3171" t="s">
        <v>564</v>
      </c>
    </row>
    <row r="3172" spans="1:14">
      <c r="A3172" t="s">
        <v>2314</v>
      </c>
      <c r="B3172">
        <v>18</v>
      </c>
      <c r="C3172">
        <v>104</v>
      </c>
      <c r="D3172" t="s">
        <v>1934</v>
      </c>
      <c r="E3172">
        <v>5974653</v>
      </c>
      <c r="F3172" t="s">
        <v>1786</v>
      </c>
      <c r="G3172" t="s">
        <v>9608</v>
      </c>
      <c r="H3172">
        <v>-16025347</v>
      </c>
      <c r="I3172" t="s">
        <v>2452</v>
      </c>
      <c r="J3172" t="s">
        <v>19</v>
      </c>
      <c r="K3172" t="s">
        <v>20</v>
      </c>
      <c r="L3172">
        <v>22000000</v>
      </c>
      <c r="M3172">
        <v>4.0999999999999996</v>
      </c>
      <c r="N3172" t="s">
        <v>1076</v>
      </c>
    </row>
    <row r="3173" spans="1:14">
      <c r="A3173" t="s">
        <v>5431</v>
      </c>
      <c r="B3173">
        <v>136</v>
      </c>
      <c r="C3173">
        <v>97</v>
      </c>
      <c r="D3173" t="s">
        <v>1786</v>
      </c>
      <c r="E3173">
        <v>6923891</v>
      </c>
      <c r="F3173" t="s">
        <v>5303</v>
      </c>
      <c r="G3173" t="s">
        <v>9609</v>
      </c>
      <c r="H3173">
        <v>-16076109</v>
      </c>
      <c r="I3173" t="s">
        <v>1373</v>
      </c>
      <c r="J3173" t="s">
        <v>19</v>
      </c>
      <c r="K3173" t="s">
        <v>20</v>
      </c>
      <c r="L3173">
        <v>23000000</v>
      </c>
      <c r="M3173">
        <v>6.3</v>
      </c>
      <c r="N3173" t="s">
        <v>564</v>
      </c>
    </row>
    <row r="3174" spans="1:14">
      <c r="A3174" t="s">
        <v>1052</v>
      </c>
      <c r="B3174">
        <v>174</v>
      </c>
      <c r="C3174">
        <v>121</v>
      </c>
      <c r="D3174" t="s">
        <v>1244</v>
      </c>
      <c r="E3174">
        <v>66862068</v>
      </c>
      <c r="F3174" t="s">
        <v>16</v>
      </c>
      <c r="G3174" t="s">
        <v>9610</v>
      </c>
      <c r="H3174">
        <v>-16137932</v>
      </c>
      <c r="I3174" t="s">
        <v>1934</v>
      </c>
      <c r="J3174" t="s">
        <v>19</v>
      </c>
      <c r="K3174" t="s">
        <v>20</v>
      </c>
      <c r="L3174">
        <v>83000000</v>
      </c>
      <c r="M3174">
        <v>5.7</v>
      </c>
      <c r="N3174" t="s">
        <v>9611</v>
      </c>
    </row>
    <row r="3175" spans="1:14">
      <c r="A3175" t="s">
        <v>5232</v>
      </c>
      <c r="B3175">
        <v>119</v>
      </c>
      <c r="C3175">
        <v>93</v>
      </c>
      <c r="D3175" t="s">
        <v>202</v>
      </c>
      <c r="E3175">
        <v>3749061</v>
      </c>
      <c r="F3175" t="s">
        <v>1466</v>
      </c>
      <c r="G3175" t="s">
        <v>9612</v>
      </c>
      <c r="H3175">
        <v>-16250939</v>
      </c>
      <c r="I3175" t="s">
        <v>2995</v>
      </c>
      <c r="J3175" t="s">
        <v>19</v>
      </c>
      <c r="K3175" t="s">
        <v>20</v>
      </c>
      <c r="L3175">
        <v>20000000</v>
      </c>
      <c r="M3175">
        <v>4.9000000000000004</v>
      </c>
      <c r="N3175" t="s">
        <v>335</v>
      </c>
    </row>
    <row r="3176" spans="1:14">
      <c r="A3176" t="s">
        <v>2188</v>
      </c>
      <c r="B3176">
        <v>98</v>
      </c>
      <c r="C3176">
        <v>87</v>
      </c>
      <c r="D3176" t="s">
        <v>23</v>
      </c>
      <c r="E3176">
        <v>33643461</v>
      </c>
      <c r="F3176" t="s">
        <v>622</v>
      </c>
      <c r="G3176" t="s">
        <v>9613</v>
      </c>
      <c r="H3176">
        <v>-16356539</v>
      </c>
      <c r="I3176" t="s">
        <v>122</v>
      </c>
      <c r="J3176" t="s">
        <v>19</v>
      </c>
      <c r="K3176" t="s">
        <v>20</v>
      </c>
      <c r="L3176">
        <v>50000000</v>
      </c>
      <c r="M3176">
        <v>4.2</v>
      </c>
      <c r="N3176" t="s">
        <v>180</v>
      </c>
    </row>
    <row r="3177" spans="1:14">
      <c r="A3177" t="s">
        <v>655</v>
      </c>
      <c r="B3177">
        <v>29</v>
      </c>
      <c r="C3177">
        <v>132</v>
      </c>
      <c r="D3177" t="s">
        <v>957</v>
      </c>
      <c r="E3177">
        <v>8600000</v>
      </c>
      <c r="F3177" t="s">
        <v>76</v>
      </c>
      <c r="G3177" t="s">
        <v>9614</v>
      </c>
      <c r="H3177">
        <v>-16400000</v>
      </c>
      <c r="I3177" t="s">
        <v>9615</v>
      </c>
      <c r="J3177" t="s">
        <v>19</v>
      </c>
      <c r="K3177" t="s">
        <v>379</v>
      </c>
      <c r="L3177">
        <v>25000000</v>
      </c>
      <c r="M3177">
        <v>7</v>
      </c>
      <c r="N3177" t="s">
        <v>9616</v>
      </c>
    </row>
    <row r="3178" spans="1:14">
      <c r="A3178" t="s">
        <v>336</v>
      </c>
      <c r="B3178">
        <v>302</v>
      </c>
      <c r="C3178">
        <v>122</v>
      </c>
      <c r="D3178" t="s">
        <v>650</v>
      </c>
      <c r="E3178">
        <v>18593156</v>
      </c>
      <c r="F3178" t="s">
        <v>5789</v>
      </c>
      <c r="G3178" t="s">
        <v>9617</v>
      </c>
      <c r="H3178">
        <v>-16406844</v>
      </c>
      <c r="I3178" t="s">
        <v>1686</v>
      </c>
      <c r="J3178" t="s">
        <v>19</v>
      </c>
      <c r="K3178" t="s">
        <v>20</v>
      </c>
      <c r="L3178">
        <v>35000000</v>
      </c>
      <c r="M3178">
        <v>7.7</v>
      </c>
      <c r="N3178" t="s">
        <v>48</v>
      </c>
    </row>
    <row r="3179" spans="1:14">
      <c r="A3179" t="s">
        <v>1082</v>
      </c>
      <c r="B3179">
        <v>62</v>
      </c>
      <c r="C3179">
        <v>110</v>
      </c>
      <c r="D3179" t="s">
        <v>154</v>
      </c>
      <c r="E3179">
        <v>38553833</v>
      </c>
      <c r="F3179" t="s">
        <v>1632</v>
      </c>
      <c r="G3179" t="s">
        <v>9618</v>
      </c>
      <c r="H3179">
        <v>-16446167</v>
      </c>
      <c r="I3179" t="s">
        <v>6683</v>
      </c>
      <c r="J3179" t="s">
        <v>19</v>
      </c>
      <c r="K3179" t="s">
        <v>20</v>
      </c>
      <c r="L3179">
        <v>55000000</v>
      </c>
      <c r="M3179">
        <v>6.8</v>
      </c>
      <c r="N3179" t="s">
        <v>9619</v>
      </c>
    </row>
    <row r="3180" spans="1:14">
      <c r="A3180" t="s">
        <v>2928</v>
      </c>
      <c r="B3180">
        <v>182</v>
      </c>
      <c r="C3180">
        <v>114</v>
      </c>
      <c r="D3180" t="s">
        <v>7079</v>
      </c>
      <c r="E3180">
        <v>3519627</v>
      </c>
      <c r="F3180" t="s">
        <v>2370</v>
      </c>
      <c r="G3180" t="s">
        <v>9620</v>
      </c>
      <c r="H3180">
        <v>-16480373</v>
      </c>
      <c r="I3180" t="s">
        <v>7234</v>
      </c>
      <c r="J3180" t="s">
        <v>19</v>
      </c>
      <c r="K3180" t="s">
        <v>20</v>
      </c>
      <c r="L3180">
        <v>20000000</v>
      </c>
      <c r="M3180">
        <v>6.9</v>
      </c>
      <c r="N3180" t="s">
        <v>1973</v>
      </c>
    </row>
    <row r="3181" spans="1:14">
      <c r="A3181" t="s">
        <v>2514</v>
      </c>
      <c r="B3181">
        <v>46</v>
      </c>
      <c r="C3181">
        <v>95</v>
      </c>
      <c r="D3181" t="s">
        <v>9463</v>
      </c>
      <c r="E3181">
        <v>33422806</v>
      </c>
      <c r="F3181" t="s">
        <v>1632</v>
      </c>
      <c r="G3181" t="s">
        <v>9621</v>
      </c>
      <c r="H3181">
        <v>-16577194</v>
      </c>
      <c r="I3181" t="s">
        <v>618</v>
      </c>
      <c r="J3181" t="s">
        <v>19</v>
      </c>
      <c r="K3181" t="s">
        <v>20</v>
      </c>
      <c r="L3181">
        <v>50000000</v>
      </c>
      <c r="M3181">
        <v>4.8</v>
      </c>
      <c r="N3181" t="s">
        <v>6899</v>
      </c>
    </row>
    <row r="3182" spans="1:14">
      <c r="A3182" t="s">
        <v>3062</v>
      </c>
      <c r="B3182">
        <v>105</v>
      </c>
      <c r="C3182">
        <v>122</v>
      </c>
      <c r="D3182" t="s">
        <v>3268</v>
      </c>
      <c r="E3182">
        <v>220914</v>
      </c>
      <c r="F3182" t="s">
        <v>59</v>
      </c>
      <c r="G3182" t="s">
        <v>9622</v>
      </c>
      <c r="H3182">
        <v>-16579086</v>
      </c>
      <c r="I3182" t="s">
        <v>7159</v>
      </c>
      <c r="J3182" t="s">
        <v>19</v>
      </c>
      <c r="K3182" t="s">
        <v>20</v>
      </c>
      <c r="L3182">
        <v>16800000</v>
      </c>
      <c r="M3182">
        <v>6.5</v>
      </c>
      <c r="N3182" t="s">
        <v>2060</v>
      </c>
    </row>
    <row r="3183" spans="1:14">
      <c r="A3183" t="s">
        <v>791</v>
      </c>
      <c r="B3183">
        <v>231</v>
      </c>
      <c r="C3183">
        <v>145</v>
      </c>
      <c r="D3183" t="s">
        <v>5645</v>
      </c>
      <c r="E3183">
        <v>4398392</v>
      </c>
      <c r="F3183" t="s">
        <v>4084</v>
      </c>
      <c r="G3183" t="s">
        <v>9623</v>
      </c>
      <c r="H3183">
        <v>-16601608</v>
      </c>
      <c r="I3183" t="s">
        <v>9624</v>
      </c>
      <c r="J3183" t="s">
        <v>157</v>
      </c>
      <c r="K3183" t="s">
        <v>8179</v>
      </c>
      <c r="L3183">
        <v>21000000</v>
      </c>
      <c r="M3183">
        <v>7.8</v>
      </c>
      <c r="N3183" t="s">
        <v>9625</v>
      </c>
    </row>
    <row r="3184" spans="1:14">
      <c r="A3184" t="s">
        <v>1806</v>
      </c>
      <c r="B3184">
        <v>187</v>
      </c>
      <c r="C3184">
        <v>131</v>
      </c>
      <c r="D3184" t="s">
        <v>9626</v>
      </c>
      <c r="E3184">
        <v>51396781</v>
      </c>
      <c r="F3184" t="s">
        <v>2347</v>
      </c>
      <c r="G3184" t="s">
        <v>9627</v>
      </c>
      <c r="H3184">
        <v>-16603219</v>
      </c>
      <c r="I3184" t="s">
        <v>8280</v>
      </c>
      <c r="J3184" t="s">
        <v>19</v>
      </c>
      <c r="K3184" t="s">
        <v>20</v>
      </c>
      <c r="L3184">
        <v>68000000</v>
      </c>
      <c r="M3184">
        <v>7.6</v>
      </c>
      <c r="N3184" t="s">
        <v>3922</v>
      </c>
    </row>
    <row r="3185" spans="1:14">
      <c r="A3185" t="s">
        <v>1020</v>
      </c>
      <c r="B3185">
        <v>310</v>
      </c>
      <c r="C3185">
        <v>124</v>
      </c>
      <c r="D3185" t="s">
        <v>502</v>
      </c>
      <c r="E3185">
        <v>133382309</v>
      </c>
      <c r="F3185" t="s">
        <v>306</v>
      </c>
      <c r="G3185" t="s">
        <v>9628</v>
      </c>
      <c r="H3185">
        <v>-16617691</v>
      </c>
      <c r="I3185" t="s">
        <v>827</v>
      </c>
      <c r="J3185" t="s">
        <v>19</v>
      </c>
      <c r="K3185" t="s">
        <v>20</v>
      </c>
      <c r="L3185">
        <v>150000000</v>
      </c>
      <c r="M3185">
        <v>6.9</v>
      </c>
      <c r="N3185" t="s">
        <v>1081</v>
      </c>
    </row>
    <row r="3186" spans="1:14">
      <c r="A3186" t="s">
        <v>336</v>
      </c>
      <c r="B3186">
        <v>298</v>
      </c>
      <c r="C3186">
        <v>146</v>
      </c>
      <c r="D3186" t="s">
        <v>9629</v>
      </c>
      <c r="E3186">
        <v>133375846</v>
      </c>
      <c r="F3186" t="s">
        <v>164</v>
      </c>
      <c r="G3186" t="s">
        <v>9630</v>
      </c>
      <c r="H3186">
        <v>-16624154</v>
      </c>
      <c r="I3186" t="s">
        <v>3504</v>
      </c>
      <c r="J3186" t="s">
        <v>19</v>
      </c>
      <c r="K3186" t="s">
        <v>20</v>
      </c>
      <c r="L3186">
        <v>150000000</v>
      </c>
      <c r="M3186">
        <v>6.7</v>
      </c>
      <c r="N3186" t="s">
        <v>1254</v>
      </c>
    </row>
    <row r="3187" spans="1:14">
      <c r="A3187" t="s">
        <v>513</v>
      </c>
      <c r="B3187">
        <v>170</v>
      </c>
      <c r="C3187">
        <v>100</v>
      </c>
      <c r="D3187" t="s">
        <v>1686</v>
      </c>
      <c r="E3187">
        <v>43337279</v>
      </c>
      <c r="F3187" t="s">
        <v>4121</v>
      </c>
      <c r="G3187" t="s">
        <v>9631</v>
      </c>
      <c r="H3187">
        <v>-16662721</v>
      </c>
      <c r="I3187" t="s">
        <v>821</v>
      </c>
      <c r="J3187" t="s">
        <v>19</v>
      </c>
      <c r="K3187" t="s">
        <v>20</v>
      </c>
      <c r="L3187">
        <v>60000000</v>
      </c>
      <c r="M3187">
        <v>4.9000000000000004</v>
      </c>
      <c r="N3187" t="s">
        <v>473</v>
      </c>
    </row>
    <row r="3188" spans="1:14">
      <c r="A3188" t="s">
        <v>2024</v>
      </c>
      <c r="B3188">
        <v>155</v>
      </c>
      <c r="C3188">
        <v>126</v>
      </c>
      <c r="D3188" t="s">
        <v>1548</v>
      </c>
      <c r="E3188">
        <v>18324242</v>
      </c>
      <c r="F3188" t="s">
        <v>1853</v>
      </c>
      <c r="G3188" t="s">
        <v>9632</v>
      </c>
      <c r="H3188">
        <v>-16675758</v>
      </c>
      <c r="I3188" t="s">
        <v>3173</v>
      </c>
      <c r="J3188" t="s">
        <v>19</v>
      </c>
      <c r="K3188" t="s">
        <v>20</v>
      </c>
      <c r="L3188">
        <v>35000000</v>
      </c>
      <c r="M3188">
        <v>7.3</v>
      </c>
      <c r="N3188" t="s">
        <v>48</v>
      </c>
    </row>
    <row r="3189" spans="1:14">
      <c r="A3189" t="s">
        <v>1275</v>
      </c>
      <c r="B3189">
        <v>171</v>
      </c>
      <c r="C3189">
        <v>120</v>
      </c>
      <c r="D3189" t="s">
        <v>4756</v>
      </c>
      <c r="E3189">
        <v>18317151</v>
      </c>
      <c r="F3189" t="s">
        <v>3940</v>
      </c>
      <c r="G3189" t="s">
        <v>9633</v>
      </c>
      <c r="H3189">
        <v>-16682849</v>
      </c>
      <c r="I3189" t="s">
        <v>9634</v>
      </c>
      <c r="J3189" t="s">
        <v>19</v>
      </c>
      <c r="K3189" t="s">
        <v>20</v>
      </c>
      <c r="L3189">
        <v>35000000</v>
      </c>
      <c r="M3189">
        <v>6.7</v>
      </c>
      <c r="N3189" t="s">
        <v>582</v>
      </c>
    </row>
    <row r="3190" spans="1:14">
      <c r="A3190" t="s">
        <v>2142</v>
      </c>
      <c r="B3190">
        <v>105</v>
      </c>
      <c r="C3190">
        <v>125</v>
      </c>
      <c r="D3190" t="s">
        <v>9635</v>
      </c>
      <c r="E3190">
        <v>18306166</v>
      </c>
      <c r="F3190" t="s">
        <v>485</v>
      </c>
      <c r="G3190" t="s">
        <v>9636</v>
      </c>
      <c r="H3190">
        <v>-16693834</v>
      </c>
      <c r="I3190" t="s">
        <v>2511</v>
      </c>
      <c r="J3190" t="s">
        <v>19</v>
      </c>
      <c r="K3190" t="s">
        <v>379</v>
      </c>
      <c r="L3190">
        <v>35000000</v>
      </c>
      <c r="M3190">
        <v>6.5</v>
      </c>
      <c r="N3190" t="s">
        <v>8811</v>
      </c>
    </row>
    <row r="3191" spans="1:14">
      <c r="A3191" t="s">
        <v>381</v>
      </c>
      <c r="B3191">
        <v>63</v>
      </c>
      <c r="C3191">
        <v>123</v>
      </c>
      <c r="D3191" t="s">
        <v>4039</v>
      </c>
      <c r="E3191">
        <v>10297897</v>
      </c>
      <c r="F3191" t="s">
        <v>1044</v>
      </c>
      <c r="G3191" t="s">
        <v>9637</v>
      </c>
      <c r="H3191">
        <v>-16702103</v>
      </c>
      <c r="I3191" t="s">
        <v>2464</v>
      </c>
      <c r="J3191" t="s">
        <v>19</v>
      </c>
      <c r="K3191" t="s">
        <v>20</v>
      </c>
      <c r="L3191">
        <v>27000000</v>
      </c>
      <c r="M3191">
        <v>6</v>
      </c>
      <c r="N3191" t="s">
        <v>9638</v>
      </c>
    </row>
    <row r="3192" spans="1:14">
      <c r="A3192" t="s">
        <v>2070</v>
      </c>
      <c r="B3192">
        <v>173</v>
      </c>
      <c r="C3192">
        <v>160</v>
      </c>
      <c r="D3192" t="s">
        <v>3115</v>
      </c>
      <c r="E3192">
        <v>273420</v>
      </c>
      <c r="F3192" t="s">
        <v>2052</v>
      </c>
      <c r="G3192" t="s">
        <v>9639</v>
      </c>
      <c r="H3192">
        <v>-16726580</v>
      </c>
      <c r="I3192" t="s">
        <v>9640</v>
      </c>
      <c r="J3192" t="s">
        <v>19</v>
      </c>
      <c r="K3192" t="s">
        <v>822</v>
      </c>
      <c r="L3192">
        <v>17000000</v>
      </c>
      <c r="M3192">
        <v>5.5</v>
      </c>
      <c r="N3192" t="s">
        <v>9641</v>
      </c>
    </row>
    <row r="3193" spans="1:14">
      <c r="A3193" t="s">
        <v>908</v>
      </c>
      <c r="B3193">
        <v>113</v>
      </c>
      <c r="C3193">
        <v>118</v>
      </c>
      <c r="D3193" t="s">
        <v>2347</v>
      </c>
      <c r="E3193">
        <v>6144806</v>
      </c>
      <c r="F3193" t="s">
        <v>908</v>
      </c>
      <c r="G3193" t="s">
        <v>9642</v>
      </c>
      <c r="H3193">
        <v>-16855194</v>
      </c>
      <c r="I3193" t="s">
        <v>4306</v>
      </c>
      <c r="J3193" t="s">
        <v>19</v>
      </c>
      <c r="K3193" t="s">
        <v>20</v>
      </c>
      <c r="L3193">
        <v>23000000</v>
      </c>
      <c r="M3193">
        <v>6.7</v>
      </c>
      <c r="N3193" t="s">
        <v>5957</v>
      </c>
    </row>
    <row r="3194" spans="1:14">
      <c r="A3194" t="s">
        <v>4160</v>
      </c>
      <c r="B3194">
        <v>10</v>
      </c>
      <c r="C3194">
        <v>92</v>
      </c>
      <c r="D3194" t="s">
        <v>9643</v>
      </c>
      <c r="E3194">
        <v>2119994</v>
      </c>
      <c r="F3194" t="s">
        <v>9644</v>
      </c>
      <c r="G3194" t="s">
        <v>9645</v>
      </c>
      <c r="H3194">
        <v>-16880006</v>
      </c>
      <c r="I3194" t="s">
        <v>9646</v>
      </c>
      <c r="J3194" t="s">
        <v>19</v>
      </c>
      <c r="K3194" t="s">
        <v>20</v>
      </c>
      <c r="L3194">
        <v>19000000</v>
      </c>
      <c r="M3194">
        <v>5.7</v>
      </c>
      <c r="N3194" t="s">
        <v>9647</v>
      </c>
    </row>
    <row r="3195" spans="1:14">
      <c r="A3195" t="s">
        <v>3067</v>
      </c>
      <c r="B3195">
        <v>172</v>
      </c>
      <c r="C3195">
        <v>116</v>
      </c>
      <c r="D3195" t="s">
        <v>2479</v>
      </c>
      <c r="E3195">
        <v>43119879</v>
      </c>
      <c r="F3195" t="s">
        <v>332</v>
      </c>
      <c r="G3195" t="s">
        <v>9648</v>
      </c>
      <c r="H3195">
        <v>-16880121</v>
      </c>
      <c r="I3195" t="s">
        <v>1337</v>
      </c>
      <c r="J3195" t="s">
        <v>19</v>
      </c>
      <c r="K3195" t="s">
        <v>20</v>
      </c>
      <c r="L3195">
        <v>60000000</v>
      </c>
      <c r="M3195">
        <v>6.4</v>
      </c>
      <c r="N3195" t="s">
        <v>27</v>
      </c>
    </row>
    <row r="3196" spans="1:14">
      <c r="A3196" t="s">
        <v>3318</v>
      </c>
      <c r="B3196">
        <v>106</v>
      </c>
      <c r="C3196">
        <v>120</v>
      </c>
      <c r="D3196" t="s">
        <v>9408</v>
      </c>
      <c r="E3196">
        <v>106869</v>
      </c>
      <c r="F3196" t="s">
        <v>91</v>
      </c>
      <c r="G3196" t="s">
        <v>9649</v>
      </c>
      <c r="H3196">
        <v>-16893131</v>
      </c>
      <c r="I3196" t="s">
        <v>9650</v>
      </c>
      <c r="J3196" t="s">
        <v>19</v>
      </c>
      <c r="K3196" t="s">
        <v>822</v>
      </c>
      <c r="L3196">
        <v>17000000</v>
      </c>
      <c r="M3196">
        <v>6.6</v>
      </c>
      <c r="N3196" t="s">
        <v>1932</v>
      </c>
    </row>
    <row r="3197" spans="1:14">
      <c r="A3197" t="s">
        <v>1496</v>
      </c>
      <c r="B3197">
        <v>138</v>
      </c>
      <c r="C3197">
        <v>101</v>
      </c>
      <c r="D3197" t="s">
        <v>616</v>
      </c>
      <c r="E3197">
        <v>43060566</v>
      </c>
      <c r="F3197" t="s">
        <v>84</v>
      </c>
      <c r="G3197" t="s">
        <v>9651</v>
      </c>
      <c r="H3197">
        <v>-16939434</v>
      </c>
      <c r="I3197" t="s">
        <v>1044</v>
      </c>
      <c r="J3197" t="s">
        <v>19</v>
      </c>
      <c r="K3197" t="s">
        <v>20</v>
      </c>
      <c r="L3197">
        <v>60000000</v>
      </c>
      <c r="M3197">
        <v>6.2</v>
      </c>
      <c r="N3197" t="s">
        <v>1076</v>
      </c>
    </row>
    <row r="3198" spans="1:14">
      <c r="A3198" t="s">
        <v>539</v>
      </c>
      <c r="B3198">
        <v>44</v>
      </c>
      <c r="C3198">
        <v>133</v>
      </c>
      <c r="D3198" t="s">
        <v>76</v>
      </c>
      <c r="E3198">
        <v>11030963</v>
      </c>
      <c r="F3198" t="s">
        <v>717</v>
      </c>
      <c r="G3198" t="s">
        <v>9652</v>
      </c>
      <c r="H3198">
        <v>-16969037</v>
      </c>
      <c r="I3198" t="s">
        <v>479</v>
      </c>
      <c r="J3198" t="s">
        <v>19</v>
      </c>
      <c r="K3198" t="s">
        <v>379</v>
      </c>
      <c r="L3198">
        <v>28000000</v>
      </c>
      <c r="M3198">
        <v>7.1</v>
      </c>
      <c r="N3198" t="s">
        <v>1569</v>
      </c>
    </row>
    <row r="3199" spans="1:14">
      <c r="A3199" t="s">
        <v>449</v>
      </c>
      <c r="B3199">
        <v>149</v>
      </c>
      <c r="C3199">
        <v>101</v>
      </c>
      <c r="D3199" t="s">
        <v>7137</v>
      </c>
      <c r="E3199">
        <v>12987647</v>
      </c>
      <c r="F3199" t="s">
        <v>1085</v>
      </c>
      <c r="G3199" t="s">
        <v>9653</v>
      </c>
      <c r="H3199">
        <v>-17012353</v>
      </c>
      <c r="I3199" t="s">
        <v>6949</v>
      </c>
      <c r="J3199" t="s">
        <v>19</v>
      </c>
      <c r="K3199" t="s">
        <v>379</v>
      </c>
      <c r="L3199">
        <v>30000000</v>
      </c>
      <c r="M3199">
        <v>7.1</v>
      </c>
      <c r="N3199" t="s">
        <v>9654</v>
      </c>
    </row>
    <row r="3200" spans="1:14">
      <c r="A3200" t="s">
        <v>1161</v>
      </c>
      <c r="B3200">
        <v>225</v>
      </c>
      <c r="C3200">
        <v>108</v>
      </c>
      <c r="D3200" t="s">
        <v>8517</v>
      </c>
      <c r="E3200">
        <v>10907291</v>
      </c>
      <c r="F3200" t="s">
        <v>9655</v>
      </c>
      <c r="G3200" t="s">
        <v>9656</v>
      </c>
      <c r="H3200">
        <v>-17092709</v>
      </c>
      <c r="I3200" t="s">
        <v>1926</v>
      </c>
      <c r="J3200" t="s">
        <v>19</v>
      </c>
      <c r="K3200" t="s">
        <v>20</v>
      </c>
      <c r="L3200">
        <v>28000000</v>
      </c>
      <c r="M3200">
        <v>5.8</v>
      </c>
      <c r="N3200" t="s">
        <v>9657</v>
      </c>
    </row>
    <row r="3201" spans="1:14">
      <c r="A3201" t="s">
        <v>644</v>
      </c>
      <c r="B3201">
        <v>98</v>
      </c>
      <c r="C3201">
        <v>114</v>
      </c>
      <c r="D3201" t="s">
        <v>9658</v>
      </c>
      <c r="E3201">
        <v>12831121</v>
      </c>
      <c r="F3201" t="s">
        <v>9659</v>
      </c>
      <c r="G3201" t="s">
        <v>9660</v>
      </c>
      <c r="H3201">
        <v>-17168879</v>
      </c>
      <c r="I3201" t="s">
        <v>9661</v>
      </c>
      <c r="J3201" t="s">
        <v>19</v>
      </c>
      <c r="K3201" t="s">
        <v>20</v>
      </c>
      <c r="L3201">
        <v>30000000</v>
      </c>
      <c r="M3201">
        <v>7</v>
      </c>
      <c r="N3201" t="s">
        <v>2141</v>
      </c>
    </row>
    <row r="3202" spans="1:14">
      <c r="A3202" t="s">
        <v>644</v>
      </c>
      <c r="B3202">
        <v>98</v>
      </c>
      <c r="C3202">
        <v>114</v>
      </c>
      <c r="D3202" t="s">
        <v>9658</v>
      </c>
      <c r="E3202">
        <v>12831121</v>
      </c>
      <c r="F3202" t="s">
        <v>9659</v>
      </c>
      <c r="G3202" t="s">
        <v>9660</v>
      </c>
      <c r="H3202">
        <v>-17168879</v>
      </c>
      <c r="I3202" t="s">
        <v>9661</v>
      </c>
      <c r="J3202" t="s">
        <v>19</v>
      </c>
      <c r="K3202" t="s">
        <v>20</v>
      </c>
      <c r="L3202">
        <v>30000000</v>
      </c>
      <c r="M3202">
        <v>7</v>
      </c>
      <c r="N3202" t="s">
        <v>2141</v>
      </c>
    </row>
    <row r="3203" spans="1:14">
      <c r="A3203" t="s">
        <v>5351</v>
      </c>
      <c r="B3203">
        <v>38</v>
      </c>
      <c r="C3203">
        <v>116</v>
      </c>
      <c r="D3203" t="s">
        <v>9662</v>
      </c>
      <c r="E3203">
        <v>325491</v>
      </c>
      <c r="F3203" t="s">
        <v>9663</v>
      </c>
      <c r="G3203" t="s">
        <v>9664</v>
      </c>
      <c r="H3203">
        <v>-17174509</v>
      </c>
      <c r="I3203" t="s">
        <v>9665</v>
      </c>
      <c r="J3203" t="s">
        <v>19</v>
      </c>
      <c r="K3203" t="s">
        <v>20</v>
      </c>
      <c r="L3203">
        <v>17500000</v>
      </c>
      <c r="M3203">
        <v>6</v>
      </c>
      <c r="N3203" t="s">
        <v>1608</v>
      </c>
    </row>
    <row r="3204" spans="1:14">
      <c r="A3204" t="s">
        <v>2283</v>
      </c>
      <c r="B3204">
        <v>130</v>
      </c>
      <c r="C3204">
        <v>113</v>
      </c>
      <c r="D3204" t="s">
        <v>4077</v>
      </c>
      <c r="E3204">
        <v>14268533</v>
      </c>
      <c r="F3204" t="s">
        <v>824</v>
      </c>
      <c r="G3204" t="s">
        <v>9666</v>
      </c>
      <c r="H3204">
        <v>-17231467</v>
      </c>
      <c r="I3204" t="s">
        <v>9667</v>
      </c>
      <c r="J3204" t="s">
        <v>19</v>
      </c>
      <c r="K3204" t="s">
        <v>379</v>
      </c>
      <c r="L3204">
        <v>31500000</v>
      </c>
      <c r="M3204">
        <v>6.3</v>
      </c>
      <c r="N3204" t="s">
        <v>9668</v>
      </c>
    </row>
    <row r="3205" spans="1:14">
      <c r="A3205" t="s">
        <v>126</v>
      </c>
      <c r="B3205">
        <v>315</v>
      </c>
      <c r="C3205">
        <v>129</v>
      </c>
      <c r="D3205" t="s">
        <v>2338</v>
      </c>
      <c r="E3205">
        <v>32741596</v>
      </c>
      <c r="F3205" t="s">
        <v>613</v>
      </c>
      <c r="G3205" t="s">
        <v>9669</v>
      </c>
      <c r="H3205">
        <v>-17258404</v>
      </c>
      <c r="I3205" t="s">
        <v>6816</v>
      </c>
      <c r="J3205" t="s">
        <v>19</v>
      </c>
      <c r="K3205" t="s">
        <v>20</v>
      </c>
      <c r="L3205">
        <v>50000000</v>
      </c>
      <c r="M3205">
        <v>6.5</v>
      </c>
      <c r="N3205" t="s">
        <v>5428</v>
      </c>
    </row>
    <row r="3206" spans="1:14">
      <c r="A3206" t="s">
        <v>4318</v>
      </c>
      <c r="B3206">
        <v>34</v>
      </c>
      <c r="C3206">
        <v>86</v>
      </c>
      <c r="D3206" t="s">
        <v>9670</v>
      </c>
      <c r="E3206">
        <v>22717758</v>
      </c>
      <c r="F3206" t="s">
        <v>824</v>
      </c>
      <c r="G3206" t="s">
        <v>9671</v>
      </c>
      <c r="H3206">
        <v>-17282242</v>
      </c>
      <c r="I3206" t="s">
        <v>510</v>
      </c>
      <c r="J3206" t="s">
        <v>19</v>
      </c>
      <c r="K3206" t="s">
        <v>20</v>
      </c>
      <c r="L3206">
        <v>40000000</v>
      </c>
      <c r="M3206">
        <v>6.2</v>
      </c>
      <c r="N3206" t="s">
        <v>9672</v>
      </c>
    </row>
    <row r="3207" spans="1:14">
      <c r="A3207" t="s">
        <v>2171</v>
      </c>
      <c r="B3207">
        <v>222</v>
      </c>
      <c r="C3207">
        <v>150</v>
      </c>
      <c r="D3207" t="s">
        <v>6284</v>
      </c>
      <c r="E3207">
        <v>12712093</v>
      </c>
      <c r="F3207" t="s">
        <v>84</v>
      </c>
      <c r="G3207" t="s">
        <v>9673</v>
      </c>
      <c r="H3207">
        <v>-17287907</v>
      </c>
      <c r="I3207" t="s">
        <v>18</v>
      </c>
      <c r="J3207" t="s">
        <v>19</v>
      </c>
      <c r="K3207" t="s">
        <v>20</v>
      </c>
      <c r="L3207">
        <v>30000000</v>
      </c>
      <c r="M3207">
        <v>6.7</v>
      </c>
      <c r="N3207" t="s">
        <v>796</v>
      </c>
    </row>
    <row r="3208" spans="1:14">
      <c r="A3208" t="s">
        <v>911</v>
      </c>
      <c r="B3208">
        <v>79</v>
      </c>
      <c r="C3208">
        <v>103</v>
      </c>
      <c r="D3208" t="s">
        <v>9360</v>
      </c>
      <c r="E3208">
        <v>676698</v>
      </c>
      <c r="F3208" t="s">
        <v>946</v>
      </c>
      <c r="G3208" t="s">
        <v>9674</v>
      </c>
      <c r="H3208">
        <v>-17323302</v>
      </c>
      <c r="I3208" t="s">
        <v>2471</v>
      </c>
      <c r="J3208" t="s">
        <v>19</v>
      </c>
      <c r="K3208" t="s">
        <v>20</v>
      </c>
      <c r="L3208">
        <v>18000000</v>
      </c>
      <c r="M3208">
        <v>7.2</v>
      </c>
      <c r="N3208" t="s">
        <v>1040</v>
      </c>
    </row>
    <row r="3209" spans="1:14">
      <c r="A3209" t="s">
        <v>4249</v>
      </c>
      <c r="B3209">
        <v>152</v>
      </c>
      <c r="C3209">
        <v>113</v>
      </c>
      <c r="D3209" t="s">
        <v>202</v>
      </c>
      <c r="E3209">
        <v>34636443</v>
      </c>
      <c r="F3209" t="s">
        <v>2599</v>
      </c>
      <c r="G3209" t="s">
        <v>9675</v>
      </c>
      <c r="H3209">
        <v>-17363557</v>
      </c>
      <c r="I3209" t="s">
        <v>9676</v>
      </c>
      <c r="J3209" t="s">
        <v>19</v>
      </c>
      <c r="K3209" t="s">
        <v>20</v>
      </c>
      <c r="L3209">
        <v>52000000</v>
      </c>
      <c r="M3209">
        <v>6.6</v>
      </c>
      <c r="N3209" t="s">
        <v>3582</v>
      </c>
    </row>
    <row r="3210" spans="1:14">
      <c r="A3210" t="s">
        <v>823</v>
      </c>
      <c r="B3210">
        <v>224</v>
      </c>
      <c r="C3210">
        <v>118</v>
      </c>
      <c r="D3210" t="s">
        <v>6376</v>
      </c>
      <c r="E3210">
        <v>17609982</v>
      </c>
      <c r="F3210" t="s">
        <v>522</v>
      </c>
      <c r="G3210" t="s">
        <v>9677</v>
      </c>
      <c r="H3210">
        <v>-17390018</v>
      </c>
      <c r="I3210" t="s">
        <v>2919</v>
      </c>
      <c r="J3210" t="s">
        <v>19</v>
      </c>
      <c r="K3210" t="s">
        <v>20</v>
      </c>
      <c r="L3210">
        <v>35000000</v>
      </c>
      <c r="M3210">
        <v>6.2</v>
      </c>
      <c r="N3210" t="s">
        <v>4208</v>
      </c>
    </row>
    <row r="3211" spans="1:14">
      <c r="A3211" t="s">
        <v>356</v>
      </c>
      <c r="B3211">
        <v>53</v>
      </c>
      <c r="C3211">
        <v>134</v>
      </c>
      <c r="D3211" t="s">
        <v>2184</v>
      </c>
      <c r="E3211">
        <v>37600435</v>
      </c>
      <c r="F3211" t="s">
        <v>3040</v>
      </c>
      <c r="G3211" t="s">
        <v>9678</v>
      </c>
      <c r="H3211">
        <v>-17399565</v>
      </c>
      <c r="I3211" t="s">
        <v>2187</v>
      </c>
      <c r="J3211" t="s">
        <v>19</v>
      </c>
      <c r="K3211" t="s">
        <v>20</v>
      </c>
      <c r="L3211">
        <v>55000000</v>
      </c>
      <c r="M3211">
        <v>5.9</v>
      </c>
      <c r="N3211" t="s">
        <v>9679</v>
      </c>
    </row>
    <row r="3212" spans="1:14">
      <c r="A3212" t="s">
        <v>2091</v>
      </c>
      <c r="B3212">
        <v>101</v>
      </c>
      <c r="C3212">
        <v>92</v>
      </c>
      <c r="D3212" t="s">
        <v>9534</v>
      </c>
      <c r="E3212">
        <v>17596256</v>
      </c>
      <c r="F3212" t="s">
        <v>1085</v>
      </c>
      <c r="G3212" t="s">
        <v>9680</v>
      </c>
      <c r="H3212">
        <v>-17403744</v>
      </c>
      <c r="I3212" t="s">
        <v>1480</v>
      </c>
      <c r="J3212" t="s">
        <v>19</v>
      </c>
      <c r="K3212" t="s">
        <v>20</v>
      </c>
      <c r="L3212">
        <v>35000000</v>
      </c>
      <c r="M3212">
        <v>3.8</v>
      </c>
      <c r="N3212" t="s">
        <v>180</v>
      </c>
    </row>
    <row r="3213" spans="1:14">
      <c r="A3213" t="s">
        <v>1024</v>
      </c>
      <c r="B3213">
        <v>140</v>
      </c>
      <c r="C3213">
        <v>118</v>
      </c>
      <c r="D3213" t="s">
        <v>9681</v>
      </c>
      <c r="E3213">
        <v>34580635</v>
      </c>
      <c r="F3213" t="s">
        <v>9634</v>
      </c>
      <c r="G3213" t="s">
        <v>9682</v>
      </c>
      <c r="H3213">
        <v>-17419365</v>
      </c>
      <c r="I3213" t="s">
        <v>9683</v>
      </c>
      <c r="J3213" t="s">
        <v>19</v>
      </c>
      <c r="K3213" t="s">
        <v>379</v>
      </c>
      <c r="L3213">
        <v>52000000</v>
      </c>
      <c r="M3213">
        <v>7.4</v>
      </c>
      <c r="N3213" t="s">
        <v>8197</v>
      </c>
    </row>
    <row r="3214" spans="1:14">
      <c r="A3214" t="s">
        <v>1360</v>
      </c>
      <c r="B3214">
        <v>371</v>
      </c>
      <c r="C3214">
        <v>120</v>
      </c>
      <c r="D3214" t="s">
        <v>1362</v>
      </c>
      <c r="E3214">
        <v>31569268</v>
      </c>
      <c r="F3214" t="s">
        <v>1072</v>
      </c>
      <c r="G3214" t="s">
        <v>9684</v>
      </c>
      <c r="H3214">
        <v>-17430732</v>
      </c>
      <c r="I3214" t="s">
        <v>1947</v>
      </c>
      <c r="J3214" t="s">
        <v>19</v>
      </c>
      <c r="K3214" t="s">
        <v>20</v>
      </c>
      <c r="L3214">
        <v>49000000</v>
      </c>
      <c r="M3214">
        <v>6.9</v>
      </c>
      <c r="N3214" t="s">
        <v>3048</v>
      </c>
    </row>
    <row r="3215" spans="1:14">
      <c r="A3215" t="s">
        <v>320</v>
      </c>
      <c r="B3215">
        <v>297</v>
      </c>
      <c r="C3215">
        <v>136</v>
      </c>
      <c r="D3215" t="s">
        <v>945</v>
      </c>
      <c r="E3215">
        <v>52474616</v>
      </c>
      <c r="F3215" t="s">
        <v>3432</v>
      </c>
      <c r="G3215" t="s">
        <v>9685</v>
      </c>
      <c r="H3215">
        <v>-17525384</v>
      </c>
      <c r="I3215" t="s">
        <v>9686</v>
      </c>
      <c r="J3215" t="s">
        <v>19</v>
      </c>
      <c r="K3215" t="s">
        <v>20</v>
      </c>
      <c r="L3215">
        <v>70000000</v>
      </c>
      <c r="M3215">
        <v>6.3</v>
      </c>
      <c r="N3215" t="s">
        <v>48</v>
      </c>
    </row>
    <row r="3216" spans="1:14">
      <c r="A3216" t="s">
        <v>4814</v>
      </c>
      <c r="B3216">
        <v>151</v>
      </c>
      <c r="C3216">
        <v>120</v>
      </c>
      <c r="D3216" t="s">
        <v>1548</v>
      </c>
      <c r="E3216">
        <v>24375436</v>
      </c>
      <c r="F3216" t="s">
        <v>328</v>
      </c>
      <c r="G3216" t="s">
        <v>9687</v>
      </c>
      <c r="H3216">
        <v>-17624564</v>
      </c>
      <c r="I3216" t="s">
        <v>3113</v>
      </c>
      <c r="J3216" t="s">
        <v>19</v>
      </c>
      <c r="K3216" t="s">
        <v>20</v>
      </c>
      <c r="L3216">
        <v>42000000</v>
      </c>
      <c r="M3216">
        <v>6.1</v>
      </c>
      <c r="N3216" t="s">
        <v>87</v>
      </c>
    </row>
    <row r="3217" spans="1:14">
      <c r="A3217" t="s">
        <v>4628</v>
      </c>
      <c r="B3217">
        <v>69</v>
      </c>
      <c r="C3217">
        <v>114</v>
      </c>
      <c r="D3217" t="s">
        <v>55</v>
      </c>
      <c r="E3217">
        <v>2353728</v>
      </c>
      <c r="F3217" t="s">
        <v>9688</v>
      </c>
      <c r="G3217" t="s">
        <v>9689</v>
      </c>
      <c r="H3217">
        <v>-17646272</v>
      </c>
      <c r="I3217" t="s">
        <v>9083</v>
      </c>
      <c r="J3217" t="s">
        <v>65</v>
      </c>
      <c r="K3217" t="s">
        <v>822</v>
      </c>
      <c r="L3217">
        <v>20000000</v>
      </c>
      <c r="M3217">
        <v>6.9</v>
      </c>
      <c r="N3217" t="s">
        <v>9690</v>
      </c>
    </row>
    <row r="3218" spans="1:14">
      <c r="A3218" t="s">
        <v>430</v>
      </c>
      <c r="B3218">
        <v>393</v>
      </c>
      <c r="C3218">
        <v>101</v>
      </c>
      <c r="D3218" t="s">
        <v>8471</v>
      </c>
      <c r="E3218">
        <v>2319187</v>
      </c>
      <c r="F3218" t="s">
        <v>2320</v>
      </c>
      <c r="G3218" t="s">
        <v>9691</v>
      </c>
      <c r="H3218">
        <v>-17680813</v>
      </c>
      <c r="I3218" t="s">
        <v>9692</v>
      </c>
      <c r="J3218" t="s">
        <v>19</v>
      </c>
      <c r="K3218" t="s">
        <v>379</v>
      </c>
      <c r="L3218">
        <v>20000000</v>
      </c>
      <c r="M3218">
        <v>7</v>
      </c>
      <c r="N3218" t="s">
        <v>1040</v>
      </c>
    </row>
    <row r="3219" spans="1:14">
      <c r="A3219" t="s">
        <v>430</v>
      </c>
      <c r="B3219">
        <v>393</v>
      </c>
      <c r="C3219">
        <v>101</v>
      </c>
      <c r="D3219" t="s">
        <v>8471</v>
      </c>
      <c r="E3219">
        <v>2319187</v>
      </c>
      <c r="F3219" t="s">
        <v>2320</v>
      </c>
      <c r="G3219" t="s">
        <v>9691</v>
      </c>
      <c r="H3219">
        <v>-17680813</v>
      </c>
      <c r="I3219" t="s">
        <v>9692</v>
      </c>
      <c r="J3219" t="s">
        <v>19</v>
      </c>
      <c r="K3219" t="s">
        <v>379</v>
      </c>
      <c r="L3219">
        <v>20000000</v>
      </c>
      <c r="M3219">
        <v>7</v>
      </c>
      <c r="N3219" t="s">
        <v>1040</v>
      </c>
    </row>
    <row r="3220" spans="1:14">
      <c r="A3220" t="s">
        <v>2084</v>
      </c>
      <c r="B3220">
        <v>31</v>
      </c>
      <c r="C3220">
        <v>116</v>
      </c>
      <c r="D3220" t="s">
        <v>3992</v>
      </c>
      <c r="E3220">
        <v>1292527</v>
      </c>
      <c r="F3220" t="s">
        <v>427</v>
      </c>
      <c r="G3220" t="s">
        <v>9693</v>
      </c>
      <c r="H3220">
        <v>-17707473</v>
      </c>
      <c r="I3220" t="s">
        <v>1902</v>
      </c>
      <c r="J3220" t="s">
        <v>19</v>
      </c>
      <c r="K3220" t="s">
        <v>822</v>
      </c>
      <c r="L3220">
        <v>19000000</v>
      </c>
      <c r="M3220">
        <v>6.3</v>
      </c>
      <c r="N3220" t="s">
        <v>9694</v>
      </c>
    </row>
    <row r="3221" spans="1:14">
      <c r="A3221" t="s">
        <v>342</v>
      </c>
      <c r="B3221">
        <v>183</v>
      </c>
      <c r="C3221">
        <v>125</v>
      </c>
      <c r="D3221" t="s">
        <v>2841</v>
      </c>
      <c r="E3221">
        <v>107285004</v>
      </c>
      <c r="F3221" t="s">
        <v>295</v>
      </c>
      <c r="G3221" t="s">
        <v>9695</v>
      </c>
      <c r="H3221">
        <v>-17714996</v>
      </c>
      <c r="I3221" t="s">
        <v>9696</v>
      </c>
      <c r="J3221" t="s">
        <v>19</v>
      </c>
      <c r="K3221" t="s">
        <v>20</v>
      </c>
      <c r="L3221">
        <v>125000000</v>
      </c>
      <c r="M3221">
        <v>3.7</v>
      </c>
      <c r="N3221" t="s">
        <v>66</v>
      </c>
    </row>
    <row r="3222" spans="1:14">
      <c r="A3222" t="s">
        <v>6458</v>
      </c>
      <c r="B3222">
        <v>66</v>
      </c>
      <c r="C3222">
        <v>104</v>
      </c>
      <c r="D3222" t="s">
        <v>9697</v>
      </c>
      <c r="E3222">
        <v>4273372</v>
      </c>
      <c r="F3222" t="s">
        <v>2982</v>
      </c>
      <c r="G3222" t="s">
        <v>9698</v>
      </c>
      <c r="H3222">
        <v>-17726628</v>
      </c>
      <c r="I3222" t="s">
        <v>9699</v>
      </c>
      <c r="J3222" t="s">
        <v>19</v>
      </c>
      <c r="K3222" t="s">
        <v>20</v>
      </c>
      <c r="L3222">
        <v>22000000</v>
      </c>
      <c r="M3222">
        <v>2.1</v>
      </c>
      <c r="N3222" t="s">
        <v>1280</v>
      </c>
    </row>
    <row r="3223" spans="1:14">
      <c r="A3223" t="s">
        <v>3346</v>
      </c>
      <c r="B3223">
        <v>27</v>
      </c>
      <c r="C3223">
        <v>118</v>
      </c>
      <c r="D3223" t="s">
        <v>2311</v>
      </c>
      <c r="E3223">
        <v>2246000</v>
      </c>
      <c r="F3223" t="s">
        <v>9700</v>
      </c>
      <c r="G3223" t="s">
        <v>9701</v>
      </c>
      <c r="H3223">
        <v>-17754000</v>
      </c>
      <c r="I3223" t="s">
        <v>9702</v>
      </c>
      <c r="J3223" t="s">
        <v>19</v>
      </c>
      <c r="K3223" t="s">
        <v>20</v>
      </c>
      <c r="L3223">
        <v>20000000</v>
      </c>
      <c r="M3223">
        <v>7</v>
      </c>
      <c r="N3223" t="s">
        <v>273</v>
      </c>
    </row>
    <row r="3224" spans="1:14">
      <c r="A3224" t="s">
        <v>1238</v>
      </c>
      <c r="B3224">
        <v>131</v>
      </c>
      <c r="C3224">
        <v>122</v>
      </c>
      <c r="D3224" t="s">
        <v>1732</v>
      </c>
      <c r="E3224">
        <v>9664316</v>
      </c>
      <c r="F3224" t="s">
        <v>190</v>
      </c>
      <c r="G3224" t="s">
        <v>9703</v>
      </c>
      <c r="H3224">
        <v>-17835684</v>
      </c>
      <c r="I3224" t="s">
        <v>1261</v>
      </c>
      <c r="J3224" t="s">
        <v>19</v>
      </c>
      <c r="K3224" t="s">
        <v>20</v>
      </c>
      <c r="L3224">
        <v>27500000</v>
      </c>
      <c r="M3224">
        <v>6.8</v>
      </c>
      <c r="N3224" t="s">
        <v>1124</v>
      </c>
    </row>
    <row r="3225" spans="1:14">
      <c r="A3225" t="s">
        <v>535</v>
      </c>
      <c r="B3225">
        <v>142</v>
      </c>
      <c r="C3225">
        <v>116</v>
      </c>
      <c r="D3225" t="s">
        <v>5855</v>
      </c>
      <c r="E3225">
        <v>7156933</v>
      </c>
      <c r="F3225" t="s">
        <v>3094</v>
      </c>
      <c r="G3225" t="s">
        <v>9704</v>
      </c>
      <c r="H3225">
        <v>-17843067</v>
      </c>
      <c r="I3225" t="s">
        <v>9705</v>
      </c>
      <c r="J3225" t="s">
        <v>19</v>
      </c>
      <c r="K3225" t="s">
        <v>20</v>
      </c>
      <c r="L3225">
        <v>25000000</v>
      </c>
      <c r="M3225">
        <v>6.7</v>
      </c>
      <c r="N3225" t="s">
        <v>167</v>
      </c>
    </row>
    <row r="3226" spans="1:14">
      <c r="A3226" t="s">
        <v>5171</v>
      </c>
      <c r="B3226">
        <v>63</v>
      </c>
      <c r="C3226">
        <v>121</v>
      </c>
      <c r="D3226" t="s">
        <v>4299</v>
      </c>
      <c r="E3226">
        <v>127437</v>
      </c>
      <c r="F3226" t="s">
        <v>3111</v>
      </c>
      <c r="G3226" t="s">
        <v>9706</v>
      </c>
      <c r="H3226">
        <v>-17872563</v>
      </c>
      <c r="I3226" t="s">
        <v>9707</v>
      </c>
      <c r="J3226" t="s">
        <v>75</v>
      </c>
      <c r="K3226" t="s">
        <v>2615</v>
      </c>
      <c r="L3226">
        <v>18000000</v>
      </c>
      <c r="M3226">
        <v>6</v>
      </c>
      <c r="N3226" t="s">
        <v>8825</v>
      </c>
    </row>
    <row r="3227" spans="1:14">
      <c r="A3227" t="s">
        <v>3680</v>
      </c>
      <c r="B3227">
        <v>245</v>
      </c>
      <c r="C3227">
        <v>124</v>
      </c>
      <c r="D3227" t="s">
        <v>3992</v>
      </c>
      <c r="E3227">
        <v>3081925</v>
      </c>
      <c r="F3227" t="s">
        <v>306</v>
      </c>
      <c r="G3227" t="s">
        <v>9708</v>
      </c>
      <c r="H3227">
        <v>-17918075</v>
      </c>
      <c r="I3227" t="s">
        <v>7672</v>
      </c>
      <c r="J3227" t="s">
        <v>19</v>
      </c>
      <c r="K3227" t="s">
        <v>20</v>
      </c>
      <c r="L3227">
        <v>21000000</v>
      </c>
      <c r="M3227">
        <v>7.5</v>
      </c>
      <c r="N3227" t="s">
        <v>564</v>
      </c>
    </row>
    <row r="3228" spans="1:14">
      <c r="A3228" t="s">
        <v>280</v>
      </c>
      <c r="B3228">
        <v>151</v>
      </c>
      <c r="C3228">
        <v>121</v>
      </c>
      <c r="D3228" t="s">
        <v>1832</v>
      </c>
      <c r="E3228">
        <v>45250</v>
      </c>
      <c r="F3228" t="s">
        <v>328</v>
      </c>
      <c r="G3228" t="s">
        <v>9709</v>
      </c>
      <c r="H3228">
        <v>-17954750</v>
      </c>
      <c r="I3228" t="s">
        <v>6091</v>
      </c>
      <c r="J3228" t="s">
        <v>19</v>
      </c>
      <c r="K3228" t="s">
        <v>20</v>
      </c>
      <c r="L3228">
        <v>18000000</v>
      </c>
      <c r="M3228">
        <v>8.3000000000000007</v>
      </c>
      <c r="N3228" t="s">
        <v>273</v>
      </c>
    </row>
    <row r="3229" spans="1:14">
      <c r="A3229" t="s">
        <v>5582</v>
      </c>
      <c r="B3229">
        <v>26</v>
      </c>
      <c r="C3229">
        <v>124</v>
      </c>
      <c r="D3229" t="s">
        <v>9710</v>
      </c>
      <c r="E3229">
        <v>2000000</v>
      </c>
      <c r="F3229" t="s">
        <v>544</v>
      </c>
      <c r="G3229" t="s">
        <v>9711</v>
      </c>
      <c r="H3229">
        <v>-18000000</v>
      </c>
      <c r="I3229" t="s">
        <v>9712</v>
      </c>
      <c r="J3229" t="s">
        <v>19</v>
      </c>
      <c r="K3229" t="s">
        <v>20</v>
      </c>
      <c r="L3229">
        <v>20000000</v>
      </c>
      <c r="M3229">
        <v>4.5</v>
      </c>
      <c r="N3229" t="s">
        <v>9713</v>
      </c>
    </row>
    <row r="3230" spans="1:14">
      <c r="A3230" t="s">
        <v>5774</v>
      </c>
      <c r="B3230">
        <v>43</v>
      </c>
      <c r="C3230">
        <v>88</v>
      </c>
      <c r="D3230" t="s">
        <v>3875</v>
      </c>
      <c r="E3230">
        <v>16988996</v>
      </c>
      <c r="F3230" t="s">
        <v>201</v>
      </c>
      <c r="G3230" t="s">
        <v>9714</v>
      </c>
      <c r="H3230">
        <v>-18011004</v>
      </c>
      <c r="I3230" t="s">
        <v>135</v>
      </c>
      <c r="J3230" t="s">
        <v>19</v>
      </c>
      <c r="K3230" t="s">
        <v>20</v>
      </c>
      <c r="L3230">
        <v>35000000</v>
      </c>
      <c r="M3230">
        <v>4</v>
      </c>
      <c r="N3230" t="s">
        <v>9715</v>
      </c>
    </row>
    <row r="3231" spans="1:14">
      <c r="A3231" t="s">
        <v>2707</v>
      </c>
      <c r="B3231">
        <v>84</v>
      </c>
      <c r="C3231">
        <v>100</v>
      </c>
      <c r="D3231" t="s">
        <v>510</v>
      </c>
      <c r="E3231">
        <v>66941559</v>
      </c>
      <c r="F3231" t="s">
        <v>2602</v>
      </c>
      <c r="G3231" t="s">
        <v>9716</v>
      </c>
      <c r="H3231">
        <v>-18058441</v>
      </c>
      <c r="I3231" t="s">
        <v>8860</v>
      </c>
      <c r="J3231" t="s">
        <v>19</v>
      </c>
      <c r="K3231" t="s">
        <v>20</v>
      </c>
      <c r="L3231">
        <v>85000000</v>
      </c>
      <c r="M3231">
        <v>4.8</v>
      </c>
      <c r="N3231" t="s">
        <v>560</v>
      </c>
    </row>
    <row r="3232" spans="1:14">
      <c r="A3232" t="s">
        <v>539</v>
      </c>
      <c r="B3232">
        <v>62</v>
      </c>
      <c r="C3232">
        <v>100</v>
      </c>
      <c r="D3232" t="s">
        <v>3434</v>
      </c>
      <c r="E3232">
        <v>11900000</v>
      </c>
      <c r="F3232" t="s">
        <v>59</v>
      </c>
      <c r="G3232" t="s">
        <v>9717</v>
      </c>
      <c r="H3232">
        <v>-18100000</v>
      </c>
      <c r="I3232" t="s">
        <v>3577</v>
      </c>
      <c r="J3232" t="s">
        <v>19</v>
      </c>
      <c r="K3232" t="s">
        <v>20</v>
      </c>
      <c r="L3232">
        <v>30000000</v>
      </c>
      <c r="M3232">
        <v>5.5</v>
      </c>
      <c r="N3232" t="s">
        <v>9718</v>
      </c>
    </row>
    <row r="3233" spans="1:14">
      <c r="A3233" t="s">
        <v>1613</v>
      </c>
      <c r="B3233">
        <v>136</v>
      </c>
      <c r="C3233">
        <v>115</v>
      </c>
      <c r="D3233" t="s">
        <v>1694</v>
      </c>
      <c r="E3233">
        <v>31874869</v>
      </c>
      <c r="F3233" t="s">
        <v>1356</v>
      </c>
      <c r="G3233" t="s">
        <v>9719</v>
      </c>
      <c r="H3233">
        <v>-18125131</v>
      </c>
      <c r="I3233" t="s">
        <v>7427</v>
      </c>
      <c r="J3233" t="s">
        <v>19</v>
      </c>
      <c r="K3233" t="s">
        <v>20</v>
      </c>
      <c r="L3233">
        <v>50000000</v>
      </c>
      <c r="M3233">
        <v>6.1</v>
      </c>
      <c r="N3233" t="s">
        <v>2500</v>
      </c>
    </row>
    <row r="3234" spans="1:14">
      <c r="A3234" t="s">
        <v>1613</v>
      </c>
      <c r="B3234">
        <v>136</v>
      </c>
      <c r="C3234">
        <v>115</v>
      </c>
      <c r="D3234" t="s">
        <v>1694</v>
      </c>
      <c r="E3234">
        <v>31874869</v>
      </c>
      <c r="F3234" t="s">
        <v>1356</v>
      </c>
      <c r="G3234" t="s">
        <v>9719</v>
      </c>
      <c r="H3234">
        <v>-18125131</v>
      </c>
      <c r="I3234" t="s">
        <v>7427</v>
      </c>
      <c r="J3234" t="s">
        <v>19</v>
      </c>
      <c r="K3234" t="s">
        <v>20</v>
      </c>
      <c r="L3234">
        <v>50000000</v>
      </c>
      <c r="M3234">
        <v>6.1</v>
      </c>
      <c r="N3234" t="s">
        <v>2500</v>
      </c>
    </row>
    <row r="3235" spans="1:14">
      <c r="A3235" t="s">
        <v>1197</v>
      </c>
      <c r="B3235">
        <v>89</v>
      </c>
      <c r="C3235">
        <v>132</v>
      </c>
      <c r="D3235" t="s">
        <v>4830</v>
      </c>
      <c r="E3235">
        <v>29781453</v>
      </c>
      <c r="F3235" t="s">
        <v>1929</v>
      </c>
      <c r="G3235" t="s">
        <v>9720</v>
      </c>
      <c r="H3235">
        <v>-18218547</v>
      </c>
      <c r="I3235" t="s">
        <v>9721</v>
      </c>
      <c r="J3235" t="s">
        <v>19</v>
      </c>
      <c r="K3235" t="s">
        <v>20</v>
      </c>
      <c r="L3235">
        <v>48000000</v>
      </c>
      <c r="M3235">
        <v>6.4</v>
      </c>
      <c r="N3235" t="s">
        <v>8197</v>
      </c>
    </row>
    <row r="3236" spans="1:14">
      <c r="A3236" t="s">
        <v>5516</v>
      </c>
      <c r="B3236">
        <v>197</v>
      </c>
      <c r="C3236">
        <v>119</v>
      </c>
      <c r="D3236" t="s">
        <v>3103</v>
      </c>
      <c r="E3236">
        <v>13763130</v>
      </c>
      <c r="F3236" t="s">
        <v>1060</v>
      </c>
      <c r="G3236" t="s">
        <v>9722</v>
      </c>
      <c r="H3236">
        <v>-18236870</v>
      </c>
      <c r="I3236" t="s">
        <v>2955</v>
      </c>
      <c r="J3236" t="s">
        <v>19</v>
      </c>
      <c r="K3236" t="s">
        <v>20</v>
      </c>
      <c r="L3236">
        <v>32000000</v>
      </c>
      <c r="M3236">
        <v>6.3</v>
      </c>
      <c r="N3236" t="s">
        <v>3330</v>
      </c>
    </row>
    <row r="3237" spans="1:14">
      <c r="A3237" t="s">
        <v>2467</v>
      </c>
      <c r="B3237">
        <v>101</v>
      </c>
      <c r="C3237">
        <v>99</v>
      </c>
      <c r="D3237" t="s">
        <v>5561</v>
      </c>
      <c r="E3237">
        <v>8712564</v>
      </c>
      <c r="F3237" t="s">
        <v>1800</v>
      </c>
      <c r="G3237" t="s">
        <v>9723</v>
      </c>
      <c r="H3237">
        <v>-18287436</v>
      </c>
      <c r="I3237" t="s">
        <v>6847</v>
      </c>
      <c r="J3237" t="s">
        <v>19</v>
      </c>
      <c r="K3237" t="s">
        <v>20</v>
      </c>
      <c r="L3237">
        <v>27000000</v>
      </c>
      <c r="M3237">
        <v>5.9</v>
      </c>
      <c r="N3237" t="s">
        <v>1040</v>
      </c>
    </row>
    <row r="3238" spans="1:14">
      <c r="A3238" t="s">
        <v>3166</v>
      </c>
      <c r="B3238">
        <v>280</v>
      </c>
      <c r="C3238">
        <v>122</v>
      </c>
      <c r="D3238" t="s">
        <v>6675</v>
      </c>
      <c r="E3238">
        <v>1697956</v>
      </c>
      <c r="F3238" t="s">
        <v>1680</v>
      </c>
      <c r="G3238" t="s">
        <v>9724</v>
      </c>
      <c r="H3238">
        <v>-18302044</v>
      </c>
      <c r="I3238" t="s">
        <v>5413</v>
      </c>
      <c r="J3238" t="s">
        <v>19</v>
      </c>
      <c r="K3238" t="s">
        <v>20</v>
      </c>
      <c r="L3238">
        <v>20000000</v>
      </c>
      <c r="M3238">
        <v>6.7</v>
      </c>
      <c r="N3238" t="s">
        <v>758</v>
      </c>
    </row>
    <row r="3239" spans="1:14">
      <c r="A3239" t="s">
        <v>6043</v>
      </c>
      <c r="B3239">
        <v>183</v>
      </c>
      <c r="C3239">
        <v>111</v>
      </c>
      <c r="D3239" t="s">
        <v>9725</v>
      </c>
      <c r="E3239">
        <v>4190530</v>
      </c>
      <c r="F3239" t="s">
        <v>9726</v>
      </c>
      <c r="G3239" t="s">
        <v>9727</v>
      </c>
      <c r="H3239">
        <v>-18309470</v>
      </c>
      <c r="I3239" t="s">
        <v>747</v>
      </c>
      <c r="J3239" t="s">
        <v>19</v>
      </c>
      <c r="K3239" t="s">
        <v>347</v>
      </c>
      <c r="L3239">
        <v>22500000</v>
      </c>
      <c r="M3239">
        <v>7.1</v>
      </c>
      <c r="N3239" t="s">
        <v>744</v>
      </c>
    </row>
    <row r="3240" spans="1:14">
      <c r="A3240" t="s">
        <v>2067</v>
      </c>
      <c r="B3240">
        <v>28</v>
      </c>
      <c r="C3240">
        <v>80</v>
      </c>
      <c r="D3240" t="s">
        <v>2524</v>
      </c>
      <c r="E3240">
        <v>1646664</v>
      </c>
      <c r="F3240" t="s">
        <v>9728</v>
      </c>
      <c r="G3240" t="s">
        <v>9729</v>
      </c>
      <c r="H3240">
        <v>-18353336</v>
      </c>
      <c r="I3240" t="s">
        <v>4804</v>
      </c>
      <c r="J3240" t="s">
        <v>19</v>
      </c>
      <c r="K3240" t="s">
        <v>20</v>
      </c>
      <c r="L3240">
        <v>20000000</v>
      </c>
      <c r="M3240">
        <v>2.8</v>
      </c>
      <c r="N3240" t="s">
        <v>582</v>
      </c>
    </row>
    <row r="3241" spans="1:14">
      <c r="A3241" t="s">
        <v>3714</v>
      </c>
      <c r="B3241">
        <v>85</v>
      </c>
      <c r="C3241">
        <v>100</v>
      </c>
      <c r="D3241" t="s">
        <v>9730</v>
      </c>
      <c r="E3241">
        <v>11576087</v>
      </c>
      <c r="F3241" t="s">
        <v>5107</v>
      </c>
      <c r="G3241" t="s">
        <v>9731</v>
      </c>
      <c r="H3241">
        <v>-18423913</v>
      </c>
      <c r="I3241" t="s">
        <v>1253</v>
      </c>
      <c r="J3241" t="s">
        <v>19</v>
      </c>
      <c r="K3241" t="s">
        <v>20</v>
      </c>
      <c r="L3241">
        <v>30000000</v>
      </c>
      <c r="M3241">
        <v>4.0999999999999996</v>
      </c>
      <c r="N3241" t="s">
        <v>63</v>
      </c>
    </row>
    <row r="3242" spans="1:14">
      <c r="A3242" t="s">
        <v>200</v>
      </c>
      <c r="B3242">
        <v>280</v>
      </c>
      <c r="C3242">
        <v>103</v>
      </c>
      <c r="D3242" t="s">
        <v>9732</v>
      </c>
      <c r="E3242">
        <v>131564731</v>
      </c>
      <c r="F3242" t="s">
        <v>9733</v>
      </c>
      <c r="G3242" t="s">
        <v>9734</v>
      </c>
      <c r="H3242">
        <v>-18435269</v>
      </c>
      <c r="I3242" t="s">
        <v>8492</v>
      </c>
      <c r="J3242" t="s">
        <v>19</v>
      </c>
      <c r="K3242" t="s">
        <v>20</v>
      </c>
      <c r="L3242">
        <v>150000000</v>
      </c>
      <c r="M3242">
        <v>4.2</v>
      </c>
      <c r="N3242" t="s">
        <v>9158</v>
      </c>
    </row>
    <row r="3243" spans="1:14">
      <c r="A3243" t="s">
        <v>362</v>
      </c>
      <c r="B3243">
        <v>316</v>
      </c>
      <c r="C3243">
        <v>98</v>
      </c>
      <c r="D3243" t="s">
        <v>2320</v>
      </c>
      <c r="E3243">
        <v>81557479</v>
      </c>
      <c r="F3243" t="s">
        <v>1355</v>
      </c>
      <c r="G3243" t="s">
        <v>9735</v>
      </c>
      <c r="H3243">
        <v>-18442521</v>
      </c>
      <c r="I3243" t="s">
        <v>1358</v>
      </c>
      <c r="J3243" t="s">
        <v>19</v>
      </c>
      <c r="K3243" t="s">
        <v>20</v>
      </c>
      <c r="L3243">
        <v>100000000</v>
      </c>
      <c r="M3243">
        <v>6.8</v>
      </c>
      <c r="N3243" t="s">
        <v>335</v>
      </c>
    </row>
    <row r="3244" spans="1:14">
      <c r="A3244" t="s">
        <v>266</v>
      </c>
      <c r="B3244">
        <v>116</v>
      </c>
      <c r="C3244">
        <v>103</v>
      </c>
      <c r="D3244" t="s">
        <v>1501</v>
      </c>
      <c r="E3244">
        <v>7496522</v>
      </c>
      <c r="F3244" t="s">
        <v>266</v>
      </c>
      <c r="G3244" t="s">
        <v>9736</v>
      </c>
      <c r="H3244">
        <v>-18503478</v>
      </c>
      <c r="I3244" t="s">
        <v>2685</v>
      </c>
      <c r="J3244" t="s">
        <v>19</v>
      </c>
      <c r="K3244" t="s">
        <v>20</v>
      </c>
      <c r="L3244">
        <v>26000000</v>
      </c>
      <c r="M3244">
        <v>6.8</v>
      </c>
      <c r="N3244" t="s">
        <v>9737</v>
      </c>
    </row>
    <row r="3245" spans="1:14">
      <c r="A3245" t="s">
        <v>2091</v>
      </c>
      <c r="B3245">
        <v>99</v>
      </c>
      <c r="C3245">
        <v>90</v>
      </c>
      <c r="D3245" t="s">
        <v>9738</v>
      </c>
      <c r="E3245">
        <v>24430272</v>
      </c>
      <c r="F3245" t="s">
        <v>9739</v>
      </c>
      <c r="G3245" t="s">
        <v>9740</v>
      </c>
      <c r="H3245">
        <v>-18569728</v>
      </c>
      <c r="I3245" t="s">
        <v>9741</v>
      </c>
      <c r="J3245" t="s">
        <v>19</v>
      </c>
      <c r="K3245" t="s">
        <v>20</v>
      </c>
      <c r="L3245">
        <v>43000000</v>
      </c>
      <c r="M3245">
        <v>5.0999999999999996</v>
      </c>
      <c r="N3245" t="s">
        <v>331</v>
      </c>
    </row>
    <row r="3246" spans="1:14">
      <c r="A3246" t="s">
        <v>297</v>
      </c>
      <c r="B3246">
        <v>48</v>
      </c>
      <c r="C3246">
        <v>104</v>
      </c>
      <c r="D3246" t="s">
        <v>9742</v>
      </c>
      <c r="E3246">
        <v>21413502</v>
      </c>
      <c r="F3246" t="s">
        <v>969</v>
      </c>
      <c r="G3246" t="s">
        <v>9743</v>
      </c>
      <c r="H3246">
        <v>-18586498</v>
      </c>
      <c r="I3246" t="s">
        <v>3697</v>
      </c>
      <c r="J3246" t="s">
        <v>19</v>
      </c>
      <c r="K3246" t="s">
        <v>20</v>
      </c>
      <c r="L3246">
        <v>40000000</v>
      </c>
      <c r="M3246">
        <v>6.3</v>
      </c>
      <c r="N3246" t="s">
        <v>9744</v>
      </c>
    </row>
    <row r="3247" spans="1:14">
      <c r="A3247" t="s">
        <v>1496</v>
      </c>
      <c r="B3247">
        <v>196</v>
      </c>
      <c r="C3247">
        <v>100</v>
      </c>
      <c r="D3247" t="s">
        <v>1470</v>
      </c>
      <c r="E3247">
        <v>24407944</v>
      </c>
      <c r="F3247" t="s">
        <v>712</v>
      </c>
      <c r="G3247" t="s">
        <v>9745</v>
      </c>
      <c r="H3247">
        <v>-18592056</v>
      </c>
      <c r="I3247" t="s">
        <v>853</v>
      </c>
      <c r="J3247" t="s">
        <v>19</v>
      </c>
      <c r="K3247" t="s">
        <v>1075</v>
      </c>
      <c r="L3247">
        <v>43000000</v>
      </c>
      <c r="M3247">
        <v>4.8</v>
      </c>
      <c r="N3247" t="s">
        <v>1967</v>
      </c>
    </row>
    <row r="3248" spans="1:14">
      <c r="A3248" t="s">
        <v>2171</v>
      </c>
      <c r="B3248">
        <v>584</v>
      </c>
      <c r="C3248">
        <v>139</v>
      </c>
      <c r="D3248" t="s">
        <v>5336</v>
      </c>
      <c r="E3248">
        <v>13303319</v>
      </c>
      <c r="F3248" t="s">
        <v>1177</v>
      </c>
      <c r="G3248" t="s">
        <v>9746</v>
      </c>
      <c r="H3248">
        <v>-18696681</v>
      </c>
      <c r="I3248" t="s">
        <v>375</v>
      </c>
      <c r="J3248" t="s">
        <v>19</v>
      </c>
      <c r="K3248" t="s">
        <v>20</v>
      </c>
      <c r="L3248">
        <v>32000000</v>
      </c>
      <c r="M3248">
        <v>6.7</v>
      </c>
      <c r="N3248" t="s">
        <v>5428</v>
      </c>
    </row>
    <row r="3249" spans="1:14">
      <c r="A3249" t="s">
        <v>6482</v>
      </c>
      <c r="B3249">
        <v>81</v>
      </c>
      <c r="C3249">
        <v>110</v>
      </c>
      <c r="D3249" t="s">
        <v>1256</v>
      </c>
      <c r="E3249">
        <v>16295774</v>
      </c>
      <c r="F3249" t="s">
        <v>383</v>
      </c>
      <c r="G3249" t="s">
        <v>9747</v>
      </c>
      <c r="H3249">
        <v>-18704226</v>
      </c>
      <c r="I3249" t="s">
        <v>9748</v>
      </c>
      <c r="J3249" t="s">
        <v>19</v>
      </c>
      <c r="K3249" t="s">
        <v>20</v>
      </c>
      <c r="L3249">
        <v>35000000</v>
      </c>
      <c r="M3249">
        <v>4.5999999999999996</v>
      </c>
      <c r="N3249" t="s">
        <v>103</v>
      </c>
    </row>
    <row r="3250" spans="1:14">
      <c r="A3250" t="s">
        <v>266</v>
      </c>
      <c r="B3250">
        <v>223</v>
      </c>
      <c r="C3250">
        <v>98</v>
      </c>
      <c r="D3250" t="s">
        <v>3429</v>
      </c>
      <c r="E3250">
        <v>3247816</v>
      </c>
      <c r="F3250" t="s">
        <v>957</v>
      </c>
      <c r="G3250" t="s">
        <v>9749</v>
      </c>
      <c r="H3250">
        <v>-18752184</v>
      </c>
      <c r="I3250" t="s">
        <v>4732</v>
      </c>
      <c r="J3250" t="s">
        <v>19</v>
      </c>
      <c r="K3250" t="s">
        <v>20</v>
      </c>
      <c r="L3250">
        <v>22000000</v>
      </c>
      <c r="M3250">
        <v>6.3</v>
      </c>
      <c r="N3250" t="s">
        <v>564</v>
      </c>
    </row>
    <row r="3251" spans="1:14">
      <c r="A3251" t="s">
        <v>342</v>
      </c>
      <c r="B3251">
        <v>153</v>
      </c>
      <c r="C3251">
        <v>143</v>
      </c>
      <c r="D3251" t="s">
        <v>761</v>
      </c>
      <c r="E3251">
        <v>51225796</v>
      </c>
      <c r="F3251" t="s">
        <v>616</v>
      </c>
      <c r="G3251" t="s">
        <v>9750</v>
      </c>
      <c r="H3251">
        <v>-18774204</v>
      </c>
      <c r="I3251" t="s">
        <v>1902</v>
      </c>
      <c r="J3251" t="s">
        <v>19</v>
      </c>
      <c r="K3251" t="s">
        <v>379</v>
      </c>
      <c r="L3251">
        <v>70000000</v>
      </c>
      <c r="M3251">
        <v>7.4</v>
      </c>
      <c r="N3251" t="s">
        <v>9751</v>
      </c>
    </row>
    <row r="3252" spans="1:14">
      <c r="A3252" t="s">
        <v>2744</v>
      </c>
      <c r="B3252">
        <v>146</v>
      </c>
      <c r="C3252">
        <v>107</v>
      </c>
      <c r="D3252" t="s">
        <v>4313</v>
      </c>
      <c r="E3252">
        <v>1190018</v>
      </c>
      <c r="F3252" t="s">
        <v>84</v>
      </c>
      <c r="G3252" t="s">
        <v>9752</v>
      </c>
      <c r="H3252">
        <v>-18809982</v>
      </c>
      <c r="I3252" t="s">
        <v>8525</v>
      </c>
      <c r="J3252" t="s">
        <v>19</v>
      </c>
      <c r="K3252" t="s">
        <v>20</v>
      </c>
      <c r="L3252">
        <v>20000000</v>
      </c>
      <c r="M3252">
        <v>7.5</v>
      </c>
      <c r="N3252" t="s">
        <v>1405</v>
      </c>
    </row>
    <row r="3253" spans="1:14">
      <c r="A3253" t="s">
        <v>2729</v>
      </c>
      <c r="B3253">
        <v>138</v>
      </c>
      <c r="C3253">
        <v>107</v>
      </c>
      <c r="D3253" t="s">
        <v>9753</v>
      </c>
      <c r="E3253">
        <v>1183354</v>
      </c>
      <c r="F3253" t="s">
        <v>6952</v>
      </c>
      <c r="G3253" t="s">
        <v>9754</v>
      </c>
      <c r="H3253">
        <v>-18816646</v>
      </c>
      <c r="I3253" t="s">
        <v>2044</v>
      </c>
      <c r="J3253" t="s">
        <v>19</v>
      </c>
      <c r="K3253" t="s">
        <v>20</v>
      </c>
      <c r="L3253">
        <v>20000000</v>
      </c>
      <c r="M3253">
        <v>5.0999999999999996</v>
      </c>
      <c r="N3253" t="s">
        <v>9755</v>
      </c>
    </row>
    <row r="3254" spans="1:14">
      <c r="A3254" t="s">
        <v>4945</v>
      </c>
      <c r="B3254">
        <v>86</v>
      </c>
      <c r="C3254">
        <v>84</v>
      </c>
      <c r="D3254" t="s">
        <v>2076</v>
      </c>
      <c r="E3254">
        <v>21176322</v>
      </c>
      <c r="F3254" t="s">
        <v>4776</v>
      </c>
      <c r="G3254" t="s">
        <v>9756</v>
      </c>
      <c r="H3254">
        <v>-18823678</v>
      </c>
      <c r="I3254" t="s">
        <v>5164</v>
      </c>
      <c r="J3254" t="s">
        <v>19</v>
      </c>
      <c r="K3254" t="s">
        <v>20</v>
      </c>
      <c r="L3254">
        <v>40000000</v>
      </c>
      <c r="M3254">
        <v>4</v>
      </c>
      <c r="N3254" t="s">
        <v>291</v>
      </c>
    </row>
    <row r="3255" spans="1:14">
      <c r="A3255" t="s">
        <v>766</v>
      </c>
      <c r="B3255">
        <v>198</v>
      </c>
      <c r="C3255">
        <v>107</v>
      </c>
      <c r="D3255" t="s">
        <v>9757</v>
      </c>
      <c r="E3255">
        <v>71148699</v>
      </c>
      <c r="F3255" t="s">
        <v>1700</v>
      </c>
      <c r="G3255" t="s">
        <v>9758</v>
      </c>
      <c r="H3255">
        <v>-18851301</v>
      </c>
      <c r="I3255" t="s">
        <v>6668</v>
      </c>
      <c r="J3255" t="s">
        <v>19</v>
      </c>
      <c r="K3255" t="s">
        <v>20</v>
      </c>
      <c r="L3255">
        <v>90000000</v>
      </c>
      <c r="M3255">
        <v>6.6</v>
      </c>
      <c r="N3255" t="s">
        <v>380</v>
      </c>
    </row>
    <row r="3256" spans="1:14">
      <c r="A3256" t="s">
        <v>4401</v>
      </c>
      <c r="B3256">
        <v>98</v>
      </c>
      <c r="C3256">
        <v>108</v>
      </c>
      <c r="D3256" t="s">
        <v>9759</v>
      </c>
      <c r="E3256">
        <v>22108977</v>
      </c>
      <c r="F3256" t="s">
        <v>3649</v>
      </c>
      <c r="G3256" t="s">
        <v>9760</v>
      </c>
      <c r="H3256">
        <v>-18891023</v>
      </c>
      <c r="I3256" t="s">
        <v>9761</v>
      </c>
      <c r="J3256" t="s">
        <v>19</v>
      </c>
      <c r="K3256" t="s">
        <v>3914</v>
      </c>
      <c r="L3256">
        <v>41000000</v>
      </c>
      <c r="M3256">
        <v>5.2</v>
      </c>
      <c r="N3256" t="s">
        <v>9762</v>
      </c>
    </row>
    <row r="3257" spans="1:14">
      <c r="A3257" t="s">
        <v>2434</v>
      </c>
      <c r="B3257">
        <v>63</v>
      </c>
      <c r="C3257">
        <v>90</v>
      </c>
      <c r="D3257" t="s">
        <v>9763</v>
      </c>
      <c r="E3257">
        <v>5108820</v>
      </c>
      <c r="F3257" t="s">
        <v>3678</v>
      </c>
      <c r="G3257" t="s">
        <v>9764</v>
      </c>
      <c r="H3257">
        <v>-18891180</v>
      </c>
      <c r="I3257" t="s">
        <v>9765</v>
      </c>
      <c r="J3257" t="s">
        <v>19</v>
      </c>
      <c r="K3257" t="s">
        <v>20</v>
      </c>
      <c r="L3257">
        <v>24000000</v>
      </c>
      <c r="M3257">
        <v>5.9</v>
      </c>
      <c r="N3257" t="s">
        <v>205</v>
      </c>
    </row>
    <row r="3258" spans="1:14">
      <c r="A3258" t="s">
        <v>1250</v>
      </c>
      <c r="B3258">
        <v>256</v>
      </c>
      <c r="C3258">
        <v>101</v>
      </c>
      <c r="D3258" t="s">
        <v>9766</v>
      </c>
      <c r="E3258">
        <v>15081783</v>
      </c>
      <c r="F3258" t="s">
        <v>9767</v>
      </c>
      <c r="G3258" t="s">
        <v>9768</v>
      </c>
      <c r="H3258">
        <v>-18918217</v>
      </c>
      <c r="I3258" t="s">
        <v>9769</v>
      </c>
      <c r="J3258" t="s">
        <v>89</v>
      </c>
      <c r="K3258" t="s">
        <v>227</v>
      </c>
      <c r="L3258">
        <v>34000000</v>
      </c>
      <c r="M3258">
        <v>7.7</v>
      </c>
      <c r="N3258" t="s">
        <v>2216</v>
      </c>
    </row>
    <row r="3259" spans="1:14">
      <c r="A3259" t="s">
        <v>5368</v>
      </c>
      <c r="B3259">
        <v>28</v>
      </c>
      <c r="C3259">
        <v>88</v>
      </c>
      <c r="D3259" t="s">
        <v>9770</v>
      </c>
      <c r="E3259">
        <v>1064277</v>
      </c>
      <c r="F3259" t="s">
        <v>1591</v>
      </c>
      <c r="G3259" t="s">
        <v>9771</v>
      </c>
      <c r="H3259">
        <v>-18935723</v>
      </c>
      <c r="I3259" t="s">
        <v>9772</v>
      </c>
      <c r="J3259" t="s">
        <v>19</v>
      </c>
      <c r="K3259" t="s">
        <v>20</v>
      </c>
      <c r="L3259">
        <v>20000000</v>
      </c>
      <c r="M3259">
        <v>6.7</v>
      </c>
      <c r="N3259" t="s">
        <v>4451</v>
      </c>
    </row>
    <row r="3260" spans="1:14">
      <c r="A3260" t="s">
        <v>2256</v>
      </c>
      <c r="B3260">
        <v>134</v>
      </c>
      <c r="C3260">
        <v>100</v>
      </c>
      <c r="D3260" t="s">
        <v>9773</v>
      </c>
      <c r="E3260">
        <v>12561</v>
      </c>
      <c r="F3260" t="s">
        <v>3096</v>
      </c>
      <c r="G3260" t="s">
        <v>9774</v>
      </c>
      <c r="H3260">
        <v>-18987439</v>
      </c>
      <c r="I3260" t="s">
        <v>9775</v>
      </c>
      <c r="J3260" t="s">
        <v>19</v>
      </c>
      <c r="K3260" t="s">
        <v>20</v>
      </c>
      <c r="L3260">
        <v>19000000</v>
      </c>
      <c r="M3260">
        <v>6.4</v>
      </c>
      <c r="N3260" t="s">
        <v>331</v>
      </c>
    </row>
    <row r="3261" spans="1:14">
      <c r="A3261" t="s">
        <v>681</v>
      </c>
      <c r="B3261">
        <v>335</v>
      </c>
      <c r="C3261">
        <v>87</v>
      </c>
      <c r="D3261" t="s">
        <v>1261</v>
      </c>
      <c r="E3261">
        <v>20999103</v>
      </c>
      <c r="F3261" t="s">
        <v>394</v>
      </c>
      <c r="G3261" t="s">
        <v>9776</v>
      </c>
      <c r="H3261">
        <v>-19000897</v>
      </c>
      <c r="I3261" t="s">
        <v>1078</v>
      </c>
      <c r="J3261" t="s">
        <v>19</v>
      </c>
      <c r="K3261" t="s">
        <v>20</v>
      </c>
      <c r="L3261">
        <v>40000000</v>
      </c>
      <c r="M3261">
        <v>7.8</v>
      </c>
      <c r="N3261" t="s">
        <v>9777</v>
      </c>
    </row>
    <row r="3262" spans="1:14">
      <c r="A3262" t="s">
        <v>1457</v>
      </c>
      <c r="B3262">
        <v>123</v>
      </c>
      <c r="C3262">
        <v>109</v>
      </c>
      <c r="D3262" t="s">
        <v>9778</v>
      </c>
      <c r="E3262">
        <v>10965209</v>
      </c>
      <c r="F3262" t="s">
        <v>1404</v>
      </c>
      <c r="G3262" t="s">
        <v>9779</v>
      </c>
      <c r="H3262">
        <v>-19034791</v>
      </c>
      <c r="I3262" t="s">
        <v>6438</v>
      </c>
      <c r="J3262" t="s">
        <v>19</v>
      </c>
      <c r="K3262" t="s">
        <v>20</v>
      </c>
      <c r="L3262">
        <v>30000000</v>
      </c>
      <c r="M3262">
        <v>6.1</v>
      </c>
      <c r="N3262" t="s">
        <v>87</v>
      </c>
    </row>
    <row r="3263" spans="1:14">
      <c r="A3263" t="s">
        <v>6016</v>
      </c>
      <c r="B3263">
        <v>149</v>
      </c>
      <c r="C3263">
        <v>92</v>
      </c>
      <c r="D3263" t="s">
        <v>7383</v>
      </c>
      <c r="E3263">
        <v>2963012</v>
      </c>
      <c r="F3263" t="s">
        <v>793</v>
      </c>
      <c r="G3263" t="s">
        <v>9780</v>
      </c>
      <c r="H3263">
        <v>-19036988</v>
      </c>
      <c r="I3263" t="s">
        <v>8604</v>
      </c>
      <c r="J3263" t="s">
        <v>19</v>
      </c>
      <c r="K3263" t="s">
        <v>379</v>
      </c>
      <c r="L3263">
        <v>22000000</v>
      </c>
      <c r="M3263">
        <v>6.3</v>
      </c>
      <c r="N3263" t="s">
        <v>205</v>
      </c>
    </row>
    <row r="3264" spans="1:14">
      <c r="A3264" t="s">
        <v>2851</v>
      </c>
      <c r="B3264">
        <v>254</v>
      </c>
      <c r="C3264">
        <v>113</v>
      </c>
      <c r="D3264" t="s">
        <v>1364</v>
      </c>
      <c r="E3264">
        <v>10955425</v>
      </c>
      <c r="F3264" t="s">
        <v>9781</v>
      </c>
      <c r="G3264" t="s">
        <v>9782</v>
      </c>
      <c r="H3264">
        <v>-19044575</v>
      </c>
      <c r="I3264" t="s">
        <v>9783</v>
      </c>
      <c r="J3264" t="s">
        <v>19</v>
      </c>
      <c r="K3264" t="s">
        <v>379</v>
      </c>
      <c r="L3264">
        <v>30000000</v>
      </c>
      <c r="M3264">
        <v>6</v>
      </c>
      <c r="N3264" t="s">
        <v>1350</v>
      </c>
    </row>
    <row r="3265" spans="1:14">
      <c r="A3265" t="s">
        <v>325</v>
      </c>
      <c r="B3265">
        <v>103</v>
      </c>
      <c r="C3265">
        <v>89</v>
      </c>
      <c r="D3265" t="s">
        <v>9784</v>
      </c>
      <c r="E3265">
        <v>20916309</v>
      </c>
      <c r="F3265" t="s">
        <v>2599</v>
      </c>
      <c r="G3265" t="s">
        <v>9785</v>
      </c>
      <c r="H3265">
        <v>-19083691</v>
      </c>
      <c r="I3265" t="s">
        <v>9786</v>
      </c>
      <c r="J3265" t="s">
        <v>19</v>
      </c>
      <c r="K3265" t="s">
        <v>20</v>
      </c>
      <c r="L3265">
        <v>40000000</v>
      </c>
      <c r="M3265">
        <v>4.9000000000000004</v>
      </c>
      <c r="N3265" t="s">
        <v>692</v>
      </c>
    </row>
    <row r="3266" spans="1:14">
      <c r="A3266" t="s">
        <v>326</v>
      </c>
      <c r="B3266">
        <v>74</v>
      </c>
      <c r="C3266">
        <v>119</v>
      </c>
      <c r="D3266" t="s">
        <v>6132</v>
      </c>
      <c r="E3266">
        <v>8888143</v>
      </c>
      <c r="F3266" t="s">
        <v>9787</v>
      </c>
      <c r="G3266" t="s">
        <v>9788</v>
      </c>
      <c r="H3266">
        <v>-19111857</v>
      </c>
      <c r="I3266" t="s">
        <v>7891</v>
      </c>
      <c r="J3266" t="s">
        <v>19</v>
      </c>
      <c r="K3266" t="s">
        <v>1075</v>
      </c>
      <c r="L3266">
        <v>28000000</v>
      </c>
      <c r="M3266">
        <v>6.7</v>
      </c>
      <c r="N3266" t="s">
        <v>1778</v>
      </c>
    </row>
    <row r="3267" spans="1:14">
      <c r="A3267" t="s">
        <v>5627</v>
      </c>
      <c r="B3267">
        <v>217</v>
      </c>
      <c r="C3267">
        <v>118</v>
      </c>
      <c r="D3267" t="s">
        <v>8419</v>
      </c>
      <c r="E3267">
        <v>10880926</v>
      </c>
      <c r="F3267" t="s">
        <v>3030</v>
      </c>
      <c r="G3267" t="s">
        <v>9789</v>
      </c>
      <c r="H3267">
        <v>-19119074</v>
      </c>
      <c r="I3267" t="s">
        <v>9705</v>
      </c>
      <c r="J3267" t="s">
        <v>19</v>
      </c>
      <c r="K3267" t="s">
        <v>20</v>
      </c>
      <c r="L3267">
        <v>30000000</v>
      </c>
      <c r="M3267">
        <v>6.5</v>
      </c>
      <c r="N3267" t="s">
        <v>87</v>
      </c>
    </row>
    <row r="3268" spans="1:14">
      <c r="A3268" t="s">
        <v>2589</v>
      </c>
      <c r="B3268">
        <v>126</v>
      </c>
      <c r="C3268">
        <v>106</v>
      </c>
      <c r="D3268" t="s">
        <v>1085</v>
      </c>
      <c r="E3268">
        <v>11854694</v>
      </c>
      <c r="F3268" t="s">
        <v>45</v>
      </c>
      <c r="G3268" t="s">
        <v>9790</v>
      </c>
      <c r="H3268">
        <v>-19145306</v>
      </c>
      <c r="I3268" t="s">
        <v>600</v>
      </c>
      <c r="J3268" t="s">
        <v>19</v>
      </c>
      <c r="K3268" t="s">
        <v>20</v>
      </c>
      <c r="L3268">
        <v>31000000</v>
      </c>
      <c r="M3268">
        <v>6.5</v>
      </c>
      <c r="N3268" t="s">
        <v>48</v>
      </c>
    </row>
    <row r="3269" spans="1:14">
      <c r="A3269" t="s">
        <v>1250</v>
      </c>
      <c r="B3269">
        <v>212</v>
      </c>
      <c r="C3269">
        <v>119</v>
      </c>
      <c r="D3269" t="s">
        <v>327</v>
      </c>
      <c r="E3269">
        <v>4710455</v>
      </c>
      <c r="F3269" t="s">
        <v>84</v>
      </c>
      <c r="G3269" t="s">
        <v>9791</v>
      </c>
      <c r="H3269">
        <v>-19289545</v>
      </c>
      <c r="I3269" t="s">
        <v>3448</v>
      </c>
      <c r="J3269" t="s">
        <v>89</v>
      </c>
      <c r="K3269" t="s">
        <v>227</v>
      </c>
      <c r="L3269">
        <v>24000000</v>
      </c>
      <c r="M3269">
        <v>8.1999999999999993</v>
      </c>
      <c r="N3269" t="s">
        <v>2216</v>
      </c>
    </row>
    <row r="3270" spans="1:14">
      <c r="A3270" t="s">
        <v>126</v>
      </c>
      <c r="B3270">
        <v>264</v>
      </c>
      <c r="C3270">
        <v>141</v>
      </c>
      <c r="D3270" t="s">
        <v>2205</v>
      </c>
      <c r="E3270">
        <v>35707327</v>
      </c>
      <c r="F3270" t="s">
        <v>1139</v>
      </c>
      <c r="G3270" t="s">
        <v>9792</v>
      </c>
      <c r="H3270">
        <v>-19292673</v>
      </c>
      <c r="I3270" t="s">
        <v>775</v>
      </c>
      <c r="J3270" t="s">
        <v>19</v>
      </c>
      <c r="K3270" t="s">
        <v>20</v>
      </c>
      <c r="L3270">
        <v>55000000</v>
      </c>
      <c r="M3270">
        <v>7.8</v>
      </c>
      <c r="N3270" t="s">
        <v>1040</v>
      </c>
    </row>
    <row r="3271" spans="1:14">
      <c r="A3271" t="s">
        <v>772</v>
      </c>
      <c r="B3271">
        <v>102</v>
      </c>
      <c r="C3271">
        <v>107</v>
      </c>
      <c r="D3271" t="s">
        <v>1176</v>
      </c>
      <c r="E3271">
        <v>100685880</v>
      </c>
      <c r="F3271" t="s">
        <v>358</v>
      </c>
      <c r="G3271" t="s">
        <v>9793</v>
      </c>
      <c r="H3271">
        <v>-19314120</v>
      </c>
      <c r="I3271" t="s">
        <v>5818</v>
      </c>
      <c r="J3271" t="s">
        <v>19</v>
      </c>
      <c r="K3271" t="s">
        <v>20</v>
      </c>
      <c r="L3271">
        <v>120000000</v>
      </c>
      <c r="M3271">
        <v>4.8</v>
      </c>
      <c r="N3271" t="s">
        <v>445</v>
      </c>
    </row>
    <row r="3272" spans="1:14">
      <c r="A3272" t="s">
        <v>5273</v>
      </c>
      <c r="B3272">
        <v>31</v>
      </c>
      <c r="C3272">
        <v>95</v>
      </c>
      <c r="D3272" t="s">
        <v>3049</v>
      </c>
      <c r="E3272">
        <v>5654777</v>
      </c>
      <c r="F3272" t="s">
        <v>783</v>
      </c>
      <c r="G3272" t="s">
        <v>9794</v>
      </c>
      <c r="H3272">
        <v>-19345223</v>
      </c>
      <c r="I3272" t="s">
        <v>9795</v>
      </c>
      <c r="J3272" t="s">
        <v>19</v>
      </c>
      <c r="K3272" t="s">
        <v>20</v>
      </c>
      <c r="L3272">
        <v>25000000</v>
      </c>
      <c r="M3272">
        <v>4.0999999999999996</v>
      </c>
      <c r="N3272" t="s">
        <v>2492</v>
      </c>
    </row>
    <row r="3273" spans="1:14">
      <c r="A3273" t="s">
        <v>1504</v>
      </c>
      <c r="B3273">
        <v>172</v>
      </c>
      <c r="C3273">
        <v>133</v>
      </c>
      <c r="D3273" t="s">
        <v>3432</v>
      </c>
      <c r="E3273">
        <v>18653746</v>
      </c>
      <c r="F3273" t="s">
        <v>338</v>
      </c>
      <c r="G3273" t="s">
        <v>9796</v>
      </c>
      <c r="H3273">
        <v>-19346254</v>
      </c>
      <c r="I3273" t="s">
        <v>2527</v>
      </c>
      <c r="J3273" t="s">
        <v>19</v>
      </c>
      <c r="K3273" t="s">
        <v>2850</v>
      </c>
      <c r="L3273">
        <v>38000000</v>
      </c>
      <c r="M3273">
        <v>6.7</v>
      </c>
      <c r="N3273" t="s">
        <v>1254</v>
      </c>
    </row>
    <row r="3274" spans="1:14">
      <c r="A3274" t="s">
        <v>2194</v>
      </c>
      <c r="B3274">
        <v>211</v>
      </c>
      <c r="C3274">
        <v>125</v>
      </c>
      <c r="D3274" t="s">
        <v>1632</v>
      </c>
      <c r="E3274">
        <v>40559930</v>
      </c>
      <c r="F3274" t="s">
        <v>479</v>
      </c>
      <c r="G3274" t="s">
        <v>9797</v>
      </c>
      <c r="H3274">
        <v>-19440070</v>
      </c>
      <c r="I3274" t="s">
        <v>789</v>
      </c>
      <c r="J3274" t="s">
        <v>19</v>
      </c>
      <c r="K3274" t="s">
        <v>20</v>
      </c>
      <c r="L3274">
        <v>60000000</v>
      </c>
      <c r="M3274">
        <v>6.2</v>
      </c>
      <c r="N3274" t="s">
        <v>2678</v>
      </c>
    </row>
    <row r="3275" spans="1:14">
      <c r="A3275" t="s">
        <v>897</v>
      </c>
      <c r="B3275">
        <v>87</v>
      </c>
      <c r="C3275">
        <v>95</v>
      </c>
      <c r="D3275" t="s">
        <v>5978</v>
      </c>
      <c r="E3275">
        <v>5516708</v>
      </c>
      <c r="F3275" t="s">
        <v>2177</v>
      </c>
      <c r="G3275" t="s">
        <v>9798</v>
      </c>
      <c r="H3275">
        <v>-19483292</v>
      </c>
      <c r="I3275" t="s">
        <v>7354</v>
      </c>
      <c r="J3275" t="s">
        <v>19</v>
      </c>
      <c r="K3275" t="s">
        <v>20</v>
      </c>
      <c r="L3275">
        <v>25000000</v>
      </c>
      <c r="M3275">
        <v>4.9000000000000004</v>
      </c>
      <c r="N3275" t="s">
        <v>331</v>
      </c>
    </row>
    <row r="3276" spans="1:14">
      <c r="A3276" t="s">
        <v>4550</v>
      </c>
      <c r="B3276">
        <v>129</v>
      </c>
      <c r="C3276">
        <v>74</v>
      </c>
      <c r="D3276" t="s">
        <v>9799</v>
      </c>
      <c r="E3276">
        <v>60507228</v>
      </c>
      <c r="F3276" t="s">
        <v>9800</v>
      </c>
      <c r="G3276" t="s">
        <v>9801</v>
      </c>
      <c r="H3276">
        <v>-19492772</v>
      </c>
      <c r="I3276" t="s">
        <v>9802</v>
      </c>
      <c r="J3276" t="s">
        <v>19</v>
      </c>
      <c r="K3276" t="s">
        <v>20</v>
      </c>
      <c r="L3276">
        <v>80000000</v>
      </c>
      <c r="M3276">
        <v>7.3</v>
      </c>
      <c r="N3276" t="s">
        <v>9803</v>
      </c>
    </row>
    <row r="3277" spans="1:14">
      <c r="A3277" t="s">
        <v>5407</v>
      </c>
      <c r="B3277">
        <v>118</v>
      </c>
      <c r="C3277">
        <v>106</v>
      </c>
      <c r="D3277" t="s">
        <v>547</v>
      </c>
      <c r="E3277">
        <v>7486906</v>
      </c>
      <c r="F3277" t="s">
        <v>1686</v>
      </c>
      <c r="G3277" t="s">
        <v>9804</v>
      </c>
      <c r="H3277">
        <v>-19513094</v>
      </c>
      <c r="I3277" t="s">
        <v>1538</v>
      </c>
      <c r="J3277" t="s">
        <v>19</v>
      </c>
      <c r="K3277" t="s">
        <v>20</v>
      </c>
      <c r="L3277">
        <v>27000000</v>
      </c>
      <c r="M3277">
        <v>6.8</v>
      </c>
      <c r="N3277" t="s">
        <v>545</v>
      </c>
    </row>
    <row r="3278" spans="1:14">
      <c r="A3278" t="s">
        <v>3134</v>
      </c>
      <c r="B3278">
        <v>160</v>
      </c>
      <c r="C3278">
        <v>184</v>
      </c>
      <c r="D3278" t="s">
        <v>8211</v>
      </c>
      <c r="E3278">
        <v>476270</v>
      </c>
      <c r="F3278" t="s">
        <v>6419</v>
      </c>
      <c r="G3278" t="s">
        <v>9805</v>
      </c>
      <c r="H3278">
        <v>-19523730</v>
      </c>
      <c r="I3278" t="s">
        <v>5647</v>
      </c>
      <c r="J3278" t="s">
        <v>81</v>
      </c>
      <c r="K3278" t="s">
        <v>2416</v>
      </c>
      <c r="L3278">
        <v>20000000</v>
      </c>
      <c r="M3278">
        <v>7.4</v>
      </c>
      <c r="N3278" t="s">
        <v>9806</v>
      </c>
    </row>
    <row r="3279" spans="1:14">
      <c r="A3279" t="s">
        <v>313</v>
      </c>
      <c r="B3279">
        <v>156</v>
      </c>
      <c r="C3279">
        <v>98</v>
      </c>
      <c r="D3279" t="s">
        <v>1145</v>
      </c>
      <c r="E3279">
        <v>8434601</v>
      </c>
      <c r="F3279" t="s">
        <v>522</v>
      </c>
      <c r="G3279" t="s">
        <v>9807</v>
      </c>
      <c r="H3279">
        <v>-19565399</v>
      </c>
      <c r="I3279" t="s">
        <v>3246</v>
      </c>
      <c r="J3279" t="s">
        <v>19</v>
      </c>
      <c r="K3279" t="s">
        <v>20</v>
      </c>
      <c r="L3279">
        <v>28000000</v>
      </c>
      <c r="M3279">
        <v>4.9000000000000004</v>
      </c>
      <c r="N3279" t="s">
        <v>2631</v>
      </c>
    </row>
    <row r="3280" spans="1:14">
      <c r="A3280" t="s">
        <v>782</v>
      </c>
      <c r="B3280">
        <v>71</v>
      </c>
      <c r="C3280">
        <v>115</v>
      </c>
      <c r="D3280" t="s">
        <v>5502</v>
      </c>
      <c r="E3280">
        <v>403932</v>
      </c>
      <c r="F3280" t="s">
        <v>4681</v>
      </c>
      <c r="G3280" t="s">
        <v>9808</v>
      </c>
      <c r="H3280">
        <v>-19596068</v>
      </c>
      <c r="I3280" t="s">
        <v>2587</v>
      </c>
      <c r="J3280" t="s">
        <v>19</v>
      </c>
      <c r="K3280" t="s">
        <v>379</v>
      </c>
      <c r="L3280">
        <v>20000000</v>
      </c>
      <c r="M3280">
        <v>6.5</v>
      </c>
      <c r="N3280" t="s">
        <v>3070</v>
      </c>
    </row>
    <row r="3281" spans="1:14">
      <c r="A3281" t="s">
        <v>782</v>
      </c>
      <c r="B3281">
        <v>71</v>
      </c>
      <c r="C3281">
        <v>115</v>
      </c>
      <c r="D3281" t="s">
        <v>5502</v>
      </c>
      <c r="E3281">
        <v>403932</v>
      </c>
      <c r="F3281" t="s">
        <v>4681</v>
      </c>
      <c r="G3281" t="s">
        <v>9808</v>
      </c>
      <c r="H3281">
        <v>-19596068</v>
      </c>
      <c r="I3281" t="s">
        <v>2587</v>
      </c>
      <c r="J3281" t="s">
        <v>19</v>
      </c>
      <c r="K3281" t="s">
        <v>379</v>
      </c>
      <c r="L3281">
        <v>20000000</v>
      </c>
      <c r="M3281">
        <v>6.5</v>
      </c>
      <c r="N3281" t="s">
        <v>3070</v>
      </c>
    </row>
    <row r="3282" spans="1:14">
      <c r="A3282" t="s">
        <v>3949</v>
      </c>
      <c r="B3282">
        <v>21</v>
      </c>
      <c r="C3282">
        <v>101</v>
      </c>
      <c r="D3282" t="s">
        <v>1713</v>
      </c>
      <c r="E3282">
        <v>375474</v>
      </c>
      <c r="F3282" t="s">
        <v>616</v>
      </c>
      <c r="G3282" t="s">
        <v>9809</v>
      </c>
      <c r="H3282">
        <v>-19624526</v>
      </c>
      <c r="I3282" t="s">
        <v>6373</v>
      </c>
      <c r="J3282" t="s">
        <v>19</v>
      </c>
      <c r="K3282" t="s">
        <v>20</v>
      </c>
      <c r="L3282">
        <v>20000000</v>
      </c>
      <c r="M3282">
        <v>6.2</v>
      </c>
      <c r="N3282" t="s">
        <v>3254</v>
      </c>
    </row>
    <row r="3283" spans="1:14">
      <c r="A3283" t="s">
        <v>3312</v>
      </c>
      <c r="B3283">
        <v>337</v>
      </c>
      <c r="C3283">
        <v>103</v>
      </c>
      <c r="D3283" t="s">
        <v>9810</v>
      </c>
      <c r="E3283">
        <v>252652</v>
      </c>
      <c r="F3283" t="s">
        <v>9811</v>
      </c>
      <c r="G3283" t="s">
        <v>9812</v>
      </c>
      <c r="H3283">
        <v>-19647348</v>
      </c>
      <c r="I3283" t="s">
        <v>9813</v>
      </c>
      <c r="J3283" t="s">
        <v>133</v>
      </c>
      <c r="K3283" t="s">
        <v>7516</v>
      </c>
      <c r="L3283">
        <v>19900000</v>
      </c>
      <c r="M3283">
        <v>7</v>
      </c>
      <c r="N3283" t="s">
        <v>9814</v>
      </c>
    </row>
    <row r="3284" spans="1:14">
      <c r="A3284" t="s">
        <v>6211</v>
      </c>
      <c r="B3284">
        <v>18</v>
      </c>
      <c r="C3284">
        <v>93</v>
      </c>
      <c r="D3284" t="s">
        <v>1972</v>
      </c>
      <c r="E3284">
        <v>4308981</v>
      </c>
      <c r="F3284" t="s">
        <v>521</v>
      </c>
      <c r="G3284" t="s">
        <v>9815</v>
      </c>
      <c r="H3284">
        <v>-19691019</v>
      </c>
      <c r="I3284" t="s">
        <v>9816</v>
      </c>
      <c r="J3284" t="s">
        <v>19</v>
      </c>
      <c r="K3284" t="s">
        <v>20</v>
      </c>
      <c r="L3284">
        <v>24000000</v>
      </c>
      <c r="M3284">
        <v>3.9</v>
      </c>
      <c r="N3284" t="s">
        <v>180</v>
      </c>
    </row>
    <row r="3285" spans="1:14">
      <c r="A3285" t="s">
        <v>450</v>
      </c>
      <c r="B3285">
        <v>61</v>
      </c>
      <c r="C3285">
        <v>132</v>
      </c>
      <c r="D3285" t="s">
        <v>888</v>
      </c>
      <c r="E3285">
        <v>30306268</v>
      </c>
      <c r="F3285" t="s">
        <v>442</v>
      </c>
      <c r="G3285" t="s">
        <v>9817</v>
      </c>
      <c r="H3285">
        <v>-19693732</v>
      </c>
      <c r="I3285" t="s">
        <v>9818</v>
      </c>
      <c r="J3285" t="s">
        <v>19</v>
      </c>
      <c r="K3285" t="s">
        <v>822</v>
      </c>
      <c r="L3285">
        <v>50000000</v>
      </c>
      <c r="M3285">
        <v>6.3</v>
      </c>
      <c r="N3285" t="s">
        <v>524</v>
      </c>
    </row>
    <row r="3286" spans="1:14">
      <c r="A3286" t="s">
        <v>847</v>
      </c>
      <c r="B3286">
        <v>9</v>
      </c>
      <c r="C3286">
        <v>107</v>
      </c>
      <c r="D3286" t="s">
        <v>1818</v>
      </c>
      <c r="E3286">
        <v>305070</v>
      </c>
      <c r="F3286" t="s">
        <v>2437</v>
      </c>
      <c r="G3286" t="s">
        <v>9819</v>
      </c>
      <c r="H3286">
        <v>-19694930</v>
      </c>
      <c r="I3286" t="s">
        <v>8754</v>
      </c>
      <c r="J3286" t="s">
        <v>19</v>
      </c>
      <c r="K3286" t="s">
        <v>20</v>
      </c>
      <c r="L3286">
        <v>20000000</v>
      </c>
      <c r="M3286">
        <v>6.4</v>
      </c>
      <c r="N3286" t="s">
        <v>9616</v>
      </c>
    </row>
    <row r="3287" spans="1:14">
      <c r="A3287" t="s">
        <v>954</v>
      </c>
      <c r="B3287">
        <v>50</v>
      </c>
      <c r="C3287">
        <v>111</v>
      </c>
      <c r="D3287" t="s">
        <v>3783</v>
      </c>
      <c r="E3287">
        <v>20300000</v>
      </c>
      <c r="F3287" t="s">
        <v>755</v>
      </c>
      <c r="G3287" t="s">
        <v>9820</v>
      </c>
      <c r="H3287">
        <v>-19700000</v>
      </c>
      <c r="I3287" t="s">
        <v>5214</v>
      </c>
      <c r="J3287" t="s">
        <v>19</v>
      </c>
      <c r="K3287" t="s">
        <v>20</v>
      </c>
      <c r="L3287">
        <v>40000000</v>
      </c>
      <c r="M3287">
        <v>6.2</v>
      </c>
      <c r="N3287" t="s">
        <v>1124</v>
      </c>
    </row>
    <row r="3288" spans="1:14">
      <c r="A3288" t="s">
        <v>1353</v>
      </c>
      <c r="B3288">
        <v>92</v>
      </c>
      <c r="C3288">
        <v>110</v>
      </c>
      <c r="D3288" t="s">
        <v>9821</v>
      </c>
      <c r="E3288">
        <v>263365</v>
      </c>
      <c r="F3288" t="s">
        <v>485</v>
      </c>
      <c r="G3288" t="s">
        <v>9822</v>
      </c>
      <c r="H3288">
        <v>-19736635</v>
      </c>
      <c r="I3288" t="s">
        <v>9823</v>
      </c>
      <c r="J3288" t="s">
        <v>19</v>
      </c>
      <c r="K3288" t="s">
        <v>20</v>
      </c>
      <c r="L3288">
        <v>20000000</v>
      </c>
      <c r="M3288">
        <v>5.4</v>
      </c>
      <c r="N3288" t="s">
        <v>1782</v>
      </c>
    </row>
    <row r="3289" spans="1:14">
      <c r="A3289" t="s">
        <v>1874</v>
      </c>
      <c r="B3289">
        <v>82</v>
      </c>
      <c r="C3289">
        <v>86</v>
      </c>
      <c r="D3289" t="s">
        <v>9824</v>
      </c>
      <c r="E3289">
        <v>25200412</v>
      </c>
      <c r="F3289" t="s">
        <v>9825</v>
      </c>
      <c r="G3289" t="s">
        <v>9826</v>
      </c>
      <c r="H3289">
        <v>-19799588</v>
      </c>
      <c r="I3289" t="s">
        <v>3940</v>
      </c>
      <c r="J3289" t="s">
        <v>19</v>
      </c>
      <c r="K3289" t="s">
        <v>20</v>
      </c>
      <c r="L3289">
        <v>45000000</v>
      </c>
      <c r="M3289">
        <v>5.4</v>
      </c>
      <c r="N3289" t="s">
        <v>9827</v>
      </c>
    </row>
    <row r="3290" spans="1:14">
      <c r="A3290" t="s">
        <v>5536</v>
      </c>
      <c r="B3290">
        <v>77</v>
      </c>
      <c r="C3290">
        <v>86</v>
      </c>
      <c r="D3290" t="s">
        <v>1152</v>
      </c>
      <c r="E3290">
        <v>10134754</v>
      </c>
      <c r="F3290" t="s">
        <v>412</v>
      </c>
      <c r="G3290" t="s">
        <v>9828</v>
      </c>
      <c r="H3290">
        <v>-19865246</v>
      </c>
      <c r="I3290" t="s">
        <v>783</v>
      </c>
      <c r="J3290" t="s">
        <v>19</v>
      </c>
      <c r="K3290" t="s">
        <v>20</v>
      </c>
      <c r="L3290">
        <v>30000000</v>
      </c>
      <c r="M3290">
        <v>4.8</v>
      </c>
      <c r="N3290" t="s">
        <v>228</v>
      </c>
    </row>
    <row r="3291" spans="1:14">
      <c r="A3291" t="s">
        <v>655</v>
      </c>
      <c r="B3291">
        <v>126</v>
      </c>
      <c r="C3291">
        <v>127</v>
      </c>
      <c r="D3291" t="s">
        <v>2892</v>
      </c>
      <c r="E3291">
        <v>5128124</v>
      </c>
      <c r="F3291" t="s">
        <v>957</v>
      </c>
      <c r="G3291" t="s">
        <v>9829</v>
      </c>
      <c r="H3291">
        <v>-19871876</v>
      </c>
      <c r="I3291" t="s">
        <v>9830</v>
      </c>
      <c r="J3291" t="s">
        <v>19</v>
      </c>
      <c r="K3291" t="s">
        <v>283</v>
      </c>
      <c r="L3291">
        <v>25000000</v>
      </c>
      <c r="M3291">
        <v>7.9</v>
      </c>
      <c r="N3291" t="s">
        <v>273</v>
      </c>
    </row>
    <row r="3292" spans="1:14">
      <c r="A3292" t="s">
        <v>2120</v>
      </c>
      <c r="B3292">
        <v>21</v>
      </c>
      <c r="C3292">
        <v>89</v>
      </c>
      <c r="D3292" t="s">
        <v>9831</v>
      </c>
      <c r="E3292">
        <v>8119205</v>
      </c>
      <c r="F3292" t="s">
        <v>370</v>
      </c>
      <c r="G3292" t="s">
        <v>9832</v>
      </c>
      <c r="H3292">
        <v>-19880795</v>
      </c>
      <c r="I3292" t="s">
        <v>1412</v>
      </c>
      <c r="J3292" t="s">
        <v>19</v>
      </c>
      <c r="K3292" t="s">
        <v>20</v>
      </c>
      <c r="L3292">
        <v>28000000</v>
      </c>
      <c r="M3292">
        <v>5.4</v>
      </c>
      <c r="N3292" t="s">
        <v>692</v>
      </c>
    </row>
    <row r="3293" spans="1:14">
      <c r="A3293" t="s">
        <v>1366</v>
      </c>
      <c r="B3293">
        <v>125</v>
      </c>
      <c r="C3293">
        <v>107</v>
      </c>
      <c r="D3293" t="s">
        <v>2459</v>
      </c>
      <c r="E3293">
        <v>20113965</v>
      </c>
      <c r="F3293" t="s">
        <v>541</v>
      </c>
      <c r="G3293" t="s">
        <v>9833</v>
      </c>
      <c r="H3293">
        <v>-19886035</v>
      </c>
      <c r="I3293" t="s">
        <v>2590</v>
      </c>
      <c r="J3293" t="s">
        <v>19</v>
      </c>
      <c r="K3293" t="s">
        <v>20</v>
      </c>
      <c r="L3293">
        <v>40000000</v>
      </c>
      <c r="M3293">
        <v>6.5</v>
      </c>
      <c r="N3293" t="s">
        <v>2060</v>
      </c>
    </row>
    <row r="3294" spans="1:14">
      <c r="A3294" t="s">
        <v>1888</v>
      </c>
      <c r="B3294">
        <v>198</v>
      </c>
      <c r="C3294">
        <v>101</v>
      </c>
      <c r="D3294" t="s">
        <v>755</v>
      </c>
      <c r="E3294">
        <v>40076438</v>
      </c>
      <c r="F3294" t="s">
        <v>328</v>
      </c>
      <c r="G3294" t="s">
        <v>9834</v>
      </c>
      <c r="H3294">
        <v>-19923562</v>
      </c>
      <c r="I3294" t="s">
        <v>4128</v>
      </c>
      <c r="J3294" t="s">
        <v>19</v>
      </c>
      <c r="K3294" t="s">
        <v>20</v>
      </c>
      <c r="L3294">
        <v>60000000</v>
      </c>
      <c r="M3294">
        <v>6</v>
      </c>
      <c r="N3294" t="s">
        <v>3582</v>
      </c>
    </row>
    <row r="3295" spans="1:14">
      <c r="A3295" t="s">
        <v>297</v>
      </c>
      <c r="B3295">
        <v>74</v>
      </c>
      <c r="C3295">
        <v>113</v>
      </c>
      <c r="D3295" t="s">
        <v>9835</v>
      </c>
      <c r="E3295">
        <v>17149</v>
      </c>
      <c r="F3295" t="s">
        <v>9836</v>
      </c>
      <c r="G3295" t="s">
        <v>9837</v>
      </c>
      <c r="H3295">
        <v>-19982851</v>
      </c>
      <c r="I3295" t="s">
        <v>9838</v>
      </c>
      <c r="J3295" t="s">
        <v>19</v>
      </c>
      <c r="K3295" t="s">
        <v>9839</v>
      </c>
      <c r="L3295">
        <v>20000000</v>
      </c>
      <c r="M3295">
        <v>5.6</v>
      </c>
      <c r="N3295" t="s">
        <v>614</v>
      </c>
    </row>
    <row r="3296" spans="1:14">
      <c r="A3296" t="s">
        <v>409</v>
      </c>
      <c r="B3296">
        <v>80</v>
      </c>
      <c r="C3296">
        <v>130</v>
      </c>
      <c r="D3296" t="s">
        <v>8366</v>
      </c>
      <c r="E3296">
        <v>50016394</v>
      </c>
      <c r="F3296" t="s">
        <v>3183</v>
      </c>
      <c r="G3296" t="s">
        <v>9840</v>
      </c>
      <c r="H3296">
        <v>-19983606</v>
      </c>
      <c r="I3296" t="s">
        <v>6668</v>
      </c>
      <c r="J3296" t="s">
        <v>19</v>
      </c>
      <c r="K3296" t="s">
        <v>20</v>
      </c>
      <c r="L3296">
        <v>70000000</v>
      </c>
      <c r="M3296">
        <v>6.2</v>
      </c>
      <c r="N3296" t="s">
        <v>9426</v>
      </c>
    </row>
    <row r="3297" spans="1:14">
      <c r="A3297" t="s">
        <v>3511</v>
      </c>
      <c r="B3297">
        <v>22</v>
      </c>
      <c r="C3297">
        <v>143</v>
      </c>
      <c r="D3297" t="s">
        <v>6537</v>
      </c>
      <c r="E3297">
        <v>5000000</v>
      </c>
      <c r="F3297" t="s">
        <v>9841</v>
      </c>
      <c r="G3297" t="s">
        <v>9842</v>
      </c>
      <c r="H3297">
        <v>-20000000</v>
      </c>
      <c r="I3297" t="s">
        <v>9843</v>
      </c>
      <c r="J3297" t="s">
        <v>19</v>
      </c>
      <c r="K3297" t="s">
        <v>20</v>
      </c>
      <c r="L3297">
        <v>25000000</v>
      </c>
      <c r="M3297">
        <v>6.2</v>
      </c>
      <c r="N3297" t="s">
        <v>9844</v>
      </c>
    </row>
    <row r="3298" spans="1:14">
      <c r="A3298" t="s">
        <v>1064</v>
      </c>
      <c r="B3298">
        <v>227</v>
      </c>
      <c r="C3298">
        <v>92</v>
      </c>
      <c r="D3298" t="s">
        <v>502</v>
      </c>
      <c r="E3298">
        <v>14998070</v>
      </c>
      <c r="F3298" t="s">
        <v>1261</v>
      </c>
      <c r="G3298" t="s">
        <v>9845</v>
      </c>
      <c r="H3298">
        <v>-20001930</v>
      </c>
      <c r="I3298" t="s">
        <v>2033</v>
      </c>
      <c r="J3298" t="s">
        <v>19</v>
      </c>
      <c r="K3298" t="s">
        <v>20</v>
      </c>
      <c r="L3298">
        <v>35000000</v>
      </c>
      <c r="M3298">
        <v>6.2</v>
      </c>
      <c r="N3298" t="s">
        <v>9625</v>
      </c>
    </row>
    <row r="3299" spans="1:14">
      <c r="A3299" t="s">
        <v>1835</v>
      </c>
      <c r="B3299">
        <v>276</v>
      </c>
      <c r="C3299">
        <v>91</v>
      </c>
      <c r="D3299" t="s">
        <v>553</v>
      </c>
      <c r="E3299">
        <v>958319</v>
      </c>
      <c r="F3299" t="s">
        <v>92</v>
      </c>
      <c r="G3299" t="s">
        <v>9846</v>
      </c>
      <c r="H3299">
        <v>-20041681</v>
      </c>
      <c r="I3299" t="s">
        <v>3107</v>
      </c>
      <c r="J3299" t="s">
        <v>19</v>
      </c>
      <c r="K3299" t="s">
        <v>20</v>
      </c>
      <c r="L3299">
        <v>21000000</v>
      </c>
      <c r="M3299">
        <v>6.7</v>
      </c>
      <c r="N3299" t="s">
        <v>48</v>
      </c>
    </row>
    <row r="3300" spans="1:14">
      <c r="A3300" t="s">
        <v>1561</v>
      </c>
      <c r="B3300">
        <v>382</v>
      </c>
      <c r="C3300">
        <v>106</v>
      </c>
      <c r="D3300" t="s">
        <v>69</v>
      </c>
      <c r="E3300">
        <v>64933670</v>
      </c>
      <c r="F3300" t="s">
        <v>479</v>
      </c>
      <c r="G3300" t="s">
        <v>9847</v>
      </c>
      <c r="H3300">
        <v>-20066330</v>
      </c>
      <c r="I3300" t="s">
        <v>1808</v>
      </c>
      <c r="J3300" t="s">
        <v>19</v>
      </c>
      <c r="K3300" t="s">
        <v>20</v>
      </c>
      <c r="L3300">
        <v>85000000</v>
      </c>
      <c r="M3300">
        <v>5.6</v>
      </c>
      <c r="N3300" t="s">
        <v>8120</v>
      </c>
    </row>
    <row r="3301" spans="1:14">
      <c r="A3301" t="s">
        <v>2650</v>
      </c>
      <c r="B3301">
        <v>138</v>
      </c>
      <c r="C3301">
        <v>105</v>
      </c>
      <c r="D3301" t="s">
        <v>4681</v>
      </c>
      <c r="E3301">
        <v>1796024</v>
      </c>
      <c r="F3301" t="s">
        <v>328</v>
      </c>
      <c r="G3301" t="s">
        <v>9848</v>
      </c>
      <c r="H3301">
        <v>-20203976</v>
      </c>
      <c r="I3301" t="s">
        <v>2908</v>
      </c>
      <c r="J3301" t="s">
        <v>19</v>
      </c>
      <c r="K3301" t="s">
        <v>20</v>
      </c>
      <c r="L3301">
        <v>22000000</v>
      </c>
      <c r="M3301">
        <v>5.4</v>
      </c>
      <c r="N3301" t="s">
        <v>1124</v>
      </c>
    </row>
    <row r="3302" spans="1:14">
      <c r="A3302" t="s">
        <v>292</v>
      </c>
      <c r="B3302">
        <v>526</v>
      </c>
      <c r="C3302">
        <v>113</v>
      </c>
      <c r="D3302" t="s">
        <v>2371</v>
      </c>
      <c r="E3302">
        <v>79711678</v>
      </c>
      <c r="F3302" t="s">
        <v>338</v>
      </c>
      <c r="G3302" t="s">
        <v>9849</v>
      </c>
      <c r="H3302">
        <v>-20288322</v>
      </c>
      <c r="I3302" t="s">
        <v>183</v>
      </c>
      <c r="J3302" t="s">
        <v>19</v>
      </c>
      <c r="K3302" t="s">
        <v>20</v>
      </c>
      <c r="L3302">
        <v>100000000</v>
      </c>
      <c r="M3302">
        <v>6.2</v>
      </c>
      <c r="N3302" t="s">
        <v>687</v>
      </c>
    </row>
    <row r="3303" spans="1:14">
      <c r="A3303" t="s">
        <v>457</v>
      </c>
      <c r="B3303">
        <v>155</v>
      </c>
      <c r="C3303">
        <v>100</v>
      </c>
      <c r="D3303" t="s">
        <v>9850</v>
      </c>
      <c r="E3303">
        <v>2708188</v>
      </c>
      <c r="F3303" t="s">
        <v>7561</v>
      </c>
      <c r="G3303" t="s">
        <v>9851</v>
      </c>
      <c r="H3303">
        <v>-20291812</v>
      </c>
      <c r="I3303" t="s">
        <v>9852</v>
      </c>
      <c r="J3303" t="s">
        <v>19</v>
      </c>
      <c r="K3303" t="s">
        <v>379</v>
      </c>
      <c r="L3303">
        <v>23000000</v>
      </c>
      <c r="M3303">
        <v>6.2</v>
      </c>
      <c r="N3303" t="s">
        <v>564</v>
      </c>
    </row>
    <row r="3304" spans="1:14">
      <c r="A3304" t="s">
        <v>1868</v>
      </c>
      <c r="B3304">
        <v>13</v>
      </c>
      <c r="C3304">
        <v>115</v>
      </c>
      <c r="D3304" t="s">
        <v>9853</v>
      </c>
      <c r="E3304">
        <v>14587732</v>
      </c>
      <c r="F3304" t="s">
        <v>5931</v>
      </c>
      <c r="G3304" t="s">
        <v>9854</v>
      </c>
      <c r="H3304">
        <v>-20412268</v>
      </c>
      <c r="I3304" t="s">
        <v>9855</v>
      </c>
      <c r="J3304" t="s">
        <v>19</v>
      </c>
      <c r="K3304" t="s">
        <v>20</v>
      </c>
      <c r="L3304">
        <v>35000000</v>
      </c>
      <c r="M3304">
        <v>5.7</v>
      </c>
      <c r="N3304" t="s">
        <v>2939</v>
      </c>
    </row>
    <row r="3305" spans="1:14">
      <c r="A3305" t="s">
        <v>625</v>
      </c>
      <c r="B3305">
        <v>177</v>
      </c>
      <c r="C3305">
        <v>103</v>
      </c>
      <c r="D3305" t="s">
        <v>3454</v>
      </c>
      <c r="E3305">
        <v>24520892</v>
      </c>
      <c r="F3305" t="s">
        <v>86</v>
      </c>
      <c r="G3305" t="s">
        <v>9856</v>
      </c>
      <c r="H3305">
        <v>-20479108</v>
      </c>
      <c r="I3305" t="s">
        <v>2347</v>
      </c>
      <c r="J3305" t="s">
        <v>19</v>
      </c>
      <c r="K3305" t="s">
        <v>822</v>
      </c>
      <c r="L3305">
        <v>45000000</v>
      </c>
      <c r="M3305">
        <v>7</v>
      </c>
      <c r="N3305" t="s">
        <v>87</v>
      </c>
    </row>
    <row r="3306" spans="1:14">
      <c r="A3306" t="s">
        <v>3810</v>
      </c>
      <c r="B3306">
        <v>110</v>
      </c>
      <c r="C3306">
        <v>87</v>
      </c>
      <c r="D3306" t="s">
        <v>819</v>
      </c>
      <c r="E3306">
        <v>480314</v>
      </c>
      <c r="F3306" t="s">
        <v>3621</v>
      </c>
      <c r="G3306" t="s">
        <v>9857</v>
      </c>
      <c r="H3306">
        <v>-20519686</v>
      </c>
      <c r="I3306" t="s">
        <v>4353</v>
      </c>
      <c r="J3306" t="s">
        <v>19</v>
      </c>
      <c r="K3306" t="s">
        <v>20</v>
      </c>
      <c r="L3306">
        <v>21000000</v>
      </c>
      <c r="M3306">
        <v>4.8</v>
      </c>
      <c r="N3306" t="s">
        <v>279</v>
      </c>
    </row>
    <row r="3307" spans="1:14">
      <c r="A3307" t="s">
        <v>3099</v>
      </c>
      <c r="B3307">
        <v>251</v>
      </c>
      <c r="C3307">
        <v>137</v>
      </c>
      <c r="D3307" t="s">
        <v>1823</v>
      </c>
      <c r="E3307">
        <v>5459824</v>
      </c>
      <c r="F3307" t="s">
        <v>28</v>
      </c>
      <c r="G3307" t="s">
        <v>9858</v>
      </c>
      <c r="H3307">
        <v>-20540176</v>
      </c>
      <c r="I3307" t="s">
        <v>6841</v>
      </c>
      <c r="J3307" t="s">
        <v>19</v>
      </c>
      <c r="K3307" t="s">
        <v>20</v>
      </c>
      <c r="L3307">
        <v>26000000</v>
      </c>
      <c r="M3307">
        <v>7.6</v>
      </c>
      <c r="N3307" t="s">
        <v>32</v>
      </c>
    </row>
    <row r="3308" spans="1:14">
      <c r="A3308" t="s">
        <v>4537</v>
      </c>
      <c r="B3308">
        <v>113</v>
      </c>
      <c r="C3308">
        <v>104</v>
      </c>
      <c r="D3308" t="s">
        <v>4537</v>
      </c>
      <c r="E3308">
        <v>19406406</v>
      </c>
      <c r="F3308" t="s">
        <v>6404</v>
      </c>
      <c r="G3308" t="s">
        <v>9859</v>
      </c>
      <c r="H3308">
        <v>-20593594</v>
      </c>
      <c r="I3308" t="s">
        <v>9860</v>
      </c>
      <c r="J3308" t="s">
        <v>65</v>
      </c>
      <c r="K3308" t="s">
        <v>822</v>
      </c>
      <c r="L3308">
        <v>40000000</v>
      </c>
      <c r="M3308">
        <v>7.8</v>
      </c>
      <c r="N3308" t="s">
        <v>4884</v>
      </c>
    </row>
    <row r="3309" spans="1:14">
      <c r="A3309" t="s">
        <v>1353</v>
      </c>
      <c r="B3309">
        <v>156</v>
      </c>
      <c r="C3309">
        <v>133</v>
      </c>
      <c r="D3309" t="s">
        <v>9861</v>
      </c>
      <c r="E3309">
        <v>24343673</v>
      </c>
      <c r="F3309" t="s">
        <v>2536</v>
      </c>
      <c r="G3309" t="s">
        <v>9862</v>
      </c>
      <c r="H3309">
        <v>-20656327</v>
      </c>
      <c r="I3309" t="s">
        <v>9863</v>
      </c>
      <c r="J3309" t="s">
        <v>19</v>
      </c>
      <c r="K3309" t="s">
        <v>20</v>
      </c>
      <c r="L3309">
        <v>45000000</v>
      </c>
      <c r="M3309">
        <v>7.4</v>
      </c>
      <c r="N3309" t="s">
        <v>9864</v>
      </c>
    </row>
    <row r="3310" spans="1:14">
      <c r="A3310" t="s">
        <v>1353</v>
      </c>
      <c r="B3310">
        <v>156</v>
      </c>
      <c r="C3310">
        <v>133</v>
      </c>
      <c r="D3310" t="s">
        <v>9861</v>
      </c>
      <c r="E3310">
        <v>24343673</v>
      </c>
      <c r="F3310" t="s">
        <v>2536</v>
      </c>
      <c r="G3310" t="s">
        <v>9862</v>
      </c>
      <c r="H3310">
        <v>-20656327</v>
      </c>
      <c r="I3310" t="s">
        <v>9863</v>
      </c>
      <c r="J3310" t="s">
        <v>19</v>
      </c>
      <c r="K3310" t="s">
        <v>20</v>
      </c>
      <c r="L3310">
        <v>45000000</v>
      </c>
      <c r="M3310">
        <v>7.4</v>
      </c>
      <c r="N3310" t="s">
        <v>9864</v>
      </c>
    </row>
    <row r="3311" spans="1:14">
      <c r="A3311" t="s">
        <v>1023</v>
      </c>
      <c r="B3311">
        <v>47</v>
      </c>
      <c r="C3311">
        <v>118</v>
      </c>
      <c r="D3311" t="s">
        <v>3577</v>
      </c>
      <c r="E3311">
        <v>17305211</v>
      </c>
      <c r="F3311" t="s">
        <v>190</v>
      </c>
      <c r="G3311" t="s">
        <v>9865</v>
      </c>
      <c r="H3311">
        <v>-20694789</v>
      </c>
      <c r="I3311" t="s">
        <v>4416</v>
      </c>
      <c r="J3311" t="s">
        <v>19</v>
      </c>
      <c r="K3311" t="s">
        <v>20</v>
      </c>
      <c r="L3311">
        <v>38000000</v>
      </c>
      <c r="M3311">
        <v>6.1</v>
      </c>
      <c r="N3311" t="s">
        <v>1040</v>
      </c>
    </row>
    <row r="3312" spans="1:14">
      <c r="A3312" t="s">
        <v>349</v>
      </c>
      <c r="B3312">
        <v>135</v>
      </c>
      <c r="C3312">
        <v>94</v>
      </c>
      <c r="D3312" t="s">
        <v>6130</v>
      </c>
      <c r="E3312">
        <v>34238611</v>
      </c>
      <c r="F3312" t="s">
        <v>1389</v>
      </c>
      <c r="G3312" t="s">
        <v>9866</v>
      </c>
      <c r="H3312">
        <v>-20761389</v>
      </c>
      <c r="I3312" t="s">
        <v>9867</v>
      </c>
      <c r="J3312" t="s">
        <v>19</v>
      </c>
      <c r="K3312" t="s">
        <v>20</v>
      </c>
      <c r="L3312">
        <v>55000000</v>
      </c>
      <c r="M3312">
        <v>6</v>
      </c>
      <c r="N3312" t="s">
        <v>87</v>
      </c>
    </row>
    <row r="3313" spans="1:14">
      <c r="A3313" t="s">
        <v>1768</v>
      </c>
      <c r="B3313">
        <v>80</v>
      </c>
      <c r="C3313">
        <v>112</v>
      </c>
      <c r="D3313" t="s">
        <v>2951</v>
      </c>
      <c r="E3313">
        <v>19151864</v>
      </c>
      <c r="F3313" t="s">
        <v>4776</v>
      </c>
      <c r="G3313" t="s">
        <v>9868</v>
      </c>
      <c r="H3313">
        <v>-20848136</v>
      </c>
      <c r="I3313" t="s">
        <v>9869</v>
      </c>
      <c r="J3313" t="s">
        <v>19</v>
      </c>
      <c r="K3313" t="s">
        <v>20</v>
      </c>
      <c r="L3313">
        <v>40000000</v>
      </c>
      <c r="M3313">
        <v>5.9</v>
      </c>
      <c r="N3313" t="s">
        <v>331</v>
      </c>
    </row>
    <row r="3314" spans="1:14">
      <c r="A3314" t="s">
        <v>665</v>
      </c>
      <c r="B3314">
        <v>59</v>
      </c>
      <c r="C3314">
        <v>100</v>
      </c>
      <c r="D3314" t="s">
        <v>2144</v>
      </c>
      <c r="E3314">
        <v>19118247</v>
      </c>
      <c r="F3314" t="s">
        <v>5164</v>
      </c>
      <c r="G3314" t="s">
        <v>9870</v>
      </c>
      <c r="H3314">
        <v>-20881753</v>
      </c>
      <c r="I3314" t="s">
        <v>8042</v>
      </c>
      <c r="J3314" t="s">
        <v>19</v>
      </c>
      <c r="K3314" t="s">
        <v>20</v>
      </c>
      <c r="L3314">
        <v>40000000</v>
      </c>
      <c r="M3314">
        <v>5.4</v>
      </c>
      <c r="N3314" t="s">
        <v>2302</v>
      </c>
    </row>
    <row r="3315" spans="1:14">
      <c r="A3315" t="s">
        <v>620</v>
      </c>
      <c r="B3315">
        <v>100</v>
      </c>
      <c r="C3315">
        <v>126</v>
      </c>
      <c r="D3315" t="s">
        <v>701</v>
      </c>
      <c r="E3315">
        <v>34098563</v>
      </c>
      <c r="F3315" t="s">
        <v>957</v>
      </c>
      <c r="G3315" t="s">
        <v>9871</v>
      </c>
      <c r="H3315">
        <v>-20901437</v>
      </c>
      <c r="I3315" t="s">
        <v>9872</v>
      </c>
      <c r="J3315" t="s">
        <v>19</v>
      </c>
      <c r="K3315" t="s">
        <v>20</v>
      </c>
      <c r="L3315">
        <v>55000000</v>
      </c>
      <c r="M3315">
        <v>6.5</v>
      </c>
      <c r="N3315" t="s">
        <v>1124</v>
      </c>
    </row>
    <row r="3316" spans="1:14">
      <c r="A3316" t="s">
        <v>3526</v>
      </c>
      <c r="B3316">
        <v>42</v>
      </c>
      <c r="C3316">
        <v>101</v>
      </c>
      <c r="D3316" t="s">
        <v>968</v>
      </c>
      <c r="E3316">
        <v>1075288</v>
      </c>
      <c r="F3316" t="s">
        <v>2071</v>
      </c>
      <c r="G3316" t="s">
        <v>9873</v>
      </c>
      <c r="H3316">
        <v>-20924712</v>
      </c>
      <c r="I3316" t="s">
        <v>5491</v>
      </c>
      <c r="J3316" t="s">
        <v>19</v>
      </c>
      <c r="K3316" t="s">
        <v>20</v>
      </c>
      <c r="L3316">
        <v>22000000</v>
      </c>
      <c r="M3316">
        <v>6.1</v>
      </c>
      <c r="N3316" t="s">
        <v>1608</v>
      </c>
    </row>
    <row r="3317" spans="1:14">
      <c r="A3317" t="s">
        <v>2915</v>
      </c>
      <c r="B3317">
        <v>60</v>
      </c>
      <c r="C3317">
        <v>104</v>
      </c>
      <c r="D3317" t="s">
        <v>1775</v>
      </c>
      <c r="E3317">
        <v>4064333</v>
      </c>
      <c r="F3317" t="s">
        <v>3429</v>
      </c>
      <c r="G3317" t="s">
        <v>9874</v>
      </c>
      <c r="H3317">
        <v>-20935667</v>
      </c>
      <c r="I3317" t="s">
        <v>6119</v>
      </c>
      <c r="J3317" t="s">
        <v>19</v>
      </c>
      <c r="K3317" t="s">
        <v>20</v>
      </c>
      <c r="L3317">
        <v>25000000</v>
      </c>
      <c r="M3317">
        <v>5.2</v>
      </c>
      <c r="N3317" t="s">
        <v>4297</v>
      </c>
    </row>
    <row r="3318" spans="1:14">
      <c r="A3318" t="s">
        <v>3722</v>
      </c>
      <c r="B3318">
        <v>115</v>
      </c>
      <c r="C3318">
        <v>116</v>
      </c>
      <c r="D3318" t="s">
        <v>9875</v>
      </c>
      <c r="E3318">
        <v>1050445</v>
      </c>
      <c r="F3318" t="s">
        <v>4701</v>
      </c>
      <c r="G3318" t="s">
        <v>9876</v>
      </c>
      <c r="H3318">
        <v>-20949555</v>
      </c>
      <c r="I3318" t="s">
        <v>8171</v>
      </c>
      <c r="J3318" t="s">
        <v>65</v>
      </c>
      <c r="K3318" t="s">
        <v>822</v>
      </c>
      <c r="L3318">
        <v>22000000</v>
      </c>
      <c r="M3318">
        <v>7.8</v>
      </c>
      <c r="N3318" t="s">
        <v>9877</v>
      </c>
    </row>
    <row r="3319" spans="1:14">
      <c r="A3319" t="s">
        <v>4788</v>
      </c>
      <c r="B3319">
        <v>16</v>
      </c>
      <c r="C3319">
        <v>102</v>
      </c>
      <c r="D3319" t="s">
        <v>9878</v>
      </c>
      <c r="E3319">
        <v>15593</v>
      </c>
      <c r="F3319" t="s">
        <v>4738</v>
      </c>
      <c r="G3319" t="s">
        <v>9879</v>
      </c>
      <c r="H3319">
        <v>-20984407</v>
      </c>
      <c r="I3319" t="s">
        <v>9880</v>
      </c>
      <c r="J3319" t="s">
        <v>19</v>
      </c>
      <c r="K3319" t="s">
        <v>20</v>
      </c>
      <c r="L3319">
        <v>21000000</v>
      </c>
      <c r="M3319">
        <v>5.8</v>
      </c>
      <c r="N3319" t="s">
        <v>564</v>
      </c>
    </row>
    <row r="3320" spans="1:14">
      <c r="A3320" t="s">
        <v>723</v>
      </c>
      <c r="B3320">
        <v>125</v>
      </c>
      <c r="C3320">
        <v>107</v>
      </c>
      <c r="D3320" t="s">
        <v>3691</v>
      </c>
      <c r="E3320">
        <v>6998324</v>
      </c>
      <c r="F3320" t="s">
        <v>9881</v>
      </c>
      <c r="G3320" t="s">
        <v>9882</v>
      </c>
      <c r="H3320">
        <v>-21001676</v>
      </c>
      <c r="I3320" t="s">
        <v>1267</v>
      </c>
      <c r="J3320" t="s">
        <v>19</v>
      </c>
      <c r="K3320" t="s">
        <v>20</v>
      </c>
      <c r="L3320">
        <v>28000000</v>
      </c>
      <c r="M3320">
        <v>6.1</v>
      </c>
      <c r="N3320" t="s">
        <v>167</v>
      </c>
    </row>
    <row r="3321" spans="1:14">
      <c r="A3321" t="s">
        <v>150</v>
      </c>
      <c r="B3321">
        <v>308</v>
      </c>
      <c r="C3321">
        <v>135</v>
      </c>
      <c r="D3321" t="s">
        <v>1575</v>
      </c>
      <c r="E3321">
        <v>43982842</v>
      </c>
      <c r="F3321" t="s">
        <v>2905</v>
      </c>
      <c r="G3321" t="s">
        <v>9883</v>
      </c>
      <c r="H3321">
        <v>-21017158</v>
      </c>
      <c r="I3321" t="s">
        <v>3117</v>
      </c>
      <c r="J3321" t="s">
        <v>19</v>
      </c>
      <c r="K3321" t="s">
        <v>20</v>
      </c>
      <c r="L3321">
        <v>65000000</v>
      </c>
      <c r="M3321">
        <v>6.7</v>
      </c>
      <c r="N3321" t="s">
        <v>9718</v>
      </c>
    </row>
    <row r="3322" spans="1:14">
      <c r="A3322" t="s">
        <v>150</v>
      </c>
      <c r="B3322">
        <v>308</v>
      </c>
      <c r="C3322">
        <v>135</v>
      </c>
      <c r="D3322" t="s">
        <v>1575</v>
      </c>
      <c r="E3322">
        <v>43982842</v>
      </c>
      <c r="F3322" t="s">
        <v>2905</v>
      </c>
      <c r="G3322" t="s">
        <v>9883</v>
      </c>
      <c r="H3322">
        <v>-21017158</v>
      </c>
      <c r="I3322" t="s">
        <v>3117</v>
      </c>
      <c r="J3322" t="s">
        <v>19</v>
      </c>
      <c r="K3322" t="s">
        <v>20</v>
      </c>
      <c r="L3322">
        <v>65000000</v>
      </c>
      <c r="M3322">
        <v>6.7</v>
      </c>
      <c r="N3322" t="s">
        <v>9718</v>
      </c>
    </row>
    <row r="3323" spans="1:14">
      <c r="A3323" t="s">
        <v>3357</v>
      </c>
      <c r="B3323">
        <v>36</v>
      </c>
      <c r="C3323">
        <v>104</v>
      </c>
      <c r="D3323" t="s">
        <v>6125</v>
      </c>
      <c r="E3323">
        <v>20915465</v>
      </c>
      <c r="F3323" t="s">
        <v>2347</v>
      </c>
      <c r="G3323" t="s">
        <v>9884</v>
      </c>
      <c r="H3323">
        <v>-21084535</v>
      </c>
      <c r="I3323" t="s">
        <v>375</v>
      </c>
      <c r="J3323" t="s">
        <v>19</v>
      </c>
      <c r="K3323" t="s">
        <v>379</v>
      </c>
      <c r="L3323">
        <v>42000000</v>
      </c>
      <c r="M3323">
        <v>4</v>
      </c>
      <c r="N3323" t="s">
        <v>9827</v>
      </c>
    </row>
    <row r="3324" spans="1:14">
      <c r="A3324" t="s">
        <v>878</v>
      </c>
      <c r="B3324">
        <v>226</v>
      </c>
      <c r="C3324">
        <v>102</v>
      </c>
      <c r="D3324" t="s">
        <v>344</v>
      </c>
      <c r="E3324">
        <v>28837115</v>
      </c>
      <c r="F3324" t="s">
        <v>4681</v>
      </c>
      <c r="G3324" t="s">
        <v>9885</v>
      </c>
      <c r="H3324">
        <v>-21162885</v>
      </c>
      <c r="I3324" t="s">
        <v>5818</v>
      </c>
      <c r="J3324" t="s">
        <v>19</v>
      </c>
      <c r="K3324" t="s">
        <v>20</v>
      </c>
      <c r="L3324">
        <v>50000000</v>
      </c>
      <c r="M3324">
        <v>4.8</v>
      </c>
      <c r="N3324" t="s">
        <v>57</v>
      </c>
    </row>
    <row r="3325" spans="1:14">
      <c r="A3325" t="s">
        <v>426</v>
      </c>
      <c r="B3325">
        <v>123</v>
      </c>
      <c r="C3325">
        <v>118</v>
      </c>
      <c r="D3325" t="s">
        <v>9886</v>
      </c>
      <c r="E3325">
        <v>33828318</v>
      </c>
      <c r="F3325" t="s">
        <v>613</v>
      </c>
      <c r="G3325" t="s">
        <v>9887</v>
      </c>
      <c r="H3325">
        <v>-21171682</v>
      </c>
      <c r="I3325" t="s">
        <v>3401</v>
      </c>
      <c r="J3325" t="s">
        <v>19</v>
      </c>
      <c r="K3325" t="s">
        <v>20</v>
      </c>
      <c r="L3325">
        <v>55000000</v>
      </c>
      <c r="M3325">
        <v>5.8</v>
      </c>
      <c r="N3325" t="s">
        <v>57</v>
      </c>
    </row>
    <row r="3326" spans="1:14">
      <c r="A3326" t="s">
        <v>1411</v>
      </c>
      <c r="B3326">
        <v>447</v>
      </c>
      <c r="C3326">
        <v>119</v>
      </c>
      <c r="D3326" t="s">
        <v>1632</v>
      </c>
      <c r="E3326">
        <v>98780042</v>
      </c>
      <c r="F3326" t="s">
        <v>1865</v>
      </c>
      <c r="G3326" t="s">
        <v>9888</v>
      </c>
      <c r="H3326">
        <v>-21219958</v>
      </c>
      <c r="I3326" t="s">
        <v>9889</v>
      </c>
      <c r="J3326" t="s">
        <v>19</v>
      </c>
      <c r="K3326" t="s">
        <v>20</v>
      </c>
      <c r="L3326">
        <v>120000000</v>
      </c>
      <c r="M3326">
        <v>5.8</v>
      </c>
      <c r="N3326" t="s">
        <v>9890</v>
      </c>
    </row>
    <row r="3327" spans="1:14">
      <c r="A3327" t="s">
        <v>51</v>
      </c>
      <c r="B3327">
        <v>281</v>
      </c>
      <c r="C3327">
        <v>146</v>
      </c>
      <c r="D3327" t="s">
        <v>2140</v>
      </c>
      <c r="E3327">
        <v>78616689</v>
      </c>
      <c r="F3327" t="s">
        <v>201</v>
      </c>
      <c r="G3327" t="s">
        <v>9891</v>
      </c>
      <c r="H3327">
        <v>-21383311</v>
      </c>
      <c r="I3327" t="s">
        <v>1036</v>
      </c>
      <c r="J3327" t="s">
        <v>19</v>
      </c>
      <c r="K3327" t="s">
        <v>20</v>
      </c>
      <c r="L3327">
        <v>100000000</v>
      </c>
      <c r="M3327">
        <v>7.1</v>
      </c>
      <c r="N3327" t="s">
        <v>816</v>
      </c>
    </row>
    <row r="3328" spans="1:14">
      <c r="A3328" t="s">
        <v>2181</v>
      </c>
      <c r="B3328">
        <v>183</v>
      </c>
      <c r="C3328">
        <v>106</v>
      </c>
      <c r="D3328" t="s">
        <v>9441</v>
      </c>
      <c r="E3328">
        <v>68558662</v>
      </c>
      <c r="F3328" t="s">
        <v>4629</v>
      </c>
      <c r="G3328" t="s">
        <v>9892</v>
      </c>
      <c r="H3328">
        <v>-21441338</v>
      </c>
      <c r="I3328" t="s">
        <v>4542</v>
      </c>
      <c r="J3328" t="s">
        <v>19</v>
      </c>
      <c r="K3328" t="s">
        <v>20</v>
      </c>
      <c r="L3328">
        <v>90000000</v>
      </c>
      <c r="M3328">
        <v>5.9</v>
      </c>
      <c r="N3328" t="s">
        <v>380</v>
      </c>
    </row>
    <row r="3329" spans="1:14">
      <c r="A3329" t="s">
        <v>535</v>
      </c>
      <c r="B3329">
        <v>107</v>
      </c>
      <c r="C3329">
        <v>108</v>
      </c>
      <c r="D3329" t="s">
        <v>8359</v>
      </c>
      <c r="E3329">
        <v>8535575</v>
      </c>
      <c r="F3329" t="s">
        <v>86</v>
      </c>
      <c r="G3329" t="s">
        <v>9893</v>
      </c>
      <c r="H3329">
        <v>-21464425</v>
      </c>
      <c r="I3329" t="s">
        <v>9894</v>
      </c>
      <c r="J3329" t="s">
        <v>19</v>
      </c>
      <c r="K3329" t="s">
        <v>20</v>
      </c>
      <c r="L3329">
        <v>30000000</v>
      </c>
      <c r="M3329">
        <v>7</v>
      </c>
      <c r="N3329" t="s">
        <v>48</v>
      </c>
    </row>
    <row r="3330" spans="1:14">
      <c r="A3330" t="s">
        <v>772</v>
      </c>
      <c r="B3330">
        <v>96</v>
      </c>
      <c r="C3330">
        <v>131</v>
      </c>
      <c r="D3330" t="s">
        <v>9895</v>
      </c>
      <c r="E3330">
        <v>43532294</v>
      </c>
      <c r="F3330" t="s">
        <v>1044</v>
      </c>
      <c r="G3330" t="s">
        <v>9896</v>
      </c>
      <c r="H3330">
        <v>-21467706</v>
      </c>
      <c r="I3330" t="s">
        <v>3278</v>
      </c>
      <c r="J3330" t="s">
        <v>19</v>
      </c>
      <c r="K3330" t="s">
        <v>20</v>
      </c>
      <c r="L3330">
        <v>65000000</v>
      </c>
      <c r="M3330">
        <v>7.1</v>
      </c>
      <c r="N3330" t="s">
        <v>891</v>
      </c>
    </row>
    <row r="3331" spans="1:14">
      <c r="A3331" t="s">
        <v>539</v>
      </c>
      <c r="B3331">
        <v>105</v>
      </c>
      <c r="C3331">
        <v>109</v>
      </c>
      <c r="D3331" t="s">
        <v>9897</v>
      </c>
      <c r="E3331">
        <v>3517797</v>
      </c>
      <c r="F3331" t="s">
        <v>9898</v>
      </c>
      <c r="G3331" t="s">
        <v>9899</v>
      </c>
      <c r="H3331">
        <v>-21482203</v>
      </c>
      <c r="I3331" t="s">
        <v>2390</v>
      </c>
      <c r="J3331" t="s">
        <v>19</v>
      </c>
      <c r="K3331" t="s">
        <v>822</v>
      </c>
      <c r="L3331">
        <v>25000000</v>
      </c>
      <c r="M3331">
        <v>6.6</v>
      </c>
      <c r="N3331" t="s">
        <v>3749</v>
      </c>
    </row>
    <row r="3332" spans="1:14">
      <c r="A3332" t="s">
        <v>5063</v>
      </c>
      <c r="B3332">
        <v>164</v>
      </c>
      <c r="C3332">
        <v>99</v>
      </c>
      <c r="D3332" t="s">
        <v>701</v>
      </c>
      <c r="E3332">
        <v>33472850</v>
      </c>
      <c r="F3332" t="s">
        <v>344</v>
      </c>
      <c r="G3332" t="s">
        <v>9900</v>
      </c>
      <c r="H3332">
        <v>-21527150</v>
      </c>
      <c r="I3332" t="s">
        <v>3105</v>
      </c>
      <c r="J3332" t="s">
        <v>19</v>
      </c>
      <c r="K3332" t="s">
        <v>20</v>
      </c>
      <c r="L3332">
        <v>55000000</v>
      </c>
      <c r="M3332">
        <v>5.8</v>
      </c>
      <c r="N3332" t="s">
        <v>654</v>
      </c>
    </row>
    <row r="3333" spans="1:14">
      <c r="A3333" t="s">
        <v>715</v>
      </c>
      <c r="B3333">
        <v>70</v>
      </c>
      <c r="C3333">
        <v>91</v>
      </c>
      <c r="D3333" t="s">
        <v>9901</v>
      </c>
      <c r="E3333">
        <v>18438149</v>
      </c>
      <c r="F3333" t="s">
        <v>4800</v>
      </c>
      <c r="G3333" t="s">
        <v>9902</v>
      </c>
      <c r="H3333">
        <v>-21561851</v>
      </c>
      <c r="I3333" t="s">
        <v>7605</v>
      </c>
      <c r="J3333" t="s">
        <v>19</v>
      </c>
      <c r="K3333" t="s">
        <v>20</v>
      </c>
      <c r="L3333">
        <v>40000000</v>
      </c>
      <c r="M3333">
        <v>5.9</v>
      </c>
      <c r="N3333" t="s">
        <v>167</v>
      </c>
    </row>
    <row r="3334" spans="1:14">
      <c r="A3334" t="s">
        <v>336</v>
      </c>
      <c r="B3334">
        <v>185</v>
      </c>
      <c r="C3334">
        <v>111</v>
      </c>
      <c r="D3334" t="s">
        <v>650</v>
      </c>
      <c r="E3334">
        <v>48430355</v>
      </c>
      <c r="F3334" t="s">
        <v>646</v>
      </c>
      <c r="G3334" t="s">
        <v>9903</v>
      </c>
      <c r="H3334">
        <v>-21569645</v>
      </c>
      <c r="I3334" t="s">
        <v>7469</v>
      </c>
      <c r="J3334" t="s">
        <v>19</v>
      </c>
      <c r="K3334" t="s">
        <v>20</v>
      </c>
      <c r="L3334">
        <v>70000000</v>
      </c>
      <c r="M3334">
        <v>5.3</v>
      </c>
      <c r="N3334" t="s">
        <v>167</v>
      </c>
    </row>
    <row r="3335" spans="1:14">
      <c r="A3335" t="s">
        <v>2055</v>
      </c>
      <c r="B3335">
        <v>432</v>
      </c>
      <c r="C3335">
        <v>95</v>
      </c>
      <c r="D3335" t="s">
        <v>1364</v>
      </c>
      <c r="E3335">
        <v>13401683</v>
      </c>
      <c r="F3335" t="s">
        <v>6625</v>
      </c>
      <c r="G3335" t="s">
        <v>9904</v>
      </c>
      <c r="H3335">
        <v>-21598317</v>
      </c>
      <c r="I3335" t="s">
        <v>9905</v>
      </c>
      <c r="J3335" t="s">
        <v>19</v>
      </c>
      <c r="K3335" t="s">
        <v>379</v>
      </c>
      <c r="L3335">
        <v>35000000</v>
      </c>
      <c r="M3335">
        <v>7.1</v>
      </c>
      <c r="N3335" t="s">
        <v>750</v>
      </c>
    </row>
    <row r="3336" spans="1:14">
      <c r="A3336" t="s">
        <v>2055</v>
      </c>
      <c r="B3336">
        <v>432</v>
      </c>
      <c r="C3336">
        <v>95</v>
      </c>
      <c r="D3336" t="s">
        <v>1364</v>
      </c>
      <c r="E3336">
        <v>13401683</v>
      </c>
      <c r="F3336" t="s">
        <v>6625</v>
      </c>
      <c r="G3336" t="s">
        <v>9904</v>
      </c>
      <c r="H3336">
        <v>-21598317</v>
      </c>
      <c r="I3336" t="s">
        <v>9905</v>
      </c>
      <c r="J3336" t="s">
        <v>19</v>
      </c>
      <c r="K3336" t="s">
        <v>379</v>
      </c>
      <c r="L3336">
        <v>35000000</v>
      </c>
      <c r="M3336">
        <v>7.1</v>
      </c>
      <c r="N3336" t="s">
        <v>750</v>
      </c>
    </row>
    <row r="3337" spans="1:14">
      <c r="A3337" t="s">
        <v>1077</v>
      </c>
      <c r="B3337">
        <v>95</v>
      </c>
      <c r="C3337">
        <v>127</v>
      </c>
      <c r="D3337" t="s">
        <v>9821</v>
      </c>
      <c r="E3337">
        <v>14378353</v>
      </c>
      <c r="F3337" t="s">
        <v>4566</v>
      </c>
      <c r="G3337" t="s">
        <v>9906</v>
      </c>
      <c r="H3337">
        <v>-21621647</v>
      </c>
      <c r="I3337" t="s">
        <v>3969</v>
      </c>
      <c r="J3337" t="s">
        <v>19</v>
      </c>
      <c r="K3337" t="s">
        <v>20</v>
      </c>
      <c r="L3337">
        <v>36000000</v>
      </c>
      <c r="M3337">
        <v>6.8</v>
      </c>
      <c r="N3337" t="s">
        <v>2141</v>
      </c>
    </row>
    <row r="3338" spans="1:14">
      <c r="A3338" t="s">
        <v>1007</v>
      </c>
      <c r="B3338">
        <v>44</v>
      </c>
      <c r="C3338">
        <v>94</v>
      </c>
      <c r="D3338" t="s">
        <v>287</v>
      </c>
      <c r="E3338">
        <v>13264986</v>
      </c>
      <c r="F3338" t="s">
        <v>5118</v>
      </c>
      <c r="G3338" t="s">
        <v>9907</v>
      </c>
      <c r="H3338">
        <v>-21735014</v>
      </c>
      <c r="I3338" t="s">
        <v>708</v>
      </c>
      <c r="J3338" t="s">
        <v>19</v>
      </c>
      <c r="K3338" t="s">
        <v>20</v>
      </c>
      <c r="L3338">
        <v>35000000</v>
      </c>
      <c r="M3338">
        <v>6</v>
      </c>
      <c r="N3338" t="s">
        <v>9908</v>
      </c>
    </row>
    <row r="3339" spans="1:14">
      <c r="A3339" t="s">
        <v>940</v>
      </c>
      <c r="B3339">
        <v>157</v>
      </c>
      <c r="C3339">
        <v>138</v>
      </c>
      <c r="D3339" t="s">
        <v>4011</v>
      </c>
      <c r="E3339">
        <v>63224849</v>
      </c>
      <c r="F3339" t="s">
        <v>28</v>
      </c>
      <c r="G3339" t="s">
        <v>9909</v>
      </c>
      <c r="H3339">
        <v>-21775151</v>
      </c>
      <c r="I3339" t="s">
        <v>9910</v>
      </c>
      <c r="J3339" t="s">
        <v>19</v>
      </c>
      <c r="K3339" t="s">
        <v>20</v>
      </c>
      <c r="L3339">
        <v>85000000</v>
      </c>
      <c r="M3339">
        <v>6.9</v>
      </c>
      <c r="N3339" t="s">
        <v>331</v>
      </c>
    </row>
    <row r="3340" spans="1:14">
      <c r="A3340" t="s">
        <v>791</v>
      </c>
      <c r="B3340">
        <v>180</v>
      </c>
      <c r="C3340">
        <v>119</v>
      </c>
      <c r="D3340" t="s">
        <v>272</v>
      </c>
      <c r="E3340">
        <v>73209340</v>
      </c>
      <c r="F3340" t="s">
        <v>4555</v>
      </c>
      <c r="G3340" t="s">
        <v>9911</v>
      </c>
      <c r="H3340">
        <v>-21790660</v>
      </c>
      <c r="I3340" t="s">
        <v>7697</v>
      </c>
      <c r="J3340" t="s">
        <v>19</v>
      </c>
      <c r="K3340" t="s">
        <v>20</v>
      </c>
      <c r="L3340">
        <v>95000000</v>
      </c>
      <c r="M3340">
        <v>5.7</v>
      </c>
      <c r="N3340" t="s">
        <v>1740</v>
      </c>
    </row>
    <row r="3341" spans="1:14">
      <c r="A3341" t="s">
        <v>2292</v>
      </c>
      <c r="B3341">
        <v>105</v>
      </c>
      <c r="C3341">
        <v>88</v>
      </c>
      <c r="D3341" t="s">
        <v>1261</v>
      </c>
      <c r="E3341">
        <v>28133159</v>
      </c>
      <c r="F3341" t="s">
        <v>1680</v>
      </c>
      <c r="G3341" t="s">
        <v>9912</v>
      </c>
      <c r="H3341">
        <v>-21866841</v>
      </c>
      <c r="I3341" t="s">
        <v>479</v>
      </c>
      <c r="J3341" t="s">
        <v>19</v>
      </c>
      <c r="K3341" t="s">
        <v>20</v>
      </c>
      <c r="L3341">
        <v>50000000</v>
      </c>
      <c r="M3341">
        <v>5.9</v>
      </c>
      <c r="N3341" t="s">
        <v>303</v>
      </c>
    </row>
    <row r="3342" spans="1:14">
      <c r="A3342" t="s">
        <v>3888</v>
      </c>
      <c r="B3342">
        <v>42</v>
      </c>
      <c r="C3342">
        <v>100</v>
      </c>
      <c r="D3342" t="s">
        <v>547</v>
      </c>
      <c r="E3342">
        <v>121972</v>
      </c>
      <c r="F3342" t="s">
        <v>755</v>
      </c>
      <c r="G3342" t="s">
        <v>9913</v>
      </c>
      <c r="H3342">
        <v>-21878028</v>
      </c>
      <c r="I3342" t="s">
        <v>2475</v>
      </c>
      <c r="J3342" t="s">
        <v>19</v>
      </c>
      <c r="K3342" t="s">
        <v>20</v>
      </c>
      <c r="L3342">
        <v>22000000</v>
      </c>
      <c r="M3342">
        <v>5.5</v>
      </c>
      <c r="N3342" t="s">
        <v>7296</v>
      </c>
    </row>
    <row r="3343" spans="1:14">
      <c r="A3343" t="s">
        <v>1030</v>
      </c>
      <c r="B3343">
        <v>135</v>
      </c>
      <c r="C3343">
        <v>105</v>
      </c>
      <c r="D3343" t="s">
        <v>1908</v>
      </c>
      <c r="E3343">
        <v>13101142</v>
      </c>
      <c r="F3343" t="s">
        <v>616</v>
      </c>
      <c r="G3343" t="s">
        <v>9914</v>
      </c>
      <c r="H3343">
        <v>-21898858</v>
      </c>
      <c r="I3343" t="s">
        <v>23</v>
      </c>
      <c r="J3343" t="s">
        <v>19</v>
      </c>
      <c r="K3343" t="s">
        <v>20</v>
      </c>
      <c r="L3343">
        <v>35000000</v>
      </c>
      <c r="M3343">
        <v>5.7</v>
      </c>
      <c r="N3343" t="s">
        <v>3941</v>
      </c>
    </row>
    <row r="3344" spans="1:14">
      <c r="A3344" t="s">
        <v>1727</v>
      </c>
      <c r="B3344">
        <v>229</v>
      </c>
      <c r="C3344">
        <v>121</v>
      </c>
      <c r="D3344" t="s">
        <v>9915</v>
      </c>
      <c r="E3344">
        <v>3073392</v>
      </c>
      <c r="F3344" t="s">
        <v>7121</v>
      </c>
      <c r="G3344" t="s">
        <v>9916</v>
      </c>
      <c r="H3344">
        <v>-21926608</v>
      </c>
      <c r="I3344" t="s">
        <v>9917</v>
      </c>
      <c r="J3344" t="s">
        <v>19</v>
      </c>
      <c r="K3344" t="s">
        <v>1075</v>
      </c>
      <c r="L3344">
        <v>25000000</v>
      </c>
      <c r="M3344">
        <v>6.6</v>
      </c>
      <c r="N3344" t="s">
        <v>3559</v>
      </c>
    </row>
    <row r="3345" spans="1:14">
      <c r="A3345" t="s">
        <v>1360</v>
      </c>
      <c r="B3345">
        <v>476</v>
      </c>
      <c r="C3345">
        <v>109</v>
      </c>
      <c r="D3345" t="s">
        <v>1362</v>
      </c>
      <c r="E3345">
        <v>93050117</v>
      </c>
      <c r="F3345" t="s">
        <v>613</v>
      </c>
      <c r="G3345" t="s">
        <v>9918</v>
      </c>
      <c r="H3345">
        <v>-21949883</v>
      </c>
      <c r="I3345" t="s">
        <v>1060</v>
      </c>
      <c r="J3345" t="s">
        <v>19</v>
      </c>
      <c r="K3345" t="s">
        <v>20</v>
      </c>
      <c r="L3345">
        <v>115000000</v>
      </c>
      <c r="M3345">
        <v>6.6</v>
      </c>
      <c r="N3345" t="s">
        <v>1405</v>
      </c>
    </row>
    <row r="3346" spans="1:14">
      <c r="A3346" t="s">
        <v>1442</v>
      </c>
      <c r="B3346">
        <v>54</v>
      </c>
      <c r="C3346">
        <v>120</v>
      </c>
      <c r="D3346" t="s">
        <v>4372</v>
      </c>
      <c r="E3346">
        <v>763044</v>
      </c>
      <c r="F3346" t="s">
        <v>2958</v>
      </c>
      <c r="G3346" t="s">
        <v>9919</v>
      </c>
      <c r="H3346">
        <v>-22236956</v>
      </c>
      <c r="I3346" t="s">
        <v>8594</v>
      </c>
      <c r="J3346" t="s">
        <v>19</v>
      </c>
      <c r="K3346" t="s">
        <v>1075</v>
      </c>
      <c r="L3346">
        <v>23000000</v>
      </c>
      <c r="M3346">
        <v>6.2</v>
      </c>
      <c r="N3346" t="s">
        <v>1124</v>
      </c>
    </row>
    <row r="3347" spans="1:14">
      <c r="A3347" t="s">
        <v>280</v>
      </c>
      <c r="B3347">
        <v>233</v>
      </c>
      <c r="C3347">
        <v>216</v>
      </c>
      <c r="D3347" t="s">
        <v>76</v>
      </c>
      <c r="E3347">
        <v>77679638</v>
      </c>
      <c r="F3347" t="s">
        <v>29</v>
      </c>
      <c r="G3347" t="s">
        <v>9920</v>
      </c>
      <c r="H3347">
        <v>-22320362</v>
      </c>
      <c r="I3347" t="s">
        <v>739</v>
      </c>
      <c r="J3347" t="s">
        <v>19</v>
      </c>
      <c r="K3347" t="s">
        <v>20</v>
      </c>
      <c r="L3347">
        <v>100000000</v>
      </c>
      <c r="M3347">
        <v>7.5</v>
      </c>
      <c r="N3347" t="s">
        <v>758</v>
      </c>
    </row>
    <row r="3348" spans="1:14">
      <c r="A3348" t="s">
        <v>430</v>
      </c>
      <c r="B3348">
        <v>308</v>
      </c>
      <c r="C3348">
        <v>107</v>
      </c>
      <c r="D3348" t="s">
        <v>815</v>
      </c>
      <c r="E3348">
        <v>3675072</v>
      </c>
      <c r="F3348" t="s">
        <v>538</v>
      </c>
      <c r="G3348" t="s">
        <v>9921</v>
      </c>
      <c r="H3348">
        <v>-22324928</v>
      </c>
      <c r="I3348" t="s">
        <v>9922</v>
      </c>
      <c r="J3348" t="s">
        <v>19</v>
      </c>
      <c r="K3348" t="s">
        <v>379</v>
      </c>
      <c r="L3348">
        <v>26000000</v>
      </c>
      <c r="M3348">
        <v>7.3</v>
      </c>
      <c r="N3348" t="s">
        <v>109</v>
      </c>
    </row>
    <row r="3349" spans="1:14">
      <c r="A3349" t="s">
        <v>5809</v>
      </c>
      <c r="B3349">
        <v>209</v>
      </c>
      <c r="C3349">
        <v>131</v>
      </c>
      <c r="D3349" t="s">
        <v>9923</v>
      </c>
      <c r="E3349">
        <v>27667947</v>
      </c>
      <c r="F3349" t="s">
        <v>9245</v>
      </c>
      <c r="G3349" t="s">
        <v>9924</v>
      </c>
      <c r="H3349">
        <v>-22332053</v>
      </c>
      <c r="I3349" t="s">
        <v>9925</v>
      </c>
      <c r="J3349" t="s">
        <v>19</v>
      </c>
      <c r="K3349" t="s">
        <v>379</v>
      </c>
      <c r="L3349">
        <v>50000000</v>
      </c>
      <c r="M3349">
        <v>6.2</v>
      </c>
      <c r="N3349" t="s">
        <v>1608</v>
      </c>
    </row>
    <row r="3350" spans="1:14">
      <c r="A3350" t="s">
        <v>6124</v>
      </c>
      <c r="B3350">
        <v>327</v>
      </c>
      <c r="C3350">
        <v>132</v>
      </c>
      <c r="D3350" t="s">
        <v>3030</v>
      </c>
      <c r="E3350">
        <v>43568507</v>
      </c>
      <c r="F3350" t="s">
        <v>656</v>
      </c>
      <c r="G3350" t="s">
        <v>9926</v>
      </c>
      <c r="H3350">
        <v>-22431493</v>
      </c>
      <c r="I3350" t="s">
        <v>324</v>
      </c>
      <c r="J3350" t="s">
        <v>19</v>
      </c>
      <c r="K3350" t="s">
        <v>20</v>
      </c>
      <c r="L3350">
        <v>66000000</v>
      </c>
      <c r="M3350">
        <v>6.5</v>
      </c>
      <c r="N3350" t="s">
        <v>87</v>
      </c>
    </row>
    <row r="3351" spans="1:14">
      <c r="A3351" t="s">
        <v>280</v>
      </c>
      <c r="B3351">
        <v>85</v>
      </c>
      <c r="C3351">
        <v>134</v>
      </c>
      <c r="D3351" t="s">
        <v>9927</v>
      </c>
      <c r="E3351">
        <v>5532301</v>
      </c>
      <c r="F3351" t="s">
        <v>9928</v>
      </c>
      <c r="G3351" t="s">
        <v>9929</v>
      </c>
      <c r="H3351">
        <v>-22467699</v>
      </c>
      <c r="I3351" t="s">
        <v>9930</v>
      </c>
      <c r="J3351" t="s">
        <v>19</v>
      </c>
      <c r="K3351" t="s">
        <v>20</v>
      </c>
      <c r="L3351">
        <v>28000000</v>
      </c>
      <c r="M3351">
        <v>7</v>
      </c>
      <c r="N3351" t="s">
        <v>866</v>
      </c>
    </row>
    <row r="3352" spans="1:14">
      <c r="A3352" t="s">
        <v>557</v>
      </c>
      <c r="B3352">
        <v>451</v>
      </c>
      <c r="C3352">
        <v>215</v>
      </c>
      <c r="D3352" t="s">
        <v>3901</v>
      </c>
      <c r="E3352">
        <v>107503316</v>
      </c>
      <c r="F3352" t="s">
        <v>8496</v>
      </c>
      <c r="G3352" t="s">
        <v>9931</v>
      </c>
      <c r="H3352">
        <v>-22496684</v>
      </c>
      <c r="I3352" t="s">
        <v>7162</v>
      </c>
      <c r="J3352" t="s">
        <v>19</v>
      </c>
      <c r="K3352" t="s">
        <v>20</v>
      </c>
      <c r="L3352">
        <v>130000000</v>
      </c>
      <c r="M3352">
        <v>7.7</v>
      </c>
      <c r="N3352" t="s">
        <v>9932</v>
      </c>
    </row>
    <row r="3353" spans="1:14">
      <c r="A3353" t="s">
        <v>993</v>
      </c>
      <c r="B3353">
        <v>158</v>
      </c>
      <c r="C3353">
        <v>104</v>
      </c>
      <c r="D3353" t="s">
        <v>9933</v>
      </c>
      <c r="E3353">
        <v>62494975</v>
      </c>
      <c r="F3353" t="s">
        <v>648</v>
      </c>
      <c r="G3353" t="s">
        <v>9934</v>
      </c>
      <c r="H3353">
        <v>-22505025</v>
      </c>
      <c r="I3353" t="s">
        <v>9935</v>
      </c>
      <c r="J3353" t="s">
        <v>19</v>
      </c>
      <c r="K3353" t="s">
        <v>20</v>
      </c>
      <c r="L3353">
        <v>85000000</v>
      </c>
      <c r="M3353">
        <v>6</v>
      </c>
      <c r="N3353" t="s">
        <v>524</v>
      </c>
    </row>
    <row r="3354" spans="1:14">
      <c r="A3354" t="s">
        <v>406</v>
      </c>
      <c r="B3354">
        <v>362</v>
      </c>
      <c r="C3354">
        <v>166</v>
      </c>
      <c r="D3354" t="s">
        <v>2945</v>
      </c>
      <c r="E3354">
        <v>127490802</v>
      </c>
      <c r="F3354" t="s">
        <v>1177</v>
      </c>
      <c r="G3354" t="s">
        <v>9936</v>
      </c>
      <c r="H3354">
        <v>-22509198</v>
      </c>
      <c r="I3354" t="s">
        <v>3040</v>
      </c>
      <c r="J3354" t="s">
        <v>19</v>
      </c>
      <c r="K3354" t="s">
        <v>20</v>
      </c>
      <c r="L3354">
        <v>150000000</v>
      </c>
      <c r="M3354">
        <v>7.8</v>
      </c>
      <c r="N3354" t="s">
        <v>575</v>
      </c>
    </row>
    <row r="3355" spans="1:14">
      <c r="A3355" t="s">
        <v>126</v>
      </c>
      <c r="B3355">
        <v>306</v>
      </c>
      <c r="C3355">
        <v>134</v>
      </c>
      <c r="D3355" t="s">
        <v>86</v>
      </c>
      <c r="E3355">
        <v>37479778</v>
      </c>
      <c r="F3355" t="s">
        <v>613</v>
      </c>
      <c r="G3355" t="s">
        <v>9937</v>
      </c>
      <c r="H3355">
        <v>-22520222</v>
      </c>
      <c r="I3355" t="s">
        <v>9938</v>
      </c>
      <c r="J3355" t="s">
        <v>19</v>
      </c>
      <c r="K3355" t="s">
        <v>20</v>
      </c>
      <c r="L3355">
        <v>60000000</v>
      </c>
      <c r="M3355">
        <v>7.4</v>
      </c>
      <c r="N3355" t="s">
        <v>3061</v>
      </c>
    </row>
    <row r="3356" spans="1:14">
      <c r="A3356" t="s">
        <v>297</v>
      </c>
      <c r="B3356">
        <v>127</v>
      </c>
      <c r="C3356">
        <v>101</v>
      </c>
      <c r="D3356" t="s">
        <v>6376</v>
      </c>
      <c r="E3356">
        <v>4476235</v>
      </c>
      <c r="F3356" t="s">
        <v>3028</v>
      </c>
      <c r="G3356" t="s">
        <v>9939</v>
      </c>
      <c r="H3356">
        <v>-22523765</v>
      </c>
      <c r="I3356" t="s">
        <v>9940</v>
      </c>
      <c r="J3356" t="s">
        <v>19</v>
      </c>
      <c r="K3356" t="s">
        <v>20</v>
      </c>
      <c r="L3356">
        <v>27000000</v>
      </c>
      <c r="M3356">
        <v>6.4</v>
      </c>
      <c r="N3356" t="s">
        <v>7581</v>
      </c>
    </row>
    <row r="3357" spans="1:14">
      <c r="A3357" t="s">
        <v>6005</v>
      </c>
      <c r="B3357">
        <v>174</v>
      </c>
      <c r="C3357">
        <v>119</v>
      </c>
      <c r="D3357" t="s">
        <v>8633</v>
      </c>
      <c r="E3357">
        <v>21471685</v>
      </c>
      <c r="F3357" t="s">
        <v>592</v>
      </c>
      <c r="G3357" t="s">
        <v>9941</v>
      </c>
      <c r="H3357">
        <v>-22528315</v>
      </c>
      <c r="I3357" t="s">
        <v>9942</v>
      </c>
      <c r="J3357" t="s">
        <v>19</v>
      </c>
      <c r="K3357" t="s">
        <v>20</v>
      </c>
      <c r="L3357">
        <v>44000000</v>
      </c>
      <c r="M3357">
        <v>2.4</v>
      </c>
      <c r="N3357" t="s">
        <v>63</v>
      </c>
    </row>
    <row r="3358" spans="1:14">
      <c r="A3358" t="s">
        <v>803</v>
      </c>
      <c r="B3358">
        <v>234</v>
      </c>
      <c r="C3358">
        <v>110</v>
      </c>
      <c r="D3358" t="s">
        <v>1335</v>
      </c>
      <c r="E3358">
        <v>47456450</v>
      </c>
      <c r="F3358" t="s">
        <v>712</v>
      </c>
      <c r="G3358" t="s">
        <v>9943</v>
      </c>
      <c r="H3358">
        <v>-22543550</v>
      </c>
      <c r="I3358" t="s">
        <v>6084</v>
      </c>
      <c r="J3358" t="s">
        <v>19</v>
      </c>
      <c r="K3358" t="s">
        <v>20</v>
      </c>
      <c r="L3358">
        <v>70000000</v>
      </c>
      <c r="M3358">
        <v>7.1</v>
      </c>
      <c r="N3358" t="s">
        <v>2318</v>
      </c>
    </row>
    <row r="3359" spans="1:14">
      <c r="A3359" t="s">
        <v>467</v>
      </c>
      <c r="B3359">
        <v>210</v>
      </c>
      <c r="C3359">
        <v>120</v>
      </c>
      <c r="D3359" t="s">
        <v>5561</v>
      </c>
      <c r="E3359">
        <v>7443007</v>
      </c>
      <c r="F3359" t="s">
        <v>1903</v>
      </c>
      <c r="G3359" t="s">
        <v>9944</v>
      </c>
      <c r="H3359">
        <v>-22556993</v>
      </c>
      <c r="I3359" t="s">
        <v>9945</v>
      </c>
      <c r="J3359" t="s">
        <v>19</v>
      </c>
      <c r="K3359" t="s">
        <v>20</v>
      </c>
      <c r="L3359">
        <v>30000000</v>
      </c>
      <c r="M3359">
        <v>6.7</v>
      </c>
      <c r="N3359" t="s">
        <v>914</v>
      </c>
    </row>
    <row r="3360" spans="1:14">
      <c r="A3360" t="s">
        <v>51</v>
      </c>
      <c r="B3360">
        <v>298</v>
      </c>
      <c r="C3360">
        <v>163</v>
      </c>
      <c r="D3360" t="s">
        <v>6419</v>
      </c>
      <c r="E3360">
        <v>47379090</v>
      </c>
      <c r="F3360" t="s">
        <v>9629</v>
      </c>
      <c r="G3360" t="s">
        <v>9946</v>
      </c>
      <c r="H3360">
        <v>-22620910</v>
      </c>
      <c r="I3360" t="s">
        <v>9947</v>
      </c>
      <c r="J3360" t="s">
        <v>19</v>
      </c>
      <c r="K3360" t="s">
        <v>822</v>
      </c>
      <c r="L3360">
        <v>70000000</v>
      </c>
      <c r="M3360">
        <v>7.6</v>
      </c>
      <c r="N3360" t="s">
        <v>2074</v>
      </c>
    </row>
    <row r="3361" spans="1:14">
      <c r="A3361" t="s">
        <v>419</v>
      </c>
      <c r="B3361">
        <v>239</v>
      </c>
      <c r="C3361">
        <v>96</v>
      </c>
      <c r="D3361" t="s">
        <v>2021</v>
      </c>
      <c r="E3361">
        <v>42345531</v>
      </c>
      <c r="F3361" t="s">
        <v>4681</v>
      </c>
      <c r="G3361" t="s">
        <v>9948</v>
      </c>
      <c r="H3361">
        <v>-22654469</v>
      </c>
      <c r="I3361" t="s">
        <v>3111</v>
      </c>
      <c r="J3361" t="s">
        <v>19</v>
      </c>
      <c r="K3361" t="s">
        <v>2416</v>
      </c>
      <c r="L3361">
        <v>65000000</v>
      </c>
      <c r="M3361">
        <v>5.4</v>
      </c>
      <c r="N3361" t="s">
        <v>1740</v>
      </c>
    </row>
    <row r="3362" spans="1:14">
      <c r="A3362" t="s">
        <v>2358</v>
      </c>
      <c r="B3362">
        <v>219</v>
      </c>
      <c r="C3362">
        <v>108</v>
      </c>
      <c r="D3362" t="s">
        <v>1908</v>
      </c>
      <c r="E3362">
        <v>10326062</v>
      </c>
      <c r="F3362" t="s">
        <v>3678</v>
      </c>
      <c r="G3362" t="s">
        <v>9949</v>
      </c>
      <c r="H3362">
        <v>-22673938</v>
      </c>
      <c r="I3362" t="s">
        <v>7098</v>
      </c>
      <c r="J3362" t="s">
        <v>19</v>
      </c>
      <c r="K3362" t="s">
        <v>2416</v>
      </c>
      <c r="L3362">
        <v>33000000</v>
      </c>
      <c r="M3362">
        <v>6.8</v>
      </c>
      <c r="N3362" t="s">
        <v>9950</v>
      </c>
    </row>
    <row r="3363" spans="1:14">
      <c r="A3363" t="s">
        <v>4821</v>
      </c>
      <c r="B3363">
        <v>161</v>
      </c>
      <c r="C3363">
        <v>94</v>
      </c>
      <c r="D3363" t="s">
        <v>9951</v>
      </c>
      <c r="E3363">
        <v>6301131</v>
      </c>
      <c r="F3363" t="s">
        <v>3992</v>
      </c>
      <c r="G3363" t="s">
        <v>9952</v>
      </c>
      <c r="H3363">
        <v>-22698869</v>
      </c>
      <c r="I3363" t="s">
        <v>9953</v>
      </c>
      <c r="J3363" t="s">
        <v>19</v>
      </c>
      <c r="K3363" t="s">
        <v>20</v>
      </c>
      <c r="L3363">
        <v>29000000</v>
      </c>
      <c r="M3363">
        <v>7.1</v>
      </c>
      <c r="N3363" t="s">
        <v>3559</v>
      </c>
    </row>
    <row r="3364" spans="1:14">
      <c r="A3364" t="s">
        <v>4504</v>
      </c>
      <c r="B3364">
        <v>68</v>
      </c>
      <c r="C3364">
        <v>102</v>
      </c>
      <c r="D3364" t="s">
        <v>6565</v>
      </c>
      <c r="E3364">
        <v>11227940</v>
      </c>
      <c r="F3364" t="s">
        <v>7723</v>
      </c>
      <c r="G3364" t="s">
        <v>9954</v>
      </c>
      <c r="H3364">
        <v>-22772060</v>
      </c>
      <c r="I3364" t="s">
        <v>9955</v>
      </c>
      <c r="J3364" t="s">
        <v>19</v>
      </c>
      <c r="K3364" t="s">
        <v>20</v>
      </c>
      <c r="L3364">
        <v>34000000</v>
      </c>
      <c r="M3364">
        <v>5.2</v>
      </c>
      <c r="N3364" t="s">
        <v>9956</v>
      </c>
    </row>
    <row r="3365" spans="1:14">
      <c r="A3365" t="s">
        <v>1533</v>
      </c>
      <c r="B3365">
        <v>333</v>
      </c>
      <c r="C3365">
        <v>101</v>
      </c>
      <c r="D3365" t="s">
        <v>9725</v>
      </c>
      <c r="E3365">
        <v>77222184</v>
      </c>
      <c r="F3365" t="s">
        <v>179</v>
      </c>
      <c r="G3365" t="s">
        <v>9957</v>
      </c>
      <c r="H3365">
        <v>-22777816</v>
      </c>
      <c r="I3365" t="s">
        <v>9958</v>
      </c>
      <c r="J3365" t="s">
        <v>19</v>
      </c>
      <c r="K3365" t="s">
        <v>2416</v>
      </c>
      <c r="L3365">
        <v>100000000</v>
      </c>
      <c r="M3365">
        <v>6.8</v>
      </c>
      <c r="N3365" t="s">
        <v>397</v>
      </c>
    </row>
    <row r="3366" spans="1:14">
      <c r="A3366" t="s">
        <v>1513</v>
      </c>
      <c r="B3366">
        <v>95</v>
      </c>
      <c r="C3366">
        <v>93</v>
      </c>
      <c r="D3366" t="s">
        <v>9959</v>
      </c>
      <c r="E3366">
        <v>5204007</v>
      </c>
      <c r="F3366" t="s">
        <v>9360</v>
      </c>
      <c r="G3366" t="s">
        <v>9960</v>
      </c>
      <c r="H3366">
        <v>-22795993</v>
      </c>
      <c r="I3366" t="s">
        <v>9961</v>
      </c>
      <c r="J3366" t="s">
        <v>19</v>
      </c>
      <c r="K3366" t="s">
        <v>379</v>
      </c>
      <c r="L3366">
        <v>28000000</v>
      </c>
      <c r="M3366">
        <v>6.3</v>
      </c>
      <c r="N3366" t="s">
        <v>709</v>
      </c>
    </row>
    <row r="3367" spans="1:14">
      <c r="A3367" t="s">
        <v>393</v>
      </c>
      <c r="B3367">
        <v>99</v>
      </c>
      <c r="C3367">
        <v>95</v>
      </c>
      <c r="D3367" t="s">
        <v>680</v>
      </c>
      <c r="E3367">
        <v>27067160</v>
      </c>
      <c r="F3367" t="s">
        <v>202</v>
      </c>
      <c r="G3367" t="s">
        <v>9962</v>
      </c>
      <c r="H3367">
        <v>-22932840</v>
      </c>
      <c r="I3367" t="s">
        <v>9963</v>
      </c>
      <c r="J3367" t="s">
        <v>19</v>
      </c>
      <c r="K3367" t="s">
        <v>20</v>
      </c>
      <c r="L3367">
        <v>50000000</v>
      </c>
      <c r="M3367">
        <v>5.9</v>
      </c>
      <c r="N3367" t="s">
        <v>564</v>
      </c>
    </row>
    <row r="3368" spans="1:14">
      <c r="A3368" t="s">
        <v>393</v>
      </c>
      <c r="B3368">
        <v>31</v>
      </c>
      <c r="C3368">
        <v>130</v>
      </c>
      <c r="D3368" t="s">
        <v>1970</v>
      </c>
      <c r="E3368">
        <v>13052741</v>
      </c>
      <c r="F3368" t="s">
        <v>1557</v>
      </c>
      <c r="G3368" t="s">
        <v>9964</v>
      </c>
      <c r="H3368">
        <v>-22947259</v>
      </c>
      <c r="I3368" t="s">
        <v>452</v>
      </c>
      <c r="J3368" t="s">
        <v>19</v>
      </c>
      <c r="K3368" t="s">
        <v>20</v>
      </c>
      <c r="L3368">
        <v>36000000</v>
      </c>
      <c r="M3368">
        <v>6.7</v>
      </c>
      <c r="N3368" t="s">
        <v>3452</v>
      </c>
    </row>
    <row r="3369" spans="1:14">
      <c r="A3369" t="s">
        <v>476</v>
      </c>
      <c r="B3369">
        <v>396</v>
      </c>
      <c r="C3369">
        <v>144</v>
      </c>
      <c r="D3369" t="s">
        <v>615</v>
      </c>
      <c r="E3369">
        <v>154985087</v>
      </c>
      <c r="F3369" t="s">
        <v>92</v>
      </c>
      <c r="G3369" t="s">
        <v>9965</v>
      </c>
      <c r="H3369">
        <v>-23014913</v>
      </c>
      <c r="I3369" t="s">
        <v>5336</v>
      </c>
      <c r="J3369" t="s">
        <v>19</v>
      </c>
      <c r="K3369" t="s">
        <v>20</v>
      </c>
      <c r="L3369">
        <v>178000000</v>
      </c>
      <c r="M3369">
        <v>7.3</v>
      </c>
      <c r="N3369" t="s">
        <v>63</v>
      </c>
    </row>
    <row r="3370" spans="1:14">
      <c r="A3370" t="s">
        <v>2065</v>
      </c>
      <c r="B3370">
        <v>17</v>
      </c>
      <c r="C3370">
        <v>147</v>
      </c>
      <c r="D3370" t="s">
        <v>4206</v>
      </c>
      <c r="E3370">
        <v>5899797</v>
      </c>
      <c r="F3370" t="s">
        <v>1355</v>
      </c>
      <c r="G3370" t="s">
        <v>9966</v>
      </c>
      <c r="H3370">
        <v>-23100203</v>
      </c>
      <c r="I3370" t="s">
        <v>3054</v>
      </c>
      <c r="J3370" t="s">
        <v>19</v>
      </c>
      <c r="K3370" t="s">
        <v>379</v>
      </c>
      <c r="L3370">
        <v>29000000</v>
      </c>
      <c r="M3370">
        <v>7.5</v>
      </c>
      <c r="N3370" t="s">
        <v>1664</v>
      </c>
    </row>
    <row r="3371" spans="1:14">
      <c r="A3371" t="s">
        <v>1281</v>
      </c>
      <c r="B3371">
        <v>93</v>
      </c>
      <c r="C3371">
        <v>115</v>
      </c>
      <c r="D3371" t="s">
        <v>351</v>
      </c>
      <c r="E3371">
        <v>882710</v>
      </c>
      <c r="F3371" t="s">
        <v>1548</v>
      </c>
      <c r="G3371" t="s">
        <v>9967</v>
      </c>
      <c r="H3371">
        <v>-23117290</v>
      </c>
      <c r="I3371" t="s">
        <v>4255</v>
      </c>
      <c r="J3371" t="s">
        <v>19</v>
      </c>
      <c r="K3371" t="s">
        <v>20</v>
      </c>
      <c r="L3371">
        <v>24000000</v>
      </c>
      <c r="M3371">
        <v>6.4</v>
      </c>
      <c r="N3371" t="s">
        <v>1932</v>
      </c>
    </row>
    <row r="3372" spans="1:14">
      <c r="A3372" t="s">
        <v>832</v>
      </c>
      <c r="B3372">
        <v>230</v>
      </c>
      <c r="C3372">
        <v>153</v>
      </c>
      <c r="D3372" t="s">
        <v>3103</v>
      </c>
      <c r="E3372">
        <v>51814190</v>
      </c>
      <c r="F3372" t="s">
        <v>651</v>
      </c>
      <c r="G3372" t="s">
        <v>9968</v>
      </c>
      <c r="H3372">
        <v>-23185810</v>
      </c>
      <c r="I3372" t="s">
        <v>3302</v>
      </c>
      <c r="J3372" t="s">
        <v>19</v>
      </c>
      <c r="K3372" t="s">
        <v>20</v>
      </c>
      <c r="L3372">
        <v>75000000</v>
      </c>
      <c r="M3372">
        <v>6.4</v>
      </c>
      <c r="N3372" t="s">
        <v>167</v>
      </c>
    </row>
    <row r="3373" spans="1:14">
      <c r="A3373" t="s">
        <v>3023</v>
      </c>
      <c r="B3373">
        <v>124</v>
      </c>
      <c r="C3373">
        <v>96</v>
      </c>
      <c r="D3373" t="s">
        <v>9969</v>
      </c>
      <c r="E3373">
        <v>56684819</v>
      </c>
      <c r="F3373" t="s">
        <v>2734</v>
      </c>
      <c r="G3373" t="s">
        <v>9970</v>
      </c>
      <c r="H3373">
        <v>-23315181</v>
      </c>
      <c r="I3373" t="s">
        <v>9971</v>
      </c>
      <c r="J3373" t="s">
        <v>19</v>
      </c>
      <c r="K3373" t="s">
        <v>20</v>
      </c>
      <c r="L3373">
        <v>80000000</v>
      </c>
      <c r="M3373">
        <v>5.9</v>
      </c>
      <c r="N3373" t="s">
        <v>63</v>
      </c>
    </row>
    <row r="3374" spans="1:14">
      <c r="A3374" t="s">
        <v>2920</v>
      </c>
      <c r="B3374">
        <v>107</v>
      </c>
      <c r="C3374">
        <v>109</v>
      </c>
      <c r="D3374" t="s">
        <v>1548</v>
      </c>
      <c r="E3374">
        <v>10654581</v>
      </c>
      <c r="F3374" t="s">
        <v>338</v>
      </c>
      <c r="G3374" t="s">
        <v>9972</v>
      </c>
      <c r="H3374">
        <v>-23345419</v>
      </c>
      <c r="I3374" t="s">
        <v>1145</v>
      </c>
      <c r="J3374" t="s">
        <v>19</v>
      </c>
      <c r="K3374" t="s">
        <v>20</v>
      </c>
      <c r="L3374">
        <v>34000000</v>
      </c>
      <c r="M3374">
        <v>5.3</v>
      </c>
      <c r="N3374" t="s">
        <v>554</v>
      </c>
    </row>
    <row r="3375" spans="1:14">
      <c r="A3375" t="s">
        <v>2920</v>
      </c>
      <c r="B3375">
        <v>107</v>
      </c>
      <c r="C3375">
        <v>109</v>
      </c>
      <c r="D3375" t="s">
        <v>1548</v>
      </c>
      <c r="E3375">
        <v>10654581</v>
      </c>
      <c r="F3375" t="s">
        <v>338</v>
      </c>
      <c r="G3375" t="s">
        <v>9972</v>
      </c>
      <c r="H3375">
        <v>-23345419</v>
      </c>
      <c r="I3375" t="s">
        <v>1145</v>
      </c>
      <c r="J3375" t="s">
        <v>19</v>
      </c>
      <c r="K3375" t="s">
        <v>20</v>
      </c>
      <c r="L3375">
        <v>34000000</v>
      </c>
      <c r="M3375">
        <v>5.3</v>
      </c>
      <c r="N3375" t="s">
        <v>554</v>
      </c>
    </row>
    <row r="3376" spans="1:14">
      <c r="A3376" t="s">
        <v>1451</v>
      </c>
      <c r="B3376">
        <v>63</v>
      </c>
      <c r="C3376">
        <v>83</v>
      </c>
      <c r="D3376" t="s">
        <v>515</v>
      </c>
      <c r="E3376">
        <v>11631245</v>
      </c>
      <c r="F3376" t="s">
        <v>3267</v>
      </c>
      <c r="G3376" t="s">
        <v>9973</v>
      </c>
      <c r="H3376">
        <v>-23368755</v>
      </c>
      <c r="I3376" t="s">
        <v>382</v>
      </c>
      <c r="J3376" t="s">
        <v>19</v>
      </c>
      <c r="K3376" t="s">
        <v>20</v>
      </c>
      <c r="L3376">
        <v>35000000</v>
      </c>
      <c r="M3376">
        <v>4.2</v>
      </c>
      <c r="N3376" t="s">
        <v>7701</v>
      </c>
    </row>
    <row r="3377" spans="1:14">
      <c r="A3377" t="s">
        <v>3408</v>
      </c>
      <c r="B3377">
        <v>258</v>
      </c>
      <c r="C3377">
        <v>102</v>
      </c>
      <c r="D3377" t="s">
        <v>9974</v>
      </c>
      <c r="E3377">
        <v>18600911</v>
      </c>
      <c r="F3377" t="s">
        <v>9863</v>
      </c>
      <c r="G3377" t="s">
        <v>9975</v>
      </c>
      <c r="H3377">
        <v>-23399089</v>
      </c>
      <c r="I3377" t="s">
        <v>9976</v>
      </c>
      <c r="J3377" t="s">
        <v>19</v>
      </c>
      <c r="K3377" t="s">
        <v>20</v>
      </c>
      <c r="L3377">
        <v>42000000</v>
      </c>
      <c r="M3377">
        <v>6.6</v>
      </c>
      <c r="N3377" t="s">
        <v>524</v>
      </c>
    </row>
    <row r="3378" spans="1:14">
      <c r="A3378" t="s">
        <v>6219</v>
      </c>
      <c r="B3378">
        <v>194</v>
      </c>
      <c r="C3378">
        <v>91</v>
      </c>
      <c r="D3378" t="s">
        <v>1520</v>
      </c>
      <c r="E3378">
        <v>126597121</v>
      </c>
      <c r="F3378" t="s">
        <v>70</v>
      </c>
      <c r="G3378" t="s">
        <v>9977</v>
      </c>
      <c r="H3378">
        <v>-23402879</v>
      </c>
      <c r="I3378" t="s">
        <v>515</v>
      </c>
      <c r="J3378" t="s">
        <v>19</v>
      </c>
      <c r="K3378" t="s">
        <v>20</v>
      </c>
      <c r="L3378">
        <v>150000000</v>
      </c>
      <c r="M3378">
        <v>6.2</v>
      </c>
      <c r="N3378" t="s">
        <v>139</v>
      </c>
    </row>
    <row r="3379" spans="1:14">
      <c r="A3379" t="s">
        <v>1379</v>
      </c>
      <c r="B3379">
        <v>65</v>
      </c>
      <c r="C3379">
        <v>112</v>
      </c>
      <c r="D3379" t="s">
        <v>1553</v>
      </c>
      <c r="E3379">
        <v>4554569</v>
      </c>
      <c r="F3379" t="s">
        <v>666</v>
      </c>
      <c r="G3379" t="s">
        <v>9978</v>
      </c>
      <c r="H3379">
        <v>-23445431</v>
      </c>
      <c r="I3379" t="s">
        <v>265</v>
      </c>
      <c r="J3379" t="s">
        <v>19</v>
      </c>
      <c r="K3379" t="s">
        <v>20</v>
      </c>
      <c r="L3379">
        <v>28000000</v>
      </c>
      <c r="M3379">
        <v>6.9</v>
      </c>
      <c r="N3379" t="s">
        <v>167</v>
      </c>
    </row>
    <row r="3380" spans="1:14">
      <c r="A3380" t="s">
        <v>2203</v>
      </c>
      <c r="B3380">
        <v>143</v>
      </c>
      <c r="C3380">
        <v>92</v>
      </c>
      <c r="D3380" t="s">
        <v>1934</v>
      </c>
      <c r="E3380">
        <v>1550000</v>
      </c>
      <c r="F3380" t="s">
        <v>9360</v>
      </c>
      <c r="G3380" t="s">
        <v>9979</v>
      </c>
      <c r="H3380">
        <v>-23450000</v>
      </c>
      <c r="I3380" t="s">
        <v>9980</v>
      </c>
      <c r="J3380" t="s">
        <v>19</v>
      </c>
      <c r="K3380" t="s">
        <v>20</v>
      </c>
      <c r="L3380">
        <v>25000000</v>
      </c>
      <c r="M3380">
        <v>2.9</v>
      </c>
      <c r="N3380" t="s">
        <v>9981</v>
      </c>
    </row>
    <row r="3381" spans="1:14">
      <c r="A3381" t="s">
        <v>409</v>
      </c>
      <c r="B3381">
        <v>131</v>
      </c>
      <c r="C3381">
        <v>98</v>
      </c>
      <c r="D3381" t="s">
        <v>3120</v>
      </c>
      <c r="E3381">
        <v>26536120</v>
      </c>
      <c r="F3381" t="s">
        <v>1389</v>
      </c>
      <c r="G3381" t="s">
        <v>9982</v>
      </c>
      <c r="H3381">
        <v>-23463880</v>
      </c>
      <c r="I3381" t="s">
        <v>5051</v>
      </c>
      <c r="J3381" t="s">
        <v>19</v>
      </c>
      <c r="K3381" t="s">
        <v>2416</v>
      </c>
      <c r="L3381">
        <v>50000000</v>
      </c>
      <c r="M3381">
        <v>6.5</v>
      </c>
      <c r="N3381" t="s">
        <v>3582</v>
      </c>
    </row>
    <row r="3382" spans="1:14">
      <c r="A3382" t="s">
        <v>944</v>
      </c>
      <c r="B3382">
        <v>123</v>
      </c>
      <c r="C3382">
        <v>98</v>
      </c>
      <c r="D3382" t="s">
        <v>1823</v>
      </c>
      <c r="E3382">
        <v>1512815</v>
      </c>
      <c r="F3382" t="s">
        <v>77</v>
      </c>
      <c r="G3382" t="s">
        <v>9983</v>
      </c>
      <c r="H3382">
        <v>-23487185</v>
      </c>
      <c r="I3382" t="s">
        <v>7903</v>
      </c>
      <c r="J3382" t="s">
        <v>19</v>
      </c>
      <c r="K3382" t="s">
        <v>20</v>
      </c>
      <c r="L3382">
        <v>25000000</v>
      </c>
      <c r="M3382">
        <v>5.8</v>
      </c>
      <c r="N3382" t="s">
        <v>6497</v>
      </c>
    </row>
    <row r="3383" spans="1:14">
      <c r="A3383" t="s">
        <v>598</v>
      </c>
      <c r="B3383">
        <v>236</v>
      </c>
      <c r="C3383">
        <v>114</v>
      </c>
      <c r="D3383" t="s">
        <v>1966</v>
      </c>
      <c r="E3383">
        <v>26442251</v>
      </c>
      <c r="F3383" t="s">
        <v>76</v>
      </c>
      <c r="G3383" t="s">
        <v>9984</v>
      </c>
      <c r="H3383">
        <v>-23557749</v>
      </c>
      <c r="I3383" t="s">
        <v>865</v>
      </c>
      <c r="J3383" t="s">
        <v>19</v>
      </c>
      <c r="K3383" t="s">
        <v>20</v>
      </c>
      <c r="L3383">
        <v>50000000</v>
      </c>
      <c r="M3383">
        <v>6.6</v>
      </c>
      <c r="N3383" t="s">
        <v>87</v>
      </c>
    </row>
    <row r="3384" spans="1:14">
      <c r="A3384" t="s">
        <v>535</v>
      </c>
      <c r="B3384">
        <v>119</v>
      </c>
      <c r="C3384">
        <v>111</v>
      </c>
      <c r="D3384" t="s">
        <v>956</v>
      </c>
      <c r="E3384">
        <v>11405825</v>
      </c>
      <c r="F3384" t="s">
        <v>908</v>
      </c>
      <c r="G3384" t="s">
        <v>9985</v>
      </c>
      <c r="H3384">
        <v>-23594175</v>
      </c>
      <c r="I3384" t="s">
        <v>9986</v>
      </c>
      <c r="J3384" t="s">
        <v>19</v>
      </c>
      <c r="K3384" t="s">
        <v>20</v>
      </c>
      <c r="L3384">
        <v>35000000</v>
      </c>
      <c r="M3384">
        <v>6.8</v>
      </c>
      <c r="N3384" t="s">
        <v>48</v>
      </c>
    </row>
    <row r="3385" spans="1:14">
      <c r="A3385" t="s">
        <v>1132</v>
      </c>
      <c r="B3385">
        <v>175</v>
      </c>
      <c r="C3385">
        <v>106</v>
      </c>
      <c r="D3385" t="s">
        <v>821</v>
      </c>
      <c r="E3385">
        <v>12339633</v>
      </c>
      <c r="F3385" t="s">
        <v>2023</v>
      </c>
      <c r="G3385" t="s">
        <v>9987</v>
      </c>
      <c r="H3385">
        <v>-23660367</v>
      </c>
      <c r="I3385" t="s">
        <v>9988</v>
      </c>
      <c r="J3385" t="s">
        <v>19</v>
      </c>
      <c r="K3385" t="s">
        <v>20</v>
      </c>
      <c r="L3385">
        <v>36000000</v>
      </c>
      <c r="M3385">
        <v>7.8</v>
      </c>
      <c r="N3385" t="s">
        <v>554</v>
      </c>
    </row>
    <row r="3386" spans="1:14">
      <c r="A3386" t="s">
        <v>1768</v>
      </c>
      <c r="B3386">
        <v>74</v>
      </c>
      <c r="C3386">
        <v>98</v>
      </c>
      <c r="D3386" t="s">
        <v>2652</v>
      </c>
      <c r="E3386">
        <v>16323969</v>
      </c>
      <c r="F3386" t="s">
        <v>202</v>
      </c>
      <c r="G3386" t="s">
        <v>9989</v>
      </c>
      <c r="H3386">
        <v>-23676031</v>
      </c>
      <c r="I3386" t="s">
        <v>3246</v>
      </c>
      <c r="J3386" t="s">
        <v>19</v>
      </c>
      <c r="K3386" t="s">
        <v>20</v>
      </c>
      <c r="L3386">
        <v>40000000</v>
      </c>
      <c r="M3386">
        <v>5.5</v>
      </c>
      <c r="N3386" t="s">
        <v>2762</v>
      </c>
    </row>
    <row r="3387" spans="1:14">
      <c r="A3387" t="s">
        <v>2369</v>
      </c>
      <c r="B3387">
        <v>161</v>
      </c>
      <c r="C3387">
        <v>107</v>
      </c>
      <c r="D3387" t="s">
        <v>9990</v>
      </c>
      <c r="E3387">
        <v>36279230</v>
      </c>
      <c r="F3387" t="s">
        <v>9991</v>
      </c>
      <c r="G3387" t="s">
        <v>9992</v>
      </c>
      <c r="H3387">
        <v>-23720770</v>
      </c>
      <c r="I3387" t="s">
        <v>7993</v>
      </c>
      <c r="J3387" t="s">
        <v>19</v>
      </c>
      <c r="K3387" t="s">
        <v>20</v>
      </c>
      <c r="L3387">
        <v>60000000</v>
      </c>
      <c r="M3387">
        <v>6.1</v>
      </c>
      <c r="N3387" t="s">
        <v>524</v>
      </c>
    </row>
    <row r="3388" spans="1:14">
      <c r="A3388" t="s">
        <v>126</v>
      </c>
      <c r="B3388">
        <v>146</v>
      </c>
      <c r="C3388">
        <v>110</v>
      </c>
      <c r="D3388" t="s">
        <v>1626</v>
      </c>
      <c r="E3388">
        <v>26199517</v>
      </c>
      <c r="F3388" t="s">
        <v>126</v>
      </c>
      <c r="G3388" t="s">
        <v>9993</v>
      </c>
      <c r="H3388">
        <v>-23800483</v>
      </c>
      <c r="I3388" t="s">
        <v>2727</v>
      </c>
      <c r="J3388" t="s">
        <v>19</v>
      </c>
      <c r="K3388" t="s">
        <v>20</v>
      </c>
      <c r="L3388">
        <v>50000000</v>
      </c>
      <c r="M3388">
        <v>6.4</v>
      </c>
      <c r="N3388" t="s">
        <v>3582</v>
      </c>
    </row>
    <row r="3389" spans="1:14">
      <c r="A3389" t="s">
        <v>381</v>
      </c>
      <c r="B3389">
        <v>160</v>
      </c>
      <c r="C3389">
        <v>107</v>
      </c>
      <c r="D3389" t="s">
        <v>9994</v>
      </c>
      <c r="E3389">
        <v>1186957</v>
      </c>
      <c r="F3389" t="s">
        <v>3691</v>
      </c>
      <c r="G3389" t="s">
        <v>9995</v>
      </c>
      <c r="H3389">
        <v>-23813043</v>
      </c>
      <c r="I3389" t="s">
        <v>9996</v>
      </c>
      <c r="J3389" t="s">
        <v>19</v>
      </c>
      <c r="K3389" t="s">
        <v>379</v>
      </c>
      <c r="L3389">
        <v>25000000</v>
      </c>
      <c r="M3389">
        <v>6.8</v>
      </c>
      <c r="N3389" t="s">
        <v>48</v>
      </c>
    </row>
    <row r="3390" spans="1:14">
      <c r="A3390" t="s">
        <v>720</v>
      </c>
      <c r="B3390">
        <v>434</v>
      </c>
      <c r="C3390">
        <v>138</v>
      </c>
      <c r="D3390" t="s">
        <v>495</v>
      </c>
      <c r="E3390">
        <v>101160529</v>
      </c>
      <c r="F3390" t="s">
        <v>957</v>
      </c>
      <c r="G3390" t="s">
        <v>9997</v>
      </c>
      <c r="H3390">
        <v>-23839471</v>
      </c>
      <c r="I3390" t="s">
        <v>4629</v>
      </c>
      <c r="J3390" t="s">
        <v>19</v>
      </c>
      <c r="K3390" t="s">
        <v>20</v>
      </c>
      <c r="L3390">
        <v>125000000</v>
      </c>
      <c r="M3390">
        <v>5.8</v>
      </c>
      <c r="N3390" t="s">
        <v>7826</v>
      </c>
    </row>
    <row r="3391" spans="1:14">
      <c r="A3391" t="s">
        <v>308</v>
      </c>
      <c r="B3391">
        <v>137</v>
      </c>
      <c r="C3391">
        <v>104</v>
      </c>
      <c r="D3391" t="s">
        <v>3861</v>
      </c>
      <c r="E3391">
        <v>1089365</v>
      </c>
      <c r="F3391" t="s">
        <v>328</v>
      </c>
      <c r="G3391" t="s">
        <v>9998</v>
      </c>
      <c r="H3391">
        <v>-23910635</v>
      </c>
      <c r="I3391" t="s">
        <v>231</v>
      </c>
      <c r="J3391" t="s">
        <v>19</v>
      </c>
      <c r="K3391" t="s">
        <v>20</v>
      </c>
      <c r="L3391">
        <v>25000000</v>
      </c>
      <c r="M3391">
        <v>5.7</v>
      </c>
      <c r="N3391" t="s">
        <v>167</v>
      </c>
    </row>
    <row r="3392" spans="1:14">
      <c r="A3392" t="s">
        <v>1901</v>
      </c>
      <c r="B3392">
        <v>238</v>
      </c>
      <c r="C3392">
        <v>88</v>
      </c>
      <c r="D3392" t="s">
        <v>6945</v>
      </c>
      <c r="E3392">
        <v>31051126</v>
      </c>
      <c r="F3392" t="s">
        <v>1446</v>
      </c>
      <c r="G3392" t="s">
        <v>9999</v>
      </c>
      <c r="H3392">
        <v>-23948874</v>
      </c>
      <c r="I3392" t="s">
        <v>4999</v>
      </c>
      <c r="J3392" t="s">
        <v>19</v>
      </c>
      <c r="K3392" t="s">
        <v>379</v>
      </c>
      <c r="L3392">
        <v>55000000</v>
      </c>
      <c r="M3392">
        <v>6.7</v>
      </c>
      <c r="N3392" t="s">
        <v>139</v>
      </c>
    </row>
    <row r="3393" spans="1:14">
      <c r="A3393" t="s">
        <v>5342</v>
      </c>
      <c r="B3393">
        <v>16</v>
      </c>
      <c r="C3393">
        <v>120</v>
      </c>
      <c r="D3393" t="s">
        <v>3183</v>
      </c>
      <c r="E3393">
        <v>42880</v>
      </c>
      <c r="F3393" t="s">
        <v>328</v>
      </c>
      <c r="G3393" t="s">
        <v>10000</v>
      </c>
      <c r="H3393">
        <v>-23957120</v>
      </c>
      <c r="I3393" t="s">
        <v>1137</v>
      </c>
      <c r="J3393" t="s">
        <v>19</v>
      </c>
      <c r="K3393" t="s">
        <v>379</v>
      </c>
      <c r="L3393">
        <v>24000000</v>
      </c>
      <c r="M3393">
        <v>5.0999999999999996</v>
      </c>
      <c r="N3393" t="s">
        <v>32</v>
      </c>
    </row>
    <row r="3394" spans="1:14">
      <c r="A3394" t="s">
        <v>4056</v>
      </c>
      <c r="B3394">
        <v>82</v>
      </c>
      <c r="C3394">
        <v>94</v>
      </c>
      <c r="D3394" t="s">
        <v>3661</v>
      </c>
      <c r="E3394">
        <v>36037909</v>
      </c>
      <c r="F3394" t="s">
        <v>6232</v>
      </c>
      <c r="G3394" t="s">
        <v>10001</v>
      </c>
      <c r="H3394">
        <v>-23962091</v>
      </c>
      <c r="I3394" t="s">
        <v>10002</v>
      </c>
      <c r="J3394" t="s">
        <v>19</v>
      </c>
      <c r="K3394" t="s">
        <v>2416</v>
      </c>
      <c r="L3394">
        <v>60000000</v>
      </c>
      <c r="M3394">
        <v>4.7</v>
      </c>
      <c r="N3394" t="s">
        <v>167</v>
      </c>
    </row>
    <row r="3395" spans="1:14">
      <c r="A3395" t="s">
        <v>2506</v>
      </c>
      <c r="B3395">
        <v>45</v>
      </c>
      <c r="C3395">
        <v>88</v>
      </c>
      <c r="D3395" t="s">
        <v>2395</v>
      </c>
      <c r="E3395">
        <v>20218</v>
      </c>
      <c r="F3395" t="s">
        <v>673</v>
      </c>
      <c r="G3395" t="s">
        <v>10003</v>
      </c>
      <c r="H3395">
        <v>-23979782</v>
      </c>
      <c r="I3395" t="s">
        <v>10004</v>
      </c>
      <c r="J3395" t="s">
        <v>19</v>
      </c>
      <c r="K3395" t="s">
        <v>20</v>
      </c>
      <c r="L3395">
        <v>24000000</v>
      </c>
      <c r="M3395">
        <v>5.3</v>
      </c>
      <c r="N3395" t="s">
        <v>709</v>
      </c>
    </row>
    <row r="3396" spans="1:14">
      <c r="A3396" t="s">
        <v>1319</v>
      </c>
      <c r="B3396">
        <v>114</v>
      </c>
      <c r="C3396">
        <v>113</v>
      </c>
      <c r="D3396" t="s">
        <v>3707</v>
      </c>
      <c r="E3396">
        <v>21009180</v>
      </c>
      <c r="F3396" t="s">
        <v>1908</v>
      </c>
      <c r="G3396" t="s">
        <v>10005</v>
      </c>
      <c r="H3396">
        <v>-23990820</v>
      </c>
      <c r="I3396" t="s">
        <v>2087</v>
      </c>
      <c r="J3396" t="s">
        <v>19</v>
      </c>
      <c r="K3396" t="s">
        <v>20</v>
      </c>
      <c r="L3396">
        <v>45000000</v>
      </c>
      <c r="M3396">
        <v>6.1</v>
      </c>
      <c r="N3396" t="s">
        <v>603</v>
      </c>
    </row>
    <row r="3397" spans="1:14">
      <c r="A3397" t="s">
        <v>1807</v>
      </c>
      <c r="B3397">
        <v>188</v>
      </c>
      <c r="C3397">
        <v>100</v>
      </c>
      <c r="D3397" t="s">
        <v>739</v>
      </c>
      <c r="E3397">
        <v>10991381</v>
      </c>
      <c r="F3397" t="s">
        <v>4084</v>
      </c>
      <c r="G3397" t="s">
        <v>10006</v>
      </c>
      <c r="H3397">
        <v>-24008619</v>
      </c>
      <c r="I3397" t="s">
        <v>1610</v>
      </c>
      <c r="J3397" t="s">
        <v>19</v>
      </c>
      <c r="K3397" t="s">
        <v>379</v>
      </c>
      <c r="L3397">
        <v>35000000</v>
      </c>
      <c r="M3397">
        <v>7.3</v>
      </c>
      <c r="N3397" t="s">
        <v>796</v>
      </c>
    </row>
    <row r="3398" spans="1:14">
      <c r="A3398" t="s">
        <v>1530</v>
      </c>
      <c r="B3398">
        <v>260</v>
      </c>
      <c r="C3398">
        <v>123</v>
      </c>
      <c r="D3398" t="s">
        <v>2587</v>
      </c>
      <c r="E3398">
        <v>15962471</v>
      </c>
      <c r="F3398" t="s">
        <v>192</v>
      </c>
      <c r="G3398" t="s">
        <v>10007</v>
      </c>
      <c r="H3398">
        <v>-24037529</v>
      </c>
      <c r="I3398" t="s">
        <v>515</v>
      </c>
      <c r="J3398" t="s">
        <v>19</v>
      </c>
      <c r="K3398" t="s">
        <v>20</v>
      </c>
      <c r="L3398">
        <v>40000000</v>
      </c>
      <c r="M3398">
        <v>6.4</v>
      </c>
      <c r="N3398" t="s">
        <v>796</v>
      </c>
    </row>
    <row r="3399" spans="1:14">
      <c r="A3399" t="s">
        <v>2568</v>
      </c>
      <c r="B3399">
        <v>93</v>
      </c>
      <c r="C3399">
        <v>107</v>
      </c>
      <c r="D3399" t="s">
        <v>7929</v>
      </c>
      <c r="E3399">
        <v>10956379</v>
      </c>
      <c r="F3399" t="s">
        <v>2862</v>
      </c>
      <c r="G3399" t="s">
        <v>10008</v>
      </c>
      <c r="H3399">
        <v>-24043621</v>
      </c>
      <c r="I3399" t="s">
        <v>1921</v>
      </c>
      <c r="J3399" t="s">
        <v>19</v>
      </c>
      <c r="K3399" t="s">
        <v>7539</v>
      </c>
      <c r="L3399">
        <v>35000000</v>
      </c>
      <c r="M3399">
        <v>3.6</v>
      </c>
      <c r="N3399" t="s">
        <v>10009</v>
      </c>
    </row>
    <row r="3400" spans="1:14">
      <c r="A3400" t="s">
        <v>2948</v>
      </c>
      <c r="B3400">
        <v>94</v>
      </c>
      <c r="C3400">
        <v>101</v>
      </c>
      <c r="D3400" t="s">
        <v>10010</v>
      </c>
      <c r="E3400">
        <v>876671</v>
      </c>
      <c r="F3400" t="s">
        <v>3962</v>
      </c>
      <c r="G3400" t="s">
        <v>10011</v>
      </c>
      <c r="H3400">
        <v>-24123329</v>
      </c>
      <c r="I3400" t="s">
        <v>10012</v>
      </c>
      <c r="J3400" t="s">
        <v>19</v>
      </c>
      <c r="K3400" t="s">
        <v>20</v>
      </c>
      <c r="L3400">
        <v>25000000</v>
      </c>
      <c r="M3400">
        <v>6.9</v>
      </c>
      <c r="N3400" t="s">
        <v>10013</v>
      </c>
    </row>
    <row r="3401" spans="1:14">
      <c r="A3401" t="s">
        <v>1149</v>
      </c>
      <c r="B3401">
        <v>97</v>
      </c>
      <c r="C3401">
        <v>107</v>
      </c>
      <c r="D3401" t="s">
        <v>5292</v>
      </c>
      <c r="E3401">
        <v>871527</v>
      </c>
      <c r="F3401" t="s">
        <v>793</v>
      </c>
      <c r="G3401" t="s">
        <v>10014</v>
      </c>
      <c r="H3401">
        <v>-24128473</v>
      </c>
      <c r="I3401" t="s">
        <v>2200</v>
      </c>
      <c r="J3401" t="s">
        <v>19</v>
      </c>
      <c r="K3401" t="s">
        <v>1075</v>
      </c>
      <c r="L3401">
        <v>25000000</v>
      </c>
      <c r="M3401">
        <v>6.5</v>
      </c>
      <c r="N3401" t="s">
        <v>1040</v>
      </c>
    </row>
    <row r="3402" spans="1:14">
      <c r="A3402" t="s">
        <v>5981</v>
      </c>
      <c r="B3402">
        <v>28</v>
      </c>
      <c r="C3402">
        <v>117</v>
      </c>
      <c r="D3402" t="s">
        <v>1381</v>
      </c>
      <c r="E3402">
        <v>777423</v>
      </c>
      <c r="F3402" t="s">
        <v>2261</v>
      </c>
      <c r="G3402" t="s">
        <v>10015</v>
      </c>
      <c r="H3402">
        <v>-24222577</v>
      </c>
      <c r="I3402" t="s">
        <v>3901</v>
      </c>
      <c r="J3402" t="s">
        <v>19</v>
      </c>
      <c r="K3402" t="s">
        <v>20</v>
      </c>
      <c r="L3402">
        <v>25000000</v>
      </c>
      <c r="M3402">
        <v>7.2</v>
      </c>
      <c r="N3402" t="s">
        <v>273</v>
      </c>
    </row>
    <row r="3403" spans="1:14">
      <c r="A3403" t="s">
        <v>5946</v>
      </c>
      <c r="B3403">
        <v>135</v>
      </c>
      <c r="C3403">
        <v>110</v>
      </c>
      <c r="D3403" t="s">
        <v>10016</v>
      </c>
      <c r="E3403">
        <v>2775593</v>
      </c>
      <c r="F3403" t="s">
        <v>5795</v>
      </c>
      <c r="G3403" t="s">
        <v>10017</v>
      </c>
      <c r="H3403">
        <v>-24224407</v>
      </c>
      <c r="I3403" t="s">
        <v>10018</v>
      </c>
      <c r="J3403" t="s">
        <v>19</v>
      </c>
      <c r="K3403" t="s">
        <v>379</v>
      </c>
      <c r="L3403">
        <v>27000000</v>
      </c>
      <c r="M3403">
        <v>6.5</v>
      </c>
      <c r="N3403" t="s">
        <v>564</v>
      </c>
    </row>
    <row r="3404" spans="1:14">
      <c r="A3404" t="s">
        <v>2221</v>
      </c>
      <c r="B3404">
        <v>252</v>
      </c>
      <c r="C3404">
        <v>137</v>
      </c>
      <c r="D3404" t="s">
        <v>2172</v>
      </c>
      <c r="E3404">
        <v>717753</v>
      </c>
      <c r="F3404" t="s">
        <v>231</v>
      </c>
      <c r="G3404" t="s">
        <v>10019</v>
      </c>
      <c r="H3404">
        <v>-24282247</v>
      </c>
      <c r="I3404" t="s">
        <v>192</v>
      </c>
      <c r="J3404" t="s">
        <v>19</v>
      </c>
      <c r="K3404" t="s">
        <v>822</v>
      </c>
      <c r="L3404">
        <v>25000000</v>
      </c>
      <c r="M3404">
        <v>6.1</v>
      </c>
      <c r="N3404" t="s">
        <v>2649</v>
      </c>
    </row>
    <row r="3405" spans="1:14">
      <c r="A3405" t="s">
        <v>557</v>
      </c>
      <c r="B3405">
        <v>188</v>
      </c>
      <c r="C3405">
        <v>101</v>
      </c>
      <c r="D3405" t="s">
        <v>1286</v>
      </c>
      <c r="E3405">
        <v>55673333</v>
      </c>
      <c r="F3405" t="s">
        <v>7190</v>
      </c>
      <c r="G3405" t="s">
        <v>10020</v>
      </c>
      <c r="H3405">
        <v>-24326667</v>
      </c>
      <c r="I3405" t="s">
        <v>2471</v>
      </c>
      <c r="J3405" t="s">
        <v>19</v>
      </c>
      <c r="K3405" t="s">
        <v>20</v>
      </c>
      <c r="L3405">
        <v>80000000</v>
      </c>
      <c r="M3405">
        <v>7</v>
      </c>
      <c r="N3405" t="s">
        <v>10021</v>
      </c>
    </row>
    <row r="3406" spans="1:14">
      <c r="A3406" t="s">
        <v>565</v>
      </c>
      <c r="B3406">
        <v>233</v>
      </c>
      <c r="C3406">
        <v>109</v>
      </c>
      <c r="D3406" t="s">
        <v>7993</v>
      </c>
      <c r="E3406">
        <v>10499968</v>
      </c>
      <c r="F3406" t="s">
        <v>2866</v>
      </c>
      <c r="G3406" t="s">
        <v>10022</v>
      </c>
      <c r="H3406">
        <v>-24500032</v>
      </c>
      <c r="I3406" t="s">
        <v>10023</v>
      </c>
      <c r="J3406" t="s">
        <v>19</v>
      </c>
      <c r="K3406" t="s">
        <v>20</v>
      </c>
      <c r="L3406">
        <v>35000000</v>
      </c>
      <c r="M3406">
        <v>5.7</v>
      </c>
      <c r="N3406" t="s">
        <v>87</v>
      </c>
    </row>
    <row r="3407" spans="1:14">
      <c r="A3407" t="s">
        <v>565</v>
      </c>
      <c r="B3407">
        <v>233</v>
      </c>
      <c r="C3407">
        <v>109</v>
      </c>
      <c r="D3407" t="s">
        <v>7993</v>
      </c>
      <c r="E3407">
        <v>10499968</v>
      </c>
      <c r="F3407" t="s">
        <v>2866</v>
      </c>
      <c r="G3407" t="s">
        <v>10022</v>
      </c>
      <c r="H3407">
        <v>-24500032</v>
      </c>
      <c r="I3407" t="s">
        <v>10023</v>
      </c>
      <c r="J3407" t="s">
        <v>19</v>
      </c>
      <c r="K3407" t="s">
        <v>20</v>
      </c>
      <c r="L3407">
        <v>35000000</v>
      </c>
      <c r="M3407">
        <v>5.7</v>
      </c>
      <c r="N3407" t="s">
        <v>87</v>
      </c>
    </row>
    <row r="3408" spans="1:14">
      <c r="A3408" t="s">
        <v>355</v>
      </c>
      <c r="B3408">
        <v>327</v>
      </c>
      <c r="C3408">
        <v>127</v>
      </c>
      <c r="D3408" t="s">
        <v>10024</v>
      </c>
      <c r="E3408">
        <v>85463309</v>
      </c>
      <c r="F3408" t="s">
        <v>1072</v>
      </c>
      <c r="G3408" t="s">
        <v>10025</v>
      </c>
      <c r="H3408">
        <v>-24536691</v>
      </c>
      <c r="I3408" t="s">
        <v>10026</v>
      </c>
      <c r="J3408" t="s">
        <v>19</v>
      </c>
      <c r="K3408" t="s">
        <v>20</v>
      </c>
      <c r="L3408">
        <v>110000000</v>
      </c>
      <c r="M3408">
        <v>7.1</v>
      </c>
      <c r="N3408" t="s">
        <v>10027</v>
      </c>
    </row>
    <row r="3409" spans="1:14">
      <c r="A3409" t="s">
        <v>1574</v>
      </c>
      <c r="B3409">
        <v>245</v>
      </c>
      <c r="C3409">
        <v>118</v>
      </c>
      <c r="D3409" t="s">
        <v>9428</v>
      </c>
      <c r="E3409">
        <v>25450527</v>
      </c>
      <c r="F3409" t="s">
        <v>3429</v>
      </c>
      <c r="G3409" t="s">
        <v>10028</v>
      </c>
      <c r="H3409">
        <v>-24549473</v>
      </c>
      <c r="I3409" t="s">
        <v>3504</v>
      </c>
      <c r="J3409" t="s">
        <v>19</v>
      </c>
      <c r="K3409" t="s">
        <v>20</v>
      </c>
      <c r="L3409">
        <v>50000000</v>
      </c>
      <c r="M3409">
        <v>6.5</v>
      </c>
      <c r="N3409" t="s">
        <v>3582</v>
      </c>
    </row>
    <row r="3410" spans="1:14">
      <c r="A3410" t="s">
        <v>313</v>
      </c>
      <c r="B3410">
        <v>104</v>
      </c>
      <c r="C3410">
        <v>101</v>
      </c>
      <c r="D3410" t="s">
        <v>608</v>
      </c>
      <c r="E3410">
        <v>25407250</v>
      </c>
      <c r="F3410" t="s">
        <v>427</v>
      </c>
      <c r="G3410" t="s">
        <v>10029</v>
      </c>
      <c r="H3410">
        <v>-24592750</v>
      </c>
      <c r="I3410" t="s">
        <v>10030</v>
      </c>
      <c r="J3410" t="s">
        <v>19</v>
      </c>
      <c r="K3410" t="s">
        <v>20</v>
      </c>
      <c r="L3410">
        <v>50000000</v>
      </c>
      <c r="M3410">
        <v>5.7</v>
      </c>
      <c r="N3410" t="s">
        <v>27</v>
      </c>
    </row>
    <row r="3411" spans="1:14">
      <c r="A3411" t="s">
        <v>4805</v>
      </c>
      <c r="B3411">
        <v>39</v>
      </c>
      <c r="C3411">
        <v>91</v>
      </c>
      <c r="D3411" t="s">
        <v>1535</v>
      </c>
      <c r="E3411">
        <v>20400913</v>
      </c>
      <c r="F3411" t="s">
        <v>1557</v>
      </c>
      <c r="G3411" t="s">
        <v>10031</v>
      </c>
      <c r="H3411">
        <v>-24599087</v>
      </c>
      <c r="I3411" t="s">
        <v>1359</v>
      </c>
      <c r="J3411" t="s">
        <v>19</v>
      </c>
      <c r="K3411" t="s">
        <v>20</v>
      </c>
      <c r="L3411">
        <v>45000000</v>
      </c>
      <c r="M3411">
        <v>5.3</v>
      </c>
      <c r="N3411" t="s">
        <v>2492</v>
      </c>
    </row>
    <row r="3412" spans="1:14">
      <c r="A3412" t="s">
        <v>1319</v>
      </c>
      <c r="B3412">
        <v>412</v>
      </c>
      <c r="C3412">
        <v>101</v>
      </c>
      <c r="D3412" t="s">
        <v>2286</v>
      </c>
      <c r="E3412">
        <v>67344392</v>
      </c>
      <c r="F3412" t="s">
        <v>202</v>
      </c>
      <c r="G3412" t="s">
        <v>10032</v>
      </c>
      <c r="H3412">
        <v>-24655608</v>
      </c>
      <c r="I3412" t="s">
        <v>10033</v>
      </c>
      <c r="J3412" t="s">
        <v>19</v>
      </c>
      <c r="K3412" t="s">
        <v>20</v>
      </c>
      <c r="L3412">
        <v>92000000</v>
      </c>
      <c r="M3412">
        <v>5.3</v>
      </c>
      <c r="N3412" t="s">
        <v>335</v>
      </c>
    </row>
    <row r="3413" spans="1:14">
      <c r="A3413" t="s">
        <v>1007</v>
      </c>
      <c r="B3413">
        <v>72</v>
      </c>
      <c r="C3413">
        <v>83</v>
      </c>
      <c r="D3413" t="s">
        <v>10034</v>
      </c>
      <c r="E3413">
        <v>8326035</v>
      </c>
      <c r="F3413" t="s">
        <v>3630</v>
      </c>
      <c r="G3413" t="s">
        <v>10035</v>
      </c>
      <c r="H3413">
        <v>-24673965</v>
      </c>
      <c r="I3413" t="s">
        <v>10036</v>
      </c>
      <c r="J3413" t="s">
        <v>19</v>
      </c>
      <c r="K3413" t="s">
        <v>2416</v>
      </c>
      <c r="L3413">
        <v>33000000</v>
      </c>
      <c r="M3413">
        <v>5.5</v>
      </c>
      <c r="N3413" t="s">
        <v>291</v>
      </c>
    </row>
    <row r="3414" spans="1:14">
      <c r="A3414" t="s">
        <v>791</v>
      </c>
      <c r="B3414">
        <v>181</v>
      </c>
      <c r="C3414">
        <v>131</v>
      </c>
      <c r="D3414" t="s">
        <v>1501</v>
      </c>
      <c r="E3414">
        <v>20302961</v>
      </c>
      <c r="F3414" t="s">
        <v>10037</v>
      </c>
      <c r="G3414" t="s">
        <v>10038</v>
      </c>
      <c r="H3414">
        <v>-24697039</v>
      </c>
      <c r="I3414" t="s">
        <v>6610</v>
      </c>
      <c r="J3414" t="s">
        <v>19</v>
      </c>
      <c r="K3414" t="s">
        <v>822</v>
      </c>
      <c r="L3414">
        <v>45000000</v>
      </c>
      <c r="M3414">
        <v>4.5999999999999996</v>
      </c>
      <c r="N3414" t="s">
        <v>48</v>
      </c>
    </row>
    <row r="3415" spans="1:14">
      <c r="A3415" t="s">
        <v>2131</v>
      </c>
      <c r="B3415">
        <v>111</v>
      </c>
      <c r="C3415">
        <v>251</v>
      </c>
      <c r="D3415" t="s">
        <v>2531</v>
      </c>
      <c r="E3415">
        <v>5300000</v>
      </c>
      <c r="F3415" t="s">
        <v>328</v>
      </c>
      <c r="G3415" t="s">
        <v>10039</v>
      </c>
      <c r="H3415">
        <v>-24700000</v>
      </c>
      <c r="I3415" t="s">
        <v>2591</v>
      </c>
      <c r="J3415" t="s">
        <v>19</v>
      </c>
      <c r="K3415" t="s">
        <v>6245</v>
      </c>
      <c r="L3415">
        <v>30000000</v>
      </c>
      <c r="M3415">
        <v>8.4</v>
      </c>
      <c r="N3415" t="s">
        <v>758</v>
      </c>
    </row>
    <row r="3416" spans="1:14">
      <c r="A3416" t="s">
        <v>3915</v>
      </c>
      <c r="B3416">
        <v>125</v>
      </c>
      <c r="C3416">
        <v>99</v>
      </c>
      <c r="D3416" t="s">
        <v>10040</v>
      </c>
      <c r="E3416">
        <v>15279680</v>
      </c>
      <c r="F3416" t="s">
        <v>1680</v>
      </c>
      <c r="G3416" t="s">
        <v>10041</v>
      </c>
      <c r="H3416">
        <v>-24720320</v>
      </c>
      <c r="I3416" t="s">
        <v>10042</v>
      </c>
      <c r="J3416" t="s">
        <v>19</v>
      </c>
      <c r="K3416" t="s">
        <v>20</v>
      </c>
      <c r="L3416">
        <v>40000000</v>
      </c>
      <c r="M3416">
        <v>5.4</v>
      </c>
      <c r="N3416" t="s">
        <v>524</v>
      </c>
    </row>
    <row r="3417" spans="1:14">
      <c r="A3417" t="s">
        <v>1705</v>
      </c>
      <c r="B3417">
        <v>166</v>
      </c>
      <c r="C3417">
        <v>101</v>
      </c>
      <c r="D3417" t="s">
        <v>8969</v>
      </c>
      <c r="E3417">
        <v>10268846</v>
      </c>
      <c r="F3417" t="s">
        <v>465</v>
      </c>
      <c r="G3417" t="s">
        <v>10043</v>
      </c>
      <c r="H3417">
        <v>-24731154</v>
      </c>
      <c r="I3417" t="s">
        <v>10044</v>
      </c>
      <c r="J3417" t="s">
        <v>19</v>
      </c>
      <c r="K3417" t="s">
        <v>20</v>
      </c>
      <c r="L3417">
        <v>35000000</v>
      </c>
      <c r="M3417">
        <v>5.5</v>
      </c>
      <c r="N3417" t="s">
        <v>2792</v>
      </c>
    </row>
    <row r="3418" spans="1:14">
      <c r="A3418" t="s">
        <v>447</v>
      </c>
      <c r="B3418">
        <v>224</v>
      </c>
      <c r="C3418">
        <v>128</v>
      </c>
      <c r="D3418" t="s">
        <v>4331</v>
      </c>
      <c r="E3418">
        <v>3254172</v>
      </c>
      <c r="F3418" t="s">
        <v>1566</v>
      </c>
      <c r="G3418" t="s">
        <v>10045</v>
      </c>
      <c r="H3418">
        <v>-24745828</v>
      </c>
      <c r="I3418" t="s">
        <v>10046</v>
      </c>
      <c r="J3418" t="s">
        <v>19</v>
      </c>
      <c r="K3418" t="s">
        <v>20</v>
      </c>
      <c r="L3418">
        <v>28000000</v>
      </c>
      <c r="M3418">
        <v>6.2</v>
      </c>
      <c r="N3418" t="s">
        <v>2244</v>
      </c>
    </row>
    <row r="3419" spans="1:14">
      <c r="A3419" t="s">
        <v>710</v>
      </c>
      <c r="B3419">
        <v>57</v>
      </c>
      <c r="C3419">
        <v>90</v>
      </c>
      <c r="D3419" t="s">
        <v>2734</v>
      </c>
      <c r="E3419">
        <v>35231365</v>
      </c>
      <c r="F3419" t="s">
        <v>9004</v>
      </c>
      <c r="G3419" t="s">
        <v>10047</v>
      </c>
      <c r="H3419">
        <v>-24768635</v>
      </c>
      <c r="I3419" t="s">
        <v>1808</v>
      </c>
      <c r="J3419" t="s">
        <v>19</v>
      </c>
      <c r="K3419" t="s">
        <v>20</v>
      </c>
      <c r="L3419">
        <v>60000000</v>
      </c>
      <c r="M3419">
        <v>3.6</v>
      </c>
      <c r="N3419" t="s">
        <v>10048</v>
      </c>
    </row>
    <row r="3420" spans="1:14">
      <c r="A3420" t="s">
        <v>2713</v>
      </c>
      <c r="B3420">
        <v>90</v>
      </c>
      <c r="C3420">
        <v>91</v>
      </c>
      <c r="D3420" t="s">
        <v>10049</v>
      </c>
      <c r="E3420">
        <v>10214013</v>
      </c>
      <c r="F3420" t="s">
        <v>1632</v>
      </c>
      <c r="G3420" t="s">
        <v>10050</v>
      </c>
      <c r="H3420">
        <v>-24785987</v>
      </c>
      <c r="I3420" t="s">
        <v>1748</v>
      </c>
      <c r="J3420" t="s">
        <v>19</v>
      </c>
      <c r="K3420" t="s">
        <v>20</v>
      </c>
      <c r="L3420">
        <v>35000000</v>
      </c>
      <c r="M3420">
        <v>5.4</v>
      </c>
      <c r="N3420" t="s">
        <v>57</v>
      </c>
    </row>
    <row r="3421" spans="1:14">
      <c r="A3421" t="s">
        <v>2538</v>
      </c>
      <c r="B3421">
        <v>118</v>
      </c>
      <c r="C3421">
        <v>134</v>
      </c>
      <c r="D3421" t="s">
        <v>10051</v>
      </c>
      <c r="E3421">
        <v>183662</v>
      </c>
      <c r="F3421" t="s">
        <v>10052</v>
      </c>
      <c r="G3421" t="s">
        <v>10053</v>
      </c>
      <c r="H3421">
        <v>-24816338</v>
      </c>
      <c r="I3421" t="s">
        <v>10054</v>
      </c>
      <c r="J3421" t="s">
        <v>65</v>
      </c>
      <c r="K3421" t="s">
        <v>822</v>
      </c>
      <c r="L3421">
        <v>25000000</v>
      </c>
      <c r="M3421">
        <v>7.1</v>
      </c>
      <c r="N3421" t="s">
        <v>167</v>
      </c>
    </row>
    <row r="3422" spans="1:14">
      <c r="A3422" t="s">
        <v>1084</v>
      </c>
      <c r="B3422">
        <v>250</v>
      </c>
      <c r="C3422">
        <v>118</v>
      </c>
      <c r="D3422" t="s">
        <v>1908</v>
      </c>
      <c r="E3422">
        <v>150167630</v>
      </c>
      <c r="F3422" t="s">
        <v>334</v>
      </c>
      <c r="G3422" t="s">
        <v>10055</v>
      </c>
      <c r="H3422">
        <v>-24832370</v>
      </c>
      <c r="I3422" t="s">
        <v>9784</v>
      </c>
      <c r="J3422" t="s">
        <v>19</v>
      </c>
      <c r="K3422" t="s">
        <v>20</v>
      </c>
      <c r="L3422">
        <v>175000000</v>
      </c>
      <c r="M3422">
        <v>5.8</v>
      </c>
      <c r="N3422" t="s">
        <v>27</v>
      </c>
    </row>
    <row r="3423" spans="1:14">
      <c r="A3423" t="s">
        <v>720</v>
      </c>
      <c r="B3423">
        <v>274</v>
      </c>
      <c r="C3423">
        <v>96</v>
      </c>
      <c r="D3423" t="s">
        <v>351</v>
      </c>
      <c r="E3423">
        <v>10139254</v>
      </c>
      <c r="F3423" t="s">
        <v>1072</v>
      </c>
      <c r="G3423" t="s">
        <v>10056</v>
      </c>
      <c r="H3423">
        <v>-24860746</v>
      </c>
      <c r="I3423" t="s">
        <v>1244</v>
      </c>
      <c r="J3423" t="s">
        <v>19</v>
      </c>
      <c r="K3423" t="s">
        <v>20</v>
      </c>
      <c r="L3423">
        <v>35000000</v>
      </c>
      <c r="M3423">
        <v>7.3</v>
      </c>
      <c r="N3423" t="s">
        <v>1001</v>
      </c>
    </row>
    <row r="3424" spans="1:14">
      <c r="A3424" t="s">
        <v>162</v>
      </c>
      <c r="B3424">
        <v>335</v>
      </c>
      <c r="C3424">
        <v>123</v>
      </c>
      <c r="D3424" t="s">
        <v>10057</v>
      </c>
      <c r="E3424">
        <v>10137502</v>
      </c>
      <c r="F3424" t="s">
        <v>334</v>
      </c>
      <c r="G3424" t="s">
        <v>10058</v>
      </c>
      <c r="H3424">
        <v>-24862498</v>
      </c>
      <c r="I3424" t="s">
        <v>10059</v>
      </c>
      <c r="J3424" t="s">
        <v>19</v>
      </c>
      <c r="K3424" t="s">
        <v>20</v>
      </c>
      <c r="L3424">
        <v>35000000</v>
      </c>
      <c r="M3424">
        <v>7.4</v>
      </c>
      <c r="N3424" t="s">
        <v>6282</v>
      </c>
    </row>
    <row r="3425" spans="1:14">
      <c r="A3425" t="s">
        <v>823</v>
      </c>
      <c r="B3425">
        <v>49</v>
      </c>
      <c r="C3425">
        <v>117</v>
      </c>
      <c r="D3425" t="s">
        <v>3695</v>
      </c>
      <c r="E3425">
        <v>134904</v>
      </c>
      <c r="F3425" t="s">
        <v>4548</v>
      </c>
      <c r="G3425" t="s">
        <v>10060</v>
      </c>
      <c r="H3425">
        <v>-24865096</v>
      </c>
      <c r="I3425" t="s">
        <v>10061</v>
      </c>
      <c r="J3425" t="s">
        <v>19</v>
      </c>
      <c r="K3425" t="s">
        <v>20</v>
      </c>
      <c r="L3425">
        <v>25000000</v>
      </c>
      <c r="M3425">
        <v>5.7</v>
      </c>
      <c r="N3425" t="s">
        <v>1093</v>
      </c>
    </row>
    <row r="3426" spans="1:14">
      <c r="A3426" t="s">
        <v>6290</v>
      </c>
      <c r="B3426">
        <v>65</v>
      </c>
      <c r="C3426">
        <v>100</v>
      </c>
      <c r="D3426" t="s">
        <v>10040</v>
      </c>
      <c r="E3426">
        <v>129115</v>
      </c>
      <c r="F3426" t="s">
        <v>10062</v>
      </c>
      <c r="G3426" t="s">
        <v>10063</v>
      </c>
      <c r="H3426">
        <v>-24870885</v>
      </c>
      <c r="I3426" t="s">
        <v>10064</v>
      </c>
      <c r="J3426" t="s">
        <v>105</v>
      </c>
      <c r="K3426" t="s">
        <v>2615</v>
      </c>
      <c r="L3426">
        <v>25000000</v>
      </c>
      <c r="M3426">
        <v>6.5</v>
      </c>
      <c r="N3426" t="s">
        <v>1550</v>
      </c>
    </row>
    <row r="3427" spans="1:14">
      <c r="A3427" t="s">
        <v>1421</v>
      </c>
      <c r="B3427">
        <v>286</v>
      </c>
      <c r="C3427">
        <v>115</v>
      </c>
      <c r="D3427" t="s">
        <v>4128</v>
      </c>
      <c r="E3427">
        <v>25121291</v>
      </c>
      <c r="F3427" t="s">
        <v>888</v>
      </c>
      <c r="G3427" t="s">
        <v>10065</v>
      </c>
      <c r="H3427">
        <v>-24878709</v>
      </c>
      <c r="I3427" t="s">
        <v>7237</v>
      </c>
      <c r="J3427" t="s">
        <v>19</v>
      </c>
      <c r="K3427" t="s">
        <v>20</v>
      </c>
      <c r="L3427">
        <v>50000000</v>
      </c>
      <c r="M3427">
        <v>6.7</v>
      </c>
      <c r="N3427" t="s">
        <v>10066</v>
      </c>
    </row>
    <row r="3428" spans="1:14">
      <c r="A3428" t="s">
        <v>513</v>
      </c>
      <c r="B3428">
        <v>43</v>
      </c>
      <c r="C3428">
        <v>117</v>
      </c>
      <c r="D3428" t="s">
        <v>3194</v>
      </c>
      <c r="E3428">
        <v>20101861</v>
      </c>
      <c r="F3428" t="s">
        <v>7335</v>
      </c>
      <c r="G3428" t="s">
        <v>10067</v>
      </c>
      <c r="H3428">
        <v>-24898139</v>
      </c>
      <c r="I3428" t="s">
        <v>4454</v>
      </c>
      <c r="J3428" t="s">
        <v>19</v>
      </c>
      <c r="K3428" t="s">
        <v>20</v>
      </c>
      <c r="L3428">
        <v>45000000</v>
      </c>
      <c r="M3428">
        <v>6</v>
      </c>
      <c r="N3428" t="s">
        <v>1649</v>
      </c>
    </row>
    <row r="3429" spans="1:14">
      <c r="A3429" t="s">
        <v>1302</v>
      </c>
      <c r="B3429">
        <v>161</v>
      </c>
      <c r="C3429">
        <v>100</v>
      </c>
      <c r="D3429" t="s">
        <v>7769</v>
      </c>
      <c r="E3429">
        <v>35096190</v>
      </c>
      <c r="F3429" t="s">
        <v>838</v>
      </c>
      <c r="G3429" t="s">
        <v>10068</v>
      </c>
      <c r="H3429">
        <v>-24903810</v>
      </c>
      <c r="I3429" t="s">
        <v>10069</v>
      </c>
      <c r="J3429" t="s">
        <v>19</v>
      </c>
      <c r="K3429" t="s">
        <v>20</v>
      </c>
      <c r="L3429">
        <v>60000000</v>
      </c>
      <c r="M3429">
        <v>6.3</v>
      </c>
      <c r="N3429" t="s">
        <v>5587</v>
      </c>
    </row>
    <row r="3430" spans="1:14">
      <c r="A3430" t="s">
        <v>2125</v>
      </c>
      <c r="B3430">
        <v>30</v>
      </c>
      <c r="C3430">
        <v>112</v>
      </c>
      <c r="D3430" t="s">
        <v>8524</v>
      </c>
      <c r="E3430">
        <v>77231</v>
      </c>
      <c r="F3430" t="s">
        <v>2076</v>
      </c>
      <c r="G3430" t="s">
        <v>10070</v>
      </c>
      <c r="H3430">
        <v>-24922769</v>
      </c>
      <c r="I3430" t="s">
        <v>1818</v>
      </c>
      <c r="J3430" t="s">
        <v>298</v>
      </c>
      <c r="K3430" t="s">
        <v>822</v>
      </c>
      <c r="L3430">
        <v>25000000</v>
      </c>
      <c r="M3430">
        <v>6</v>
      </c>
      <c r="N3430" t="s">
        <v>3922</v>
      </c>
    </row>
    <row r="3431" spans="1:14">
      <c r="A3431" t="s">
        <v>4442</v>
      </c>
      <c r="B3431">
        <v>67</v>
      </c>
      <c r="C3431">
        <v>91</v>
      </c>
      <c r="D3431" t="s">
        <v>10071</v>
      </c>
      <c r="E3431">
        <v>10076136</v>
      </c>
      <c r="F3431" t="s">
        <v>4194</v>
      </c>
      <c r="G3431" t="s">
        <v>10072</v>
      </c>
      <c r="H3431">
        <v>-24923864</v>
      </c>
      <c r="I3431" t="s">
        <v>10073</v>
      </c>
      <c r="J3431" t="s">
        <v>19</v>
      </c>
      <c r="K3431" t="s">
        <v>10074</v>
      </c>
      <c r="L3431">
        <v>35000000</v>
      </c>
      <c r="M3431">
        <v>4.8</v>
      </c>
      <c r="N3431" t="s">
        <v>3407</v>
      </c>
    </row>
    <row r="3432" spans="1:14">
      <c r="A3432" t="s">
        <v>1862</v>
      </c>
      <c r="B3432">
        <v>355</v>
      </c>
      <c r="C3432">
        <v>111</v>
      </c>
      <c r="D3432" t="s">
        <v>1548</v>
      </c>
      <c r="E3432">
        <v>56692</v>
      </c>
      <c r="F3432" t="s">
        <v>2172</v>
      </c>
      <c r="G3432" t="s">
        <v>10075</v>
      </c>
      <c r="H3432">
        <v>-24943308</v>
      </c>
      <c r="I3432" t="s">
        <v>757</v>
      </c>
      <c r="J3432" t="s">
        <v>19</v>
      </c>
      <c r="K3432" t="s">
        <v>20</v>
      </c>
      <c r="L3432">
        <v>25000000</v>
      </c>
      <c r="M3432">
        <v>7.3</v>
      </c>
      <c r="N3432" t="s">
        <v>2649</v>
      </c>
    </row>
    <row r="3433" spans="1:14">
      <c r="A3433" t="s">
        <v>6179</v>
      </c>
      <c r="B3433">
        <v>170</v>
      </c>
      <c r="C3433">
        <v>104</v>
      </c>
      <c r="D3433" t="s">
        <v>10076</v>
      </c>
      <c r="E3433">
        <v>75030163</v>
      </c>
      <c r="F3433" t="s">
        <v>485</v>
      </c>
      <c r="G3433" t="s">
        <v>10077</v>
      </c>
      <c r="H3433">
        <v>-24969837</v>
      </c>
      <c r="I3433" t="s">
        <v>4701</v>
      </c>
      <c r="J3433" t="s">
        <v>19</v>
      </c>
      <c r="K3433" t="s">
        <v>20</v>
      </c>
      <c r="L3433">
        <v>100000000</v>
      </c>
      <c r="M3433">
        <v>5.0999999999999996</v>
      </c>
      <c r="N3433" t="s">
        <v>9158</v>
      </c>
    </row>
    <row r="3434" spans="1:14">
      <c r="A3434" t="s">
        <v>2145</v>
      </c>
      <c r="B3434">
        <v>19</v>
      </c>
      <c r="C3434">
        <v>105</v>
      </c>
      <c r="D3434" t="s">
        <v>1934</v>
      </c>
      <c r="E3434">
        <v>22723</v>
      </c>
      <c r="F3434" t="s">
        <v>7062</v>
      </c>
      <c r="G3434" t="s">
        <v>10078</v>
      </c>
      <c r="H3434">
        <v>-24977277</v>
      </c>
      <c r="I3434" t="s">
        <v>10079</v>
      </c>
      <c r="J3434" t="s">
        <v>19</v>
      </c>
      <c r="K3434" t="s">
        <v>2416</v>
      </c>
      <c r="L3434">
        <v>25000000</v>
      </c>
      <c r="M3434">
        <v>4.5</v>
      </c>
      <c r="N3434" t="s">
        <v>10080</v>
      </c>
    </row>
    <row r="3435" spans="1:14">
      <c r="A3435" t="s">
        <v>5048</v>
      </c>
      <c r="B3435">
        <v>34</v>
      </c>
      <c r="C3435">
        <v>133</v>
      </c>
      <c r="D3435" t="s">
        <v>10081</v>
      </c>
      <c r="E3435">
        <v>9910</v>
      </c>
      <c r="F3435" t="s">
        <v>1855</v>
      </c>
      <c r="G3435" t="s">
        <v>10082</v>
      </c>
      <c r="H3435">
        <v>-24990090</v>
      </c>
      <c r="I3435" t="s">
        <v>10083</v>
      </c>
      <c r="J3435" t="s">
        <v>222</v>
      </c>
      <c r="K3435" t="s">
        <v>10084</v>
      </c>
      <c r="L3435">
        <v>25000000</v>
      </c>
      <c r="M3435">
        <v>7.6</v>
      </c>
      <c r="N3435" t="s">
        <v>3052</v>
      </c>
    </row>
    <row r="3436" spans="1:14">
      <c r="A3436" t="s">
        <v>4907</v>
      </c>
      <c r="B3436">
        <v>28</v>
      </c>
      <c r="C3436">
        <v>100</v>
      </c>
      <c r="D3436" t="s">
        <v>10085</v>
      </c>
      <c r="E3436">
        <v>4756</v>
      </c>
      <c r="F3436" t="s">
        <v>2602</v>
      </c>
      <c r="G3436" t="s">
        <v>10086</v>
      </c>
      <c r="H3436">
        <v>-24995244</v>
      </c>
      <c r="I3436" t="s">
        <v>10087</v>
      </c>
      <c r="J3436" t="s">
        <v>19</v>
      </c>
      <c r="K3436" t="s">
        <v>379</v>
      </c>
      <c r="L3436">
        <v>25000000</v>
      </c>
      <c r="M3436">
        <v>5.4</v>
      </c>
      <c r="N3436" t="s">
        <v>380</v>
      </c>
    </row>
    <row r="3437" spans="1:14">
      <c r="A3437" t="s">
        <v>2153</v>
      </c>
      <c r="B3437">
        <v>102</v>
      </c>
      <c r="C3437">
        <v>102</v>
      </c>
      <c r="D3437" t="s">
        <v>1902</v>
      </c>
      <c r="E3437">
        <v>14967182</v>
      </c>
      <c r="F3437" t="s">
        <v>888</v>
      </c>
      <c r="G3437" t="s">
        <v>10088</v>
      </c>
      <c r="H3437">
        <v>-25032818</v>
      </c>
      <c r="I3437" t="s">
        <v>10089</v>
      </c>
      <c r="J3437" t="s">
        <v>19</v>
      </c>
      <c r="K3437" t="s">
        <v>20</v>
      </c>
      <c r="L3437">
        <v>40000000</v>
      </c>
      <c r="M3437">
        <v>5.0999999999999996</v>
      </c>
      <c r="N3437" t="s">
        <v>87</v>
      </c>
    </row>
    <row r="3438" spans="1:14">
      <c r="A3438" t="s">
        <v>1613</v>
      </c>
      <c r="B3438">
        <v>40</v>
      </c>
      <c r="C3438">
        <v>101</v>
      </c>
      <c r="D3438" t="s">
        <v>880</v>
      </c>
      <c r="E3438">
        <v>14942422</v>
      </c>
      <c r="F3438" t="s">
        <v>1680</v>
      </c>
      <c r="G3438" t="s">
        <v>10090</v>
      </c>
      <c r="H3438">
        <v>-25057578</v>
      </c>
      <c r="I3438" t="s">
        <v>2317</v>
      </c>
      <c r="J3438" t="s">
        <v>19</v>
      </c>
      <c r="K3438" t="s">
        <v>20</v>
      </c>
      <c r="L3438">
        <v>40000000</v>
      </c>
      <c r="M3438">
        <v>5.9</v>
      </c>
      <c r="N3438" t="s">
        <v>524</v>
      </c>
    </row>
    <row r="3439" spans="1:14">
      <c r="A3439" t="s">
        <v>3001</v>
      </c>
      <c r="B3439">
        <v>150</v>
      </c>
      <c r="C3439">
        <v>124</v>
      </c>
      <c r="D3439" t="s">
        <v>10091</v>
      </c>
      <c r="E3439">
        <v>19719930</v>
      </c>
      <c r="F3439" t="s">
        <v>1713</v>
      </c>
      <c r="G3439" t="s">
        <v>10092</v>
      </c>
      <c r="H3439">
        <v>-25280070</v>
      </c>
      <c r="I3439" t="s">
        <v>10093</v>
      </c>
      <c r="J3439" t="s">
        <v>19</v>
      </c>
      <c r="K3439" t="s">
        <v>20</v>
      </c>
      <c r="L3439">
        <v>45000000</v>
      </c>
      <c r="M3439">
        <v>6.8</v>
      </c>
      <c r="N3439" t="s">
        <v>1040</v>
      </c>
    </row>
    <row r="3440" spans="1:14">
      <c r="A3440" t="s">
        <v>984</v>
      </c>
      <c r="B3440">
        <v>196</v>
      </c>
      <c r="C3440">
        <v>129</v>
      </c>
      <c r="D3440" t="s">
        <v>86</v>
      </c>
      <c r="E3440">
        <v>64685359</v>
      </c>
      <c r="F3440" t="s">
        <v>376</v>
      </c>
      <c r="G3440" t="s">
        <v>10094</v>
      </c>
      <c r="H3440">
        <v>-25314641</v>
      </c>
      <c r="I3440" t="s">
        <v>2175</v>
      </c>
      <c r="J3440" t="s">
        <v>19</v>
      </c>
      <c r="K3440" t="s">
        <v>20</v>
      </c>
      <c r="L3440">
        <v>90000000</v>
      </c>
      <c r="M3440">
        <v>6.9</v>
      </c>
      <c r="N3440" t="s">
        <v>10095</v>
      </c>
    </row>
    <row r="3441" spans="1:14">
      <c r="A3441" t="s">
        <v>2538</v>
      </c>
      <c r="B3441">
        <v>91</v>
      </c>
      <c r="C3441">
        <v>144</v>
      </c>
      <c r="D3441" t="s">
        <v>857</v>
      </c>
      <c r="E3441">
        <v>41229</v>
      </c>
      <c r="F3441" t="s">
        <v>463</v>
      </c>
      <c r="G3441" t="s">
        <v>10096</v>
      </c>
      <c r="H3441">
        <v>-25458771</v>
      </c>
      <c r="I3441" t="s">
        <v>3901</v>
      </c>
      <c r="J3441" t="s">
        <v>19</v>
      </c>
      <c r="K3441" t="s">
        <v>822</v>
      </c>
      <c r="L3441">
        <v>25500000</v>
      </c>
      <c r="M3441">
        <v>6.5</v>
      </c>
      <c r="N3441" t="s">
        <v>1608</v>
      </c>
    </row>
    <row r="3442" spans="1:14">
      <c r="A3442" t="s">
        <v>261</v>
      </c>
      <c r="B3442">
        <v>288</v>
      </c>
      <c r="C3442">
        <v>130</v>
      </c>
      <c r="D3442" t="s">
        <v>5242</v>
      </c>
      <c r="E3442">
        <v>4463292</v>
      </c>
      <c r="F3442" t="s">
        <v>1131</v>
      </c>
      <c r="G3442" t="s">
        <v>10097</v>
      </c>
      <c r="H3442">
        <v>-25536708</v>
      </c>
      <c r="I3442" t="s">
        <v>5616</v>
      </c>
      <c r="J3442" t="s">
        <v>19</v>
      </c>
      <c r="K3442" t="s">
        <v>379</v>
      </c>
      <c r="L3442">
        <v>30000000</v>
      </c>
      <c r="M3442">
        <v>6.9</v>
      </c>
      <c r="N3442" t="s">
        <v>2074</v>
      </c>
    </row>
    <row r="3443" spans="1:14">
      <c r="A3443" t="s">
        <v>665</v>
      </c>
      <c r="B3443">
        <v>86</v>
      </c>
      <c r="C3443">
        <v>103</v>
      </c>
      <c r="D3443" t="s">
        <v>421</v>
      </c>
      <c r="E3443">
        <v>14448589</v>
      </c>
      <c r="F3443" t="s">
        <v>1139</v>
      </c>
      <c r="G3443" t="s">
        <v>10098</v>
      </c>
      <c r="H3443">
        <v>-25551411</v>
      </c>
      <c r="I3443" t="s">
        <v>3657</v>
      </c>
      <c r="J3443" t="s">
        <v>19</v>
      </c>
      <c r="K3443" t="s">
        <v>20</v>
      </c>
      <c r="L3443">
        <v>40000000</v>
      </c>
      <c r="M3443">
        <v>5.8</v>
      </c>
      <c r="N3443" t="s">
        <v>331</v>
      </c>
    </row>
    <row r="3444" spans="1:14">
      <c r="A3444" t="s">
        <v>6258</v>
      </c>
      <c r="B3444">
        <v>168</v>
      </c>
      <c r="C3444">
        <v>134</v>
      </c>
      <c r="D3444" t="s">
        <v>344</v>
      </c>
      <c r="E3444">
        <v>19377727</v>
      </c>
      <c r="F3444" t="s">
        <v>1198</v>
      </c>
      <c r="G3444" t="s">
        <v>10099</v>
      </c>
      <c r="H3444">
        <v>-25622273</v>
      </c>
      <c r="I3444" t="s">
        <v>70</v>
      </c>
      <c r="J3444" t="s">
        <v>19</v>
      </c>
      <c r="K3444" t="s">
        <v>20</v>
      </c>
      <c r="L3444">
        <v>45000000</v>
      </c>
      <c r="M3444">
        <v>6.4</v>
      </c>
      <c r="N3444" t="s">
        <v>3160</v>
      </c>
    </row>
    <row r="3445" spans="1:14">
      <c r="A3445" t="s">
        <v>313</v>
      </c>
      <c r="B3445">
        <v>40</v>
      </c>
      <c r="C3445">
        <v>99</v>
      </c>
      <c r="D3445" t="s">
        <v>4443</v>
      </c>
      <c r="E3445">
        <v>14358033</v>
      </c>
      <c r="F3445" t="s">
        <v>10100</v>
      </c>
      <c r="G3445" t="s">
        <v>10101</v>
      </c>
      <c r="H3445">
        <v>-25641967</v>
      </c>
      <c r="I3445" t="s">
        <v>6178</v>
      </c>
      <c r="J3445" t="s">
        <v>19</v>
      </c>
      <c r="K3445" t="s">
        <v>20</v>
      </c>
      <c r="L3445">
        <v>40000000</v>
      </c>
      <c r="M3445">
        <v>5.9</v>
      </c>
      <c r="N3445" t="s">
        <v>10102</v>
      </c>
    </row>
    <row r="3446" spans="1:14">
      <c r="A3446" t="s">
        <v>1442</v>
      </c>
      <c r="B3446">
        <v>15</v>
      </c>
      <c r="C3446">
        <v>110</v>
      </c>
      <c r="D3446" t="s">
        <v>10103</v>
      </c>
      <c r="E3446">
        <v>4357000</v>
      </c>
      <c r="F3446" t="s">
        <v>201</v>
      </c>
      <c r="G3446" t="s">
        <v>10104</v>
      </c>
      <c r="H3446">
        <v>-25643000</v>
      </c>
      <c r="I3446" t="s">
        <v>2295</v>
      </c>
      <c r="J3446" t="s">
        <v>19</v>
      </c>
      <c r="K3446" t="s">
        <v>20</v>
      </c>
      <c r="L3446">
        <v>30000000</v>
      </c>
      <c r="M3446">
        <v>5.3</v>
      </c>
      <c r="N3446" t="s">
        <v>692</v>
      </c>
    </row>
    <row r="3447" spans="1:14">
      <c r="A3447" t="s">
        <v>966</v>
      </c>
      <c r="B3447">
        <v>213</v>
      </c>
      <c r="C3447">
        <v>105</v>
      </c>
      <c r="D3447" t="s">
        <v>9875</v>
      </c>
      <c r="E3447">
        <v>1260917</v>
      </c>
      <c r="F3447" t="s">
        <v>26</v>
      </c>
      <c r="G3447" t="s">
        <v>10105</v>
      </c>
      <c r="H3447">
        <v>-25739083</v>
      </c>
      <c r="I3447" t="s">
        <v>10106</v>
      </c>
      <c r="J3447" t="s">
        <v>65</v>
      </c>
      <c r="K3447" t="s">
        <v>822</v>
      </c>
      <c r="L3447">
        <v>27000000</v>
      </c>
      <c r="M3447">
        <v>7.2</v>
      </c>
      <c r="N3447" t="s">
        <v>291</v>
      </c>
    </row>
    <row r="3448" spans="1:14">
      <c r="A3448" t="s">
        <v>5417</v>
      </c>
      <c r="B3448">
        <v>93</v>
      </c>
      <c r="C3448">
        <v>118</v>
      </c>
      <c r="D3448" t="s">
        <v>10107</v>
      </c>
      <c r="E3448">
        <v>16252765</v>
      </c>
      <c r="F3448" t="s">
        <v>1139</v>
      </c>
      <c r="G3448" t="s">
        <v>10108</v>
      </c>
      <c r="H3448">
        <v>-25747235</v>
      </c>
      <c r="I3448" t="s">
        <v>7603</v>
      </c>
      <c r="J3448" t="s">
        <v>19</v>
      </c>
      <c r="K3448" t="s">
        <v>822</v>
      </c>
      <c r="L3448">
        <v>42000000</v>
      </c>
      <c r="M3448">
        <v>6</v>
      </c>
      <c r="N3448" t="s">
        <v>2141</v>
      </c>
    </row>
    <row r="3449" spans="1:14">
      <c r="A3449" t="s">
        <v>1132</v>
      </c>
      <c r="B3449">
        <v>168</v>
      </c>
      <c r="C3449">
        <v>122</v>
      </c>
      <c r="D3449" t="s">
        <v>9783</v>
      </c>
      <c r="E3449">
        <v>24127895</v>
      </c>
      <c r="F3449" t="s">
        <v>1680</v>
      </c>
      <c r="G3449" t="s">
        <v>10109</v>
      </c>
      <c r="H3449">
        <v>-25872105</v>
      </c>
      <c r="I3449" t="s">
        <v>10110</v>
      </c>
      <c r="J3449" t="s">
        <v>19</v>
      </c>
      <c r="K3449" t="s">
        <v>20</v>
      </c>
      <c r="L3449">
        <v>50000000</v>
      </c>
      <c r="M3449">
        <v>7.6</v>
      </c>
      <c r="N3449" t="s">
        <v>1608</v>
      </c>
    </row>
    <row r="3450" spans="1:14">
      <c r="A3450" t="s">
        <v>694</v>
      </c>
      <c r="B3450">
        <v>464</v>
      </c>
      <c r="C3450">
        <v>116</v>
      </c>
      <c r="D3450" t="s">
        <v>10111</v>
      </c>
      <c r="E3450">
        <v>118099659</v>
      </c>
      <c r="F3450" t="s">
        <v>6955</v>
      </c>
      <c r="G3450" t="s">
        <v>10112</v>
      </c>
      <c r="H3450">
        <v>-25900341</v>
      </c>
      <c r="I3450" t="s">
        <v>10113</v>
      </c>
      <c r="J3450" t="s">
        <v>19</v>
      </c>
      <c r="K3450" t="s">
        <v>20</v>
      </c>
      <c r="L3450">
        <v>144000000</v>
      </c>
      <c r="M3450">
        <v>5.5</v>
      </c>
      <c r="N3450" t="s">
        <v>7610</v>
      </c>
    </row>
    <row r="3451" spans="1:14">
      <c r="A3451" t="s">
        <v>694</v>
      </c>
      <c r="B3451">
        <v>464</v>
      </c>
      <c r="C3451">
        <v>116</v>
      </c>
      <c r="D3451" t="s">
        <v>10111</v>
      </c>
      <c r="E3451">
        <v>118099659</v>
      </c>
      <c r="F3451" t="s">
        <v>6955</v>
      </c>
      <c r="G3451" t="s">
        <v>10112</v>
      </c>
      <c r="H3451">
        <v>-25900341</v>
      </c>
      <c r="I3451" t="s">
        <v>10113</v>
      </c>
      <c r="J3451" t="s">
        <v>19</v>
      </c>
      <c r="K3451" t="s">
        <v>20</v>
      </c>
      <c r="L3451">
        <v>144000000</v>
      </c>
      <c r="M3451">
        <v>5.5</v>
      </c>
      <c r="N3451" t="s">
        <v>7610</v>
      </c>
    </row>
    <row r="3452" spans="1:14">
      <c r="A3452" t="s">
        <v>406</v>
      </c>
      <c r="B3452">
        <v>315</v>
      </c>
      <c r="C3452">
        <v>151</v>
      </c>
      <c r="D3452" t="s">
        <v>9360</v>
      </c>
      <c r="E3452">
        <v>37023395</v>
      </c>
      <c r="F3452" t="s">
        <v>1177</v>
      </c>
      <c r="G3452" t="s">
        <v>10114</v>
      </c>
      <c r="H3452">
        <v>-25976605</v>
      </c>
      <c r="I3452" t="s">
        <v>10115</v>
      </c>
      <c r="J3452" t="s">
        <v>19</v>
      </c>
      <c r="K3452" t="s">
        <v>20</v>
      </c>
      <c r="L3452">
        <v>63000000</v>
      </c>
      <c r="M3452">
        <v>8.8000000000000007</v>
      </c>
      <c r="N3452" t="s">
        <v>48</v>
      </c>
    </row>
    <row r="3453" spans="1:14">
      <c r="A3453" t="s">
        <v>681</v>
      </c>
      <c r="B3453">
        <v>259</v>
      </c>
      <c r="C3453">
        <v>119</v>
      </c>
      <c r="D3453" t="s">
        <v>1626</v>
      </c>
      <c r="E3453">
        <v>24006726</v>
      </c>
      <c r="F3453" t="s">
        <v>394</v>
      </c>
      <c r="G3453" t="s">
        <v>10116</v>
      </c>
      <c r="H3453">
        <v>-25993274</v>
      </c>
      <c r="I3453" t="s">
        <v>533</v>
      </c>
      <c r="J3453" t="s">
        <v>19</v>
      </c>
      <c r="K3453" t="s">
        <v>20</v>
      </c>
      <c r="L3453">
        <v>50000000</v>
      </c>
      <c r="M3453">
        <v>7.3</v>
      </c>
      <c r="N3453" t="s">
        <v>2400</v>
      </c>
    </row>
    <row r="3454" spans="1:14">
      <c r="A3454" t="s">
        <v>2574</v>
      </c>
      <c r="B3454">
        <v>371</v>
      </c>
      <c r="C3454">
        <v>114</v>
      </c>
      <c r="D3454" t="s">
        <v>1137</v>
      </c>
      <c r="E3454">
        <v>18996755</v>
      </c>
      <c r="F3454" t="s">
        <v>3429</v>
      </c>
      <c r="G3454" t="s">
        <v>10117</v>
      </c>
      <c r="H3454">
        <v>-26003245</v>
      </c>
      <c r="I3454" t="s">
        <v>10118</v>
      </c>
      <c r="J3454" t="s">
        <v>19</v>
      </c>
      <c r="K3454" t="s">
        <v>2850</v>
      </c>
      <c r="L3454">
        <v>45000000</v>
      </c>
      <c r="M3454">
        <v>7.6</v>
      </c>
      <c r="N3454" t="s">
        <v>1124</v>
      </c>
    </row>
    <row r="3455" spans="1:14">
      <c r="A3455" t="s">
        <v>1034</v>
      </c>
      <c r="B3455">
        <v>117</v>
      </c>
      <c r="C3455">
        <v>143</v>
      </c>
      <c r="D3455" t="s">
        <v>10119</v>
      </c>
      <c r="E3455">
        <v>38966057</v>
      </c>
      <c r="F3455" t="s">
        <v>701</v>
      </c>
      <c r="G3455" t="s">
        <v>10120</v>
      </c>
      <c r="H3455">
        <v>-26033943</v>
      </c>
      <c r="I3455" t="s">
        <v>3577</v>
      </c>
      <c r="J3455" t="s">
        <v>19</v>
      </c>
      <c r="K3455" t="s">
        <v>822</v>
      </c>
      <c r="L3455">
        <v>65000000</v>
      </c>
      <c r="M3455">
        <v>6.7</v>
      </c>
      <c r="N3455" t="s">
        <v>167</v>
      </c>
    </row>
    <row r="3456" spans="1:14">
      <c r="A3456" t="s">
        <v>2263</v>
      </c>
      <c r="B3456">
        <v>273</v>
      </c>
      <c r="C3456">
        <v>160</v>
      </c>
      <c r="D3456" t="s">
        <v>1853</v>
      </c>
      <c r="E3456">
        <v>3904982</v>
      </c>
      <c r="F3456" t="s">
        <v>1177</v>
      </c>
      <c r="G3456" t="s">
        <v>10121</v>
      </c>
      <c r="H3456">
        <v>-26095018</v>
      </c>
      <c r="I3456" t="s">
        <v>2791</v>
      </c>
      <c r="J3456" t="s">
        <v>19</v>
      </c>
      <c r="K3456" t="s">
        <v>20</v>
      </c>
      <c r="L3456">
        <v>30000000</v>
      </c>
      <c r="M3456">
        <v>7.5</v>
      </c>
      <c r="N3456" t="s">
        <v>10122</v>
      </c>
    </row>
    <row r="3457" spans="1:14">
      <c r="A3457" t="s">
        <v>797</v>
      </c>
      <c r="B3457">
        <v>157</v>
      </c>
      <c r="C3457">
        <v>109</v>
      </c>
      <c r="D3457" t="s">
        <v>1446</v>
      </c>
      <c r="E3457">
        <v>13838130</v>
      </c>
      <c r="F3457" t="s">
        <v>91</v>
      </c>
      <c r="G3457" t="s">
        <v>10123</v>
      </c>
      <c r="H3457">
        <v>-26161870</v>
      </c>
      <c r="I3457" t="s">
        <v>1037</v>
      </c>
      <c r="J3457" t="s">
        <v>19</v>
      </c>
      <c r="K3457" t="s">
        <v>20</v>
      </c>
      <c r="L3457">
        <v>40000000</v>
      </c>
      <c r="M3457">
        <v>5.9</v>
      </c>
      <c r="N3457" t="s">
        <v>1089</v>
      </c>
    </row>
    <row r="3458" spans="1:14">
      <c r="A3458" t="s">
        <v>4034</v>
      </c>
      <c r="B3458">
        <v>113</v>
      </c>
      <c r="C3458">
        <v>125</v>
      </c>
      <c r="D3458" t="s">
        <v>1980</v>
      </c>
      <c r="E3458">
        <v>15738632</v>
      </c>
      <c r="F3458" t="s">
        <v>1198</v>
      </c>
      <c r="G3458" t="s">
        <v>10124</v>
      </c>
      <c r="H3458">
        <v>-26261368</v>
      </c>
      <c r="I3458" t="s">
        <v>10125</v>
      </c>
      <c r="J3458" t="s">
        <v>19</v>
      </c>
      <c r="K3458" t="s">
        <v>20</v>
      </c>
      <c r="L3458">
        <v>42000000</v>
      </c>
      <c r="M3458">
        <v>5.9</v>
      </c>
      <c r="N3458" t="s">
        <v>709</v>
      </c>
    </row>
    <row r="3459" spans="1:14">
      <c r="A3459" t="s">
        <v>336</v>
      </c>
      <c r="B3459">
        <v>201</v>
      </c>
      <c r="C3459">
        <v>144</v>
      </c>
      <c r="D3459" t="s">
        <v>865</v>
      </c>
      <c r="E3459">
        <v>61644321</v>
      </c>
      <c r="F3459" t="s">
        <v>7470</v>
      </c>
      <c r="G3459" t="s">
        <v>10126</v>
      </c>
      <c r="H3459">
        <v>-26355679</v>
      </c>
      <c r="I3459" t="s">
        <v>10127</v>
      </c>
      <c r="J3459" t="s">
        <v>19</v>
      </c>
      <c r="K3459" t="s">
        <v>20</v>
      </c>
      <c r="L3459">
        <v>88000000</v>
      </c>
      <c r="M3459">
        <v>8</v>
      </c>
      <c r="N3459" t="s">
        <v>273</v>
      </c>
    </row>
    <row r="3460" spans="1:14">
      <c r="A3460" t="s">
        <v>474</v>
      </c>
      <c r="B3460">
        <v>89</v>
      </c>
      <c r="C3460">
        <v>142</v>
      </c>
      <c r="D3460" t="s">
        <v>465</v>
      </c>
      <c r="E3460">
        <v>43426961</v>
      </c>
      <c r="F3460" t="s">
        <v>202</v>
      </c>
      <c r="G3460" t="s">
        <v>10128</v>
      </c>
      <c r="H3460">
        <v>-26573039</v>
      </c>
      <c r="I3460" t="s">
        <v>2286</v>
      </c>
      <c r="J3460" t="s">
        <v>19</v>
      </c>
      <c r="K3460" t="s">
        <v>20</v>
      </c>
      <c r="L3460">
        <v>70000000</v>
      </c>
      <c r="M3460">
        <v>6.6</v>
      </c>
      <c r="N3460" t="s">
        <v>2939</v>
      </c>
    </row>
    <row r="3461" spans="1:14">
      <c r="A3461" t="s">
        <v>6436</v>
      </c>
      <c r="B3461">
        <v>54</v>
      </c>
      <c r="C3461">
        <v>106</v>
      </c>
      <c r="D3461" t="s">
        <v>2591</v>
      </c>
      <c r="E3461">
        <v>13376506</v>
      </c>
      <c r="F3461" t="s">
        <v>1557</v>
      </c>
      <c r="G3461" t="s">
        <v>10129</v>
      </c>
      <c r="H3461">
        <v>-26623494</v>
      </c>
      <c r="I3461" t="s">
        <v>6369</v>
      </c>
      <c r="J3461" t="s">
        <v>19</v>
      </c>
      <c r="K3461" t="s">
        <v>20</v>
      </c>
      <c r="L3461">
        <v>40000000</v>
      </c>
      <c r="M3461">
        <v>6.3</v>
      </c>
      <c r="N3461" t="s">
        <v>48</v>
      </c>
    </row>
    <row r="3462" spans="1:14">
      <c r="A3462" t="s">
        <v>2686</v>
      </c>
      <c r="B3462">
        <v>211</v>
      </c>
      <c r="C3462">
        <v>141</v>
      </c>
      <c r="D3462" t="s">
        <v>10130</v>
      </c>
      <c r="E3462">
        <v>8324748</v>
      </c>
      <c r="F3462" t="s">
        <v>7241</v>
      </c>
      <c r="G3462" t="s">
        <v>10131</v>
      </c>
      <c r="H3462">
        <v>-26675252</v>
      </c>
      <c r="I3462" t="s">
        <v>10132</v>
      </c>
      <c r="J3462" t="s">
        <v>19</v>
      </c>
      <c r="K3462" t="s">
        <v>379</v>
      </c>
      <c r="L3462">
        <v>35000000</v>
      </c>
      <c r="M3462">
        <v>7.1</v>
      </c>
      <c r="N3462" t="s">
        <v>1664</v>
      </c>
    </row>
    <row r="3463" spans="1:14">
      <c r="A3463" t="s">
        <v>1241</v>
      </c>
      <c r="B3463">
        <v>186</v>
      </c>
      <c r="C3463">
        <v>114</v>
      </c>
      <c r="D3463" t="s">
        <v>10133</v>
      </c>
      <c r="E3463">
        <v>31199215</v>
      </c>
      <c r="F3463" t="s">
        <v>10134</v>
      </c>
      <c r="G3463" t="s">
        <v>10135</v>
      </c>
      <c r="H3463">
        <v>-26800785</v>
      </c>
      <c r="I3463" t="s">
        <v>10136</v>
      </c>
      <c r="J3463" t="s">
        <v>19</v>
      </c>
      <c r="K3463" t="s">
        <v>20</v>
      </c>
      <c r="L3463">
        <v>58000000</v>
      </c>
      <c r="M3463">
        <v>6</v>
      </c>
      <c r="N3463" t="s">
        <v>1093</v>
      </c>
    </row>
    <row r="3464" spans="1:14">
      <c r="A3464" t="s">
        <v>2348</v>
      </c>
      <c r="B3464">
        <v>124</v>
      </c>
      <c r="C3464">
        <v>88</v>
      </c>
      <c r="D3464" t="s">
        <v>10137</v>
      </c>
      <c r="E3464">
        <v>2975649</v>
      </c>
      <c r="F3464" t="s">
        <v>4313</v>
      </c>
      <c r="G3464" t="s">
        <v>10138</v>
      </c>
      <c r="H3464">
        <v>-27024351</v>
      </c>
      <c r="I3464" t="s">
        <v>10139</v>
      </c>
      <c r="J3464" t="s">
        <v>19</v>
      </c>
      <c r="K3464" t="s">
        <v>379</v>
      </c>
      <c r="L3464">
        <v>30000000</v>
      </c>
      <c r="M3464">
        <v>7</v>
      </c>
      <c r="N3464" t="s">
        <v>2060</v>
      </c>
    </row>
    <row r="3465" spans="1:14">
      <c r="A3465" t="s">
        <v>5166</v>
      </c>
      <c r="B3465">
        <v>151</v>
      </c>
      <c r="C3465">
        <v>103</v>
      </c>
      <c r="D3465" t="s">
        <v>113</v>
      </c>
      <c r="E3465">
        <v>7948159</v>
      </c>
      <c r="F3465" t="s">
        <v>2550</v>
      </c>
      <c r="G3465" t="s">
        <v>10140</v>
      </c>
      <c r="H3465">
        <v>-27051841</v>
      </c>
      <c r="I3465" t="s">
        <v>4372</v>
      </c>
      <c r="J3465" t="s">
        <v>19</v>
      </c>
      <c r="K3465" t="s">
        <v>20</v>
      </c>
      <c r="L3465">
        <v>35000000</v>
      </c>
      <c r="M3465">
        <v>6</v>
      </c>
      <c r="N3465" t="s">
        <v>87</v>
      </c>
    </row>
    <row r="3466" spans="1:14">
      <c r="A3466" t="s">
        <v>954</v>
      </c>
      <c r="B3466">
        <v>79</v>
      </c>
      <c r="C3466">
        <v>111</v>
      </c>
      <c r="D3466" t="s">
        <v>985</v>
      </c>
      <c r="E3466">
        <v>32940507</v>
      </c>
      <c r="F3466" t="s">
        <v>202</v>
      </c>
      <c r="G3466" t="s">
        <v>10141</v>
      </c>
      <c r="H3466">
        <v>-27059493</v>
      </c>
      <c r="I3466" t="s">
        <v>5130</v>
      </c>
      <c r="J3466" t="s">
        <v>19</v>
      </c>
      <c r="K3466" t="s">
        <v>20</v>
      </c>
      <c r="L3466">
        <v>60000000</v>
      </c>
      <c r="M3466">
        <v>6.1</v>
      </c>
      <c r="N3466" t="s">
        <v>87</v>
      </c>
    </row>
    <row r="3467" spans="1:14">
      <c r="A3467" t="s">
        <v>954</v>
      </c>
      <c r="B3467">
        <v>79</v>
      </c>
      <c r="C3467">
        <v>111</v>
      </c>
      <c r="D3467" t="s">
        <v>985</v>
      </c>
      <c r="E3467">
        <v>32940507</v>
      </c>
      <c r="F3467" t="s">
        <v>202</v>
      </c>
      <c r="G3467" t="s">
        <v>10141</v>
      </c>
      <c r="H3467">
        <v>-27059493</v>
      </c>
      <c r="I3467" t="s">
        <v>5130</v>
      </c>
      <c r="J3467" t="s">
        <v>19</v>
      </c>
      <c r="K3467" t="s">
        <v>20</v>
      </c>
      <c r="L3467">
        <v>60000000</v>
      </c>
      <c r="M3467">
        <v>6.1</v>
      </c>
      <c r="N3467" t="s">
        <v>87</v>
      </c>
    </row>
    <row r="3468" spans="1:14">
      <c r="A3468" t="s">
        <v>1302</v>
      </c>
      <c r="B3468">
        <v>77</v>
      </c>
      <c r="C3468">
        <v>111</v>
      </c>
      <c r="D3468" t="s">
        <v>1204</v>
      </c>
      <c r="E3468">
        <v>2869369</v>
      </c>
      <c r="F3468" t="s">
        <v>3992</v>
      </c>
      <c r="G3468" t="s">
        <v>10142</v>
      </c>
      <c r="H3468">
        <v>-27130631</v>
      </c>
      <c r="I3468" t="s">
        <v>6092</v>
      </c>
      <c r="J3468" t="s">
        <v>19</v>
      </c>
      <c r="K3468" t="s">
        <v>379</v>
      </c>
      <c r="L3468">
        <v>30000000</v>
      </c>
      <c r="M3468">
        <v>7.3</v>
      </c>
      <c r="N3468" t="s">
        <v>466</v>
      </c>
    </row>
    <row r="3469" spans="1:14">
      <c r="A3469" t="s">
        <v>966</v>
      </c>
      <c r="B3469">
        <v>223</v>
      </c>
      <c r="C3469">
        <v>116</v>
      </c>
      <c r="D3469" t="s">
        <v>849</v>
      </c>
      <c r="E3469">
        <v>47748610</v>
      </c>
      <c r="F3469" t="s">
        <v>3478</v>
      </c>
      <c r="G3469" t="s">
        <v>10143</v>
      </c>
      <c r="H3469">
        <v>-27251390</v>
      </c>
      <c r="I3469" t="s">
        <v>1951</v>
      </c>
      <c r="J3469" t="s">
        <v>19</v>
      </c>
      <c r="K3469" t="s">
        <v>20</v>
      </c>
      <c r="L3469">
        <v>75000000</v>
      </c>
      <c r="M3469">
        <v>6.3</v>
      </c>
      <c r="N3469" t="s">
        <v>2631</v>
      </c>
    </row>
    <row r="3470" spans="1:14">
      <c r="A3470" t="s">
        <v>5894</v>
      </c>
      <c r="B3470">
        <v>10</v>
      </c>
      <c r="C3470">
        <v>80</v>
      </c>
      <c r="D3470" t="s">
        <v>10144</v>
      </c>
      <c r="E3470">
        <v>669276</v>
      </c>
      <c r="F3470" t="s">
        <v>2502</v>
      </c>
      <c r="G3470" t="s">
        <v>10145</v>
      </c>
      <c r="H3470">
        <v>-27330724</v>
      </c>
      <c r="I3470" t="s">
        <v>10146</v>
      </c>
      <c r="J3470" t="s">
        <v>19</v>
      </c>
      <c r="K3470" t="s">
        <v>379</v>
      </c>
      <c r="L3470">
        <v>28000000</v>
      </c>
      <c r="M3470">
        <v>7.2</v>
      </c>
      <c r="N3470" t="s">
        <v>10147</v>
      </c>
    </row>
    <row r="3471" spans="1:14">
      <c r="A3471" t="s">
        <v>398</v>
      </c>
      <c r="B3471">
        <v>245</v>
      </c>
      <c r="C3471">
        <v>101</v>
      </c>
      <c r="D3471" t="s">
        <v>4011</v>
      </c>
      <c r="E3471">
        <v>72660029</v>
      </c>
      <c r="F3471" t="s">
        <v>1086</v>
      </c>
      <c r="G3471" t="s">
        <v>10148</v>
      </c>
      <c r="H3471">
        <v>-27339971</v>
      </c>
      <c r="I3471" t="s">
        <v>4684</v>
      </c>
      <c r="J3471" t="s">
        <v>19</v>
      </c>
      <c r="K3471" t="s">
        <v>20</v>
      </c>
      <c r="L3471">
        <v>100000000</v>
      </c>
      <c r="M3471">
        <v>6</v>
      </c>
      <c r="N3471" t="s">
        <v>279</v>
      </c>
    </row>
    <row r="3472" spans="1:14">
      <c r="A3472" t="s">
        <v>398</v>
      </c>
      <c r="B3472">
        <v>245</v>
      </c>
      <c r="C3472">
        <v>101</v>
      </c>
      <c r="D3472" t="s">
        <v>4011</v>
      </c>
      <c r="E3472">
        <v>72660029</v>
      </c>
      <c r="F3472" t="s">
        <v>1086</v>
      </c>
      <c r="G3472" t="s">
        <v>10148</v>
      </c>
      <c r="H3472">
        <v>-27339971</v>
      </c>
      <c r="I3472" t="s">
        <v>4684</v>
      </c>
      <c r="J3472" t="s">
        <v>19</v>
      </c>
      <c r="K3472" t="s">
        <v>20</v>
      </c>
      <c r="L3472">
        <v>100000000</v>
      </c>
      <c r="M3472">
        <v>6</v>
      </c>
      <c r="N3472" t="s">
        <v>279</v>
      </c>
    </row>
    <row r="3473" spans="1:14">
      <c r="A3473" t="s">
        <v>2183</v>
      </c>
      <c r="B3473">
        <v>52</v>
      </c>
      <c r="C3473">
        <v>114</v>
      </c>
      <c r="D3473" t="s">
        <v>4525</v>
      </c>
      <c r="E3473">
        <v>6543194</v>
      </c>
      <c r="F3473" t="s">
        <v>2798</v>
      </c>
      <c r="G3473" t="s">
        <v>10149</v>
      </c>
      <c r="H3473">
        <v>-27456806</v>
      </c>
      <c r="I3473" t="s">
        <v>10150</v>
      </c>
      <c r="J3473" t="s">
        <v>19</v>
      </c>
      <c r="K3473" t="s">
        <v>20</v>
      </c>
      <c r="L3473">
        <v>34000000</v>
      </c>
      <c r="M3473">
        <v>5.6</v>
      </c>
      <c r="N3473" t="s">
        <v>633</v>
      </c>
    </row>
    <row r="3474" spans="1:14">
      <c r="A3474" t="s">
        <v>716</v>
      </c>
      <c r="B3474">
        <v>149</v>
      </c>
      <c r="C3474">
        <v>152</v>
      </c>
      <c r="D3474" t="s">
        <v>666</v>
      </c>
      <c r="E3474">
        <v>32522352</v>
      </c>
      <c r="F3474" t="s">
        <v>306</v>
      </c>
      <c r="G3474" t="s">
        <v>10151</v>
      </c>
      <c r="H3474">
        <v>-27477648</v>
      </c>
      <c r="I3474" t="s">
        <v>3252</v>
      </c>
      <c r="J3474" t="s">
        <v>19</v>
      </c>
      <c r="K3474" t="s">
        <v>20</v>
      </c>
      <c r="L3474">
        <v>60000000</v>
      </c>
      <c r="M3474">
        <v>7.9</v>
      </c>
      <c r="N3474" t="s">
        <v>10152</v>
      </c>
    </row>
    <row r="3475" spans="1:14">
      <c r="A3475" t="s">
        <v>399</v>
      </c>
      <c r="B3475">
        <v>240</v>
      </c>
      <c r="C3475">
        <v>121</v>
      </c>
      <c r="D3475" t="s">
        <v>4182</v>
      </c>
      <c r="E3475">
        <v>22518325</v>
      </c>
      <c r="F3475" t="s">
        <v>62</v>
      </c>
      <c r="G3475" t="s">
        <v>10153</v>
      </c>
      <c r="H3475">
        <v>-27481675</v>
      </c>
      <c r="I3475" t="s">
        <v>968</v>
      </c>
      <c r="J3475" t="s">
        <v>19</v>
      </c>
      <c r="K3475" t="s">
        <v>2416</v>
      </c>
      <c r="L3475">
        <v>50000000</v>
      </c>
      <c r="M3475">
        <v>5.6</v>
      </c>
      <c r="N3475" t="s">
        <v>1040</v>
      </c>
    </row>
    <row r="3476" spans="1:14">
      <c r="A3476" t="s">
        <v>274</v>
      </c>
      <c r="B3476">
        <v>147</v>
      </c>
      <c r="C3476">
        <v>117</v>
      </c>
      <c r="D3476" t="s">
        <v>869</v>
      </c>
      <c r="E3476">
        <v>7458269</v>
      </c>
      <c r="F3476" t="s">
        <v>2604</v>
      </c>
      <c r="G3476" t="s">
        <v>10154</v>
      </c>
      <c r="H3476">
        <v>-27541731</v>
      </c>
      <c r="I3476" t="s">
        <v>9836</v>
      </c>
      <c r="J3476" t="s">
        <v>19</v>
      </c>
      <c r="K3476" t="s">
        <v>20</v>
      </c>
      <c r="L3476">
        <v>35000000</v>
      </c>
      <c r="M3476">
        <v>6.9</v>
      </c>
      <c r="N3476" t="s">
        <v>564</v>
      </c>
    </row>
    <row r="3477" spans="1:14">
      <c r="A3477" t="s">
        <v>1529</v>
      </c>
      <c r="B3477">
        <v>60</v>
      </c>
      <c r="C3477">
        <v>100</v>
      </c>
      <c r="D3477" t="s">
        <v>2591</v>
      </c>
      <c r="E3477">
        <v>17300889</v>
      </c>
      <c r="F3477" t="s">
        <v>1470</v>
      </c>
      <c r="G3477" t="s">
        <v>10155</v>
      </c>
      <c r="H3477">
        <v>-27699111</v>
      </c>
      <c r="I3477" t="s">
        <v>6996</v>
      </c>
      <c r="J3477" t="s">
        <v>19</v>
      </c>
      <c r="K3477" t="s">
        <v>347</v>
      </c>
      <c r="L3477">
        <v>45000000</v>
      </c>
      <c r="M3477">
        <v>4.9000000000000004</v>
      </c>
      <c r="N3477" t="s">
        <v>9426</v>
      </c>
    </row>
    <row r="3478" spans="1:14">
      <c r="A3478" t="s">
        <v>274</v>
      </c>
      <c r="B3478">
        <v>37</v>
      </c>
      <c r="C3478">
        <v>129</v>
      </c>
      <c r="D3478" t="s">
        <v>7446</v>
      </c>
      <c r="E3478">
        <v>10300000</v>
      </c>
      <c r="F3478" t="s">
        <v>417</v>
      </c>
      <c r="G3478" t="s">
        <v>10156</v>
      </c>
      <c r="H3478">
        <v>-27700000</v>
      </c>
      <c r="I3478" t="s">
        <v>1299</v>
      </c>
      <c r="J3478" t="s">
        <v>19</v>
      </c>
      <c r="K3478" t="s">
        <v>20</v>
      </c>
      <c r="L3478">
        <v>38000000</v>
      </c>
      <c r="M3478">
        <v>6.6</v>
      </c>
      <c r="N3478" t="s">
        <v>2649</v>
      </c>
    </row>
    <row r="3479" spans="1:14">
      <c r="A3479" t="s">
        <v>200</v>
      </c>
      <c r="B3479">
        <v>284</v>
      </c>
      <c r="C3479">
        <v>110</v>
      </c>
      <c r="D3479" t="s">
        <v>6947</v>
      </c>
      <c r="E3479">
        <v>42272747</v>
      </c>
      <c r="F3479" t="s">
        <v>24</v>
      </c>
      <c r="G3479" t="s">
        <v>10157</v>
      </c>
      <c r="H3479">
        <v>-27727253</v>
      </c>
      <c r="I3479" t="s">
        <v>998</v>
      </c>
      <c r="J3479" t="s">
        <v>19</v>
      </c>
      <c r="K3479" t="s">
        <v>20</v>
      </c>
      <c r="L3479">
        <v>70000000</v>
      </c>
      <c r="M3479">
        <v>5.6</v>
      </c>
      <c r="N3479" t="s">
        <v>7600</v>
      </c>
    </row>
    <row r="3480" spans="1:14">
      <c r="A3480" t="s">
        <v>4913</v>
      </c>
      <c r="B3480">
        <v>156</v>
      </c>
      <c r="C3480">
        <v>91</v>
      </c>
      <c r="D3480" t="s">
        <v>824</v>
      </c>
      <c r="E3480">
        <v>42194060</v>
      </c>
      <c r="F3480" t="s">
        <v>1086</v>
      </c>
      <c r="G3480" t="s">
        <v>10158</v>
      </c>
      <c r="H3480">
        <v>-27805940</v>
      </c>
      <c r="I3480" t="s">
        <v>5795</v>
      </c>
      <c r="J3480" t="s">
        <v>19</v>
      </c>
      <c r="K3480" t="s">
        <v>2850</v>
      </c>
      <c r="L3480">
        <v>70000000</v>
      </c>
      <c r="M3480">
        <v>6.1</v>
      </c>
      <c r="N3480" t="s">
        <v>2198</v>
      </c>
    </row>
    <row r="3481" spans="1:14">
      <c r="A3481" t="s">
        <v>308</v>
      </c>
      <c r="B3481">
        <v>76</v>
      </c>
      <c r="C3481">
        <v>99</v>
      </c>
      <c r="D3481" t="s">
        <v>8361</v>
      </c>
      <c r="E3481">
        <v>12181484</v>
      </c>
      <c r="F3481" t="s">
        <v>412</v>
      </c>
      <c r="G3481" t="s">
        <v>10159</v>
      </c>
      <c r="H3481">
        <v>-27818516</v>
      </c>
      <c r="I3481" t="s">
        <v>10160</v>
      </c>
      <c r="J3481" t="s">
        <v>19</v>
      </c>
      <c r="K3481" t="s">
        <v>20</v>
      </c>
      <c r="L3481">
        <v>40000000</v>
      </c>
      <c r="M3481">
        <v>4.8</v>
      </c>
      <c r="N3481" t="s">
        <v>57</v>
      </c>
    </row>
    <row r="3482" spans="1:14">
      <c r="A3482" t="s">
        <v>513</v>
      </c>
      <c r="B3482">
        <v>105</v>
      </c>
      <c r="C3482">
        <v>96</v>
      </c>
      <c r="D3482" t="s">
        <v>1832</v>
      </c>
      <c r="E3482">
        <v>32122249</v>
      </c>
      <c r="F3482" t="s">
        <v>328</v>
      </c>
      <c r="G3482" t="s">
        <v>10161</v>
      </c>
      <c r="H3482">
        <v>-27877751</v>
      </c>
      <c r="I3482" t="s">
        <v>10162</v>
      </c>
      <c r="J3482" t="s">
        <v>19</v>
      </c>
      <c r="K3482" t="s">
        <v>20</v>
      </c>
      <c r="L3482">
        <v>60000000</v>
      </c>
      <c r="M3482">
        <v>5.9</v>
      </c>
      <c r="N3482" t="s">
        <v>921</v>
      </c>
    </row>
    <row r="3483" spans="1:14">
      <c r="A3483" t="s">
        <v>325</v>
      </c>
      <c r="B3483">
        <v>250</v>
      </c>
      <c r="C3483">
        <v>189</v>
      </c>
      <c r="D3483" t="s">
        <v>2320</v>
      </c>
      <c r="E3483">
        <v>25031037</v>
      </c>
      <c r="F3483" t="s">
        <v>546</v>
      </c>
      <c r="G3483" t="s">
        <v>10163</v>
      </c>
      <c r="H3483">
        <v>-27968963</v>
      </c>
      <c r="I3483" t="s">
        <v>5546</v>
      </c>
      <c r="J3483" t="s">
        <v>19</v>
      </c>
      <c r="K3483" t="s">
        <v>20</v>
      </c>
      <c r="L3483">
        <v>53000000</v>
      </c>
      <c r="M3483">
        <v>7.6</v>
      </c>
      <c r="N3483" t="s">
        <v>2241</v>
      </c>
    </row>
    <row r="3484" spans="1:14">
      <c r="A3484" t="s">
        <v>773</v>
      </c>
      <c r="B3484">
        <v>229</v>
      </c>
      <c r="C3484">
        <v>145</v>
      </c>
      <c r="D3484" t="s">
        <v>1987</v>
      </c>
      <c r="E3484">
        <v>57010853</v>
      </c>
      <c r="F3484" t="s">
        <v>9245</v>
      </c>
      <c r="G3484" t="s">
        <v>10164</v>
      </c>
      <c r="H3484">
        <v>-27989147</v>
      </c>
      <c r="I3484" t="s">
        <v>10165</v>
      </c>
      <c r="J3484" t="s">
        <v>19</v>
      </c>
      <c r="K3484" t="s">
        <v>20</v>
      </c>
      <c r="L3484">
        <v>85000000</v>
      </c>
      <c r="M3484">
        <v>7.3</v>
      </c>
      <c r="N3484" t="s">
        <v>32</v>
      </c>
    </row>
    <row r="3485" spans="1:14">
      <c r="A3485" t="s">
        <v>812</v>
      </c>
      <c r="B3485">
        <v>140</v>
      </c>
      <c r="C3485">
        <v>100</v>
      </c>
      <c r="D3485" t="s">
        <v>508</v>
      </c>
      <c r="E3485">
        <v>47000485</v>
      </c>
      <c r="F3485" t="s">
        <v>542</v>
      </c>
      <c r="G3485" t="s">
        <v>10166</v>
      </c>
      <c r="H3485">
        <v>-27999515</v>
      </c>
      <c r="I3485" t="s">
        <v>179</v>
      </c>
      <c r="J3485" t="s">
        <v>19</v>
      </c>
      <c r="K3485" t="s">
        <v>20</v>
      </c>
      <c r="L3485">
        <v>75000000</v>
      </c>
      <c r="M3485">
        <v>5.4</v>
      </c>
      <c r="N3485" t="s">
        <v>10167</v>
      </c>
    </row>
    <row r="3486" spans="1:14">
      <c r="A3486" t="s">
        <v>892</v>
      </c>
      <c r="B3486">
        <v>260</v>
      </c>
      <c r="C3486">
        <v>132</v>
      </c>
      <c r="D3486" t="s">
        <v>1890</v>
      </c>
      <c r="E3486">
        <v>1865774</v>
      </c>
      <c r="F3486" t="s">
        <v>332</v>
      </c>
      <c r="G3486" t="s">
        <v>10168</v>
      </c>
      <c r="H3486">
        <v>-28134226</v>
      </c>
      <c r="I3486" t="s">
        <v>10169</v>
      </c>
      <c r="J3486" t="s">
        <v>19</v>
      </c>
      <c r="K3486" t="s">
        <v>379</v>
      </c>
      <c r="L3486">
        <v>30000000</v>
      </c>
      <c r="M3486">
        <v>7</v>
      </c>
      <c r="N3486" t="s">
        <v>10170</v>
      </c>
    </row>
    <row r="3487" spans="1:14">
      <c r="A3487" t="s">
        <v>915</v>
      </c>
      <c r="B3487">
        <v>196</v>
      </c>
      <c r="C3487">
        <v>115</v>
      </c>
      <c r="D3487" t="s">
        <v>5502</v>
      </c>
      <c r="E3487">
        <v>2840417</v>
      </c>
      <c r="F3487" t="s">
        <v>3992</v>
      </c>
      <c r="G3487" t="s">
        <v>10171</v>
      </c>
      <c r="H3487">
        <v>-28159583</v>
      </c>
      <c r="I3487" t="s">
        <v>771</v>
      </c>
      <c r="J3487" t="s">
        <v>19</v>
      </c>
      <c r="K3487" t="s">
        <v>1075</v>
      </c>
      <c r="L3487">
        <v>31000000</v>
      </c>
      <c r="M3487">
        <v>6.8</v>
      </c>
      <c r="N3487" t="s">
        <v>1922</v>
      </c>
    </row>
    <row r="3488" spans="1:14">
      <c r="A3488" t="s">
        <v>486</v>
      </c>
      <c r="B3488">
        <v>49</v>
      </c>
      <c r="C3488">
        <v>94</v>
      </c>
      <c r="D3488" t="s">
        <v>587</v>
      </c>
      <c r="E3488">
        <v>36830057</v>
      </c>
      <c r="F3488" t="s">
        <v>10172</v>
      </c>
      <c r="G3488" t="s">
        <v>10173</v>
      </c>
      <c r="H3488">
        <v>-28169943</v>
      </c>
      <c r="I3488" t="s">
        <v>7606</v>
      </c>
      <c r="J3488" t="s">
        <v>19</v>
      </c>
      <c r="K3488" t="s">
        <v>20</v>
      </c>
      <c r="L3488">
        <v>65000000</v>
      </c>
      <c r="M3488">
        <v>4.9000000000000004</v>
      </c>
      <c r="N3488" t="s">
        <v>5188</v>
      </c>
    </row>
    <row r="3489" spans="1:14">
      <c r="A3489" t="s">
        <v>607</v>
      </c>
      <c r="B3489">
        <v>210</v>
      </c>
      <c r="C3489">
        <v>117</v>
      </c>
      <c r="D3489" t="s">
        <v>135</v>
      </c>
      <c r="E3489">
        <v>31670931</v>
      </c>
      <c r="F3489" t="s">
        <v>59</v>
      </c>
      <c r="G3489" t="s">
        <v>10174</v>
      </c>
      <c r="H3489">
        <v>-28329069</v>
      </c>
      <c r="I3489" t="s">
        <v>2373</v>
      </c>
      <c r="J3489" t="s">
        <v>19</v>
      </c>
      <c r="K3489" t="s">
        <v>379</v>
      </c>
      <c r="L3489">
        <v>60000000</v>
      </c>
      <c r="M3489">
        <v>6.7</v>
      </c>
      <c r="N3489" t="s">
        <v>2440</v>
      </c>
    </row>
    <row r="3490" spans="1:14">
      <c r="A3490" t="s">
        <v>723</v>
      </c>
      <c r="B3490">
        <v>208</v>
      </c>
      <c r="C3490">
        <v>102</v>
      </c>
      <c r="D3490" t="s">
        <v>666</v>
      </c>
      <c r="E3490">
        <v>21557240</v>
      </c>
      <c r="F3490" t="s">
        <v>77</v>
      </c>
      <c r="G3490" t="s">
        <v>10175</v>
      </c>
      <c r="H3490">
        <v>-28342760</v>
      </c>
      <c r="I3490" t="s">
        <v>189</v>
      </c>
      <c r="J3490" t="s">
        <v>19</v>
      </c>
      <c r="K3490" t="s">
        <v>20</v>
      </c>
      <c r="L3490">
        <v>49900000</v>
      </c>
      <c r="M3490">
        <v>5.6</v>
      </c>
      <c r="N3490" t="s">
        <v>6899</v>
      </c>
    </row>
    <row r="3491" spans="1:14">
      <c r="A3491" t="s">
        <v>399</v>
      </c>
      <c r="B3491">
        <v>149</v>
      </c>
      <c r="C3491">
        <v>114</v>
      </c>
      <c r="D3491" t="s">
        <v>5631</v>
      </c>
      <c r="E3491">
        <v>6592103</v>
      </c>
      <c r="F3491" t="s">
        <v>55</v>
      </c>
      <c r="G3491" t="s">
        <v>10176</v>
      </c>
      <c r="H3491">
        <v>-28407897</v>
      </c>
      <c r="I3491" t="s">
        <v>10177</v>
      </c>
      <c r="J3491" t="s">
        <v>19</v>
      </c>
      <c r="K3491" t="s">
        <v>822</v>
      </c>
      <c r="L3491">
        <v>35000000</v>
      </c>
      <c r="M3491">
        <v>6.3</v>
      </c>
      <c r="N3491" t="s">
        <v>1040</v>
      </c>
    </row>
    <row r="3492" spans="1:14">
      <c r="A3492" t="s">
        <v>2760</v>
      </c>
      <c r="B3492">
        <v>133</v>
      </c>
      <c r="C3492">
        <v>103</v>
      </c>
      <c r="D3492" t="s">
        <v>5339</v>
      </c>
      <c r="E3492">
        <v>29580087</v>
      </c>
      <c r="F3492" t="s">
        <v>2205</v>
      </c>
      <c r="G3492" t="s">
        <v>10178</v>
      </c>
      <c r="H3492">
        <v>-28419913</v>
      </c>
      <c r="I3492" t="s">
        <v>10179</v>
      </c>
      <c r="J3492" t="s">
        <v>19</v>
      </c>
      <c r="K3492" t="s">
        <v>20</v>
      </c>
      <c r="L3492">
        <v>58000000</v>
      </c>
      <c r="M3492">
        <v>4.7</v>
      </c>
      <c r="N3492" t="s">
        <v>564</v>
      </c>
    </row>
    <row r="3493" spans="1:14">
      <c r="A3493" t="s">
        <v>1963</v>
      </c>
      <c r="B3493">
        <v>18</v>
      </c>
      <c r="C3493">
        <v>75</v>
      </c>
      <c r="D3493" t="s">
        <v>389</v>
      </c>
      <c r="E3493">
        <v>3562749</v>
      </c>
      <c r="F3493" t="s">
        <v>1857</v>
      </c>
      <c r="G3493" t="s">
        <v>10180</v>
      </c>
      <c r="H3493">
        <v>-28437251</v>
      </c>
      <c r="I3493" t="s">
        <v>863</v>
      </c>
      <c r="J3493" t="s">
        <v>19</v>
      </c>
      <c r="K3493" t="s">
        <v>20</v>
      </c>
      <c r="L3493">
        <v>32000000</v>
      </c>
      <c r="M3493">
        <v>6.9</v>
      </c>
      <c r="N3493" t="s">
        <v>8193</v>
      </c>
    </row>
    <row r="3494" spans="1:14">
      <c r="A3494" t="s">
        <v>1214</v>
      </c>
      <c r="B3494">
        <v>393</v>
      </c>
      <c r="C3494">
        <v>112</v>
      </c>
      <c r="D3494" t="s">
        <v>558</v>
      </c>
      <c r="E3494">
        <v>31494270</v>
      </c>
      <c r="F3494" t="s">
        <v>259</v>
      </c>
      <c r="G3494" t="s">
        <v>10181</v>
      </c>
      <c r="H3494">
        <v>-28505730</v>
      </c>
      <c r="I3494" t="s">
        <v>10182</v>
      </c>
      <c r="J3494" t="s">
        <v>19</v>
      </c>
      <c r="K3494" t="s">
        <v>20</v>
      </c>
      <c r="L3494">
        <v>60000000</v>
      </c>
      <c r="M3494">
        <v>7.5</v>
      </c>
      <c r="N3494" t="s">
        <v>10183</v>
      </c>
    </row>
    <row r="3495" spans="1:14">
      <c r="A3495" t="s">
        <v>1513</v>
      </c>
      <c r="B3495">
        <v>24</v>
      </c>
      <c r="C3495">
        <v>101</v>
      </c>
      <c r="D3495" t="s">
        <v>10184</v>
      </c>
      <c r="E3495">
        <v>6448817</v>
      </c>
      <c r="F3495" t="s">
        <v>5496</v>
      </c>
      <c r="G3495" t="s">
        <v>10185</v>
      </c>
      <c r="H3495">
        <v>-28551183</v>
      </c>
      <c r="I3495" t="s">
        <v>2190</v>
      </c>
      <c r="J3495" t="s">
        <v>19</v>
      </c>
      <c r="K3495" t="s">
        <v>20</v>
      </c>
      <c r="L3495">
        <v>35000000</v>
      </c>
      <c r="M3495">
        <v>4.5999999999999996</v>
      </c>
      <c r="N3495" t="s">
        <v>341</v>
      </c>
    </row>
    <row r="3496" spans="1:14">
      <c r="A3496" t="s">
        <v>818</v>
      </c>
      <c r="B3496">
        <v>203</v>
      </c>
      <c r="C3496">
        <v>92</v>
      </c>
      <c r="D3496" t="s">
        <v>2964</v>
      </c>
      <c r="E3496">
        <v>23324666</v>
      </c>
      <c r="F3496" t="s">
        <v>10186</v>
      </c>
      <c r="G3496" t="s">
        <v>10187</v>
      </c>
      <c r="H3496">
        <v>-28675334</v>
      </c>
      <c r="I3496" t="s">
        <v>10188</v>
      </c>
      <c r="J3496" t="s">
        <v>19</v>
      </c>
      <c r="K3496" t="s">
        <v>822</v>
      </c>
      <c r="L3496">
        <v>52000000</v>
      </c>
      <c r="M3496">
        <v>6.5</v>
      </c>
      <c r="N3496" t="s">
        <v>335</v>
      </c>
    </row>
    <row r="3497" spans="1:14">
      <c r="A3497" t="s">
        <v>3175</v>
      </c>
      <c r="B3497">
        <v>104</v>
      </c>
      <c r="C3497">
        <v>101</v>
      </c>
      <c r="D3497" t="s">
        <v>4190</v>
      </c>
      <c r="E3497">
        <v>13208023</v>
      </c>
      <c r="F3497" t="s">
        <v>1824</v>
      </c>
      <c r="G3497" t="s">
        <v>10189</v>
      </c>
      <c r="H3497">
        <v>-28791977</v>
      </c>
      <c r="I3497" t="s">
        <v>1934</v>
      </c>
      <c r="J3497" t="s">
        <v>19</v>
      </c>
      <c r="K3497" t="s">
        <v>379</v>
      </c>
      <c r="L3497">
        <v>42000000</v>
      </c>
      <c r="M3497">
        <v>3.3</v>
      </c>
      <c r="N3497" t="s">
        <v>4627</v>
      </c>
    </row>
    <row r="3498" spans="1:14">
      <c r="A3498" t="s">
        <v>2544</v>
      </c>
      <c r="B3498">
        <v>212</v>
      </c>
      <c r="C3498">
        <v>130</v>
      </c>
      <c r="D3498" t="s">
        <v>3267</v>
      </c>
      <c r="E3498">
        <v>31165421</v>
      </c>
      <c r="F3498" t="s">
        <v>799</v>
      </c>
      <c r="G3498" t="s">
        <v>10190</v>
      </c>
      <c r="H3498">
        <v>-28834579</v>
      </c>
      <c r="I3498" t="s">
        <v>16</v>
      </c>
      <c r="J3498" t="s">
        <v>19</v>
      </c>
      <c r="K3498" t="s">
        <v>20</v>
      </c>
      <c r="L3498">
        <v>60000000</v>
      </c>
      <c r="M3498">
        <v>6</v>
      </c>
      <c r="N3498" t="s">
        <v>10191</v>
      </c>
    </row>
    <row r="3499" spans="1:14">
      <c r="A3499" t="s">
        <v>1329</v>
      </c>
      <c r="B3499">
        <v>149</v>
      </c>
      <c r="C3499">
        <v>135</v>
      </c>
      <c r="D3499" t="s">
        <v>2390</v>
      </c>
      <c r="E3499">
        <v>31111260</v>
      </c>
      <c r="F3499" t="s">
        <v>322</v>
      </c>
      <c r="G3499" t="s">
        <v>10192</v>
      </c>
      <c r="H3499">
        <v>-28888740</v>
      </c>
      <c r="I3499" t="s">
        <v>10193</v>
      </c>
      <c r="J3499" t="s">
        <v>19</v>
      </c>
      <c r="K3499" t="s">
        <v>20</v>
      </c>
      <c r="L3499">
        <v>60000000</v>
      </c>
      <c r="M3499">
        <v>5.4</v>
      </c>
      <c r="N3499" t="s">
        <v>27</v>
      </c>
    </row>
    <row r="3500" spans="1:14">
      <c r="A3500" t="s">
        <v>492</v>
      </c>
      <c r="B3500">
        <v>190</v>
      </c>
      <c r="C3500">
        <v>154</v>
      </c>
      <c r="D3500" t="s">
        <v>357</v>
      </c>
      <c r="E3500">
        <v>111110575</v>
      </c>
      <c r="F3500" t="s">
        <v>502</v>
      </c>
      <c r="G3500" t="s">
        <v>10194</v>
      </c>
      <c r="H3500">
        <v>-28889425</v>
      </c>
      <c r="I3500" t="s">
        <v>7870</v>
      </c>
      <c r="J3500" t="s">
        <v>19</v>
      </c>
      <c r="K3500" t="s">
        <v>20</v>
      </c>
      <c r="L3500">
        <v>140000000</v>
      </c>
      <c r="M3500">
        <v>7.7</v>
      </c>
      <c r="N3500" t="s">
        <v>6488</v>
      </c>
    </row>
    <row r="3501" spans="1:14">
      <c r="A3501" t="s">
        <v>1435</v>
      </c>
      <c r="B3501">
        <v>177</v>
      </c>
      <c r="C3501">
        <v>123</v>
      </c>
      <c r="D3501" t="s">
        <v>3935</v>
      </c>
      <c r="E3501">
        <v>64286</v>
      </c>
      <c r="F3501" t="s">
        <v>1356</v>
      </c>
      <c r="G3501" t="s">
        <v>10195</v>
      </c>
      <c r="H3501">
        <v>-28935714</v>
      </c>
      <c r="I3501" t="s">
        <v>3536</v>
      </c>
      <c r="J3501" t="s">
        <v>19</v>
      </c>
      <c r="K3501" t="s">
        <v>20</v>
      </c>
      <c r="L3501">
        <v>29000000</v>
      </c>
      <c r="M3501">
        <v>7.9</v>
      </c>
      <c r="N3501" t="s">
        <v>32</v>
      </c>
    </row>
    <row r="3502" spans="1:14">
      <c r="A3502" t="s">
        <v>5733</v>
      </c>
      <c r="B3502">
        <v>127</v>
      </c>
      <c r="C3502">
        <v>104</v>
      </c>
      <c r="D3502" t="s">
        <v>1987</v>
      </c>
      <c r="E3502">
        <v>23020488</v>
      </c>
      <c r="F3502" t="s">
        <v>1985</v>
      </c>
      <c r="G3502" t="s">
        <v>10196</v>
      </c>
      <c r="H3502">
        <v>-28979512</v>
      </c>
      <c r="I3502" t="s">
        <v>10197</v>
      </c>
      <c r="J3502" t="s">
        <v>19</v>
      </c>
      <c r="K3502" t="s">
        <v>20</v>
      </c>
      <c r="L3502">
        <v>52000000</v>
      </c>
      <c r="M3502">
        <v>5.5</v>
      </c>
      <c r="N3502" t="s">
        <v>9762</v>
      </c>
    </row>
    <row r="3503" spans="1:14">
      <c r="A3503" t="s">
        <v>2618</v>
      </c>
      <c r="B3503">
        <v>32</v>
      </c>
      <c r="C3503">
        <v>119</v>
      </c>
      <c r="D3503" t="s">
        <v>2275</v>
      </c>
      <c r="E3503">
        <v>7000000</v>
      </c>
      <c r="F3503" t="s">
        <v>2540</v>
      </c>
      <c r="G3503" t="s">
        <v>10198</v>
      </c>
      <c r="H3503">
        <v>-29000000</v>
      </c>
      <c r="I3503" t="s">
        <v>639</v>
      </c>
      <c r="J3503" t="s">
        <v>19</v>
      </c>
      <c r="K3503" t="s">
        <v>379</v>
      </c>
      <c r="L3503">
        <v>36000000</v>
      </c>
      <c r="M3503">
        <v>4.7</v>
      </c>
      <c r="N3503" t="s">
        <v>603</v>
      </c>
    </row>
    <row r="3504" spans="1:14">
      <c r="A3504" t="s">
        <v>492</v>
      </c>
      <c r="B3504">
        <v>120</v>
      </c>
      <c r="C3504">
        <v>116</v>
      </c>
      <c r="D3504" t="s">
        <v>202</v>
      </c>
      <c r="E3504">
        <v>40932372</v>
      </c>
      <c r="F3504" t="s">
        <v>1355</v>
      </c>
      <c r="G3504" t="s">
        <v>10199</v>
      </c>
      <c r="H3504">
        <v>-29067628</v>
      </c>
      <c r="I3504" t="s">
        <v>9066</v>
      </c>
      <c r="J3504" t="s">
        <v>19</v>
      </c>
      <c r="K3504" t="s">
        <v>20</v>
      </c>
      <c r="L3504">
        <v>70000000</v>
      </c>
      <c r="M3504">
        <v>6.3</v>
      </c>
      <c r="N3504" t="s">
        <v>335</v>
      </c>
    </row>
    <row r="3505" spans="1:14">
      <c r="A3505" t="s">
        <v>4090</v>
      </c>
      <c r="B3505">
        <v>90</v>
      </c>
      <c r="C3505">
        <v>102</v>
      </c>
      <c r="D3505" t="s">
        <v>8976</v>
      </c>
      <c r="E3505">
        <v>5932060</v>
      </c>
      <c r="F3505" t="s">
        <v>793</v>
      </c>
      <c r="G3505" t="s">
        <v>10200</v>
      </c>
      <c r="H3505">
        <v>-29067940</v>
      </c>
      <c r="I3505" t="s">
        <v>10201</v>
      </c>
      <c r="J3505" t="s">
        <v>19</v>
      </c>
      <c r="K3505" t="s">
        <v>379</v>
      </c>
      <c r="L3505">
        <v>35000000</v>
      </c>
      <c r="M3505">
        <v>5.4</v>
      </c>
      <c r="N3505" t="s">
        <v>10202</v>
      </c>
    </row>
    <row r="3506" spans="1:14">
      <c r="A3506" t="s">
        <v>3095</v>
      </c>
      <c r="B3506">
        <v>70</v>
      </c>
      <c r="C3506">
        <v>132</v>
      </c>
      <c r="D3506" t="s">
        <v>1131</v>
      </c>
      <c r="E3506">
        <v>2899970</v>
      </c>
      <c r="F3506" t="s">
        <v>394</v>
      </c>
      <c r="G3506" t="s">
        <v>10203</v>
      </c>
      <c r="H3506">
        <v>-29100030</v>
      </c>
      <c r="I3506" t="s">
        <v>4313</v>
      </c>
      <c r="J3506" t="s">
        <v>19</v>
      </c>
      <c r="K3506" t="s">
        <v>20</v>
      </c>
      <c r="L3506">
        <v>32000000</v>
      </c>
      <c r="M3506">
        <v>6.9</v>
      </c>
      <c r="N3506" t="s">
        <v>48</v>
      </c>
    </row>
    <row r="3507" spans="1:14">
      <c r="A3507" t="s">
        <v>1565</v>
      </c>
      <c r="B3507">
        <v>284</v>
      </c>
      <c r="C3507">
        <v>100</v>
      </c>
      <c r="D3507" t="s">
        <v>10204</v>
      </c>
      <c r="E3507">
        <v>1196752</v>
      </c>
      <c r="F3507" t="s">
        <v>10205</v>
      </c>
      <c r="G3507" t="s">
        <v>10206</v>
      </c>
      <c r="H3507">
        <v>-29103248</v>
      </c>
      <c r="I3507" t="s">
        <v>10207</v>
      </c>
      <c r="J3507" t="s">
        <v>133</v>
      </c>
      <c r="K3507" t="s">
        <v>7516</v>
      </c>
      <c r="L3507">
        <v>30300000</v>
      </c>
      <c r="M3507">
        <v>7.6</v>
      </c>
      <c r="N3507" t="s">
        <v>1608</v>
      </c>
    </row>
    <row r="3508" spans="1:14">
      <c r="A3508" t="s">
        <v>399</v>
      </c>
      <c r="B3508">
        <v>181</v>
      </c>
      <c r="C3508">
        <v>114</v>
      </c>
      <c r="D3508" t="s">
        <v>1389</v>
      </c>
      <c r="E3508">
        <v>60874615</v>
      </c>
      <c r="F3508" t="s">
        <v>312</v>
      </c>
      <c r="G3508" t="s">
        <v>10208</v>
      </c>
      <c r="H3508">
        <v>-29125385</v>
      </c>
      <c r="I3508" t="s">
        <v>10209</v>
      </c>
      <c r="J3508" t="s">
        <v>19</v>
      </c>
      <c r="K3508" t="s">
        <v>20</v>
      </c>
      <c r="L3508">
        <v>90000000</v>
      </c>
      <c r="M3508">
        <v>5.6</v>
      </c>
      <c r="N3508" t="s">
        <v>109</v>
      </c>
    </row>
    <row r="3509" spans="1:14">
      <c r="A3509" t="s">
        <v>1064</v>
      </c>
      <c r="B3509">
        <v>125</v>
      </c>
      <c r="C3509">
        <v>126</v>
      </c>
      <c r="D3509" t="s">
        <v>263</v>
      </c>
      <c r="E3509">
        <v>30695227</v>
      </c>
      <c r="F3509" t="s">
        <v>613</v>
      </c>
      <c r="G3509" t="s">
        <v>10210</v>
      </c>
      <c r="H3509">
        <v>-29304773</v>
      </c>
      <c r="I3509" t="s">
        <v>1548</v>
      </c>
      <c r="J3509" t="s">
        <v>19</v>
      </c>
      <c r="K3509" t="s">
        <v>20</v>
      </c>
      <c r="L3509">
        <v>60000000</v>
      </c>
      <c r="M3509">
        <v>6.7</v>
      </c>
      <c r="N3509" t="s">
        <v>10211</v>
      </c>
    </row>
    <row r="3510" spans="1:14">
      <c r="A3510" t="s">
        <v>599</v>
      </c>
      <c r="B3510">
        <v>157</v>
      </c>
      <c r="C3510">
        <v>117</v>
      </c>
      <c r="D3510" t="s">
        <v>1139</v>
      </c>
      <c r="E3510">
        <v>65653758</v>
      </c>
      <c r="F3510" t="s">
        <v>616</v>
      </c>
      <c r="G3510" t="s">
        <v>10212</v>
      </c>
      <c r="H3510">
        <v>-29346242</v>
      </c>
      <c r="I3510" t="s">
        <v>485</v>
      </c>
      <c r="J3510" t="s">
        <v>19</v>
      </c>
      <c r="K3510" t="s">
        <v>20</v>
      </c>
      <c r="L3510">
        <v>95000000</v>
      </c>
      <c r="M3510">
        <v>5.5</v>
      </c>
      <c r="N3510" t="s">
        <v>341</v>
      </c>
    </row>
    <row r="3511" spans="1:14">
      <c r="A3511" t="s">
        <v>818</v>
      </c>
      <c r="B3511">
        <v>224</v>
      </c>
      <c r="C3511">
        <v>115</v>
      </c>
      <c r="D3511" t="s">
        <v>3319</v>
      </c>
      <c r="E3511">
        <v>10640645</v>
      </c>
      <c r="F3511" t="s">
        <v>737</v>
      </c>
      <c r="G3511" t="s">
        <v>10213</v>
      </c>
      <c r="H3511">
        <v>-29359355</v>
      </c>
      <c r="I3511" t="s">
        <v>10214</v>
      </c>
      <c r="J3511" t="s">
        <v>19</v>
      </c>
      <c r="K3511" t="s">
        <v>20</v>
      </c>
      <c r="L3511">
        <v>40000000</v>
      </c>
      <c r="M3511">
        <v>5.8</v>
      </c>
      <c r="N3511" t="s">
        <v>3582</v>
      </c>
    </row>
    <row r="3512" spans="1:14">
      <c r="A3512" t="s">
        <v>672</v>
      </c>
      <c r="B3512">
        <v>47</v>
      </c>
      <c r="C3512">
        <v>107</v>
      </c>
      <c r="D3512" t="s">
        <v>86</v>
      </c>
      <c r="E3512">
        <v>20550712</v>
      </c>
      <c r="F3512" t="s">
        <v>1004</v>
      </c>
      <c r="G3512" t="s">
        <v>10215</v>
      </c>
      <c r="H3512">
        <v>-29449288</v>
      </c>
      <c r="I3512" t="s">
        <v>321</v>
      </c>
      <c r="J3512" t="s">
        <v>19</v>
      </c>
      <c r="K3512" t="s">
        <v>20</v>
      </c>
      <c r="L3512">
        <v>50000000</v>
      </c>
      <c r="M3512">
        <v>5.6</v>
      </c>
      <c r="N3512" t="s">
        <v>1405</v>
      </c>
    </row>
    <row r="3513" spans="1:14">
      <c r="A3513" t="s">
        <v>1347</v>
      </c>
      <c r="B3513">
        <v>173</v>
      </c>
      <c r="C3513">
        <v>126</v>
      </c>
      <c r="D3513" t="s">
        <v>202</v>
      </c>
      <c r="E3513">
        <v>63540020</v>
      </c>
      <c r="F3513" t="s">
        <v>4681</v>
      </c>
      <c r="G3513" t="s">
        <v>10216</v>
      </c>
      <c r="H3513">
        <v>-29459980</v>
      </c>
      <c r="I3513" t="s">
        <v>824</v>
      </c>
      <c r="J3513" t="s">
        <v>19</v>
      </c>
      <c r="K3513" t="s">
        <v>822</v>
      </c>
      <c r="L3513">
        <v>93000000</v>
      </c>
      <c r="M3513">
        <v>7.7</v>
      </c>
      <c r="N3513" t="s">
        <v>63</v>
      </c>
    </row>
    <row r="3514" spans="1:14">
      <c r="A3514" t="s">
        <v>629</v>
      </c>
      <c r="B3514">
        <v>134</v>
      </c>
      <c r="C3514">
        <v>129</v>
      </c>
      <c r="D3514" t="s">
        <v>3276</v>
      </c>
      <c r="E3514">
        <v>537580</v>
      </c>
      <c r="F3514" t="s">
        <v>616</v>
      </c>
      <c r="G3514" t="s">
        <v>10217</v>
      </c>
      <c r="H3514">
        <v>-29462420</v>
      </c>
      <c r="I3514" t="s">
        <v>10218</v>
      </c>
      <c r="J3514" t="s">
        <v>19</v>
      </c>
      <c r="K3514" t="s">
        <v>20</v>
      </c>
      <c r="L3514">
        <v>30000000</v>
      </c>
      <c r="M3514">
        <v>6.8</v>
      </c>
      <c r="N3514" t="s">
        <v>9806</v>
      </c>
    </row>
    <row r="3515" spans="1:14">
      <c r="A3515" t="s">
        <v>1504</v>
      </c>
      <c r="B3515">
        <v>343</v>
      </c>
      <c r="C3515">
        <v>128</v>
      </c>
      <c r="D3515" t="s">
        <v>204</v>
      </c>
      <c r="E3515">
        <v>15523168</v>
      </c>
      <c r="F3515" t="s">
        <v>3219</v>
      </c>
      <c r="G3515" t="s">
        <v>10219</v>
      </c>
      <c r="H3515">
        <v>-29476832</v>
      </c>
      <c r="I3515" t="s">
        <v>5852</v>
      </c>
      <c r="J3515" t="s">
        <v>19</v>
      </c>
      <c r="K3515" t="s">
        <v>822</v>
      </c>
      <c r="L3515">
        <v>45000000</v>
      </c>
      <c r="M3515">
        <v>7.2</v>
      </c>
      <c r="N3515" t="s">
        <v>1254</v>
      </c>
    </row>
    <row r="3516" spans="1:14">
      <c r="A3516" t="s">
        <v>1975</v>
      </c>
      <c r="B3516">
        <v>406</v>
      </c>
      <c r="C3516">
        <v>120</v>
      </c>
      <c r="D3516" t="s">
        <v>10220</v>
      </c>
      <c r="E3516">
        <v>499263</v>
      </c>
      <c r="F3516" t="s">
        <v>10221</v>
      </c>
      <c r="G3516" t="s">
        <v>10222</v>
      </c>
      <c r="H3516">
        <v>-29500737</v>
      </c>
      <c r="I3516" t="s">
        <v>10223</v>
      </c>
      <c r="J3516" t="s">
        <v>267</v>
      </c>
      <c r="K3516" t="s">
        <v>20</v>
      </c>
      <c r="L3516">
        <v>30000000</v>
      </c>
      <c r="M3516">
        <v>7.1</v>
      </c>
      <c r="N3516" t="s">
        <v>48</v>
      </c>
    </row>
    <row r="3517" spans="1:14">
      <c r="A3517" t="s">
        <v>1019</v>
      </c>
      <c r="B3517">
        <v>180</v>
      </c>
      <c r="C3517">
        <v>95</v>
      </c>
      <c r="D3517" t="s">
        <v>4629</v>
      </c>
      <c r="E3517">
        <v>20488579</v>
      </c>
      <c r="F3517" t="s">
        <v>616</v>
      </c>
      <c r="G3517" t="s">
        <v>10224</v>
      </c>
      <c r="H3517">
        <v>-29511421</v>
      </c>
      <c r="I3517" t="s">
        <v>5292</v>
      </c>
      <c r="J3517" t="s">
        <v>19</v>
      </c>
      <c r="K3517" t="s">
        <v>20</v>
      </c>
      <c r="L3517">
        <v>50000000</v>
      </c>
      <c r="M3517">
        <v>5.8</v>
      </c>
      <c r="N3517" t="s">
        <v>1350</v>
      </c>
    </row>
    <row r="3518" spans="1:14">
      <c r="A3518" t="s">
        <v>509</v>
      </c>
      <c r="B3518">
        <v>362</v>
      </c>
      <c r="C3518">
        <v>116</v>
      </c>
      <c r="D3518" t="s">
        <v>2852</v>
      </c>
      <c r="E3518">
        <v>45434443</v>
      </c>
      <c r="F3518" t="s">
        <v>1466</v>
      </c>
      <c r="G3518" t="s">
        <v>10225</v>
      </c>
      <c r="H3518">
        <v>-29565557</v>
      </c>
      <c r="I3518" t="s">
        <v>9624</v>
      </c>
      <c r="J3518" t="s">
        <v>19</v>
      </c>
      <c r="K3518" t="s">
        <v>20</v>
      </c>
      <c r="L3518">
        <v>75000000</v>
      </c>
      <c r="M3518">
        <v>7.3</v>
      </c>
      <c r="N3518" t="s">
        <v>1249</v>
      </c>
    </row>
    <row r="3519" spans="1:14">
      <c r="A3519" t="s">
        <v>634</v>
      </c>
      <c r="B3519">
        <v>56</v>
      </c>
      <c r="C3519">
        <v>124</v>
      </c>
      <c r="D3519" t="s">
        <v>1031</v>
      </c>
      <c r="E3519">
        <v>8406264</v>
      </c>
      <c r="F3519" t="s">
        <v>1139</v>
      </c>
      <c r="G3519" t="s">
        <v>10226</v>
      </c>
      <c r="H3519">
        <v>-29593736</v>
      </c>
      <c r="I3519" t="s">
        <v>3654</v>
      </c>
      <c r="J3519" t="s">
        <v>19</v>
      </c>
      <c r="K3519" t="s">
        <v>20</v>
      </c>
      <c r="L3519">
        <v>38000000</v>
      </c>
      <c r="M3519">
        <v>6</v>
      </c>
      <c r="N3519" t="s">
        <v>564</v>
      </c>
    </row>
    <row r="3520" spans="1:14">
      <c r="A3520" t="s">
        <v>90</v>
      </c>
      <c r="B3520">
        <v>79</v>
      </c>
      <c r="C3520">
        <v>139</v>
      </c>
      <c r="D3520" t="s">
        <v>10227</v>
      </c>
      <c r="E3520">
        <v>20389967</v>
      </c>
      <c r="F3520" t="s">
        <v>1044</v>
      </c>
      <c r="G3520" t="s">
        <v>10228</v>
      </c>
      <c r="H3520">
        <v>-29610033</v>
      </c>
      <c r="I3520" t="s">
        <v>10229</v>
      </c>
      <c r="J3520" t="s">
        <v>19</v>
      </c>
      <c r="K3520" t="s">
        <v>20</v>
      </c>
      <c r="L3520">
        <v>50000000</v>
      </c>
      <c r="M3520">
        <v>6.7</v>
      </c>
      <c r="N3520" t="s">
        <v>10230</v>
      </c>
    </row>
    <row r="3521" spans="1:14">
      <c r="A3521" t="s">
        <v>446</v>
      </c>
      <c r="B3521">
        <v>137</v>
      </c>
      <c r="C3521">
        <v>129</v>
      </c>
      <c r="D3521" t="s">
        <v>989</v>
      </c>
      <c r="E3521">
        <v>45356386</v>
      </c>
      <c r="F3521" t="s">
        <v>2146</v>
      </c>
      <c r="G3521" t="s">
        <v>10231</v>
      </c>
      <c r="H3521">
        <v>-29643614</v>
      </c>
      <c r="I3521" t="s">
        <v>10232</v>
      </c>
      <c r="J3521" t="s">
        <v>67</v>
      </c>
      <c r="K3521" t="s">
        <v>20</v>
      </c>
      <c r="L3521">
        <v>75000000</v>
      </c>
      <c r="M3521">
        <v>5.9</v>
      </c>
      <c r="N3521" t="s">
        <v>9065</v>
      </c>
    </row>
    <row r="3522" spans="1:14">
      <c r="A3522" t="s">
        <v>6447</v>
      </c>
      <c r="B3522">
        <v>121</v>
      </c>
      <c r="C3522">
        <v>113</v>
      </c>
      <c r="D3522" t="s">
        <v>9153</v>
      </c>
      <c r="E3522">
        <v>55350897</v>
      </c>
      <c r="F3522" t="s">
        <v>371</v>
      </c>
      <c r="G3522" t="s">
        <v>10233</v>
      </c>
      <c r="H3522">
        <v>-29649103</v>
      </c>
      <c r="I3522" t="s">
        <v>10234</v>
      </c>
      <c r="J3522" t="s">
        <v>19</v>
      </c>
      <c r="K3522" t="s">
        <v>20</v>
      </c>
      <c r="L3522">
        <v>85000000</v>
      </c>
      <c r="M3522">
        <v>7</v>
      </c>
      <c r="N3522" t="s">
        <v>575</v>
      </c>
    </row>
    <row r="3523" spans="1:14">
      <c r="A3523" t="s">
        <v>398</v>
      </c>
      <c r="B3523">
        <v>117</v>
      </c>
      <c r="C3523">
        <v>97</v>
      </c>
      <c r="D3523" t="s">
        <v>312</v>
      </c>
      <c r="E3523">
        <v>28328132</v>
      </c>
      <c r="F3523" t="s">
        <v>1446</v>
      </c>
      <c r="G3523" t="s">
        <v>10235</v>
      </c>
      <c r="H3523">
        <v>-29671868</v>
      </c>
      <c r="I3523" t="s">
        <v>1694</v>
      </c>
      <c r="J3523" t="s">
        <v>19</v>
      </c>
      <c r="K3523" t="s">
        <v>20</v>
      </c>
      <c r="L3523">
        <v>58000000</v>
      </c>
      <c r="M3523">
        <v>6.3</v>
      </c>
      <c r="N3523" t="s">
        <v>10236</v>
      </c>
    </row>
    <row r="3524" spans="1:14">
      <c r="A3524" t="s">
        <v>5270</v>
      </c>
      <c r="B3524">
        <v>150</v>
      </c>
      <c r="C3524">
        <v>87</v>
      </c>
      <c r="D3524" t="s">
        <v>1408</v>
      </c>
      <c r="E3524">
        <v>32178777</v>
      </c>
      <c r="F3524" t="s">
        <v>511</v>
      </c>
      <c r="G3524" t="s">
        <v>10237</v>
      </c>
      <c r="H3524">
        <v>-29821223</v>
      </c>
      <c r="I3524" t="s">
        <v>378</v>
      </c>
      <c r="J3524" t="s">
        <v>19</v>
      </c>
      <c r="K3524" t="s">
        <v>20</v>
      </c>
      <c r="L3524">
        <v>62000000</v>
      </c>
      <c r="M3524">
        <v>3.8</v>
      </c>
      <c r="N3524" t="s">
        <v>3941</v>
      </c>
    </row>
    <row r="3525" spans="1:14">
      <c r="A3525" t="s">
        <v>506</v>
      </c>
      <c r="B3525">
        <v>117</v>
      </c>
      <c r="C3525">
        <v>104</v>
      </c>
      <c r="D3525" t="s">
        <v>7522</v>
      </c>
      <c r="E3525">
        <v>30063805</v>
      </c>
      <c r="F3525" t="s">
        <v>1096</v>
      </c>
      <c r="G3525" t="s">
        <v>10238</v>
      </c>
      <c r="H3525">
        <v>-29936195</v>
      </c>
      <c r="I3525" t="s">
        <v>9374</v>
      </c>
      <c r="J3525" t="s">
        <v>19</v>
      </c>
      <c r="K3525" t="s">
        <v>20</v>
      </c>
      <c r="L3525">
        <v>60000000</v>
      </c>
      <c r="M3525">
        <v>6.1</v>
      </c>
      <c r="N3525" t="s">
        <v>10239</v>
      </c>
    </row>
    <row r="3526" spans="1:14">
      <c r="A3526" t="s">
        <v>1053</v>
      </c>
      <c r="B3526">
        <v>206</v>
      </c>
      <c r="C3526">
        <v>104</v>
      </c>
      <c r="D3526" t="s">
        <v>6719</v>
      </c>
      <c r="E3526">
        <v>25040293</v>
      </c>
      <c r="F3526" t="s">
        <v>3454</v>
      </c>
      <c r="G3526" t="s">
        <v>10240</v>
      </c>
      <c r="H3526">
        <v>-29959707</v>
      </c>
      <c r="I3526" t="s">
        <v>3252</v>
      </c>
      <c r="J3526" t="s">
        <v>19</v>
      </c>
      <c r="K3526" t="s">
        <v>20</v>
      </c>
      <c r="L3526">
        <v>55000000</v>
      </c>
      <c r="M3526">
        <v>6.6</v>
      </c>
      <c r="N3526" t="s">
        <v>341</v>
      </c>
    </row>
    <row r="3527" spans="1:14">
      <c r="A3527" t="s">
        <v>716</v>
      </c>
      <c r="B3527">
        <v>190</v>
      </c>
      <c r="C3527">
        <v>123</v>
      </c>
      <c r="D3527" t="s">
        <v>192</v>
      </c>
      <c r="E3527">
        <v>26838389</v>
      </c>
      <c r="F3527" t="s">
        <v>152</v>
      </c>
      <c r="G3527" t="s">
        <v>10241</v>
      </c>
      <c r="H3527">
        <v>-30161611</v>
      </c>
      <c r="I3527" t="s">
        <v>23</v>
      </c>
      <c r="J3527" t="s">
        <v>19</v>
      </c>
      <c r="K3527" t="s">
        <v>20</v>
      </c>
      <c r="L3527">
        <v>57000000</v>
      </c>
      <c r="M3527">
        <v>6.4</v>
      </c>
      <c r="N3527" t="s">
        <v>564</v>
      </c>
    </row>
    <row r="3528" spans="1:14">
      <c r="A3528" t="s">
        <v>892</v>
      </c>
      <c r="B3528">
        <v>112</v>
      </c>
      <c r="C3528">
        <v>102</v>
      </c>
      <c r="D3528" t="s">
        <v>2734</v>
      </c>
      <c r="E3528">
        <v>7659747</v>
      </c>
      <c r="F3528" t="s">
        <v>83</v>
      </c>
      <c r="G3528" t="s">
        <v>10242</v>
      </c>
      <c r="H3528">
        <v>-30340253</v>
      </c>
      <c r="I3528" t="s">
        <v>8857</v>
      </c>
      <c r="J3528" t="s">
        <v>19</v>
      </c>
      <c r="K3528" t="s">
        <v>20</v>
      </c>
      <c r="L3528">
        <v>38000000</v>
      </c>
      <c r="M3528">
        <v>5.0999999999999996</v>
      </c>
      <c r="N3528" t="s">
        <v>870</v>
      </c>
    </row>
    <row r="3529" spans="1:14">
      <c r="A3529" t="s">
        <v>1678</v>
      </c>
      <c r="B3529">
        <v>78</v>
      </c>
      <c r="C3529">
        <v>89</v>
      </c>
      <c r="D3529" t="s">
        <v>2085</v>
      </c>
      <c r="E3529">
        <v>9652000</v>
      </c>
      <c r="F3529" t="s">
        <v>5818</v>
      </c>
      <c r="G3529" t="s">
        <v>10243</v>
      </c>
      <c r="H3529">
        <v>-30348000</v>
      </c>
      <c r="I3529" t="s">
        <v>3481</v>
      </c>
      <c r="J3529" t="s">
        <v>19</v>
      </c>
      <c r="K3529" t="s">
        <v>20</v>
      </c>
      <c r="L3529">
        <v>40000000</v>
      </c>
      <c r="M3529">
        <v>5.8</v>
      </c>
      <c r="N3529" t="s">
        <v>57</v>
      </c>
    </row>
    <row r="3530" spans="1:14">
      <c r="A3530" t="s">
        <v>450</v>
      </c>
      <c r="B3530">
        <v>10</v>
      </c>
      <c r="C3530">
        <v>114</v>
      </c>
      <c r="D3530" t="s">
        <v>2355</v>
      </c>
      <c r="E3530">
        <v>4651977</v>
      </c>
      <c r="F3530" t="s">
        <v>262</v>
      </c>
      <c r="G3530" t="s">
        <v>10244</v>
      </c>
      <c r="H3530">
        <v>-30348023</v>
      </c>
      <c r="I3530" t="s">
        <v>1200</v>
      </c>
      <c r="J3530" t="s">
        <v>19</v>
      </c>
      <c r="K3530" t="s">
        <v>20</v>
      </c>
      <c r="L3530">
        <v>35000000</v>
      </c>
      <c r="M3530">
        <v>6.9</v>
      </c>
      <c r="N3530" t="s">
        <v>48</v>
      </c>
    </row>
    <row r="3531" spans="1:14">
      <c r="A3531" t="s">
        <v>1583</v>
      </c>
      <c r="B3531">
        <v>141</v>
      </c>
      <c r="C3531">
        <v>130</v>
      </c>
      <c r="D3531" t="s">
        <v>28</v>
      </c>
      <c r="E3531">
        <v>19593740</v>
      </c>
      <c r="F3531" t="s">
        <v>908</v>
      </c>
      <c r="G3531" t="s">
        <v>10245</v>
      </c>
      <c r="H3531">
        <v>-30406260</v>
      </c>
      <c r="I3531" t="s">
        <v>9374</v>
      </c>
      <c r="J3531" t="s">
        <v>19</v>
      </c>
      <c r="K3531" t="s">
        <v>20</v>
      </c>
      <c r="L3531">
        <v>50000000</v>
      </c>
      <c r="M3531">
        <v>7.5</v>
      </c>
      <c r="N3531" t="s">
        <v>1608</v>
      </c>
    </row>
    <row r="3532" spans="1:14">
      <c r="A3532" t="s">
        <v>731</v>
      </c>
      <c r="B3532">
        <v>86</v>
      </c>
      <c r="C3532">
        <v>130</v>
      </c>
      <c r="D3532" t="s">
        <v>2111</v>
      </c>
      <c r="E3532">
        <v>9589875</v>
      </c>
      <c r="F3532" t="s">
        <v>1908</v>
      </c>
      <c r="G3532" t="s">
        <v>10246</v>
      </c>
      <c r="H3532">
        <v>-30410125</v>
      </c>
      <c r="I3532" t="s">
        <v>3670</v>
      </c>
      <c r="J3532" t="s">
        <v>19</v>
      </c>
      <c r="K3532" t="s">
        <v>20</v>
      </c>
      <c r="L3532">
        <v>40000000</v>
      </c>
      <c r="M3532">
        <v>7.3</v>
      </c>
      <c r="N3532" t="s">
        <v>273</v>
      </c>
    </row>
    <row r="3533" spans="1:14">
      <c r="A3533" t="s">
        <v>823</v>
      </c>
      <c r="B3533">
        <v>12</v>
      </c>
      <c r="C3533">
        <v>330</v>
      </c>
      <c r="D3533" t="s">
        <v>8156</v>
      </c>
      <c r="E3533">
        <v>4496583</v>
      </c>
      <c r="F3533" t="s">
        <v>843</v>
      </c>
      <c r="G3533" t="s">
        <v>10247</v>
      </c>
      <c r="H3533">
        <v>-30503417</v>
      </c>
      <c r="I3533" t="s">
        <v>1951</v>
      </c>
      <c r="J3533" t="s">
        <v>19</v>
      </c>
      <c r="K3533" t="s">
        <v>20</v>
      </c>
      <c r="L3533">
        <v>35000000</v>
      </c>
      <c r="M3533">
        <v>8</v>
      </c>
      <c r="N3533" t="s">
        <v>758</v>
      </c>
    </row>
    <row r="3534" spans="1:14">
      <c r="A3534" t="s">
        <v>4632</v>
      </c>
      <c r="B3534">
        <v>38</v>
      </c>
      <c r="C3534">
        <v>118</v>
      </c>
      <c r="D3534" t="s">
        <v>10248</v>
      </c>
      <c r="E3534">
        <v>6482195</v>
      </c>
      <c r="F3534" t="s">
        <v>10249</v>
      </c>
      <c r="G3534" t="s">
        <v>10250</v>
      </c>
      <c r="H3534">
        <v>-30517805</v>
      </c>
      <c r="I3534" t="s">
        <v>10251</v>
      </c>
      <c r="J3534" t="s">
        <v>19</v>
      </c>
      <c r="K3534" t="s">
        <v>20</v>
      </c>
      <c r="L3534">
        <v>37000000</v>
      </c>
      <c r="M3534">
        <v>6.4</v>
      </c>
      <c r="N3534" t="s">
        <v>2500</v>
      </c>
    </row>
    <row r="3535" spans="1:14">
      <c r="A3535" t="s">
        <v>501</v>
      </c>
      <c r="B3535">
        <v>169</v>
      </c>
      <c r="C3535">
        <v>93</v>
      </c>
      <c r="D3535" t="s">
        <v>70</v>
      </c>
      <c r="E3535">
        <v>59475623</v>
      </c>
      <c r="F3535" t="s">
        <v>1198</v>
      </c>
      <c r="G3535" t="s">
        <v>10252</v>
      </c>
      <c r="H3535">
        <v>-30524377</v>
      </c>
      <c r="I3535" t="s">
        <v>10253</v>
      </c>
      <c r="J3535" t="s">
        <v>19</v>
      </c>
      <c r="K3535" t="s">
        <v>20</v>
      </c>
      <c r="L3535">
        <v>90000000</v>
      </c>
      <c r="M3535">
        <v>5.2</v>
      </c>
      <c r="N3535" t="s">
        <v>10254</v>
      </c>
    </row>
    <row r="3536" spans="1:14">
      <c r="A3536" t="s">
        <v>446</v>
      </c>
      <c r="B3536">
        <v>54</v>
      </c>
      <c r="C3536">
        <v>127</v>
      </c>
      <c r="D3536" t="s">
        <v>330</v>
      </c>
      <c r="E3536">
        <v>4426297</v>
      </c>
      <c r="F3536" t="s">
        <v>1139</v>
      </c>
      <c r="G3536" t="s">
        <v>10255</v>
      </c>
      <c r="H3536">
        <v>-30573703</v>
      </c>
      <c r="I3536" t="s">
        <v>1823</v>
      </c>
      <c r="J3536" t="s">
        <v>19</v>
      </c>
      <c r="K3536" t="s">
        <v>20</v>
      </c>
      <c r="L3536">
        <v>35000000</v>
      </c>
      <c r="M3536">
        <v>6.5</v>
      </c>
      <c r="N3536" t="s">
        <v>8811</v>
      </c>
    </row>
    <row r="3537" spans="1:14">
      <c r="A3537" t="s">
        <v>4489</v>
      </c>
      <c r="B3537">
        <v>145</v>
      </c>
      <c r="C3537">
        <v>88</v>
      </c>
      <c r="D3537" t="s">
        <v>10256</v>
      </c>
      <c r="E3537">
        <v>119420252</v>
      </c>
      <c r="F3537" t="s">
        <v>8042</v>
      </c>
      <c r="G3537" t="s">
        <v>10257</v>
      </c>
      <c r="H3537">
        <v>-30579748</v>
      </c>
      <c r="I3537" t="s">
        <v>10258</v>
      </c>
      <c r="J3537" t="s">
        <v>19</v>
      </c>
      <c r="K3537" t="s">
        <v>20</v>
      </c>
      <c r="L3537">
        <v>150000000</v>
      </c>
      <c r="M3537">
        <v>5.0999999999999996</v>
      </c>
      <c r="N3537" t="s">
        <v>4384</v>
      </c>
    </row>
    <row r="3538" spans="1:14">
      <c r="A3538" t="s">
        <v>274</v>
      </c>
      <c r="B3538">
        <v>238</v>
      </c>
      <c r="C3538">
        <v>128</v>
      </c>
      <c r="D3538" t="s">
        <v>4315</v>
      </c>
      <c r="E3538">
        <v>39380442</v>
      </c>
      <c r="F3538" t="s">
        <v>29</v>
      </c>
      <c r="G3538" t="s">
        <v>10259</v>
      </c>
      <c r="H3538">
        <v>-30619558</v>
      </c>
      <c r="I3538" t="s">
        <v>6667</v>
      </c>
      <c r="J3538" t="s">
        <v>19</v>
      </c>
      <c r="K3538" t="s">
        <v>20</v>
      </c>
      <c r="L3538">
        <v>70000000</v>
      </c>
      <c r="M3538">
        <v>7.1</v>
      </c>
      <c r="N3538" t="s">
        <v>2318</v>
      </c>
    </row>
    <row r="3539" spans="1:14">
      <c r="A3539" t="s">
        <v>284</v>
      </c>
      <c r="B3539">
        <v>183</v>
      </c>
      <c r="C3539">
        <v>105</v>
      </c>
      <c r="D3539" t="s">
        <v>1873</v>
      </c>
      <c r="E3539">
        <v>1304837</v>
      </c>
      <c r="F3539" t="s">
        <v>3707</v>
      </c>
      <c r="G3539" t="s">
        <v>10260</v>
      </c>
      <c r="H3539">
        <v>-30695163</v>
      </c>
      <c r="I3539" t="s">
        <v>4539</v>
      </c>
      <c r="J3539" t="s">
        <v>19</v>
      </c>
      <c r="K3539" t="s">
        <v>20</v>
      </c>
      <c r="L3539">
        <v>32000000</v>
      </c>
      <c r="M3539">
        <v>6.1</v>
      </c>
      <c r="N3539" t="s">
        <v>205</v>
      </c>
    </row>
    <row r="3540" spans="1:14">
      <c r="A3540" t="s">
        <v>1211</v>
      </c>
      <c r="B3540">
        <v>234</v>
      </c>
      <c r="C3540">
        <v>116</v>
      </c>
      <c r="D3540" t="s">
        <v>957</v>
      </c>
      <c r="E3540">
        <v>53215979</v>
      </c>
      <c r="F3540" t="s">
        <v>202</v>
      </c>
      <c r="G3540" t="s">
        <v>10261</v>
      </c>
      <c r="H3540">
        <v>-30784021</v>
      </c>
      <c r="I3540" t="s">
        <v>10262</v>
      </c>
      <c r="J3540" t="s">
        <v>19</v>
      </c>
      <c r="K3540" t="s">
        <v>20</v>
      </c>
      <c r="L3540">
        <v>84000000</v>
      </c>
      <c r="M3540">
        <v>6.7</v>
      </c>
      <c r="N3540" t="s">
        <v>709</v>
      </c>
    </row>
    <row r="3541" spans="1:14">
      <c r="A3541" t="s">
        <v>2993</v>
      </c>
      <c r="B3541">
        <v>225</v>
      </c>
      <c r="C3541">
        <v>87</v>
      </c>
      <c r="D3541" t="s">
        <v>7601</v>
      </c>
      <c r="E3541">
        <v>29136626</v>
      </c>
      <c r="F3541" t="s">
        <v>10263</v>
      </c>
      <c r="G3541" t="s">
        <v>10264</v>
      </c>
      <c r="H3541">
        <v>-30863374</v>
      </c>
      <c r="I3541" t="s">
        <v>10265</v>
      </c>
      <c r="J3541" t="s">
        <v>19</v>
      </c>
      <c r="K3541" t="s">
        <v>20</v>
      </c>
      <c r="L3541">
        <v>60000000</v>
      </c>
      <c r="M3541">
        <v>5.7</v>
      </c>
      <c r="N3541" t="s">
        <v>6345</v>
      </c>
    </row>
    <row r="3542" spans="1:14">
      <c r="A3542" t="s">
        <v>1099</v>
      </c>
      <c r="B3542">
        <v>283</v>
      </c>
      <c r="C3542">
        <v>80</v>
      </c>
      <c r="D3542" t="s">
        <v>9244</v>
      </c>
      <c r="E3542">
        <v>84961</v>
      </c>
      <c r="F3542" t="s">
        <v>3454</v>
      </c>
      <c r="G3542" t="s">
        <v>10266</v>
      </c>
      <c r="H3542">
        <v>-30915039</v>
      </c>
      <c r="I3542" t="s">
        <v>7119</v>
      </c>
      <c r="J3542" t="s">
        <v>75</v>
      </c>
      <c r="K3542" t="s">
        <v>2615</v>
      </c>
      <c r="L3542">
        <v>31000000</v>
      </c>
      <c r="M3542">
        <v>7.9</v>
      </c>
      <c r="N3542" t="s">
        <v>9359</v>
      </c>
    </row>
    <row r="3543" spans="1:14">
      <c r="A3543" t="s">
        <v>1099</v>
      </c>
      <c r="B3543">
        <v>283</v>
      </c>
      <c r="C3543">
        <v>80</v>
      </c>
      <c r="D3543" t="s">
        <v>9244</v>
      </c>
      <c r="E3543">
        <v>84961</v>
      </c>
      <c r="F3543" t="s">
        <v>3454</v>
      </c>
      <c r="G3543" t="s">
        <v>10266</v>
      </c>
      <c r="H3543">
        <v>-30915039</v>
      </c>
      <c r="I3543" t="s">
        <v>7119</v>
      </c>
      <c r="J3543" t="s">
        <v>75</v>
      </c>
      <c r="K3543" t="s">
        <v>2615</v>
      </c>
      <c r="L3543">
        <v>31000000</v>
      </c>
      <c r="M3543">
        <v>7.9</v>
      </c>
      <c r="N3543" t="s">
        <v>9359</v>
      </c>
    </row>
    <row r="3544" spans="1:14">
      <c r="A3544" t="s">
        <v>1910</v>
      </c>
      <c r="B3544">
        <v>539</v>
      </c>
      <c r="C3544">
        <v>124</v>
      </c>
      <c r="D3544" t="s">
        <v>502</v>
      </c>
      <c r="E3544">
        <v>89021735</v>
      </c>
      <c r="F3544" t="s">
        <v>86</v>
      </c>
      <c r="G3544" t="s">
        <v>10267</v>
      </c>
      <c r="H3544">
        <v>-30978265</v>
      </c>
      <c r="I3544" t="s">
        <v>5546</v>
      </c>
      <c r="J3544" t="s">
        <v>19</v>
      </c>
      <c r="K3544" t="s">
        <v>20</v>
      </c>
      <c r="L3544">
        <v>120000000</v>
      </c>
      <c r="M3544">
        <v>7</v>
      </c>
      <c r="N3544" t="s">
        <v>3440</v>
      </c>
    </row>
    <row r="3545" spans="1:14">
      <c r="A3545" t="s">
        <v>982</v>
      </c>
      <c r="B3545">
        <v>96</v>
      </c>
      <c r="C3545">
        <v>131</v>
      </c>
      <c r="D3545" t="s">
        <v>10268</v>
      </c>
      <c r="E3545">
        <v>25528495</v>
      </c>
      <c r="F3545" t="s">
        <v>84</v>
      </c>
      <c r="G3545" t="s">
        <v>10269</v>
      </c>
      <c r="H3545">
        <v>-31471505</v>
      </c>
      <c r="I3545" t="s">
        <v>10270</v>
      </c>
      <c r="J3545" t="s">
        <v>19</v>
      </c>
      <c r="K3545" t="s">
        <v>379</v>
      </c>
      <c r="L3545">
        <v>57000000</v>
      </c>
      <c r="M3545">
        <v>5.9</v>
      </c>
      <c r="N3545" t="s">
        <v>10271</v>
      </c>
    </row>
    <row r="3546" spans="1:14">
      <c r="A3546" t="s">
        <v>5720</v>
      </c>
      <c r="B3546">
        <v>93</v>
      </c>
      <c r="C3546">
        <v>75</v>
      </c>
      <c r="D3546" t="s">
        <v>785</v>
      </c>
      <c r="E3546">
        <v>15519841</v>
      </c>
      <c r="F3546" t="s">
        <v>1146</v>
      </c>
      <c r="G3546" t="s">
        <v>10272</v>
      </c>
      <c r="H3546">
        <v>-31480159</v>
      </c>
      <c r="I3546" t="s">
        <v>2293</v>
      </c>
      <c r="J3546" t="s">
        <v>19</v>
      </c>
      <c r="K3546" t="s">
        <v>20</v>
      </c>
      <c r="L3546">
        <v>47000000</v>
      </c>
      <c r="M3546">
        <v>4.5</v>
      </c>
      <c r="N3546" t="s">
        <v>303</v>
      </c>
    </row>
    <row r="3547" spans="1:14">
      <c r="A3547" t="s">
        <v>1964</v>
      </c>
      <c r="B3547">
        <v>393</v>
      </c>
      <c r="C3547">
        <v>105</v>
      </c>
      <c r="D3547" t="s">
        <v>3030</v>
      </c>
      <c r="E3547">
        <v>37516013</v>
      </c>
      <c r="F3547" t="s">
        <v>4011</v>
      </c>
      <c r="G3547" t="s">
        <v>10273</v>
      </c>
      <c r="H3547">
        <v>-31483987</v>
      </c>
      <c r="I3547" t="s">
        <v>10274</v>
      </c>
      <c r="J3547" t="s">
        <v>19</v>
      </c>
      <c r="K3547" t="s">
        <v>20</v>
      </c>
      <c r="L3547">
        <v>69000000</v>
      </c>
      <c r="M3547">
        <v>5.9</v>
      </c>
      <c r="N3547" t="s">
        <v>5045</v>
      </c>
    </row>
    <row r="3548" spans="1:14">
      <c r="A3548" t="s">
        <v>1879</v>
      </c>
      <c r="B3548">
        <v>120</v>
      </c>
      <c r="C3548">
        <v>110</v>
      </c>
      <c r="D3548" t="s">
        <v>4324</v>
      </c>
      <c r="E3548">
        <v>18472363</v>
      </c>
      <c r="F3548" t="s">
        <v>521</v>
      </c>
      <c r="G3548" t="s">
        <v>10275</v>
      </c>
      <c r="H3548">
        <v>-31527637</v>
      </c>
      <c r="I3548" t="s">
        <v>9012</v>
      </c>
      <c r="J3548" t="s">
        <v>19</v>
      </c>
      <c r="K3548" t="s">
        <v>20</v>
      </c>
      <c r="L3548">
        <v>50000000</v>
      </c>
      <c r="M3548">
        <v>5.8</v>
      </c>
      <c r="N3548" t="s">
        <v>1229</v>
      </c>
    </row>
    <row r="3549" spans="1:14">
      <c r="A3549" t="s">
        <v>629</v>
      </c>
      <c r="B3549">
        <v>403</v>
      </c>
      <c r="C3549">
        <v>106</v>
      </c>
      <c r="D3549" t="s">
        <v>9947</v>
      </c>
      <c r="E3549">
        <v>168368427</v>
      </c>
      <c r="F3549" t="s">
        <v>5346</v>
      </c>
      <c r="G3549" t="s">
        <v>10276</v>
      </c>
      <c r="H3549">
        <v>-31631573</v>
      </c>
      <c r="I3549" t="s">
        <v>1080</v>
      </c>
      <c r="J3549" t="s">
        <v>19</v>
      </c>
      <c r="K3549" t="s">
        <v>379</v>
      </c>
      <c r="L3549">
        <v>200000000</v>
      </c>
      <c r="M3549">
        <v>6.7</v>
      </c>
      <c r="N3549" t="s">
        <v>279</v>
      </c>
    </row>
    <row r="3550" spans="1:14">
      <c r="A3550" t="s">
        <v>1397</v>
      </c>
      <c r="B3550">
        <v>228</v>
      </c>
      <c r="C3550">
        <v>127</v>
      </c>
      <c r="D3550" t="s">
        <v>2048</v>
      </c>
      <c r="E3550">
        <v>38345403</v>
      </c>
      <c r="F3550" t="s">
        <v>1466</v>
      </c>
      <c r="G3550" t="s">
        <v>10277</v>
      </c>
      <c r="H3550">
        <v>-31654597</v>
      </c>
      <c r="I3550" t="s">
        <v>7374</v>
      </c>
      <c r="J3550" t="s">
        <v>19</v>
      </c>
      <c r="K3550" t="s">
        <v>379</v>
      </c>
      <c r="L3550">
        <v>70000000</v>
      </c>
      <c r="M3550">
        <v>7.7</v>
      </c>
      <c r="N3550" t="s">
        <v>4985</v>
      </c>
    </row>
    <row r="3551" spans="1:14">
      <c r="A3551" t="s">
        <v>297</v>
      </c>
      <c r="B3551">
        <v>94</v>
      </c>
      <c r="C3551">
        <v>121</v>
      </c>
      <c r="D3551" t="s">
        <v>7407</v>
      </c>
      <c r="E3551">
        <v>33328051</v>
      </c>
      <c r="F3551" t="s">
        <v>10278</v>
      </c>
      <c r="G3551" t="s">
        <v>10279</v>
      </c>
      <c r="H3551">
        <v>-31671949</v>
      </c>
      <c r="I3551" t="s">
        <v>10280</v>
      </c>
      <c r="J3551" t="s">
        <v>19</v>
      </c>
      <c r="K3551" t="s">
        <v>20</v>
      </c>
      <c r="L3551">
        <v>65000000</v>
      </c>
      <c r="M3551">
        <v>6.7</v>
      </c>
      <c r="N3551" t="s">
        <v>3582</v>
      </c>
    </row>
    <row r="3552" spans="1:14">
      <c r="A3552" t="s">
        <v>878</v>
      </c>
      <c r="B3552">
        <v>362</v>
      </c>
      <c r="C3552">
        <v>114</v>
      </c>
      <c r="D3552" t="s">
        <v>6426</v>
      </c>
      <c r="E3552">
        <v>58229120</v>
      </c>
      <c r="F3552" t="s">
        <v>3096</v>
      </c>
      <c r="G3552" t="s">
        <v>10281</v>
      </c>
      <c r="H3552">
        <v>-31770880</v>
      </c>
      <c r="I3552" t="s">
        <v>7697</v>
      </c>
      <c r="J3552" t="s">
        <v>19</v>
      </c>
      <c r="K3552" t="s">
        <v>20</v>
      </c>
      <c r="L3552">
        <v>90000000</v>
      </c>
      <c r="M3552">
        <v>7.3</v>
      </c>
      <c r="N3552" t="s">
        <v>10282</v>
      </c>
    </row>
    <row r="3553" spans="1:14">
      <c r="A3553" t="s">
        <v>406</v>
      </c>
      <c r="B3553">
        <v>377</v>
      </c>
      <c r="C3553">
        <v>162</v>
      </c>
      <c r="D3553" t="s">
        <v>1732</v>
      </c>
      <c r="E3553">
        <v>33048353</v>
      </c>
      <c r="F3553" t="s">
        <v>59</v>
      </c>
      <c r="G3553" t="s">
        <v>10283</v>
      </c>
      <c r="H3553">
        <v>-31951647</v>
      </c>
      <c r="I3553" t="s">
        <v>7395</v>
      </c>
      <c r="J3553" t="s">
        <v>19</v>
      </c>
      <c r="K3553" t="s">
        <v>20</v>
      </c>
      <c r="L3553">
        <v>65000000</v>
      </c>
      <c r="M3553">
        <v>7.7</v>
      </c>
      <c r="N3553" t="s">
        <v>10284</v>
      </c>
    </row>
    <row r="3554" spans="1:14">
      <c r="A3554" t="s">
        <v>862</v>
      </c>
      <c r="B3554">
        <v>237</v>
      </c>
      <c r="C3554">
        <v>113</v>
      </c>
      <c r="D3554" t="s">
        <v>10285</v>
      </c>
      <c r="E3554">
        <v>28031250</v>
      </c>
      <c r="F3554" t="s">
        <v>1086</v>
      </c>
      <c r="G3554" t="s">
        <v>10286</v>
      </c>
      <c r="H3554">
        <v>-31968750</v>
      </c>
      <c r="I3554" t="s">
        <v>2449</v>
      </c>
      <c r="J3554" t="s">
        <v>19</v>
      </c>
      <c r="K3554" t="s">
        <v>379</v>
      </c>
      <c r="L3554">
        <v>60000000</v>
      </c>
      <c r="M3554">
        <v>5.2</v>
      </c>
      <c r="N3554" t="s">
        <v>2106</v>
      </c>
    </row>
    <row r="3555" spans="1:14">
      <c r="A3555" t="s">
        <v>1917</v>
      </c>
      <c r="B3555">
        <v>273</v>
      </c>
      <c r="C3555">
        <v>122</v>
      </c>
      <c r="D3555" t="s">
        <v>10287</v>
      </c>
      <c r="E3555">
        <v>6594136</v>
      </c>
      <c r="F3555" t="s">
        <v>9244</v>
      </c>
      <c r="G3555" t="s">
        <v>10288</v>
      </c>
      <c r="H3555">
        <v>-32005864</v>
      </c>
      <c r="I3555" t="s">
        <v>10289</v>
      </c>
      <c r="J3555" t="s">
        <v>75</v>
      </c>
      <c r="K3555" t="s">
        <v>3914</v>
      </c>
      <c r="L3555">
        <v>38600000</v>
      </c>
      <c r="M3555">
        <v>6.5</v>
      </c>
      <c r="N3555" t="s">
        <v>10290</v>
      </c>
    </row>
    <row r="3556" spans="1:14">
      <c r="A3556" t="s">
        <v>1806</v>
      </c>
      <c r="B3556">
        <v>76</v>
      </c>
      <c r="C3556">
        <v>136</v>
      </c>
      <c r="D3556" t="s">
        <v>1987</v>
      </c>
      <c r="E3556">
        <v>37901509</v>
      </c>
      <c r="F3556" t="s">
        <v>1177</v>
      </c>
      <c r="G3556" t="s">
        <v>10291</v>
      </c>
      <c r="H3556">
        <v>-32098491</v>
      </c>
      <c r="I3556" t="s">
        <v>2121</v>
      </c>
      <c r="J3556" t="s">
        <v>19</v>
      </c>
      <c r="K3556" t="s">
        <v>20</v>
      </c>
      <c r="L3556">
        <v>70000000</v>
      </c>
      <c r="M3556">
        <v>7</v>
      </c>
      <c r="N3556" t="s">
        <v>8920</v>
      </c>
    </row>
    <row r="3557" spans="1:14">
      <c r="A3557" t="s">
        <v>440</v>
      </c>
      <c r="B3557">
        <v>36</v>
      </c>
      <c r="C3557">
        <v>123</v>
      </c>
      <c r="D3557" t="s">
        <v>2347</v>
      </c>
      <c r="E3557">
        <v>25900000</v>
      </c>
      <c r="F3557" t="s">
        <v>1680</v>
      </c>
      <c r="G3557" t="s">
        <v>10292</v>
      </c>
      <c r="H3557">
        <v>-32100000</v>
      </c>
      <c r="I3557" t="s">
        <v>637</v>
      </c>
      <c r="J3557" t="s">
        <v>19</v>
      </c>
      <c r="K3557" t="s">
        <v>20</v>
      </c>
      <c r="L3557">
        <v>58000000</v>
      </c>
      <c r="M3557">
        <v>6.5</v>
      </c>
      <c r="N3557" t="s">
        <v>5035</v>
      </c>
    </row>
    <row r="3558" spans="1:14">
      <c r="A3558" t="s">
        <v>955</v>
      </c>
      <c r="B3558">
        <v>78</v>
      </c>
      <c r="C3558">
        <v>172</v>
      </c>
      <c r="D3558" t="s">
        <v>2620</v>
      </c>
      <c r="E3558">
        <v>22843047</v>
      </c>
      <c r="F3558" t="s">
        <v>1520</v>
      </c>
      <c r="G3558" t="s">
        <v>10293</v>
      </c>
      <c r="H3558">
        <v>-32156953</v>
      </c>
      <c r="I3558" t="s">
        <v>3389</v>
      </c>
      <c r="J3558" t="s">
        <v>19</v>
      </c>
      <c r="K3558" t="s">
        <v>20</v>
      </c>
      <c r="L3558">
        <v>55000000</v>
      </c>
      <c r="M3558">
        <v>5.9</v>
      </c>
      <c r="N3558" t="s">
        <v>10294</v>
      </c>
    </row>
    <row r="3559" spans="1:14">
      <c r="A3559" t="s">
        <v>5066</v>
      </c>
      <c r="B3559">
        <v>197</v>
      </c>
      <c r="C3559">
        <v>106</v>
      </c>
      <c r="D3559" t="s">
        <v>9615</v>
      </c>
      <c r="E3559">
        <v>37760080</v>
      </c>
      <c r="F3559" t="s">
        <v>1139</v>
      </c>
      <c r="G3559" t="s">
        <v>10295</v>
      </c>
      <c r="H3559">
        <v>-32239920</v>
      </c>
      <c r="I3559" t="s">
        <v>3695</v>
      </c>
      <c r="J3559" t="s">
        <v>19</v>
      </c>
      <c r="K3559" t="s">
        <v>20</v>
      </c>
      <c r="L3559">
        <v>70000000</v>
      </c>
      <c r="M3559">
        <v>6.1</v>
      </c>
      <c r="N3559" t="s">
        <v>2814</v>
      </c>
    </row>
    <row r="3560" spans="1:14">
      <c r="A3560" t="s">
        <v>292</v>
      </c>
      <c r="B3560">
        <v>132</v>
      </c>
      <c r="C3560">
        <v>106</v>
      </c>
      <c r="D3560" t="s">
        <v>1700</v>
      </c>
      <c r="E3560">
        <v>37754208</v>
      </c>
      <c r="F3560" t="s">
        <v>77</v>
      </c>
      <c r="G3560" t="s">
        <v>10296</v>
      </c>
      <c r="H3560">
        <v>-32245792</v>
      </c>
      <c r="I3560" t="s">
        <v>2174</v>
      </c>
      <c r="J3560" t="s">
        <v>19</v>
      </c>
      <c r="K3560" t="s">
        <v>20</v>
      </c>
      <c r="L3560">
        <v>70000000</v>
      </c>
      <c r="M3560">
        <v>6.3</v>
      </c>
      <c r="N3560" t="s">
        <v>4297</v>
      </c>
    </row>
    <row r="3561" spans="1:14">
      <c r="A3561" t="s">
        <v>670</v>
      </c>
      <c r="B3561">
        <v>292</v>
      </c>
      <c r="C3561">
        <v>123</v>
      </c>
      <c r="D3561" t="s">
        <v>10297</v>
      </c>
      <c r="E3561">
        <v>7689458</v>
      </c>
      <c r="F3561" t="s">
        <v>2033</v>
      </c>
      <c r="G3561" t="s">
        <v>10298</v>
      </c>
      <c r="H3561">
        <v>-32310542</v>
      </c>
      <c r="I3561" t="s">
        <v>378</v>
      </c>
      <c r="J3561" t="s">
        <v>19</v>
      </c>
      <c r="K3561" t="s">
        <v>379</v>
      </c>
      <c r="L3561">
        <v>40000000</v>
      </c>
      <c r="M3561">
        <v>6.8</v>
      </c>
      <c r="N3561" t="s">
        <v>10299</v>
      </c>
    </row>
    <row r="3562" spans="1:14">
      <c r="A3562" t="s">
        <v>1731</v>
      </c>
      <c r="B3562">
        <v>321</v>
      </c>
      <c r="C3562">
        <v>103</v>
      </c>
      <c r="D3562" t="s">
        <v>1139</v>
      </c>
      <c r="E3562">
        <v>67631157</v>
      </c>
      <c r="F3562" t="s">
        <v>338</v>
      </c>
      <c r="G3562" t="s">
        <v>10300</v>
      </c>
      <c r="H3562">
        <v>-32368843</v>
      </c>
      <c r="I3562" t="s">
        <v>4011</v>
      </c>
      <c r="J3562" t="s">
        <v>19</v>
      </c>
      <c r="K3562" t="s">
        <v>20</v>
      </c>
      <c r="L3562">
        <v>100000000</v>
      </c>
      <c r="M3562">
        <v>6</v>
      </c>
      <c r="N3562" t="s">
        <v>10301</v>
      </c>
    </row>
    <row r="3563" spans="1:14">
      <c r="A3563" t="s">
        <v>1731</v>
      </c>
      <c r="B3563">
        <v>321</v>
      </c>
      <c r="C3563">
        <v>103</v>
      </c>
      <c r="D3563" t="s">
        <v>1139</v>
      </c>
      <c r="E3563">
        <v>67631157</v>
      </c>
      <c r="F3563" t="s">
        <v>338</v>
      </c>
      <c r="G3563" t="s">
        <v>10300</v>
      </c>
      <c r="H3563">
        <v>-32368843</v>
      </c>
      <c r="I3563" t="s">
        <v>4011</v>
      </c>
      <c r="J3563" t="s">
        <v>19</v>
      </c>
      <c r="K3563" t="s">
        <v>20</v>
      </c>
      <c r="L3563">
        <v>100000000</v>
      </c>
      <c r="M3563">
        <v>6</v>
      </c>
      <c r="N3563" t="s">
        <v>10301</v>
      </c>
    </row>
    <row r="3564" spans="1:14">
      <c r="A3564" t="s">
        <v>823</v>
      </c>
      <c r="B3564">
        <v>134</v>
      </c>
      <c r="C3564">
        <v>135</v>
      </c>
      <c r="D3564" t="s">
        <v>7795</v>
      </c>
      <c r="E3564">
        <v>32598931</v>
      </c>
      <c r="F3564" t="s">
        <v>9362</v>
      </c>
      <c r="G3564" t="s">
        <v>10302</v>
      </c>
      <c r="H3564">
        <v>-32401069</v>
      </c>
      <c r="I3564" t="s">
        <v>2059</v>
      </c>
      <c r="J3564" t="s">
        <v>19</v>
      </c>
      <c r="K3564" t="s">
        <v>20</v>
      </c>
      <c r="L3564">
        <v>65000000</v>
      </c>
      <c r="M3564">
        <v>6.2</v>
      </c>
      <c r="N3564" t="s">
        <v>2318</v>
      </c>
    </row>
    <row r="3565" spans="1:14">
      <c r="A3565" t="s">
        <v>336</v>
      </c>
      <c r="B3565">
        <v>115</v>
      </c>
      <c r="C3565">
        <v>122</v>
      </c>
      <c r="D3565" t="s">
        <v>946</v>
      </c>
      <c r="E3565">
        <v>22362500</v>
      </c>
      <c r="F3565" t="s">
        <v>1044</v>
      </c>
      <c r="G3565" t="s">
        <v>10303</v>
      </c>
      <c r="H3565">
        <v>-32637500</v>
      </c>
      <c r="I3565" t="s">
        <v>650</v>
      </c>
      <c r="J3565" t="s">
        <v>19</v>
      </c>
      <c r="K3565" t="s">
        <v>20</v>
      </c>
      <c r="L3565">
        <v>55000000</v>
      </c>
      <c r="M3565">
        <v>6.1</v>
      </c>
      <c r="N3565" t="s">
        <v>167</v>
      </c>
    </row>
    <row r="3566" spans="1:14">
      <c r="A3566" t="s">
        <v>4952</v>
      </c>
      <c r="B3566">
        <v>40</v>
      </c>
      <c r="C3566">
        <v>105</v>
      </c>
      <c r="D3566" t="s">
        <v>10304</v>
      </c>
      <c r="E3566">
        <v>35324232</v>
      </c>
      <c r="F3566" t="s">
        <v>5182</v>
      </c>
      <c r="G3566" t="s">
        <v>10305</v>
      </c>
      <c r="H3566">
        <v>-32675768</v>
      </c>
      <c r="I3566" t="s">
        <v>10306</v>
      </c>
      <c r="J3566" t="s">
        <v>19</v>
      </c>
      <c r="K3566" t="s">
        <v>20</v>
      </c>
      <c r="L3566">
        <v>68000000</v>
      </c>
      <c r="M3566">
        <v>5.6</v>
      </c>
      <c r="N3566" t="s">
        <v>2492</v>
      </c>
    </row>
    <row r="3567" spans="1:14">
      <c r="A3567" t="s">
        <v>1297</v>
      </c>
      <c r="B3567">
        <v>140</v>
      </c>
      <c r="C3567">
        <v>136</v>
      </c>
      <c r="D3567" t="s">
        <v>2172</v>
      </c>
      <c r="E3567">
        <v>67286731</v>
      </c>
      <c r="F3567" t="s">
        <v>190</v>
      </c>
      <c r="G3567" t="s">
        <v>10307</v>
      </c>
      <c r="H3567">
        <v>-32713269</v>
      </c>
      <c r="I3567" t="s">
        <v>6791</v>
      </c>
      <c r="J3567" t="s">
        <v>19</v>
      </c>
      <c r="K3567" t="s">
        <v>20</v>
      </c>
      <c r="L3567">
        <v>100000000</v>
      </c>
      <c r="M3567">
        <v>6.7</v>
      </c>
      <c r="N3567" t="s">
        <v>9065</v>
      </c>
    </row>
    <row r="3568" spans="1:14">
      <c r="A3568" t="s">
        <v>514</v>
      </c>
      <c r="B3568">
        <v>87</v>
      </c>
      <c r="C3568">
        <v>74</v>
      </c>
      <c r="D3568" t="s">
        <v>2052</v>
      </c>
      <c r="E3568">
        <v>7262288</v>
      </c>
      <c r="F3568" t="s">
        <v>666</v>
      </c>
      <c r="G3568" t="s">
        <v>10308</v>
      </c>
      <c r="H3568">
        <v>-32737712</v>
      </c>
      <c r="I3568" t="s">
        <v>1562</v>
      </c>
      <c r="J3568" t="s">
        <v>19</v>
      </c>
      <c r="K3568" t="s">
        <v>20</v>
      </c>
      <c r="L3568">
        <v>40000000</v>
      </c>
      <c r="M3568">
        <v>6.5</v>
      </c>
      <c r="N3568" t="s">
        <v>2762</v>
      </c>
    </row>
    <row r="3569" spans="1:14">
      <c r="A3569" t="s">
        <v>3495</v>
      </c>
      <c r="B3569">
        <v>50</v>
      </c>
      <c r="C3569">
        <v>121</v>
      </c>
      <c r="D3569" t="s">
        <v>1632</v>
      </c>
      <c r="E3569">
        <v>2221994</v>
      </c>
      <c r="F3569" t="s">
        <v>739</v>
      </c>
      <c r="G3569" t="s">
        <v>10309</v>
      </c>
      <c r="H3569">
        <v>-32778006</v>
      </c>
      <c r="I3569" t="s">
        <v>3040</v>
      </c>
      <c r="J3569" t="s">
        <v>19</v>
      </c>
      <c r="K3569" t="s">
        <v>7040</v>
      </c>
      <c r="L3569">
        <v>35000000</v>
      </c>
      <c r="M3569">
        <v>6.4</v>
      </c>
      <c r="N3569" t="s">
        <v>1405</v>
      </c>
    </row>
    <row r="3570" spans="1:14">
      <c r="A3570" t="s">
        <v>966</v>
      </c>
      <c r="B3570">
        <v>122</v>
      </c>
      <c r="C3570">
        <v>105</v>
      </c>
      <c r="D3570" t="s">
        <v>3069</v>
      </c>
      <c r="E3570">
        <v>99462</v>
      </c>
      <c r="F3570" t="s">
        <v>771</v>
      </c>
      <c r="G3570" t="s">
        <v>10310</v>
      </c>
      <c r="H3570">
        <v>-32900538</v>
      </c>
      <c r="I3570" t="s">
        <v>5491</v>
      </c>
      <c r="J3570" t="s">
        <v>19</v>
      </c>
      <c r="K3570" t="s">
        <v>822</v>
      </c>
      <c r="L3570">
        <v>33000000</v>
      </c>
      <c r="M3570">
        <v>7.1</v>
      </c>
      <c r="N3570" t="s">
        <v>10311</v>
      </c>
    </row>
    <row r="3571" spans="1:14">
      <c r="A3571" t="s">
        <v>561</v>
      </c>
      <c r="B3571">
        <v>96</v>
      </c>
      <c r="C3571">
        <v>133</v>
      </c>
      <c r="D3571" t="s">
        <v>1129</v>
      </c>
      <c r="E3571">
        <v>31054924</v>
      </c>
      <c r="F3571" t="s">
        <v>45</v>
      </c>
      <c r="G3571" t="s">
        <v>10312</v>
      </c>
      <c r="H3571">
        <v>-32945076</v>
      </c>
      <c r="I3571" t="s">
        <v>1204</v>
      </c>
      <c r="J3571" t="s">
        <v>19</v>
      </c>
      <c r="K3571" t="s">
        <v>20</v>
      </c>
      <c r="L3571">
        <v>64000000</v>
      </c>
      <c r="M3571">
        <v>5.0999999999999996</v>
      </c>
      <c r="N3571" t="s">
        <v>4408</v>
      </c>
    </row>
    <row r="3572" spans="1:14">
      <c r="A3572" t="s">
        <v>2612</v>
      </c>
      <c r="B3572">
        <v>376</v>
      </c>
      <c r="C3572">
        <v>107</v>
      </c>
      <c r="D3572" t="s">
        <v>10313</v>
      </c>
      <c r="E3572">
        <v>12026670</v>
      </c>
      <c r="F3572" t="s">
        <v>1875</v>
      </c>
      <c r="G3572" t="s">
        <v>10314</v>
      </c>
      <c r="H3572">
        <v>-32973330</v>
      </c>
      <c r="I3572" t="s">
        <v>10315</v>
      </c>
      <c r="J3572" t="s">
        <v>19</v>
      </c>
      <c r="K3572" t="s">
        <v>20</v>
      </c>
      <c r="L3572">
        <v>45000000</v>
      </c>
      <c r="M3572">
        <v>6.4</v>
      </c>
      <c r="N3572" t="s">
        <v>524</v>
      </c>
    </row>
    <row r="3573" spans="1:14">
      <c r="A3573" t="s">
        <v>2258</v>
      </c>
      <c r="B3573">
        <v>63</v>
      </c>
      <c r="C3573">
        <v>95</v>
      </c>
      <c r="D3573" t="s">
        <v>69</v>
      </c>
      <c r="E3573">
        <v>2954405</v>
      </c>
      <c r="F3573" t="s">
        <v>421</v>
      </c>
      <c r="G3573" t="s">
        <v>10316</v>
      </c>
      <c r="H3573">
        <v>-33045595</v>
      </c>
      <c r="I3573" t="s">
        <v>7874</v>
      </c>
      <c r="J3573" t="s">
        <v>19</v>
      </c>
      <c r="K3573" t="s">
        <v>20</v>
      </c>
      <c r="L3573">
        <v>36000000</v>
      </c>
      <c r="M3573">
        <v>5.3</v>
      </c>
      <c r="N3573" t="s">
        <v>7016</v>
      </c>
    </row>
    <row r="3574" spans="1:14">
      <c r="A3574" t="s">
        <v>1140</v>
      </c>
      <c r="B3574">
        <v>157</v>
      </c>
      <c r="C3574">
        <v>116</v>
      </c>
      <c r="D3574" t="s">
        <v>4259</v>
      </c>
      <c r="E3574">
        <v>36931089</v>
      </c>
      <c r="F3574" t="s">
        <v>651</v>
      </c>
      <c r="G3574" t="s">
        <v>10317</v>
      </c>
      <c r="H3574">
        <v>-33068911</v>
      </c>
      <c r="I3574" t="s">
        <v>2766</v>
      </c>
      <c r="J3574" t="s">
        <v>19</v>
      </c>
      <c r="K3574" t="s">
        <v>20</v>
      </c>
      <c r="L3574">
        <v>70000000</v>
      </c>
      <c r="M3574">
        <v>5.6</v>
      </c>
      <c r="N3574" t="s">
        <v>57</v>
      </c>
    </row>
    <row r="3575" spans="1:14">
      <c r="A3575" t="s">
        <v>3670</v>
      </c>
      <c r="B3575">
        <v>76</v>
      </c>
      <c r="C3575">
        <v>110</v>
      </c>
      <c r="D3575" t="s">
        <v>3670</v>
      </c>
      <c r="E3575">
        <v>5881504</v>
      </c>
      <c r="F3575" t="s">
        <v>1562</v>
      </c>
      <c r="G3575" t="s">
        <v>10318</v>
      </c>
      <c r="H3575">
        <v>-33118496</v>
      </c>
      <c r="I3575" t="s">
        <v>5051</v>
      </c>
      <c r="J3575" t="s">
        <v>19</v>
      </c>
      <c r="K3575" t="s">
        <v>20</v>
      </c>
      <c r="L3575">
        <v>39000000</v>
      </c>
      <c r="M3575">
        <v>5.3</v>
      </c>
      <c r="N3575" t="s">
        <v>8731</v>
      </c>
    </row>
    <row r="3576" spans="1:14">
      <c r="A3576" t="s">
        <v>2884</v>
      </c>
      <c r="B3576">
        <v>22</v>
      </c>
      <c r="C3576">
        <v>99</v>
      </c>
      <c r="D3576" t="s">
        <v>1109</v>
      </c>
      <c r="E3576">
        <v>16671505</v>
      </c>
      <c r="F3576" t="s">
        <v>3256</v>
      </c>
      <c r="G3576" t="s">
        <v>10319</v>
      </c>
      <c r="H3576">
        <v>-33328495</v>
      </c>
      <c r="I3576" t="s">
        <v>10320</v>
      </c>
      <c r="J3576" t="s">
        <v>19</v>
      </c>
      <c r="K3576" t="s">
        <v>20</v>
      </c>
      <c r="L3576">
        <v>50000000</v>
      </c>
      <c r="M3576">
        <v>5.9</v>
      </c>
      <c r="N3576" t="s">
        <v>10321</v>
      </c>
    </row>
    <row r="3577" spans="1:14">
      <c r="A3577" t="s">
        <v>419</v>
      </c>
      <c r="B3577">
        <v>172</v>
      </c>
      <c r="C3577">
        <v>130</v>
      </c>
      <c r="D3577" t="s">
        <v>5242</v>
      </c>
      <c r="E3577">
        <v>26616590</v>
      </c>
      <c r="F3577" t="s">
        <v>8525</v>
      </c>
      <c r="G3577" t="s">
        <v>10322</v>
      </c>
      <c r="H3577">
        <v>-33383410</v>
      </c>
      <c r="I3577" t="s">
        <v>987</v>
      </c>
      <c r="J3577" t="s">
        <v>19</v>
      </c>
      <c r="K3577" t="s">
        <v>379</v>
      </c>
      <c r="L3577">
        <v>60000000</v>
      </c>
      <c r="M3577">
        <v>6.7</v>
      </c>
      <c r="N3577" t="s">
        <v>1922</v>
      </c>
    </row>
    <row r="3578" spans="1:14">
      <c r="A3578" t="s">
        <v>1053</v>
      </c>
      <c r="B3578">
        <v>196</v>
      </c>
      <c r="C3578">
        <v>92</v>
      </c>
      <c r="D3578" t="s">
        <v>10323</v>
      </c>
      <c r="E3578">
        <v>111505642</v>
      </c>
      <c r="F3578" t="s">
        <v>3268</v>
      </c>
      <c r="G3578" t="s">
        <v>10324</v>
      </c>
      <c r="H3578">
        <v>-33494358</v>
      </c>
      <c r="I3578" t="s">
        <v>3752</v>
      </c>
      <c r="J3578" t="s">
        <v>19</v>
      </c>
      <c r="K3578" t="s">
        <v>20</v>
      </c>
      <c r="L3578">
        <v>145000000</v>
      </c>
      <c r="M3578">
        <v>6.9</v>
      </c>
      <c r="N3578" t="s">
        <v>2198</v>
      </c>
    </row>
    <row r="3579" spans="1:14">
      <c r="A3579" t="s">
        <v>2237</v>
      </c>
      <c r="B3579">
        <v>265</v>
      </c>
      <c r="C3579">
        <v>102</v>
      </c>
      <c r="D3579" t="s">
        <v>3601</v>
      </c>
      <c r="E3579">
        <v>34350553</v>
      </c>
      <c r="F3579" t="s">
        <v>2766</v>
      </c>
      <c r="G3579" t="s">
        <v>10325</v>
      </c>
      <c r="H3579">
        <v>-33649447</v>
      </c>
      <c r="I3579" t="s">
        <v>10127</v>
      </c>
      <c r="J3579" t="s">
        <v>19</v>
      </c>
      <c r="K3579" t="s">
        <v>20</v>
      </c>
      <c r="L3579">
        <v>68000000</v>
      </c>
      <c r="M3579">
        <v>5.7</v>
      </c>
      <c r="N3579" t="s">
        <v>4297</v>
      </c>
    </row>
    <row r="3580" spans="1:14">
      <c r="A3580" t="s">
        <v>2237</v>
      </c>
      <c r="B3580">
        <v>265</v>
      </c>
      <c r="C3580">
        <v>102</v>
      </c>
      <c r="D3580" t="s">
        <v>3601</v>
      </c>
      <c r="E3580">
        <v>34350553</v>
      </c>
      <c r="F3580" t="s">
        <v>2766</v>
      </c>
      <c r="G3580" t="s">
        <v>10325</v>
      </c>
      <c r="H3580">
        <v>-33649447</v>
      </c>
      <c r="I3580" t="s">
        <v>10127</v>
      </c>
      <c r="J3580" t="s">
        <v>19</v>
      </c>
      <c r="K3580" t="s">
        <v>20</v>
      </c>
      <c r="L3580">
        <v>68000000</v>
      </c>
      <c r="M3580">
        <v>5.7</v>
      </c>
      <c r="N3580" t="s">
        <v>4297</v>
      </c>
    </row>
    <row r="3581" spans="1:14">
      <c r="A3581" t="s">
        <v>5708</v>
      </c>
      <c r="B3581">
        <v>98</v>
      </c>
      <c r="C3581">
        <v>85</v>
      </c>
      <c r="D3581" t="s">
        <v>10326</v>
      </c>
      <c r="E3581">
        <v>26288320</v>
      </c>
      <c r="F3581" t="s">
        <v>1177</v>
      </c>
      <c r="G3581" t="s">
        <v>10327</v>
      </c>
      <c r="H3581">
        <v>-33711680</v>
      </c>
      <c r="I3581" t="s">
        <v>10328</v>
      </c>
      <c r="J3581" t="s">
        <v>19</v>
      </c>
      <c r="K3581" t="s">
        <v>20</v>
      </c>
      <c r="L3581">
        <v>60000000</v>
      </c>
      <c r="M3581">
        <v>6.7</v>
      </c>
      <c r="N3581" t="s">
        <v>10329</v>
      </c>
    </row>
    <row r="3582" spans="1:14">
      <c r="A3582" t="s">
        <v>1292</v>
      </c>
      <c r="B3582">
        <v>174</v>
      </c>
      <c r="C3582">
        <v>84</v>
      </c>
      <c r="D3582" t="s">
        <v>5118</v>
      </c>
      <c r="E3582">
        <v>21283440</v>
      </c>
      <c r="F3582" t="s">
        <v>3429</v>
      </c>
      <c r="G3582" t="s">
        <v>10330</v>
      </c>
      <c r="H3582">
        <v>-33716560</v>
      </c>
      <c r="I3582" t="s">
        <v>4145</v>
      </c>
      <c r="J3582" t="s">
        <v>19</v>
      </c>
      <c r="K3582" t="s">
        <v>20</v>
      </c>
      <c r="L3582">
        <v>55000000</v>
      </c>
      <c r="M3582">
        <v>6</v>
      </c>
      <c r="N3582" t="s">
        <v>205</v>
      </c>
    </row>
    <row r="3583" spans="1:14">
      <c r="A3583" t="s">
        <v>1190</v>
      </c>
      <c r="B3583">
        <v>108</v>
      </c>
      <c r="C3583">
        <v>100</v>
      </c>
      <c r="D3583" t="s">
        <v>1123</v>
      </c>
      <c r="E3583">
        <v>7204138</v>
      </c>
      <c r="F3583" t="s">
        <v>5278</v>
      </c>
      <c r="G3583" t="s">
        <v>10331</v>
      </c>
      <c r="H3583">
        <v>-33795862</v>
      </c>
      <c r="I3583" t="s">
        <v>10332</v>
      </c>
      <c r="J3583" t="s">
        <v>19</v>
      </c>
      <c r="K3583" t="s">
        <v>20</v>
      </c>
      <c r="L3583">
        <v>41000000</v>
      </c>
      <c r="M3583">
        <v>6.2</v>
      </c>
      <c r="N3583" t="s">
        <v>57</v>
      </c>
    </row>
    <row r="3584" spans="1:14">
      <c r="A3584" t="s">
        <v>1084</v>
      </c>
      <c r="B3584">
        <v>106</v>
      </c>
      <c r="C3584">
        <v>106</v>
      </c>
      <c r="D3584" t="s">
        <v>2945</v>
      </c>
      <c r="E3584">
        <v>11146409</v>
      </c>
      <c r="F3584" t="s">
        <v>485</v>
      </c>
      <c r="G3584" t="s">
        <v>10333</v>
      </c>
      <c r="H3584">
        <v>-33853591</v>
      </c>
      <c r="I3584" t="s">
        <v>18</v>
      </c>
      <c r="J3584" t="s">
        <v>19</v>
      </c>
      <c r="K3584" t="s">
        <v>20</v>
      </c>
      <c r="L3584">
        <v>45000000</v>
      </c>
      <c r="M3584">
        <v>6</v>
      </c>
      <c r="N3584" t="s">
        <v>2106</v>
      </c>
    </row>
    <row r="3585" spans="1:14">
      <c r="A3585" t="s">
        <v>6505</v>
      </c>
      <c r="B3585">
        <v>78</v>
      </c>
      <c r="C3585">
        <v>105</v>
      </c>
      <c r="D3585" t="s">
        <v>10334</v>
      </c>
      <c r="E3585">
        <v>2126511</v>
      </c>
      <c r="F3585" t="s">
        <v>433</v>
      </c>
      <c r="G3585" t="s">
        <v>10335</v>
      </c>
      <c r="H3585">
        <v>-33873489</v>
      </c>
      <c r="I3585" t="s">
        <v>8989</v>
      </c>
      <c r="J3585" t="s">
        <v>105</v>
      </c>
      <c r="K3585" t="s">
        <v>3914</v>
      </c>
      <c r="L3585">
        <v>36000000</v>
      </c>
      <c r="M3585">
        <v>7.2</v>
      </c>
      <c r="N3585" t="s">
        <v>10336</v>
      </c>
    </row>
    <row r="3586" spans="1:14">
      <c r="A3586" t="s">
        <v>731</v>
      </c>
      <c r="B3586">
        <v>83</v>
      </c>
      <c r="C3586">
        <v>102</v>
      </c>
      <c r="D3586" t="s">
        <v>1621</v>
      </c>
      <c r="E3586">
        <v>6114237</v>
      </c>
      <c r="F3586" t="s">
        <v>3478</v>
      </c>
      <c r="G3586" t="s">
        <v>10337</v>
      </c>
      <c r="H3586">
        <v>-33885763</v>
      </c>
      <c r="I3586" t="s">
        <v>7017</v>
      </c>
      <c r="J3586" t="s">
        <v>19</v>
      </c>
      <c r="K3586" t="s">
        <v>20</v>
      </c>
      <c r="L3586">
        <v>40000000</v>
      </c>
      <c r="M3586">
        <v>6.2</v>
      </c>
      <c r="N3586" t="s">
        <v>3559</v>
      </c>
    </row>
    <row r="3587" spans="1:14">
      <c r="A3587" t="s">
        <v>261</v>
      </c>
      <c r="B3587">
        <v>367</v>
      </c>
      <c r="C3587">
        <v>158</v>
      </c>
      <c r="D3587" t="s">
        <v>4757</v>
      </c>
      <c r="E3587">
        <v>166112167</v>
      </c>
      <c r="F3587" t="s">
        <v>1686</v>
      </c>
      <c r="G3587" t="s">
        <v>10338</v>
      </c>
      <c r="H3587">
        <v>-33887833</v>
      </c>
      <c r="I3587" t="s">
        <v>3117</v>
      </c>
      <c r="J3587" t="s">
        <v>19</v>
      </c>
      <c r="K3587" t="s">
        <v>20</v>
      </c>
      <c r="L3587">
        <v>200000000</v>
      </c>
      <c r="M3587">
        <v>5.8</v>
      </c>
      <c r="N3587" t="s">
        <v>63</v>
      </c>
    </row>
    <row r="3588" spans="1:14">
      <c r="A3588" t="s">
        <v>809</v>
      </c>
      <c r="B3588">
        <v>125</v>
      </c>
      <c r="C3588">
        <v>105</v>
      </c>
      <c r="D3588" t="s">
        <v>2368</v>
      </c>
      <c r="E3588">
        <v>71017784</v>
      </c>
      <c r="F3588" t="s">
        <v>6777</v>
      </c>
      <c r="G3588" t="s">
        <v>10339</v>
      </c>
      <c r="H3588">
        <v>-33982216</v>
      </c>
      <c r="I3588" t="s">
        <v>10340</v>
      </c>
      <c r="J3588" t="s">
        <v>19</v>
      </c>
      <c r="K3588" t="s">
        <v>20</v>
      </c>
      <c r="L3588">
        <v>105000000</v>
      </c>
      <c r="M3588">
        <v>5.4</v>
      </c>
      <c r="N3588" t="s">
        <v>303</v>
      </c>
    </row>
    <row r="3589" spans="1:14">
      <c r="A3589" t="s">
        <v>4671</v>
      </c>
      <c r="B3589">
        <v>60</v>
      </c>
      <c r="C3589">
        <v>85</v>
      </c>
      <c r="D3589" t="s">
        <v>10341</v>
      </c>
      <c r="E3589">
        <v>4091</v>
      </c>
      <c r="F3589" t="s">
        <v>10342</v>
      </c>
      <c r="G3589" t="s">
        <v>10343</v>
      </c>
      <c r="H3589">
        <v>-33995909</v>
      </c>
      <c r="I3589" t="s">
        <v>10344</v>
      </c>
      <c r="J3589" t="s">
        <v>19</v>
      </c>
      <c r="K3589" t="s">
        <v>9406</v>
      </c>
      <c r="L3589">
        <v>34000000</v>
      </c>
      <c r="M3589">
        <v>6.3</v>
      </c>
      <c r="N3589" t="s">
        <v>303</v>
      </c>
    </row>
    <row r="3590" spans="1:14">
      <c r="A3590" t="s">
        <v>644</v>
      </c>
      <c r="B3590">
        <v>159</v>
      </c>
      <c r="C3590">
        <v>110</v>
      </c>
      <c r="D3590" t="s">
        <v>8471</v>
      </c>
      <c r="E3590">
        <v>5773519</v>
      </c>
      <c r="F3590" t="s">
        <v>376</v>
      </c>
      <c r="G3590" t="s">
        <v>10345</v>
      </c>
      <c r="H3590">
        <v>-34226481</v>
      </c>
      <c r="I3590" t="s">
        <v>5555</v>
      </c>
      <c r="J3590" t="s">
        <v>19</v>
      </c>
      <c r="K3590" t="s">
        <v>20</v>
      </c>
      <c r="L3590">
        <v>40000000</v>
      </c>
      <c r="M3590">
        <v>6</v>
      </c>
      <c r="N3590" t="s">
        <v>3011</v>
      </c>
    </row>
    <row r="3591" spans="1:14">
      <c r="A3591" t="s">
        <v>644</v>
      </c>
      <c r="B3591">
        <v>159</v>
      </c>
      <c r="C3591">
        <v>110</v>
      </c>
      <c r="D3591" t="s">
        <v>8471</v>
      </c>
      <c r="E3591">
        <v>5773519</v>
      </c>
      <c r="F3591" t="s">
        <v>376</v>
      </c>
      <c r="G3591" t="s">
        <v>10345</v>
      </c>
      <c r="H3591">
        <v>-34226481</v>
      </c>
      <c r="I3591" t="s">
        <v>5555</v>
      </c>
      <c r="J3591" t="s">
        <v>19</v>
      </c>
      <c r="K3591" t="s">
        <v>20</v>
      </c>
      <c r="L3591">
        <v>40000000</v>
      </c>
      <c r="M3591">
        <v>6</v>
      </c>
      <c r="N3591" t="s">
        <v>3011</v>
      </c>
    </row>
    <row r="3592" spans="1:14">
      <c r="A3592" t="s">
        <v>644</v>
      </c>
      <c r="B3592">
        <v>159</v>
      </c>
      <c r="C3592">
        <v>110</v>
      </c>
      <c r="D3592" t="s">
        <v>8471</v>
      </c>
      <c r="E3592">
        <v>5773519</v>
      </c>
      <c r="F3592" t="s">
        <v>376</v>
      </c>
      <c r="G3592" t="s">
        <v>10345</v>
      </c>
      <c r="H3592">
        <v>-34226481</v>
      </c>
      <c r="I3592" t="s">
        <v>5555</v>
      </c>
      <c r="J3592" t="s">
        <v>19</v>
      </c>
      <c r="K3592" t="s">
        <v>20</v>
      </c>
      <c r="L3592">
        <v>40000000</v>
      </c>
      <c r="M3592">
        <v>6</v>
      </c>
      <c r="N3592" t="s">
        <v>3011</v>
      </c>
    </row>
    <row r="3593" spans="1:14">
      <c r="A3593" t="s">
        <v>1379</v>
      </c>
      <c r="B3593">
        <v>175</v>
      </c>
      <c r="C3593">
        <v>136</v>
      </c>
      <c r="D3593" t="s">
        <v>458</v>
      </c>
      <c r="E3593">
        <v>33685268</v>
      </c>
      <c r="F3593" t="s">
        <v>86</v>
      </c>
      <c r="G3593" t="s">
        <v>10346</v>
      </c>
      <c r="H3593">
        <v>-34314732</v>
      </c>
      <c r="I3593" t="s">
        <v>10347</v>
      </c>
      <c r="J3593" t="s">
        <v>19</v>
      </c>
      <c r="K3593" t="s">
        <v>20</v>
      </c>
      <c r="L3593">
        <v>68000000</v>
      </c>
      <c r="M3593">
        <v>5.5</v>
      </c>
      <c r="N3593" t="s">
        <v>3011</v>
      </c>
    </row>
    <row r="3594" spans="1:14">
      <c r="A3594" t="s">
        <v>467</v>
      </c>
      <c r="B3594">
        <v>95</v>
      </c>
      <c r="C3594">
        <v>148</v>
      </c>
      <c r="D3594" t="s">
        <v>10348</v>
      </c>
      <c r="E3594">
        <v>630779</v>
      </c>
      <c r="F3594" t="s">
        <v>10349</v>
      </c>
      <c r="G3594" t="s">
        <v>10350</v>
      </c>
      <c r="H3594">
        <v>-34369221</v>
      </c>
      <c r="I3594" t="s">
        <v>10351</v>
      </c>
      <c r="J3594" t="s">
        <v>19</v>
      </c>
      <c r="K3594" t="s">
        <v>20</v>
      </c>
      <c r="L3594">
        <v>35000000</v>
      </c>
      <c r="M3594">
        <v>6.8</v>
      </c>
      <c r="N3594" t="s">
        <v>3041</v>
      </c>
    </row>
    <row r="3595" spans="1:14">
      <c r="A3595" t="s">
        <v>362</v>
      </c>
      <c r="B3595">
        <v>267</v>
      </c>
      <c r="C3595">
        <v>106</v>
      </c>
      <c r="D3595" t="s">
        <v>324</v>
      </c>
      <c r="E3595">
        <v>65452312</v>
      </c>
      <c r="F3595" t="s">
        <v>1355</v>
      </c>
      <c r="G3595" t="s">
        <v>10352</v>
      </c>
      <c r="H3595">
        <v>-34547688</v>
      </c>
      <c r="I3595" t="s">
        <v>4010</v>
      </c>
      <c r="J3595" t="s">
        <v>19</v>
      </c>
      <c r="K3595" t="s">
        <v>20</v>
      </c>
      <c r="L3595">
        <v>100000000</v>
      </c>
      <c r="M3595">
        <v>6.4</v>
      </c>
      <c r="N3595" t="s">
        <v>524</v>
      </c>
    </row>
    <row r="3596" spans="1:14">
      <c r="A3596" t="s">
        <v>2676</v>
      </c>
      <c r="B3596">
        <v>488</v>
      </c>
      <c r="C3596">
        <v>126</v>
      </c>
      <c r="D3596" t="s">
        <v>4732</v>
      </c>
      <c r="E3596">
        <v>4563029</v>
      </c>
      <c r="F3596" t="s">
        <v>538</v>
      </c>
      <c r="G3596" t="s">
        <v>10353</v>
      </c>
      <c r="H3596">
        <v>-34636971</v>
      </c>
      <c r="I3596" t="s">
        <v>9033</v>
      </c>
      <c r="J3596" t="s">
        <v>19</v>
      </c>
      <c r="K3596" t="s">
        <v>7539</v>
      </c>
      <c r="L3596">
        <v>39200000</v>
      </c>
      <c r="M3596">
        <v>7</v>
      </c>
      <c r="N3596" t="s">
        <v>1405</v>
      </c>
    </row>
    <row r="3597" spans="1:14">
      <c r="A3597" t="s">
        <v>659</v>
      </c>
      <c r="B3597">
        <v>98</v>
      </c>
      <c r="C3597">
        <v>96</v>
      </c>
      <c r="D3597" t="s">
        <v>9066</v>
      </c>
      <c r="E3597">
        <v>183125</v>
      </c>
      <c r="F3597" t="s">
        <v>1680</v>
      </c>
      <c r="G3597" t="s">
        <v>10354</v>
      </c>
      <c r="H3597">
        <v>-34816875</v>
      </c>
      <c r="I3597" t="s">
        <v>10355</v>
      </c>
      <c r="J3597" t="s">
        <v>19</v>
      </c>
      <c r="K3597" t="s">
        <v>20</v>
      </c>
      <c r="L3597">
        <v>35000000</v>
      </c>
      <c r="M3597">
        <v>5.5</v>
      </c>
      <c r="N3597" t="s">
        <v>87</v>
      </c>
    </row>
    <row r="3598" spans="1:14">
      <c r="A3598" t="s">
        <v>2968</v>
      </c>
      <c r="B3598">
        <v>77</v>
      </c>
      <c r="C3598">
        <v>102</v>
      </c>
      <c r="D3598" t="s">
        <v>1284</v>
      </c>
      <c r="E3598">
        <v>1068392</v>
      </c>
      <c r="F3598" t="s">
        <v>4077</v>
      </c>
      <c r="G3598" t="s">
        <v>10356</v>
      </c>
      <c r="H3598">
        <v>-34931608</v>
      </c>
      <c r="I3598" t="s">
        <v>10297</v>
      </c>
      <c r="J3598" t="s">
        <v>19</v>
      </c>
      <c r="K3598" t="s">
        <v>2850</v>
      </c>
      <c r="L3598">
        <v>36000000</v>
      </c>
      <c r="M3598">
        <v>5.9</v>
      </c>
      <c r="N3598" t="s">
        <v>2064</v>
      </c>
    </row>
    <row r="3599" spans="1:14">
      <c r="A3599" t="s">
        <v>4849</v>
      </c>
      <c r="B3599">
        <v>98</v>
      </c>
      <c r="C3599">
        <v>110</v>
      </c>
      <c r="D3599" t="s">
        <v>9761</v>
      </c>
      <c r="E3599">
        <v>49413</v>
      </c>
      <c r="F3599" t="s">
        <v>10357</v>
      </c>
      <c r="G3599" t="s">
        <v>10358</v>
      </c>
      <c r="H3599">
        <v>-34950587</v>
      </c>
      <c r="I3599" t="s">
        <v>8957</v>
      </c>
      <c r="J3599" t="s">
        <v>105</v>
      </c>
      <c r="K3599" t="s">
        <v>3914</v>
      </c>
      <c r="L3599">
        <v>35000000</v>
      </c>
      <c r="M3599">
        <v>7.3</v>
      </c>
      <c r="N3599" t="s">
        <v>524</v>
      </c>
    </row>
    <row r="3600" spans="1:14">
      <c r="A3600" t="s">
        <v>2360</v>
      </c>
      <c r="B3600">
        <v>53</v>
      </c>
      <c r="C3600">
        <v>93</v>
      </c>
      <c r="D3600" t="s">
        <v>2220</v>
      </c>
      <c r="E3600">
        <v>4835968</v>
      </c>
      <c r="F3600" t="s">
        <v>4011</v>
      </c>
      <c r="G3600" t="s">
        <v>10359</v>
      </c>
      <c r="H3600">
        <v>-35164032</v>
      </c>
      <c r="I3600" t="s">
        <v>4599</v>
      </c>
      <c r="J3600" t="s">
        <v>19</v>
      </c>
      <c r="K3600" t="s">
        <v>379</v>
      </c>
      <c r="L3600">
        <v>40000000</v>
      </c>
      <c r="M3600">
        <v>4.5</v>
      </c>
      <c r="N3600" t="s">
        <v>1081</v>
      </c>
    </row>
    <row r="3601" spans="1:14">
      <c r="A3601" t="s">
        <v>1813</v>
      </c>
      <c r="B3601">
        <v>61</v>
      </c>
      <c r="C3601">
        <v>84</v>
      </c>
      <c r="D3601" t="s">
        <v>8213</v>
      </c>
      <c r="E3601">
        <v>4777007</v>
      </c>
      <c r="F3601" t="s">
        <v>2220</v>
      </c>
      <c r="G3601" t="s">
        <v>10360</v>
      </c>
      <c r="H3601">
        <v>-35222993</v>
      </c>
      <c r="I3601" t="s">
        <v>3856</v>
      </c>
      <c r="J3601" t="s">
        <v>19</v>
      </c>
      <c r="K3601" t="s">
        <v>822</v>
      </c>
      <c r="L3601">
        <v>40000000</v>
      </c>
      <c r="M3601">
        <v>5.8</v>
      </c>
      <c r="N3601" t="s">
        <v>10361</v>
      </c>
    </row>
    <row r="3602" spans="1:14">
      <c r="A3602" t="s">
        <v>5095</v>
      </c>
      <c r="B3602">
        <v>125</v>
      </c>
      <c r="C3602">
        <v>121</v>
      </c>
      <c r="D3602" t="s">
        <v>18</v>
      </c>
      <c r="E3602">
        <v>29655590</v>
      </c>
      <c r="F3602" t="s">
        <v>2052</v>
      </c>
      <c r="G3602" t="s">
        <v>10362</v>
      </c>
      <c r="H3602">
        <v>-35344410</v>
      </c>
      <c r="I3602" t="s">
        <v>7062</v>
      </c>
      <c r="J3602" t="s">
        <v>19</v>
      </c>
      <c r="K3602" t="s">
        <v>20</v>
      </c>
      <c r="L3602">
        <v>65000000</v>
      </c>
      <c r="M3602">
        <v>6</v>
      </c>
      <c r="N3602" t="s">
        <v>7610</v>
      </c>
    </row>
    <row r="3603" spans="1:14">
      <c r="A3603" t="s">
        <v>906</v>
      </c>
      <c r="B3603">
        <v>173</v>
      </c>
      <c r="C3603">
        <v>107</v>
      </c>
      <c r="D3603" t="s">
        <v>515</v>
      </c>
      <c r="E3603">
        <v>19389454</v>
      </c>
      <c r="F3603" t="s">
        <v>59</v>
      </c>
      <c r="G3603" t="s">
        <v>10363</v>
      </c>
      <c r="H3603">
        <v>-35610546</v>
      </c>
      <c r="I3603" t="s">
        <v>10364</v>
      </c>
      <c r="J3603" t="s">
        <v>19</v>
      </c>
      <c r="K3603" t="s">
        <v>20</v>
      </c>
      <c r="L3603">
        <v>55000000</v>
      </c>
      <c r="M3603">
        <v>7.4</v>
      </c>
      <c r="N3603" t="s">
        <v>167</v>
      </c>
    </row>
    <row r="3604" spans="1:14">
      <c r="A3604" t="s">
        <v>1283</v>
      </c>
      <c r="B3604">
        <v>130</v>
      </c>
      <c r="C3604">
        <v>100</v>
      </c>
      <c r="D3604" t="s">
        <v>10365</v>
      </c>
      <c r="E3604">
        <v>9353573</v>
      </c>
      <c r="F3604" t="s">
        <v>6762</v>
      </c>
      <c r="G3604" t="s">
        <v>10366</v>
      </c>
      <c r="H3604">
        <v>-35646427</v>
      </c>
      <c r="I3604" t="s">
        <v>10367</v>
      </c>
      <c r="J3604" t="s">
        <v>19</v>
      </c>
      <c r="K3604" t="s">
        <v>20</v>
      </c>
      <c r="L3604">
        <v>45000000</v>
      </c>
      <c r="M3604">
        <v>2.7</v>
      </c>
      <c r="N3604" t="s">
        <v>1076</v>
      </c>
    </row>
    <row r="3605" spans="1:14">
      <c r="A3605" t="s">
        <v>699</v>
      </c>
      <c r="B3605">
        <v>91</v>
      </c>
      <c r="C3605">
        <v>148</v>
      </c>
      <c r="D3605" t="s">
        <v>10368</v>
      </c>
      <c r="E3605">
        <v>39251128</v>
      </c>
      <c r="F3605" t="s">
        <v>3695</v>
      </c>
      <c r="G3605" t="s">
        <v>10369</v>
      </c>
      <c r="H3605">
        <v>-35748872</v>
      </c>
      <c r="I3605" t="s">
        <v>10367</v>
      </c>
      <c r="J3605" t="s">
        <v>19</v>
      </c>
      <c r="K3605" t="s">
        <v>20</v>
      </c>
      <c r="L3605">
        <v>75000000</v>
      </c>
      <c r="M3605">
        <v>6.7</v>
      </c>
      <c r="N3605" t="s">
        <v>10370</v>
      </c>
    </row>
    <row r="3606" spans="1:14">
      <c r="A3606" t="s">
        <v>3620</v>
      </c>
      <c r="B3606">
        <v>225</v>
      </c>
      <c r="C3606">
        <v>96</v>
      </c>
      <c r="D3606" t="s">
        <v>2658</v>
      </c>
      <c r="E3606">
        <v>114053579</v>
      </c>
      <c r="F3606" t="s">
        <v>2371</v>
      </c>
      <c r="G3606" t="s">
        <v>10371</v>
      </c>
      <c r="H3606">
        <v>-35946421</v>
      </c>
      <c r="I3606" t="s">
        <v>10372</v>
      </c>
      <c r="J3606" t="s">
        <v>19</v>
      </c>
      <c r="K3606" t="s">
        <v>20</v>
      </c>
      <c r="L3606">
        <v>150000000</v>
      </c>
      <c r="M3606">
        <v>6.9</v>
      </c>
      <c r="N3606" t="s">
        <v>1906</v>
      </c>
    </row>
    <row r="3607" spans="1:14">
      <c r="A3607" t="s">
        <v>2493</v>
      </c>
      <c r="B3607">
        <v>146</v>
      </c>
      <c r="C3607">
        <v>95</v>
      </c>
      <c r="D3607" t="s">
        <v>500</v>
      </c>
      <c r="E3607">
        <v>84037039</v>
      </c>
      <c r="F3607" t="s">
        <v>540</v>
      </c>
      <c r="G3607" t="s">
        <v>10373</v>
      </c>
      <c r="H3607">
        <v>-35962961</v>
      </c>
      <c r="I3607" t="s">
        <v>1595</v>
      </c>
      <c r="J3607" t="s">
        <v>19</v>
      </c>
      <c r="K3607" t="s">
        <v>20</v>
      </c>
      <c r="L3607">
        <v>120000000</v>
      </c>
      <c r="M3607">
        <v>6.8</v>
      </c>
      <c r="N3607" t="s">
        <v>10374</v>
      </c>
    </row>
    <row r="3608" spans="1:14">
      <c r="A3608" t="s">
        <v>2694</v>
      </c>
      <c r="B3608">
        <v>178</v>
      </c>
      <c r="C3608">
        <v>93</v>
      </c>
      <c r="D3608" t="s">
        <v>1538</v>
      </c>
      <c r="E3608">
        <v>25857987</v>
      </c>
      <c r="F3608" t="s">
        <v>1548</v>
      </c>
      <c r="G3608" t="s">
        <v>10375</v>
      </c>
      <c r="H3608">
        <v>-36142013</v>
      </c>
      <c r="I3608" t="s">
        <v>10376</v>
      </c>
      <c r="J3608" t="s">
        <v>19</v>
      </c>
      <c r="K3608" t="s">
        <v>20</v>
      </c>
      <c r="L3608">
        <v>62000000</v>
      </c>
      <c r="M3608">
        <v>5.5</v>
      </c>
      <c r="N3608" t="s">
        <v>750</v>
      </c>
    </row>
    <row r="3609" spans="1:14">
      <c r="A3609" t="s">
        <v>362</v>
      </c>
      <c r="B3609">
        <v>50</v>
      </c>
      <c r="C3609">
        <v>116</v>
      </c>
      <c r="D3609" t="s">
        <v>1031</v>
      </c>
      <c r="E3609">
        <v>18573791</v>
      </c>
      <c r="F3609" t="s">
        <v>328</v>
      </c>
      <c r="G3609" t="s">
        <v>10377</v>
      </c>
      <c r="H3609">
        <v>-36426209</v>
      </c>
      <c r="I3609" t="s">
        <v>2860</v>
      </c>
      <c r="J3609" t="s">
        <v>19</v>
      </c>
      <c r="K3609" t="s">
        <v>20</v>
      </c>
      <c r="L3609">
        <v>55000000</v>
      </c>
      <c r="M3609">
        <v>5.8</v>
      </c>
      <c r="N3609" t="s">
        <v>10378</v>
      </c>
    </row>
    <row r="3610" spans="1:14">
      <c r="A3610" t="s">
        <v>320</v>
      </c>
      <c r="B3610">
        <v>83</v>
      </c>
      <c r="C3610">
        <v>212</v>
      </c>
      <c r="D3610" t="s">
        <v>2347</v>
      </c>
      <c r="E3610">
        <v>13560960</v>
      </c>
      <c r="F3610" t="s">
        <v>957</v>
      </c>
      <c r="G3610" t="s">
        <v>10379</v>
      </c>
      <c r="H3610">
        <v>-36439040</v>
      </c>
      <c r="I3610" t="s">
        <v>1125</v>
      </c>
      <c r="J3610" t="s">
        <v>19</v>
      </c>
      <c r="K3610" t="s">
        <v>20</v>
      </c>
      <c r="L3610">
        <v>50000000</v>
      </c>
      <c r="M3610">
        <v>7.1</v>
      </c>
      <c r="N3610" t="s">
        <v>1664</v>
      </c>
    </row>
    <row r="3611" spans="1:14">
      <c r="A3611" t="s">
        <v>2628</v>
      </c>
      <c r="B3611">
        <v>178</v>
      </c>
      <c r="C3611">
        <v>81</v>
      </c>
      <c r="D3611" t="s">
        <v>10380</v>
      </c>
      <c r="E3611">
        <v>10539414</v>
      </c>
      <c r="F3611" t="s">
        <v>615</v>
      </c>
      <c r="G3611" t="s">
        <v>10381</v>
      </c>
      <c r="H3611">
        <v>-36460586</v>
      </c>
      <c r="I3611" t="s">
        <v>10382</v>
      </c>
      <c r="J3611" t="s">
        <v>19</v>
      </c>
      <c r="K3611" t="s">
        <v>20</v>
      </c>
      <c r="L3611">
        <v>47000000</v>
      </c>
      <c r="M3611">
        <v>4.7</v>
      </c>
      <c r="N3611" t="s">
        <v>10383</v>
      </c>
    </row>
    <row r="3612" spans="1:14">
      <c r="A3612" t="s">
        <v>461</v>
      </c>
      <c r="B3612">
        <v>360</v>
      </c>
      <c r="C3612">
        <v>136</v>
      </c>
      <c r="D3612" t="s">
        <v>10384</v>
      </c>
      <c r="E3612">
        <v>38509342</v>
      </c>
      <c r="F3612" t="s">
        <v>10385</v>
      </c>
      <c r="G3612" t="s">
        <v>10386</v>
      </c>
      <c r="H3612">
        <v>-36490658</v>
      </c>
      <c r="I3612" t="s">
        <v>10387</v>
      </c>
      <c r="J3612" t="s">
        <v>19</v>
      </c>
      <c r="K3612" t="s">
        <v>20</v>
      </c>
      <c r="L3612">
        <v>75000000</v>
      </c>
      <c r="M3612">
        <v>5.9</v>
      </c>
      <c r="N3612" t="s">
        <v>6319</v>
      </c>
    </row>
    <row r="3613" spans="1:14">
      <c r="A3613" t="s">
        <v>4149</v>
      </c>
      <c r="B3613">
        <v>49</v>
      </c>
      <c r="C3613">
        <v>107</v>
      </c>
      <c r="D3613" t="s">
        <v>3161</v>
      </c>
      <c r="E3613">
        <v>14375181</v>
      </c>
      <c r="F3613" t="s">
        <v>3122</v>
      </c>
      <c r="G3613" t="s">
        <v>10388</v>
      </c>
      <c r="H3613">
        <v>-36624819</v>
      </c>
      <c r="I3613" t="s">
        <v>9688</v>
      </c>
      <c r="J3613" t="s">
        <v>19</v>
      </c>
      <c r="K3613" t="s">
        <v>20</v>
      </c>
      <c r="L3613">
        <v>51000000</v>
      </c>
      <c r="M3613">
        <v>4.2</v>
      </c>
      <c r="N3613" t="s">
        <v>10389</v>
      </c>
    </row>
    <row r="3614" spans="1:14">
      <c r="A3614" t="s">
        <v>446</v>
      </c>
      <c r="B3614">
        <v>258</v>
      </c>
      <c r="C3614">
        <v>117</v>
      </c>
      <c r="D3614" t="s">
        <v>737</v>
      </c>
      <c r="E3614">
        <v>43290977</v>
      </c>
      <c r="F3614" t="s">
        <v>4031</v>
      </c>
      <c r="G3614" t="s">
        <v>10390</v>
      </c>
      <c r="H3614">
        <v>-36709023</v>
      </c>
      <c r="I3614" t="s">
        <v>789</v>
      </c>
      <c r="J3614" t="s">
        <v>19</v>
      </c>
      <c r="K3614" t="s">
        <v>379</v>
      </c>
      <c r="L3614">
        <v>80000000</v>
      </c>
      <c r="M3614">
        <v>6.6</v>
      </c>
      <c r="N3614" t="s">
        <v>1040</v>
      </c>
    </row>
    <row r="3615" spans="1:14">
      <c r="A3615" t="s">
        <v>2031</v>
      </c>
      <c r="B3615">
        <v>152</v>
      </c>
      <c r="C3615">
        <v>101</v>
      </c>
      <c r="D3615" t="s">
        <v>8708</v>
      </c>
      <c r="E3615">
        <v>8129455</v>
      </c>
      <c r="F3615" t="s">
        <v>4712</v>
      </c>
      <c r="G3615" t="s">
        <v>10391</v>
      </c>
      <c r="H3615">
        <v>-36870545</v>
      </c>
      <c r="I3615" t="s">
        <v>10392</v>
      </c>
      <c r="J3615" t="s">
        <v>19</v>
      </c>
      <c r="K3615" t="s">
        <v>20</v>
      </c>
      <c r="L3615">
        <v>45000000</v>
      </c>
      <c r="M3615">
        <v>6.3</v>
      </c>
      <c r="N3615" t="s">
        <v>445</v>
      </c>
    </row>
    <row r="3616" spans="1:14">
      <c r="A3616" t="s">
        <v>626</v>
      </c>
      <c r="B3616">
        <v>105</v>
      </c>
      <c r="C3616">
        <v>97</v>
      </c>
      <c r="D3616" t="s">
        <v>10393</v>
      </c>
      <c r="E3616">
        <v>33105600</v>
      </c>
      <c r="F3616" t="s">
        <v>1239</v>
      </c>
      <c r="G3616" t="s">
        <v>10394</v>
      </c>
      <c r="H3616">
        <v>-36894400</v>
      </c>
      <c r="I3616" t="s">
        <v>621</v>
      </c>
      <c r="J3616" t="s">
        <v>19</v>
      </c>
      <c r="K3616" t="s">
        <v>20</v>
      </c>
      <c r="L3616">
        <v>70000000</v>
      </c>
      <c r="M3616">
        <v>5.4</v>
      </c>
      <c r="N3616" t="s">
        <v>7807</v>
      </c>
    </row>
    <row r="3617" spans="1:14">
      <c r="A3617" t="s">
        <v>310</v>
      </c>
      <c r="B3617">
        <v>136</v>
      </c>
      <c r="C3617">
        <v>101</v>
      </c>
      <c r="D3617" t="s">
        <v>91</v>
      </c>
      <c r="E3617">
        <v>28045540</v>
      </c>
      <c r="F3617" t="s">
        <v>231</v>
      </c>
      <c r="G3617" t="s">
        <v>10395</v>
      </c>
      <c r="H3617">
        <v>-36954460</v>
      </c>
      <c r="I3617" t="s">
        <v>7239</v>
      </c>
      <c r="J3617" t="s">
        <v>19</v>
      </c>
      <c r="K3617" t="s">
        <v>20</v>
      </c>
      <c r="L3617">
        <v>65000000</v>
      </c>
      <c r="M3617">
        <v>6.1</v>
      </c>
      <c r="N3617" t="s">
        <v>3859</v>
      </c>
    </row>
    <row r="3618" spans="1:14">
      <c r="A3618" t="s">
        <v>304</v>
      </c>
      <c r="B3618">
        <v>158</v>
      </c>
      <c r="C3618">
        <v>160</v>
      </c>
      <c r="D3618" t="s">
        <v>5901</v>
      </c>
      <c r="E3618">
        <v>7916887</v>
      </c>
      <c r="F3618" t="s">
        <v>334</v>
      </c>
      <c r="G3618" t="s">
        <v>10396</v>
      </c>
      <c r="H3618">
        <v>-37083113</v>
      </c>
      <c r="I3618" t="s">
        <v>2455</v>
      </c>
      <c r="J3618" t="s">
        <v>19</v>
      </c>
      <c r="K3618" t="s">
        <v>20</v>
      </c>
      <c r="L3618">
        <v>45000000</v>
      </c>
      <c r="M3618">
        <v>6</v>
      </c>
      <c r="N3618" t="s">
        <v>10397</v>
      </c>
    </row>
    <row r="3619" spans="1:14">
      <c r="A3619" t="s">
        <v>1083</v>
      </c>
      <c r="B3619">
        <v>31</v>
      </c>
      <c r="C3619">
        <v>110</v>
      </c>
      <c r="D3619" t="s">
        <v>1954</v>
      </c>
      <c r="E3619">
        <v>623374</v>
      </c>
      <c r="F3619" t="s">
        <v>465</v>
      </c>
      <c r="G3619" t="s">
        <v>10398</v>
      </c>
      <c r="H3619">
        <v>-37376626</v>
      </c>
      <c r="I3619" t="s">
        <v>6998</v>
      </c>
      <c r="J3619" t="s">
        <v>19</v>
      </c>
      <c r="K3619" t="s">
        <v>20</v>
      </c>
      <c r="L3619">
        <v>38000000</v>
      </c>
      <c r="M3619">
        <v>5.2</v>
      </c>
      <c r="N3619" t="s">
        <v>10399</v>
      </c>
    </row>
    <row r="3620" spans="1:14">
      <c r="A3620" t="s">
        <v>803</v>
      </c>
      <c r="B3620">
        <v>151</v>
      </c>
      <c r="C3620">
        <v>104</v>
      </c>
      <c r="D3620" t="s">
        <v>2320</v>
      </c>
      <c r="E3620">
        <v>47592825</v>
      </c>
      <c r="F3620" t="s">
        <v>1086</v>
      </c>
      <c r="G3620" t="s">
        <v>10400</v>
      </c>
      <c r="H3620">
        <v>-37407175</v>
      </c>
      <c r="I3620" t="s">
        <v>4732</v>
      </c>
      <c r="J3620" t="s">
        <v>19</v>
      </c>
      <c r="K3620" t="s">
        <v>20</v>
      </c>
      <c r="L3620">
        <v>85000000</v>
      </c>
      <c r="M3620">
        <v>6.7</v>
      </c>
      <c r="N3620" t="s">
        <v>7807</v>
      </c>
    </row>
    <row r="3621" spans="1:14">
      <c r="A3621" t="s">
        <v>1401</v>
      </c>
      <c r="B3621">
        <v>104</v>
      </c>
      <c r="C3621">
        <v>108</v>
      </c>
      <c r="D3621" t="s">
        <v>189</v>
      </c>
      <c r="E3621">
        <v>22433915</v>
      </c>
      <c r="F3621" t="s">
        <v>328</v>
      </c>
      <c r="G3621" t="s">
        <v>10401</v>
      </c>
      <c r="H3621">
        <v>-37566085</v>
      </c>
      <c r="I3621" t="s">
        <v>1845</v>
      </c>
      <c r="J3621" t="s">
        <v>19</v>
      </c>
      <c r="K3621" t="s">
        <v>20</v>
      </c>
      <c r="L3621">
        <v>60000000</v>
      </c>
      <c r="M3621">
        <v>6.2</v>
      </c>
      <c r="N3621" t="s">
        <v>1040</v>
      </c>
    </row>
    <row r="3622" spans="1:14">
      <c r="A3622" t="s">
        <v>1265</v>
      </c>
      <c r="B3622">
        <v>55</v>
      </c>
      <c r="C3622">
        <v>128</v>
      </c>
      <c r="D3622" t="s">
        <v>69</v>
      </c>
      <c r="E3622">
        <v>22326247</v>
      </c>
      <c r="F3622" t="s">
        <v>8052</v>
      </c>
      <c r="G3622" t="s">
        <v>10402</v>
      </c>
      <c r="H3622">
        <v>-37673753</v>
      </c>
      <c r="I3622" t="s">
        <v>10403</v>
      </c>
      <c r="J3622" t="s">
        <v>19</v>
      </c>
      <c r="K3622" t="s">
        <v>20</v>
      </c>
      <c r="L3622">
        <v>60000000</v>
      </c>
      <c r="M3622">
        <v>5.9</v>
      </c>
      <c r="N3622" t="s">
        <v>32</v>
      </c>
    </row>
    <row r="3623" spans="1:14">
      <c r="A3623" t="s">
        <v>1716</v>
      </c>
      <c r="B3623">
        <v>293</v>
      </c>
      <c r="C3623">
        <v>112</v>
      </c>
      <c r="D3623" t="s">
        <v>1642</v>
      </c>
      <c r="E3623">
        <v>6105175</v>
      </c>
      <c r="F3623" t="s">
        <v>189</v>
      </c>
      <c r="G3623" t="s">
        <v>10404</v>
      </c>
      <c r="H3623">
        <v>-37894825</v>
      </c>
      <c r="I3623" t="s">
        <v>10405</v>
      </c>
      <c r="J3623" t="s">
        <v>19</v>
      </c>
      <c r="K3623" t="s">
        <v>20</v>
      </c>
      <c r="L3623">
        <v>44000000</v>
      </c>
      <c r="M3623">
        <v>6.6</v>
      </c>
      <c r="N3623" t="s">
        <v>57</v>
      </c>
    </row>
    <row r="3624" spans="1:14">
      <c r="A3624" t="s">
        <v>1379</v>
      </c>
      <c r="B3624">
        <v>40</v>
      </c>
      <c r="C3624">
        <v>212</v>
      </c>
      <c r="D3624" t="s">
        <v>179</v>
      </c>
      <c r="E3624">
        <v>25052000</v>
      </c>
      <c r="F3624" t="s">
        <v>1908</v>
      </c>
      <c r="G3624" t="s">
        <v>10406</v>
      </c>
      <c r="H3624">
        <v>-37948000</v>
      </c>
      <c r="I3624" t="s">
        <v>6472</v>
      </c>
      <c r="J3624" t="s">
        <v>19</v>
      </c>
      <c r="K3624" t="s">
        <v>20</v>
      </c>
      <c r="L3624">
        <v>63000000</v>
      </c>
      <c r="M3624">
        <v>6.6</v>
      </c>
      <c r="N3624" t="s">
        <v>10407</v>
      </c>
    </row>
    <row r="3625" spans="1:14">
      <c r="A3625" t="s">
        <v>1186</v>
      </c>
      <c r="B3625">
        <v>124</v>
      </c>
      <c r="C3625">
        <v>131</v>
      </c>
      <c r="D3625" t="s">
        <v>8008</v>
      </c>
      <c r="E3625">
        <v>42044321</v>
      </c>
      <c r="F3625" t="s">
        <v>651</v>
      </c>
      <c r="G3625" t="s">
        <v>10408</v>
      </c>
      <c r="H3625">
        <v>-37955679</v>
      </c>
      <c r="I3625" t="s">
        <v>10409</v>
      </c>
      <c r="J3625" t="s">
        <v>19</v>
      </c>
      <c r="K3625" t="s">
        <v>20</v>
      </c>
      <c r="L3625">
        <v>80000000</v>
      </c>
      <c r="M3625">
        <v>6.5</v>
      </c>
      <c r="N3625" t="s">
        <v>564</v>
      </c>
    </row>
    <row r="3626" spans="1:14">
      <c r="A3626" t="s">
        <v>308</v>
      </c>
      <c r="B3626">
        <v>108</v>
      </c>
      <c r="C3626">
        <v>134</v>
      </c>
      <c r="D3626" t="s">
        <v>4633</v>
      </c>
      <c r="E3626">
        <v>36976367</v>
      </c>
      <c r="F3626" t="s">
        <v>55</v>
      </c>
      <c r="G3626" t="s">
        <v>10410</v>
      </c>
      <c r="H3626">
        <v>-38023633</v>
      </c>
      <c r="I3626" t="s">
        <v>9096</v>
      </c>
      <c r="J3626" t="s">
        <v>19</v>
      </c>
      <c r="K3626" t="s">
        <v>20</v>
      </c>
      <c r="L3626">
        <v>75000000</v>
      </c>
      <c r="M3626">
        <v>6</v>
      </c>
      <c r="N3626" t="s">
        <v>3559</v>
      </c>
    </row>
    <row r="3627" spans="1:14">
      <c r="A3627" t="s">
        <v>280</v>
      </c>
      <c r="B3627">
        <v>163</v>
      </c>
      <c r="C3627">
        <v>121</v>
      </c>
      <c r="D3627" t="s">
        <v>10411</v>
      </c>
      <c r="E3627">
        <v>16640210</v>
      </c>
      <c r="F3627" t="s">
        <v>1680</v>
      </c>
      <c r="G3627" t="s">
        <v>10412</v>
      </c>
      <c r="H3627">
        <v>-38359790</v>
      </c>
      <c r="I3627" t="s">
        <v>7197</v>
      </c>
      <c r="J3627" t="s">
        <v>19</v>
      </c>
      <c r="K3627" t="s">
        <v>20</v>
      </c>
      <c r="L3627">
        <v>55000000</v>
      </c>
      <c r="M3627">
        <v>6.8</v>
      </c>
      <c r="N3627" t="s">
        <v>1124</v>
      </c>
    </row>
    <row r="3628" spans="1:14">
      <c r="A3628" t="s">
        <v>1099</v>
      </c>
      <c r="B3628">
        <v>189</v>
      </c>
      <c r="C3628">
        <v>114</v>
      </c>
      <c r="D3628" t="s">
        <v>9266</v>
      </c>
      <c r="E3628">
        <v>6565495</v>
      </c>
      <c r="F3628" t="s">
        <v>9245</v>
      </c>
      <c r="G3628" t="s">
        <v>10413</v>
      </c>
      <c r="H3628">
        <v>-38434505</v>
      </c>
      <c r="I3628" t="s">
        <v>10414</v>
      </c>
      <c r="J3628" t="s">
        <v>75</v>
      </c>
      <c r="K3628" t="s">
        <v>2615</v>
      </c>
      <c r="L3628">
        <v>45000000</v>
      </c>
      <c r="M3628">
        <v>7</v>
      </c>
      <c r="N3628" t="s">
        <v>32</v>
      </c>
    </row>
    <row r="3629" spans="1:14">
      <c r="A3629" t="s">
        <v>308</v>
      </c>
      <c r="B3629">
        <v>132</v>
      </c>
      <c r="C3629">
        <v>123</v>
      </c>
      <c r="D3629" t="s">
        <v>9428</v>
      </c>
      <c r="E3629">
        <v>41523271</v>
      </c>
      <c r="F3629" t="s">
        <v>202</v>
      </c>
      <c r="G3629" t="s">
        <v>10415</v>
      </c>
      <c r="H3629">
        <v>-38476729</v>
      </c>
      <c r="I3629" t="s">
        <v>10416</v>
      </c>
      <c r="J3629" t="s">
        <v>19</v>
      </c>
      <c r="K3629" t="s">
        <v>20</v>
      </c>
      <c r="L3629">
        <v>80000000</v>
      </c>
      <c r="M3629">
        <v>6.6</v>
      </c>
      <c r="N3629" t="s">
        <v>6429</v>
      </c>
    </row>
    <row r="3630" spans="1:14">
      <c r="A3630" t="s">
        <v>2142</v>
      </c>
      <c r="B3630">
        <v>202</v>
      </c>
      <c r="C3630">
        <v>114</v>
      </c>
      <c r="D3630" t="s">
        <v>7190</v>
      </c>
      <c r="E3630">
        <v>16264475</v>
      </c>
      <c r="F3630" t="s">
        <v>1320</v>
      </c>
      <c r="G3630" t="s">
        <v>10417</v>
      </c>
      <c r="H3630">
        <v>-38735525</v>
      </c>
      <c r="I3630" t="s">
        <v>4077</v>
      </c>
      <c r="J3630" t="s">
        <v>19</v>
      </c>
      <c r="K3630" t="s">
        <v>379</v>
      </c>
      <c r="L3630">
        <v>55000000</v>
      </c>
      <c r="M3630">
        <v>6.9</v>
      </c>
      <c r="N3630" t="s">
        <v>866</v>
      </c>
    </row>
    <row r="3631" spans="1:14">
      <c r="A3631" t="s">
        <v>5016</v>
      </c>
      <c r="B3631">
        <v>93</v>
      </c>
      <c r="C3631">
        <v>107</v>
      </c>
      <c r="D3631" t="s">
        <v>287</v>
      </c>
      <c r="E3631">
        <v>16088610</v>
      </c>
      <c r="F3631" t="s">
        <v>135</v>
      </c>
      <c r="G3631" t="s">
        <v>10418</v>
      </c>
      <c r="H3631">
        <v>-38911390</v>
      </c>
      <c r="I3631" t="s">
        <v>547</v>
      </c>
      <c r="J3631" t="s">
        <v>19</v>
      </c>
      <c r="K3631" t="s">
        <v>20</v>
      </c>
      <c r="L3631">
        <v>55000000</v>
      </c>
      <c r="M3631">
        <v>5.6</v>
      </c>
      <c r="N3631" t="s">
        <v>808</v>
      </c>
    </row>
    <row r="3632" spans="1:14">
      <c r="A3632" t="s">
        <v>2097</v>
      </c>
      <c r="B3632">
        <v>67</v>
      </c>
      <c r="C3632">
        <v>125</v>
      </c>
      <c r="D3632" t="s">
        <v>10419</v>
      </c>
      <c r="E3632">
        <v>1027749</v>
      </c>
      <c r="F3632" t="s">
        <v>3213</v>
      </c>
      <c r="G3632" t="s">
        <v>10420</v>
      </c>
      <c r="H3632">
        <v>-38972251</v>
      </c>
      <c r="I3632" t="s">
        <v>10421</v>
      </c>
      <c r="J3632" t="s">
        <v>19</v>
      </c>
      <c r="K3632" t="s">
        <v>347</v>
      </c>
      <c r="L3632">
        <v>40000000</v>
      </c>
      <c r="M3632">
        <v>7.1</v>
      </c>
      <c r="N3632" t="s">
        <v>744</v>
      </c>
    </row>
    <row r="3633" spans="1:14">
      <c r="A3633" t="s">
        <v>779</v>
      </c>
      <c r="B3633">
        <v>209</v>
      </c>
      <c r="C3633">
        <v>157</v>
      </c>
      <c r="D3633" t="s">
        <v>515</v>
      </c>
      <c r="E3633">
        <v>28965197</v>
      </c>
      <c r="F3633" t="s">
        <v>755</v>
      </c>
      <c r="G3633" t="s">
        <v>10422</v>
      </c>
      <c r="H3633">
        <v>-39034803</v>
      </c>
      <c r="I3633" t="s">
        <v>1400</v>
      </c>
      <c r="J3633" t="s">
        <v>19</v>
      </c>
      <c r="K3633" t="s">
        <v>20</v>
      </c>
      <c r="L3633">
        <v>68000000</v>
      </c>
      <c r="M3633">
        <v>7.9</v>
      </c>
      <c r="N3633" t="s">
        <v>2244</v>
      </c>
    </row>
    <row r="3634" spans="1:14">
      <c r="A3634" t="s">
        <v>2041</v>
      </c>
      <c r="B3634">
        <v>296</v>
      </c>
      <c r="C3634">
        <v>104</v>
      </c>
      <c r="D3634" t="s">
        <v>2261</v>
      </c>
      <c r="E3634">
        <v>10706786</v>
      </c>
      <c r="F3634" t="s">
        <v>1680</v>
      </c>
      <c r="G3634" t="s">
        <v>10423</v>
      </c>
      <c r="H3634">
        <v>-39293214</v>
      </c>
      <c r="I3634" t="s">
        <v>2839</v>
      </c>
      <c r="J3634" t="s">
        <v>19</v>
      </c>
      <c r="K3634" t="s">
        <v>20</v>
      </c>
      <c r="L3634">
        <v>50000000</v>
      </c>
      <c r="M3634">
        <v>5.5</v>
      </c>
      <c r="N3634" t="s">
        <v>3587</v>
      </c>
    </row>
    <row r="3635" spans="1:14">
      <c r="A3635" t="s">
        <v>6159</v>
      </c>
      <c r="B3635">
        <v>95</v>
      </c>
      <c r="C3635">
        <v>100</v>
      </c>
      <c r="D3635" t="s">
        <v>9239</v>
      </c>
      <c r="E3635">
        <v>5664251</v>
      </c>
      <c r="F3635" t="s">
        <v>2754</v>
      </c>
      <c r="G3635" t="s">
        <v>10424</v>
      </c>
      <c r="H3635">
        <v>-39335749</v>
      </c>
      <c r="I3635" t="s">
        <v>1361</v>
      </c>
      <c r="J3635" t="s">
        <v>19</v>
      </c>
      <c r="K3635" t="s">
        <v>283</v>
      </c>
      <c r="L3635">
        <v>45000000</v>
      </c>
      <c r="M3635">
        <v>6.3</v>
      </c>
      <c r="N3635" t="s">
        <v>10425</v>
      </c>
    </row>
    <row r="3636" spans="1:14">
      <c r="A3636" t="s">
        <v>2501</v>
      </c>
      <c r="B3636">
        <v>66</v>
      </c>
      <c r="C3636">
        <v>93</v>
      </c>
      <c r="D3636" t="s">
        <v>1538</v>
      </c>
      <c r="E3636">
        <v>652526</v>
      </c>
      <c r="F3636" t="s">
        <v>1042</v>
      </c>
      <c r="G3636" t="s">
        <v>10426</v>
      </c>
      <c r="H3636">
        <v>-39347474</v>
      </c>
      <c r="I3636" t="s">
        <v>10427</v>
      </c>
      <c r="J3636" t="s">
        <v>19</v>
      </c>
      <c r="K3636" t="s">
        <v>2416</v>
      </c>
      <c r="L3636">
        <v>40000000</v>
      </c>
      <c r="M3636">
        <v>5.0999999999999996</v>
      </c>
      <c r="N3636" t="s">
        <v>10428</v>
      </c>
    </row>
    <row r="3637" spans="1:14">
      <c r="A3637" t="s">
        <v>2102</v>
      </c>
      <c r="B3637">
        <v>35</v>
      </c>
      <c r="C3637">
        <v>114</v>
      </c>
      <c r="D3637" t="s">
        <v>5540</v>
      </c>
      <c r="E3637">
        <v>50628009</v>
      </c>
      <c r="F3637" t="s">
        <v>1548</v>
      </c>
      <c r="G3637" t="s">
        <v>10429</v>
      </c>
      <c r="H3637">
        <v>-39371991</v>
      </c>
      <c r="I3637" t="s">
        <v>7723</v>
      </c>
      <c r="J3637" t="s">
        <v>19</v>
      </c>
      <c r="K3637" t="s">
        <v>20</v>
      </c>
      <c r="L3637">
        <v>90000000</v>
      </c>
      <c r="M3637">
        <v>5.6</v>
      </c>
      <c r="N3637" t="s">
        <v>10430</v>
      </c>
    </row>
    <row r="3638" spans="1:14">
      <c r="A3638" t="s">
        <v>297</v>
      </c>
      <c r="B3638">
        <v>109</v>
      </c>
      <c r="C3638">
        <v>116</v>
      </c>
      <c r="D3638" t="s">
        <v>1469</v>
      </c>
      <c r="E3638">
        <v>32616869</v>
      </c>
      <c r="F3638" t="s">
        <v>888</v>
      </c>
      <c r="G3638" t="s">
        <v>10431</v>
      </c>
      <c r="H3638">
        <v>-39383131</v>
      </c>
      <c r="I3638" t="s">
        <v>10432</v>
      </c>
      <c r="J3638" t="s">
        <v>19</v>
      </c>
      <c r="K3638" t="s">
        <v>20</v>
      </c>
      <c r="L3638">
        <v>72000000</v>
      </c>
      <c r="M3638">
        <v>4.5</v>
      </c>
      <c r="N3638" t="s">
        <v>4102</v>
      </c>
    </row>
    <row r="3639" spans="1:14">
      <c r="A3639" t="s">
        <v>2381</v>
      </c>
      <c r="B3639">
        <v>59</v>
      </c>
      <c r="C3639">
        <v>115</v>
      </c>
      <c r="D3639" t="s">
        <v>327</v>
      </c>
      <c r="E3639">
        <v>10556196</v>
      </c>
      <c r="F3639" t="s">
        <v>4182</v>
      </c>
      <c r="G3639" t="s">
        <v>10433</v>
      </c>
      <c r="H3639">
        <v>-39443804</v>
      </c>
      <c r="I3639" t="s">
        <v>8065</v>
      </c>
      <c r="J3639" t="s">
        <v>19</v>
      </c>
      <c r="K3639" t="s">
        <v>20</v>
      </c>
      <c r="L3639">
        <v>50000000</v>
      </c>
      <c r="M3639">
        <v>6.2</v>
      </c>
      <c r="N3639" t="s">
        <v>1608</v>
      </c>
    </row>
    <row r="3640" spans="1:14">
      <c r="A3640" t="s">
        <v>5253</v>
      </c>
      <c r="B3640">
        <v>41</v>
      </c>
      <c r="C3640">
        <v>94</v>
      </c>
      <c r="D3640" t="s">
        <v>5951</v>
      </c>
      <c r="E3640">
        <v>511920</v>
      </c>
      <c r="F3640" t="s">
        <v>510</v>
      </c>
      <c r="G3640" t="s">
        <v>10434</v>
      </c>
      <c r="H3640">
        <v>-39488080</v>
      </c>
      <c r="I3640" t="s">
        <v>10435</v>
      </c>
      <c r="J3640" t="s">
        <v>19</v>
      </c>
      <c r="K3640" t="s">
        <v>20</v>
      </c>
      <c r="L3640">
        <v>40000000</v>
      </c>
      <c r="M3640">
        <v>4.4000000000000004</v>
      </c>
      <c r="N3640" t="s">
        <v>10436</v>
      </c>
    </row>
    <row r="3641" spans="1:14">
      <c r="A3641" t="s">
        <v>2968</v>
      </c>
      <c r="B3641">
        <v>34</v>
      </c>
      <c r="C3641">
        <v>135</v>
      </c>
      <c r="D3641" t="s">
        <v>757</v>
      </c>
      <c r="E3641">
        <v>10400000</v>
      </c>
      <c r="F3641" t="s">
        <v>824</v>
      </c>
      <c r="G3641" t="s">
        <v>10437</v>
      </c>
      <c r="H3641">
        <v>-39600000</v>
      </c>
      <c r="I3641" t="s">
        <v>358</v>
      </c>
      <c r="J3641" t="s">
        <v>19</v>
      </c>
      <c r="K3641" t="s">
        <v>20</v>
      </c>
      <c r="L3641">
        <v>50000000</v>
      </c>
      <c r="M3641">
        <v>5.0999999999999996</v>
      </c>
      <c r="N3641" t="s">
        <v>32</v>
      </c>
    </row>
    <row r="3642" spans="1:14">
      <c r="A3642" t="s">
        <v>342</v>
      </c>
      <c r="B3642">
        <v>128</v>
      </c>
      <c r="C3642">
        <v>116</v>
      </c>
      <c r="D3642" t="s">
        <v>8376</v>
      </c>
      <c r="E3642">
        <v>30157016</v>
      </c>
      <c r="F3642" t="s">
        <v>957</v>
      </c>
      <c r="G3642" t="s">
        <v>10438</v>
      </c>
      <c r="H3642">
        <v>-39842984</v>
      </c>
      <c r="I3642" t="s">
        <v>10004</v>
      </c>
      <c r="J3642" t="s">
        <v>19</v>
      </c>
      <c r="K3642" t="s">
        <v>20</v>
      </c>
      <c r="L3642">
        <v>70000000</v>
      </c>
      <c r="M3642">
        <v>5.6</v>
      </c>
      <c r="N3642" t="s">
        <v>7807</v>
      </c>
    </row>
    <row r="3643" spans="1:14">
      <c r="A3643" t="s">
        <v>362</v>
      </c>
      <c r="B3643">
        <v>186</v>
      </c>
      <c r="C3643">
        <v>127</v>
      </c>
      <c r="D3643" t="s">
        <v>2980</v>
      </c>
      <c r="E3643">
        <v>10137232</v>
      </c>
      <c r="F3643" t="s">
        <v>10439</v>
      </c>
      <c r="G3643" t="s">
        <v>10440</v>
      </c>
      <c r="H3643">
        <v>-39862768</v>
      </c>
      <c r="I3643" t="s">
        <v>867</v>
      </c>
      <c r="J3643" t="s">
        <v>19</v>
      </c>
      <c r="K3643" t="s">
        <v>822</v>
      </c>
      <c r="L3643">
        <v>50000000</v>
      </c>
      <c r="M3643">
        <v>6</v>
      </c>
      <c r="N3643" t="s">
        <v>10441</v>
      </c>
    </row>
    <row r="3644" spans="1:14">
      <c r="A3644" t="s">
        <v>5777</v>
      </c>
      <c r="B3644">
        <v>106</v>
      </c>
      <c r="C3644">
        <v>113</v>
      </c>
      <c r="D3644" t="s">
        <v>10442</v>
      </c>
      <c r="E3644">
        <v>128978</v>
      </c>
      <c r="F3644" t="s">
        <v>3454</v>
      </c>
      <c r="G3644" t="s">
        <v>10443</v>
      </c>
      <c r="H3644">
        <v>-39871022</v>
      </c>
      <c r="I3644" t="s">
        <v>5601</v>
      </c>
      <c r="J3644" t="s">
        <v>75</v>
      </c>
      <c r="K3644" t="s">
        <v>3914</v>
      </c>
      <c r="L3644">
        <v>40000000</v>
      </c>
      <c r="M3644">
        <v>7.1</v>
      </c>
      <c r="N3644" t="s">
        <v>1988</v>
      </c>
    </row>
    <row r="3645" spans="1:14">
      <c r="A3645" t="s">
        <v>665</v>
      </c>
      <c r="B3645">
        <v>107</v>
      </c>
      <c r="C3645">
        <v>105</v>
      </c>
      <c r="D3645" t="s">
        <v>8479</v>
      </c>
      <c r="E3645">
        <v>16991902</v>
      </c>
      <c r="F3645" t="s">
        <v>610</v>
      </c>
      <c r="G3645" t="s">
        <v>10444</v>
      </c>
      <c r="H3645">
        <v>-40008098</v>
      </c>
      <c r="I3645" t="s">
        <v>10445</v>
      </c>
      <c r="J3645" t="s">
        <v>19</v>
      </c>
      <c r="K3645" t="s">
        <v>20</v>
      </c>
      <c r="L3645">
        <v>57000000</v>
      </c>
      <c r="M3645">
        <v>6.2</v>
      </c>
      <c r="N3645" t="s">
        <v>1618</v>
      </c>
    </row>
    <row r="3646" spans="1:14">
      <c r="A3646" t="s">
        <v>349</v>
      </c>
      <c r="B3646">
        <v>50</v>
      </c>
      <c r="C3646">
        <v>107</v>
      </c>
      <c r="D3646" t="s">
        <v>1591</v>
      </c>
      <c r="E3646">
        <v>9795017</v>
      </c>
      <c r="F3646" t="s">
        <v>1786</v>
      </c>
      <c r="G3646" t="s">
        <v>10446</v>
      </c>
      <c r="H3646">
        <v>-40204983</v>
      </c>
      <c r="I3646" t="s">
        <v>517</v>
      </c>
      <c r="J3646" t="s">
        <v>19</v>
      </c>
      <c r="K3646" t="s">
        <v>20</v>
      </c>
      <c r="L3646">
        <v>50000000</v>
      </c>
      <c r="M3646">
        <v>5.0999999999999996</v>
      </c>
      <c r="N3646" t="s">
        <v>1608</v>
      </c>
    </row>
    <row r="3647" spans="1:14">
      <c r="A3647" t="s">
        <v>1734</v>
      </c>
      <c r="B3647">
        <v>223</v>
      </c>
      <c r="C3647">
        <v>103</v>
      </c>
      <c r="D3647" t="s">
        <v>1985</v>
      </c>
      <c r="E3647">
        <v>19781879</v>
      </c>
      <c r="F3647" t="s">
        <v>62</v>
      </c>
      <c r="G3647" t="s">
        <v>10447</v>
      </c>
      <c r="H3647">
        <v>-40218121</v>
      </c>
      <c r="I3647" t="s">
        <v>3197</v>
      </c>
      <c r="J3647" t="s">
        <v>19</v>
      </c>
      <c r="K3647" t="s">
        <v>20</v>
      </c>
      <c r="L3647">
        <v>60000000</v>
      </c>
      <c r="M3647">
        <v>4.8</v>
      </c>
      <c r="N3647" t="s">
        <v>1967</v>
      </c>
    </row>
    <row r="3648" spans="1:14">
      <c r="A3648" t="s">
        <v>634</v>
      </c>
      <c r="B3648">
        <v>115</v>
      </c>
      <c r="C3648">
        <v>139</v>
      </c>
      <c r="D3648" t="s">
        <v>10448</v>
      </c>
      <c r="E3648">
        <v>4584886</v>
      </c>
      <c r="F3648" t="s">
        <v>10449</v>
      </c>
      <c r="G3648" t="s">
        <v>10450</v>
      </c>
      <c r="H3648">
        <v>-40415114</v>
      </c>
      <c r="I3648" t="s">
        <v>10451</v>
      </c>
      <c r="J3648" t="s">
        <v>19</v>
      </c>
      <c r="K3648" t="s">
        <v>20</v>
      </c>
      <c r="L3648">
        <v>45000000</v>
      </c>
      <c r="M3648">
        <v>6.4</v>
      </c>
      <c r="N3648" t="s">
        <v>32</v>
      </c>
    </row>
    <row r="3649" spans="1:14">
      <c r="A3649" t="s">
        <v>1485</v>
      </c>
      <c r="B3649">
        <v>231</v>
      </c>
      <c r="C3649">
        <v>124</v>
      </c>
      <c r="D3649" t="s">
        <v>3997</v>
      </c>
      <c r="E3649">
        <v>19445217</v>
      </c>
      <c r="F3649" t="s">
        <v>5835</v>
      </c>
      <c r="G3649" t="s">
        <v>10452</v>
      </c>
      <c r="H3649">
        <v>-40554783</v>
      </c>
      <c r="I3649" t="s">
        <v>3554</v>
      </c>
      <c r="J3649" t="s">
        <v>19</v>
      </c>
      <c r="K3649" t="s">
        <v>20</v>
      </c>
      <c r="L3649">
        <v>60000000</v>
      </c>
      <c r="M3649">
        <v>6.2</v>
      </c>
      <c r="N3649" t="s">
        <v>575</v>
      </c>
    </row>
    <row r="3650" spans="1:14">
      <c r="A3650" t="s">
        <v>1556</v>
      </c>
      <c r="B3650">
        <v>87</v>
      </c>
      <c r="C3650">
        <v>90</v>
      </c>
      <c r="D3650" t="s">
        <v>1198</v>
      </c>
      <c r="E3650">
        <v>39442871</v>
      </c>
      <c r="F3650" t="s">
        <v>651</v>
      </c>
      <c r="G3650" t="s">
        <v>10453</v>
      </c>
      <c r="H3650">
        <v>-40557129</v>
      </c>
      <c r="I3650" t="s">
        <v>4443</v>
      </c>
      <c r="J3650" t="s">
        <v>19</v>
      </c>
      <c r="K3650" t="s">
        <v>20</v>
      </c>
      <c r="L3650">
        <v>80000000</v>
      </c>
      <c r="M3650">
        <v>5.3</v>
      </c>
      <c r="N3650" t="s">
        <v>466</v>
      </c>
    </row>
    <row r="3651" spans="1:14">
      <c r="A3651" t="s">
        <v>525</v>
      </c>
      <c r="B3651">
        <v>283</v>
      </c>
      <c r="C3651">
        <v>117</v>
      </c>
      <c r="D3651" t="s">
        <v>6531</v>
      </c>
      <c r="E3651">
        <v>76418654</v>
      </c>
      <c r="F3651" t="s">
        <v>502</v>
      </c>
      <c r="G3651" t="s">
        <v>10454</v>
      </c>
      <c r="H3651">
        <v>-40581346</v>
      </c>
      <c r="I3651" t="s">
        <v>4077</v>
      </c>
      <c r="J3651" t="s">
        <v>19</v>
      </c>
      <c r="K3651" t="s">
        <v>20</v>
      </c>
      <c r="L3651">
        <v>117000000</v>
      </c>
      <c r="M3651">
        <v>6.3</v>
      </c>
      <c r="N3651" t="s">
        <v>3747</v>
      </c>
    </row>
    <row r="3652" spans="1:14">
      <c r="A3652" t="s">
        <v>1806</v>
      </c>
      <c r="B3652">
        <v>88</v>
      </c>
      <c r="C3652">
        <v>109</v>
      </c>
      <c r="D3652" t="s">
        <v>10455</v>
      </c>
      <c r="E3652">
        <v>18947630</v>
      </c>
      <c r="F3652" t="s">
        <v>10456</v>
      </c>
      <c r="G3652" t="s">
        <v>10457</v>
      </c>
      <c r="H3652">
        <v>-40712370</v>
      </c>
      <c r="I3652" t="s">
        <v>10458</v>
      </c>
      <c r="J3652" t="s">
        <v>19</v>
      </c>
      <c r="K3652" t="s">
        <v>822</v>
      </c>
      <c r="L3652">
        <v>59660000</v>
      </c>
      <c r="M3652">
        <v>7.1</v>
      </c>
      <c r="N3652" t="s">
        <v>2773</v>
      </c>
    </row>
    <row r="3653" spans="1:14">
      <c r="A3653" t="s">
        <v>435</v>
      </c>
      <c r="B3653">
        <v>372</v>
      </c>
      <c r="C3653">
        <v>109</v>
      </c>
      <c r="D3653" t="s">
        <v>4530</v>
      </c>
      <c r="E3653">
        <v>35286428</v>
      </c>
      <c r="F3653" t="s">
        <v>4735</v>
      </c>
      <c r="G3653" t="s">
        <v>10459</v>
      </c>
      <c r="H3653">
        <v>-40713572</v>
      </c>
      <c r="I3653" t="s">
        <v>10460</v>
      </c>
      <c r="J3653" t="s">
        <v>19</v>
      </c>
      <c r="K3653" t="s">
        <v>20</v>
      </c>
      <c r="L3653">
        <v>76000000</v>
      </c>
      <c r="M3653">
        <v>7.9</v>
      </c>
      <c r="N3653" t="s">
        <v>554</v>
      </c>
    </row>
    <row r="3654" spans="1:14">
      <c r="A3654" t="s">
        <v>966</v>
      </c>
      <c r="B3654">
        <v>186</v>
      </c>
      <c r="C3654">
        <v>133</v>
      </c>
      <c r="D3654" t="s">
        <v>10106</v>
      </c>
      <c r="E3654">
        <v>6167817</v>
      </c>
      <c r="F3654" t="s">
        <v>10461</v>
      </c>
      <c r="G3654" t="s">
        <v>10462</v>
      </c>
      <c r="H3654">
        <v>-40832183</v>
      </c>
      <c r="I3654" t="s">
        <v>10463</v>
      </c>
      <c r="J3654" t="s">
        <v>65</v>
      </c>
      <c r="K3654" t="s">
        <v>822</v>
      </c>
      <c r="L3654">
        <v>47000000</v>
      </c>
      <c r="M3654">
        <v>7.7</v>
      </c>
      <c r="N3654" t="s">
        <v>4307</v>
      </c>
    </row>
    <row r="3655" spans="1:14">
      <c r="A3655" t="s">
        <v>1760</v>
      </c>
      <c r="B3655">
        <v>112</v>
      </c>
      <c r="C3655">
        <v>125</v>
      </c>
      <c r="D3655" t="s">
        <v>2286</v>
      </c>
      <c r="E3655">
        <v>19076815</v>
      </c>
      <c r="F3655" t="s">
        <v>202</v>
      </c>
      <c r="G3655" t="s">
        <v>10464</v>
      </c>
      <c r="H3655">
        <v>-40923185</v>
      </c>
      <c r="I3655" t="s">
        <v>4096</v>
      </c>
      <c r="J3655" t="s">
        <v>19</v>
      </c>
      <c r="K3655" t="s">
        <v>20</v>
      </c>
      <c r="L3655">
        <v>60000000</v>
      </c>
      <c r="M3655">
        <v>6.3</v>
      </c>
      <c r="N3655" t="s">
        <v>744</v>
      </c>
    </row>
    <row r="3656" spans="1:14">
      <c r="A3656" t="s">
        <v>3417</v>
      </c>
      <c r="B3656">
        <v>154</v>
      </c>
      <c r="C3656">
        <v>85</v>
      </c>
      <c r="D3656" t="s">
        <v>666</v>
      </c>
      <c r="E3656">
        <v>58867694</v>
      </c>
      <c r="F3656" t="s">
        <v>417</v>
      </c>
      <c r="G3656" t="s">
        <v>10465</v>
      </c>
      <c r="H3656">
        <v>-41132306</v>
      </c>
      <c r="I3656" t="s">
        <v>2027</v>
      </c>
      <c r="J3656" t="s">
        <v>19</v>
      </c>
      <c r="K3656" t="s">
        <v>20</v>
      </c>
      <c r="L3656">
        <v>100000000</v>
      </c>
      <c r="M3656">
        <v>6.8</v>
      </c>
      <c r="N3656" t="s">
        <v>10466</v>
      </c>
    </row>
    <row r="3657" spans="1:14">
      <c r="A3657" t="s">
        <v>1907</v>
      </c>
      <c r="B3657">
        <v>492</v>
      </c>
      <c r="C3657">
        <v>117</v>
      </c>
      <c r="D3657" t="s">
        <v>7190</v>
      </c>
      <c r="E3657">
        <v>58607007</v>
      </c>
      <c r="F3657" t="s">
        <v>824</v>
      </c>
      <c r="G3657" t="s">
        <v>10467</v>
      </c>
      <c r="H3657">
        <v>-41392993</v>
      </c>
      <c r="I3657" t="s">
        <v>769</v>
      </c>
      <c r="J3657" t="s">
        <v>19</v>
      </c>
      <c r="K3657" t="s">
        <v>20</v>
      </c>
      <c r="L3657">
        <v>100000000</v>
      </c>
      <c r="M3657">
        <v>6.2</v>
      </c>
      <c r="N3657" t="s">
        <v>3330</v>
      </c>
    </row>
    <row r="3658" spans="1:14">
      <c r="A3658" t="s">
        <v>1907</v>
      </c>
      <c r="B3658">
        <v>492</v>
      </c>
      <c r="C3658">
        <v>117</v>
      </c>
      <c r="D3658" t="s">
        <v>7190</v>
      </c>
      <c r="E3658">
        <v>58607007</v>
      </c>
      <c r="F3658" t="s">
        <v>824</v>
      </c>
      <c r="G3658" t="s">
        <v>10467</v>
      </c>
      <c r="H3658">
        <v>-41392993</v>
      </c>
      <c r="I3658" t="s">
        <v>769</v>
      </c>
      <c r="J3658" t="s">
        <v>19</v>
      </c>
      <c r="K3658" t="s">
        <v>20</v>
      </c>
      <c r="L3658">
        <v>100000000</v>
      </c>
      <c r="M3658">
        <v>6.2</v>
      </c>
      <c r="N3658" t="s">
        <v>3330</v>
      </c>
    </row>
    <row r="3659" spans="1:14">
      <c r="A3659" t="s">
        <v>457</v>
      </c>
      <c r="B3659">
        <v>46</v>
      </c>
      <c r="C3659">
        <v>108</v>
      </c>
      <c r="D3659" t="s">
        <v>10468</v>
      </c>
      <c r="E3659">
        <v>5600000</v>
      </c>
      <c r="F3659" t="s">
        <v>479</v>
      </c>
      <c r="G3659" t="s">
        <v>10469</v>
      </c>
      <c r="H3659">
        <v>-41400000</v>
      </c>
      <c r="I3659" t="s">
        <v>10470</v>
      </c>
      <c r="J3659" t="s">
        <v>19</v>
      </c>
      <c r="K3659" t="s">
        <v>20</v>
      </c>
      <c r="L3659">
        <v>47000000</v>
      </c>
      <c r="M3659">
        <v>5.8</v>
      </c>
      <c r="N3659" t="s">
        <v>8438</v>
      </c>
    </row>
    <row r="3660" spans="1:14">
      <c r="A3660" t="s">
        <v>1639</v>
      </c>
      <c r="B3660">
        <v>91</v>
      </c>
      <c r="C3660">
        <v>82</v>
      </c>
      <c r="D3660" t="s">
        <v>1752</v>
      </c>
      <c r="E3660">
        <v>43575716</v>
      </c>
      <c r="F3660" t="s">
        <v>408</v>
      </c>
      <c r="G3660" t="s">
        <v>10471</v>
      </c>
      <c r="H3660">
        <v>-41424284</v>
      </c>
      <c r="I3660" t="s">
        <v>5179</v>
      </c>
      <c r="J3660" t="s">
        <v>19</v>
      </c>
      <c r="K3660" t="s">
        <v>20</v>
      </c>
      <c r="L3660">
        <v>85000000</v>
      </c>
      <c r="M3660">
        <v>4.3</v>
      </c>
      <c r="N3660" t="s">
        <v>3229</v>
      </c>
    </row>
    <row r="3661" spans="1:14">
      <c r="A3661" t="s">
        <v>1346</v>
      </c>
      <c r="B3661">
        <v>258</v>
      </c>
      <c r="C3661">
        <v>89</v>
      </c>
      <c r="D3661" t="s">
        <v>176</v>
      </c>
      <c r="E3661">
        <v>38542418</v>
      </c>
      <c r="F3661" t="s">
        <v>202</v>
      </c>
      <c r="G3661" t="s">
        <v>10472</v>
      </c>
      <c r="H3661">
        <v>-41457582</v>
      </c>
      <c r="I3661" t="s">
        <v>2021</v>
      </c>
      <c r="J3661" t="s">
        <v>19</v>
      </c>
      <c r="K3661" t="s">
        <v>20</v>
      </c>
      <c r="L3661">
        <v>80000000</v>
      </c>
      <c r="M3661">
        <v>6.3</v>
      </c>
      <c r="N3661" t="s">
        <v>1350</v>
      </c>
    </row>
    <row r="3662" spans="1:14">
      <c r="A3662" t="s">
        <v>2305</v>
      </c>
      <c r="B3662">
        <v>85</v>
      </c>
      <c r="C3662">
        <v>220</v>
      </c>
      <c r="D3662" t="s">
        <v>53</v>
      </c>
      <c r="E3662">
        <v>15527125</v>
      </c>
      <c r="F3662" t="s">
        <v>613</v>
      </c>
      <c r="G3662" t="s">
        <v>10473</v>
      </c>
      <c r="H3662">
        <v>-41472875</v>
      </c>
      <c r="I3662" t="s">
        <v>2791</v>
      </c>
      <c r="J3662" t="s">
        <v>19</v>
      </c>
      <c r="K3662" t="s">
        <v>20</v>
      </c>
      <c r="L3662">
        <v>57000000</v>
      </c>
      <c r="M3662">
        <v>5.8</v>
      </c>
      <c r="N3662" t="s">
        <v>3070</v>
      </c>
    </row>
    <row r="3663" spans="1:14">
      <c r="A3663" t="s">
        <v>5805</v>
      </c>
      <c r="B3663">
        <v>256</v>
      </c>
      <c r="C3663">
        <v>97</v>
      </c>
      <c r="D3663" t="s">
        <v>10474</v>
      </c>
      <c r="E3663">
        <v>103400692</v>
      </c>
      <c r="F3663" t="s">
        <v>1072</v>
      </c>
      <c r="G3663" t="s">
        <v>10475</v>
      </c>
      <c r="H3663">
        <v>-41599308</v>
      </c>
      <c r="I3663" t="s">
        <v>2765</v>
      </c>
      <c r="J3663" t="s">
        <v>19</v>
      </c>
      <c r="K3663" t="s">
        <v>20</v>
      </c>
      <c r="L3663">
        <v>145000000</v>
      </c>
      <c r="M3663">
        <v>7.3</v>
      </c>
      <c r="N3663" t="s">
        <v>2216</v>
      </c>
    </row>
    <row r="3664" spans="1:14">
      <c r="A3664" t="s">
        <v>842</v>
      </c>
      <c r="B3664">
        <v>220</v>
      </c>
      <c r="C3664">
        <v>196</v>
      </c>
      <c r="D3664" t="s">
        <v>152</v>
      </c>
      <c r="E3664">
        <v>133228348</v>
      </c>
      <c r="F3664" t="s">
        <v>1177</v>
      </c>
      <c r="G3664" t="s">
        <v>10476</v>
      </c>
      <c r="H3664">
        <v>-41771652</v>
      </c>
      <c r="I3664" t="s">
        <v>604</v>
      </c>
      <c r="J3664" t="s">
        <v>19</v>
      </c>
      <c r="K3664" t="s">
        <v>20</v>
      </c>
      <c r="L3664">
        <v>175000000</v>
      </c>
      <c r="M3664">
        <v>7.2</v>
      </c>
      <c r="N3664" t="s">
        <v>80</v>
      </c>
    </row>
    <row r="3665" spans="1:14">
      <c r="A3665" t="s">
        <v>175</v>
      </c>
      <c r="B3665">
        <v>93</v>
      </c>
      <c r="C3665">
        <v>132</v>
      </c>
      <c r="D3665" t="s">
        <v>1686</v>
      </c>
      <c r="E3665">
        <v>58220776</v>
      </c>
      <c r="F3665" t="s">
        <v>371</v>
      </c>
      <c r="G3665" t="s">
        <v>10477</v>
      </c>
      <c r="H3665">
        <v>-41779224</v>
      </c>
      <c r="I3665" t="s">
        <v>1462</v>
      </c>
      <c r="J3665" t="s">
        <v>19</v>
      </c>
      <c r="K3665" t="s">
        <v>20</v>
      </c>
      <c r="L3665">
        <v>100000000</v>
      </c>
      <c r="M3665">
        <v>6.8</v>
      </c>
      <c r="N3665" t="s">
        <v>1827</v>
      </c>
    </row>
    <row r="3666" spans="1:14">
      <c r="A3666" t="s">
        <v>1069</v>
      </c>
      <c r="B3666">
        <v>110</v>
      </c>
      <c r="C3666">
        <v>131</v>
      </c>
      <c r="D3666" t="s">
        <v>843</v>
      </c>
      <c r="E3666">
        <v>18208078</v>
      </c>
      <c r="F3666" t="s">
        <v>6376</v>
      </c>
      <c r="G3666" t="s">
        <v>10478</v>
      </c>
      <c r="H3666">
        <v>-41791922</v>
      </c>
      <c r="I3666" t="s">
        <v>3151</v>
      </c>
      <c r="J3666" t="s">
        <v>19</v>
      </c>
      <c r="K3666" t="s">
        <v>20</v>
      </c>
      <c r="L3666">
        <v>60000000</v>
      </c>
      <c r="M3666">
        <v>6.9</v>
      </c>
      <c r="N3666" t="s">
        <v>2318</v>
      </c>
    </row>
    <row r="3667" spans="1:14">
      <c r="A3667" t="s">
        <v>5414</v>
      </c>
      <c r="B3667">
        <v>102</v>
      </c>
      <c r="C3667">
        <v>325</v>
      </c>
      <c r="D3667" t="s">
        <v>8456</v>
      </c>
      <c r="E3667">
        <v>1500000</v>
      </c>
      <c r="F3667" t="s">
        <v>417</v>
      </c>
      <c r="G3667" t="s">
        <v>10479</v>
      </c>
      <c r="H3667">
        <v>-42500000</v>
      </c>
      <c r="I3667" t="s">
        <v>8419</v>
      </c>
      <c r="J3667" t="s">
        <v>19</v>
      </c>
      <c r="K3667" t="s">
        <v>20</v>
      </c>
      <c r="L3667">
        <v>44000000</v>
      </c>
      <c r="M3667">
        <v>6.8</v>
      </c>
      <c r="N3667" t="s">
        <v>491</v>
      </c>
    </row>
    <row r="3668" spans="1:14">
      <c r="A3668" t="s">
        <v>1203</v>
      </c>
      <c r="B3668">
        <v>84</v>
      </c>
      <c r="C3668">
        <v>104</v>
      </c>
      <c r="D3668" t="s">
        <v>2094</v>
      </c>
      <c r="E3668">
        <v>47474112</v>
      </c>
      <c r="F3668" t="s">
        <v>312</v>
      </c>
      <c r="G3668" t="s">
        <v>10480</v>
      </c>
      <c r="H3668">
        <v>-42525888</v>
      </c>
      <c r="I3668" t="s">
        <v>4086</v>
      </c>
      <c r="J3668" t="s">
        <v>19</v>
      </c>
      <c r="K3668" t="s">
        <v>20</v>
      </c>
      <c r="L3668">
        <v>90000000</v>
      </c>
      <c r="M3668">
        <v>5.4</v>
      </c>
      <c r="N3668" t="s">
        <v>1405</v>
      </c>
    </row>
    <row r="3669" spans="1:14">
      <c r="A3669" t="s">
        <v>492</v>
      </c>
      <c r="B3669">
        <v>166</v>
      </c>
      <c r="C3669">
        <v>143</v>
      </c>
      <c r="D3669" t="s">
        <v>485</v>
      </c>
      <c r="E3669">
        <v>57366262</v>
      </c>
      <c r="F3669" t="s">
        <v>29</v>
      </c>
      <c r="G3669" t="s">
        <v>10481</v>
      </c>
      <c r="H3669">
        <v>-42633738</v>
      </c>
      <c r="I3669" t="s">
        <v>1503</v>
      </c>
      <c r="J3669" t="s">
        <v>19</v>
      </c>
      <c r="K3669" t="s">
        <v>2416</v>
      </c>
      <c r="L3669">
        <v>100000000</v>
      </c>
      <c r="M3669">
        <v>8</v>
      </c>
      <c r="N3669" t="s">
        <v>211</v>
      </c>
    </row>
    <row r="3670" spans="1:14">
      <c r="A3670" t="s">
        <v>1259</v>
      </c>
      <c r="B3670">
        <v>161</v>
      </c>
      <c r="C3670">
        <v>106</v>
      </c>
      <c r="D3670" t="s">
        <v>7656</v>
      </c>
      <c r="E3670">
        <v>17281832</v>
      </c>
      <c r="F3670" t="s">
        <v>1085</v>
      </c>
      <c r="G3670" t="s">
        <v>10482</v>
      </c>
      <c r="H3670">
        <v>-42718168</v>
      </c>
      <c r="I3670" t="s">
        <v>7820</v>
      </c>
      <c r="J3670" t="s">
        <v>19</v>
      </c>
      <c r="K3670" t="s">
        <v>2416</v>
      </c>
      <c r="L3670">
        <v>60000000</v>
      </c>
      <c r="M3670">
        <v>6.1</v>
      </c>
      <c r="N3670" t="s">
        <v>380</v>
      </c>
    </row>
    <row r="3671" spans="1:14">
      <c r="A3671" t="s">
        <v>387</v>
      </c>
      <c r="B3671">
        <v>264</v>
      </c>
      <c r="C3671">
        <v>112</v>
      </c>
      <c r="D3671" t="s">
        <v>1085</v>
      </c>
      <c r="E3671">
        <v>102176165</v>
      </c>
      <c r="F3671" t="s">
        <v>3454</v>
      </c>
      <c r="G3671" t="s">
        <v>10483</v>
      </c>
      <c r="H3671">
        <v>-42823835</v>
      </c>
      <c r="I3671" t="s">
        <v>8378</v>
      </c>
      <c r="J3671" t="s">
        <v>19</v>
      </c>
      <c r="K3671" t="s">
        <v>20</v>
      </c>
      <c r="L3671">
        <v>145000000</v>
      </c>
      <c r="M3671">
        <v>5.2</v>
      </c>
      <c r="N3671" t="s">
        <v>10484</v>
      </c>
    </row>
    <row r="3672" spans="1:14">
      <c r="A3672" t="s">
        <v>1054</v>
      </c>
      <c r="B3672">
        <v>24</v>
      </c>
      <c r="C3672">
        <v>103</v>
      </c>
      <c r="D3672" t="s">
        <v>5169</v>
      </c>
      <c r="E3672">
        <v>2154540</v>
      </c>
      <c r="F3672" t="s">
        <v>8456</v>
      </c>
      <c r="G3672" t="s">
        <v>10485</v>
      </c>
      <c r="H3672">
        <v>-42845460</v>
      </c>
      <c r="I3672" t="s">
        <v>6056</v>
      </c>
      <c r="J3672" t="s">
        <v>19</v>
      </c>
      <c r="K3672" t="s">
        <v>20</v>
      </c>
      <c r="L3672">
        <v>45000000</v>
      </c>
      <c r="M3672">
        <v>4.9000000000000004</v>
      </c>
      <c r="N3672" t="s">
        <v>335</v>
      </c>
    </row>
    <row r="3673" spans="1:14">
      <c r="A3673" t="s">
        <v>2068</v>
      </c>
      <c r="B3673">
        <v>66</v>
      </c>
      <c r="C3673">
        <v>111</v>
      </c>
      <c r="D3673" t="s">
        <v>1177</v>
      </c>
      <c r="E3673">
        <v>42877165</v>
      </c>
      <c r="F3673" t="s">
        <v>45</v>
      </c>
      <c r="G3673" t="s">
        <v>10486</v>
      </c>
      <c r="H3673">
        <v>-43122835</v>
      </c>
      <c r="I3673" t="s">
        <v>1824</v>
      </c>
      <c r="J3673" t="s">
        <v>19</v>
      </c>
      <c r="K3673" t="s">
        <v>20</v>
      </c>
      <c r="L3673">
        <v>86000000</v>
      </c>
      <c r="M3673">
        <v>6.1</v>
      </c>
      <c r="N3673" t="s">
        <v>87</v>
      </c>
    </row>
    <row r="3674" spans="1:14">
      <c r="A3674" t="s">
        <v>2975</v>
      </c>
      <c r="B3674">
        <v>84</v>
      </c>
      <c r="C3674">
        <v>280</v>
      </c>
      <c r="D3674" t="s">
        <v>10487</v>
      </c>
      <c r="E3674">
        <v>12870569</v>
      </c>
      <c r="F3674" t="s">
        <v>6861</v>
      </c>
      <c r="G3674" t="s">
        <v>10488</v>
      </c>
      <c r="H3674">
        <v>-43129431</v>
      </c>
      <c r="I3674" t="s">
        <v>10489</v>
      </c>
      <c r="J3674" t="s">
        <v>19</v>
      </c>
      <c r="K3674" t="s">
        <v>20</v>
      </c>
      <c r="L3674">
        <v>56000000</v>
      </c>
      <c r="M3674">
        <v>6.3</v>
      </c>
      <c r="N3674" t="s">
        <v>3922</v>
      </c>
    </row>
    <row r="3675" spans="1:14">
      <c r="A3675" t="s">
        <v>2505</v>
      </c>
      <c r="B3675">
        <v>75</v>
      </c>
      <c r="C3675">
        <v>88</v>
      </c>
      <c r="D3675" t="s">
        <v>3339</v>
      </c>
      <c r="E3675">
        <v>6471394</v>
      </c>
      <c r="F3675" t="s">
        <v>86</v>
      </c>
      <c r="G3675" t="s">
        <v>10490</v>
      </c>
      <c r="H3675">
        <v>-43528606</v>
      </c>
      <c r="I3675" t="s">
        <v>10491</v>
      </c>
      <c r="J3675" t="s">
        <v>19</v>
      </c>
      <c r="K3675" t="s">
        <v>20</v>
      </c>
      <c r="L3675">
        <v>50000000</v>
      </c>
      <c r="M3675">
        <v>4.9000000000000004</v>
      </c>
      <c r="N3675" t="s">
        <v>921</v>
      </c>
    </row>
    <row r="3676" spans="1:14">
      <c r="A3676" t="s">
        <v>1034</v>
      </c>
      <c r="B3676">
        <v>82</v>
      </c>
      <c r="C3676">
        <v>87</v>
      </c>
      <c r="D3676" t="s">
        <v>517</v>
      </c>
      <c r="E3676">
        <v>6291602</v>
      </c>
      <c r="F3676" t="s">
        <v>23</v>
      </c>
      <c r="G3676" t="s">
        <v>10492</v>
      </c>
      <c r="H3676">
        <v>-43708398</v>
      </c>
      <c r="I3676" t="s">
        <v>396</v>
      </c>
      <c r="J3676" t="s">
        <v>19</v>
      </c>
      <c r="K3676" t="s">
        <v>20</v>
      </c>
      <c r="L3676">
        <v>50000000</v>
      </c>
      <c r="M3676">
        <v>5.6</v>
      </c>
      <c r="N3676" t="s">
        <v>3200</v>
      </c>
    </row>
    <row r="3677" spans="1:14">
      <c r="A3677" t="s">
        <v>966</v>
      </c>
      <c r="B3677">
        <v>242</v>
      </c>
      <c r="C3677">
        <v>122</v>
      </c>
      <c r="D3677" t="s">
        <v>10493</v>
      </c>
      <c r="E3677">
        <v>33201661</v>
      </c>
      <c r="F3677" t="s">
        <v>2797</v>
      </c>
      <c r="G3677" t="s">
        <v>10494</v>
      </c>
      <c r="H3677">
        <v>-43798339</v>
      </c>
      <c r="I3677" t="s">
        <v>10495</v>
      </c>
      <c r="J3677" t="s">
        <v>65</v>
      </c>
      <c r="K3677" t="s">
        <v>822</v>
      </c>
      <c r="L3677">
        <v>77000000</v>
      </c>
      <c r="M3677">
        <v>8.4</v>
      </c>
      <c r="N3677" t="s">
        <v>331</v>
      </c>
    </row>
    <row r="3678" spans="1:14">
      <c r="A3678" t="s">
        <v>3431</v>
      </c>
      <c r="B3678">
        <v>113</v>
      </c>
      <c r="C3678">
        <v>87</v>
      </c>
      <c r="D3678" t="s">
        <v>10496</v>
      </c>
      <c r="E3678">
        <v>36073232</v>
      </c>
      <c r="F3678" t="s">
        <v>9323</v>
      </c>
      <c r="G3678" t="s">
        <v>10497</v>
      </c>
      <c r="H3678">
        <v>-43926768</v>
      </c>
      <c r="I3678" t="s">
        <v>10498</v>
      </c>
      <c r="J3678" t="s">
        <v>19</v>
      </c>
      <c r="K3678" t="s">
        <v>20</v>
      </c>
      <c r="L3678">
        <v>80000000</v>
      </c>
      <c r="M3678">
        <v>5.2</v>
      </c>
      <c r="N3678" t="s">
        <v>3092</v>
      </c>
    </row>
    <row r="3679" spans="1:14">
      <c r="A3679" t="s">
        <v>817</v>
      </c>
      <c r="B3679">
        <v>181</v>
      </c>
      <c r="C3679">
        <v>120</v>
      </c>
      <c r="D3679" t="s">
        <v>1815</v>
      </c>
      <c r="E3679">
        <v>66002193</v>
      </c>
      <c r="F3679" t="s">
        <v>3429</v>
      </c>
      <c r="G3679" t="s">
        <v>10499</v>
      </c>
      <c r="H3679">
        <v>-43997807</v>
      </c>
      <c r="I3679" t="s">
        <v>4960</v>
      </c>
      <c r="J3679" t="s">
        <v>19</v>
      </c>
      <c r="K3679" t="s">
        <v>20</v>
      </c>
      <c r="L3679">
        <v>110000000</v>
      </c>
      <c r="M3679">
        <v>5.8</v>
      </c>
      <c r="N3679" t="s">
        <v>2814</v>
      </c>
    </row>
    <row r="3680" spans="1:14">
      <c r="A3680" t="s">
        <v>1351</v>
      </c>
      <c r="B3680">
        <v>82</v>
      </c>
      <c r="C3680">
        <v>89</v>
      </c>
      <c r="D3680" t="s">
        <v>1929</v>
      </c>
      <c r="E3680">
        <v>50802661</v>
      </c>
      <c r="F3680" t="s">
        <v>389</v>
      </c>
      <c r="G3680" t="s">
        <v>10500</v>
      </c>
      <c r="H3680">
        <v>-44197339</v>
      </c>
      <c r="I3680" t="s">
        <v>4591</v>
      </c>
      <c r="J3680" t="s">
        <v>19</v>
      </c>
      <c r="K3680" t="s">
        <v>20</v>
      </c>
      <c r="L3680">
        <v>95000000</v>
      </c>
      <c r="M3680">
        <v>6.9</v>
      </c>
      <c r="N3680" t="s">
        <v>2519</v>
      </c>
    </row>
    <row r="3681" spans="1:14">
      <c r="A3681" t="s">
        <v>1220</v>
      </c>
      <c r="B3681">
        <v>128</v>
      </c>
      <c r="C3681">
        <v>152</v>
      </c>
      <c r="D3681" t="s">
        <v>863</v>
      </c>
      <c r="E3681">
        <v>27796042</v>
      </c>
      <c r="F3681" t="s">
        <v>3783</v>
      </c>
      <c r="G3681" t="s">
        <v>10501</v>
      </c>
      <c r="H3681">
        <v>-44203958</v>
      </c>
      <c r="I3681" t="s">
        <v>1584</v>
      </c>
      <c r="J3681" t="s">
        <v>19</v>
      </c>
      <c r="K3681" t="s">
        <v>20</v>
      </c>
      <c r="L3681">
        <v>72000000</v>
      </c>
      <c r="M3681">
        <v>6.9</v>
      </c>
      <c r="N3681" t="s">
        <v>32</v>
      </c>
    </row>
    <row r="3682" spans="1:14">
      <c r="A3682" t="s">
        <v>5661</v>
      </c>
      <c r="B3682">
        <v>80</v>
      </c>
      <c r="C3682">
        <v>45</v>
      </c>
      <c r="D3682" t="s">
        <v>7773</v>
      </c>
      <c r="E3682">
        <v>145109</v>
      </c>
      <c r="F3682" t="s">
        <v>10502</v>
      </c>
      <c r="G3682" t="s">
        <v>10503</v>
      </c>
      <c r="H3682">
        <v>-44854891</v>
      </c>
      <c r="I3682" t="s">
        <v>9624</v>
      </c>
      <c r="J3682" t="s">
        <v>149</v>
      </c>
      <c r="K3682" t="s">
        <v>7040</v>
      </c>
      <c r="L3682">
        <v>45000000</v>
      </c>
      <c r="M3682">
        <v>7.3</v>
      </c>
      <c r="N3682" t="s">
        <v>5814</v>
      </c>
    </row>
    <row r="3683" spans="1:14">
      <c r="A3683" t="s">
        <v>555</v>
      </c>
      <c r="B3683">
        <v>602</v>
      </c>
      <c r="C3683">
        <v>148</v>
      </c>
      <c r="D3683" t="s">
        <v>1080</v>
      </c>
      <c r="E3683">
        <v>200074175</v>
      </c>
      <c r="F3683" t="s">
        <v>1865</v>
      </c>
      <c r="G3683" t="s">
        <v>10504</v>
      </c>
      <c r="H3683">
        <v>-44925825</v>
      </c>
      <c r="I3683" t="s">
        <v>10505</v>
      </c>
      <c r="J3683" t="s">
        <v>19</v>
      </c>
      <c r="K3683" t="s">
        <v>379</v>
      </c>
      <c r="L3683">
        <v>245000000</v>
      </c>
      <c r="M3683">
        <v>6.8</v>
      </c>
      <c r="N3683" t="s">
        <v>1081</v>
      </c>
    </row>
    <row r="3684" spans="1:14">
      <c r="A3684" t="s">
        <v>672</v>
      </c>
      <c r="B3684">
        <v>135</v>
      </c>
      <c r="C3684">
        <v>108</v>
      </c>
      <c r="D3684" t="s">
        <v>10506</v>
      </c>
      <c r="E3684">
        <v>40048332</v>
      </c>
      <c r="F3684" t="s">
        <v>1951</v>
      </c>
      <c r="G3684" t="s">
        <v>10507</v>
      </c>
      <c r="H3684">
        <v>-44951668</v>
      </c>
      <c r="I3684" t="s">
        <v>10508</v>
      </c>
      <c r="J3684" t="s">
        <v>19</v>
      </c>
      <c r="K3684" t="s">
        <v>20</v>
      </c>
      <c r="L3684">
        <v>85000000</v>
      </c>
      <c r="M3684">
        <v>5.5</v>
      </c>
      <c r="N3684" t="s">
        <v>2318</v>
      </c>
    </row>
    <row r="3685" spans="1:14">
      <c r="A3685" t="s">
        <v>1509</v>
      </c>
      <c r="B3685">
        <v>132</v>
      </c>
      <c r="C3685">
        <v>116</v>
      </c>
      <c r="D3685" t="s">
        <v>1022</v>
      </c>
      <c r="E3685">
        <v>30013346</v>
      </c>
      <c r="F3685" t="s">
        <v>45</v>
      </c>
      <c r="G3685" t="s">
        <v>10509</v>
      </c>
      <c r="H3685">
        <v>-44986654</v>
      </c>
      <c r="I3685" t="s">
        <v>2527</v>
      </c>
      <c r="J3685" t="s">
        <v>19</v>
      </c>
      <c r="K3685" t="s">
        <v>20</v>
      </c>
      <c r="L3685">
        <v>75000000</v>
      </c>
      <c r="M3685">
        <v>5.3</v>
      </c>
      <c r="N3685" t="s">
        <v>709</v>
      </c>
    </row>
    <row r="3686" spans="1:14">
      <c r="A3686" t="s">
        <v>286</v>
      </c>
      <c r="B3686">
        <v>98</v>
      </c>
      <c r="C3686">
        <v>178</v>
      </c>
      <c r="D3686" t="s">
        <v>1177</v>
      </c>
      <c r="E3686">
        <v>44606335</v>
      </c>
      <c r="F3686" t="s">
        <v>957</v>
      </c>
      <c r="G3686" t="s">
        <v>10510</v>
      </c>
      <c r="H3686">
        <v>-45393665</v>
      </c>
      <c r="I3686" t="s">
        <v>3654</v>
      </c>
      <c r="J3686" t="s">
        <v>19</v>
      </c>
      <c r="K3686" t="s">
        <v>20</v>
      </c>
      <c r="L3686">
        <v>90000000</v>
      </c>
      <c r="M3686">
        <v>7.1</v>
      </c>
      <c r="N3686" t="s">
        <v>575</v>
      </c>
    </row>
    <row r="3687" spans="1:14">
      <c r="A3687" t="s">
        <v>655</v>
      </c>
      <c r="B3687">
        <v>162</v>
      </c>
      <c r="C3687">
        <v>145</v>
      </c>
      <c r="D3687" t="s">
        <v>10511</v>
      </c>
      <c r="E3687">
        <v>34566746</v>
      </c>
      <c r="F3687" t="s">
        <v>1022</v>
      </c>
      <c r="G3687" t="s">
        <v>10512</v>
      </c>
      <c r="H3687">
        <v>-45433254</v>
      </c>
      <c r="I3687" t="s">
        <v>10513</v>
      </c>
      <c r="J3687" t="s">
        <v>19</v>
      </c>
      <c r="K3687" t="s">
        <v>20</v>
      </c>
      <c r="L3687">
        <v>80000000</v>
      </c>
      <c r="M3687">
        <v>7.3</v>
      </c>
      <c r="N3687" t="s">
        <v>2074</v>
      </c>
    </row>
    <row r="3688" spans="1:14">
      <c r="A3688" t="s">
        <v>1181</v>
      </c>
      <c r="B3688">
        <v>138</v>
      </c>
      <c r="C3688">
        <v>94</v>
      </c>
      <c r="D3688" t="s">
        <v>1548</v>
      </c>
      <c r="E3688">
        <v>19548064</v>
      </c>
      <c r="F3688" t="s">
        <v>1680</v>
      </c>
      <c r="G3688" t="s">
        <v>10514</v>
      </c>
      <c r="H3688">
        <v>-45451936</v>
      </c>
      <c r="I3688" t="s">
        <v>8947</v>
      </c>
      <c r="J3688" t="s">
        <v>19</v>
      </c>
      <c r="K3688" t="s">
        <v>3914</v>
      </c>
      <c r="L3688">
        <v>65000000</v>
      </c>
      <c r="M3688">
        <v>6.3</v>
      </c>
      <c r="N3688" t="s">
        <v>198</v>
      </c>
    </row>
    <row r="3689" spans="1:14">
      <c r="A3689" t="s">
        <v>2217</v>
      </c>
      <c r="B3689">
        <v>279</v>
      </c>
      <c r="C3689">
        <v>92</v>
      </c>
      <c r="D3689" t="s">
        <v>10515</v>
      </c>
      <c r="E3689">
        <v>9483821</v>
      </c>
      <c r="F3689" t="s">
        <v>888</v>
      </c>
      <c r="G3689" t="s">
        <v>10516</v>
      </c>
      <c r="H3689">
        <v>-45516179</v>
      </c>
      <c r="I3689" t="s">
        <v>4892</v>
      </c>
      <c r="J3689" t="s">
        <v>19</v>
      </c>
      <c r="K3689" t="s">
        <v>20</v>
      </c>
      <c r="L3689">
        <v>55000000</v>
      </c>
      <c r="M3689">
        <v>5.7</v>
      </c>
      <c r="N3689" t="s">
        <v>335</v>
      </c>
    </row>
    <row r="3690" spans="1:14">
      <c r="A3690" t="s">
        <v>557</v>
      </c>
      <c r="B3690">
        <v>435</v>
      </c>
      <c r="C3690">
        <v>128</v>
      </c>
      <c r="D3690" t="s">
        <v>7190</v>
      </c>
      <c r="E3690">
        <v>36381716</v>
      </c>
      <c r="F3690" t="s">
        <v>196</v>
      </c>
      <c r="G3690" t="s">
        <v>10517</v>
      </c>
      <c r="H3690">
        <v>-45618284</v>
      </c>
      <c r="I3690" t="s">
        <v>956</v>
      </c>
      <c r="J3690" t="s">
        <v>19</v>
      </c>
      <c r="K3690" t="s">
        <v>20</v>
      </c>
      <c r="L3690">
        <v>82000000</v>
      </c>
      <c r="M3690">
        <v>6.1</v>
      </c>
      <c r="N3690" t="s">
        <v>10518</v>
      </c>
    </row>
    <row r="3691" spans="1:14">
      <c r="A3691" t="s">
        <v>6249</v>
      </c>
      <c r="B3691">
        <v>308</v>
      </c>
      <c r="C3691">
        <v>92</v>
      </c>
      <c r="D3691" t="s">
        <v>3584</v>
      </c>
      <c r="E3691">
        <v>19059018</v>
      </c>
      <c r="F3691" t="s">
        <v>10519</v>
      </c>
      <c r="G3691" t="s">
        <v>10520</v>
      </c>
      <c r="H3691">
        <v>-45940982</v>
      </c>
      <c r="I3691" t="s">
        <v>2087</v>
      </c>
      <c r="J3691" t="s">
        <v>19</v>
      </c>
      <c r="K3691" t="s">
        <v>347</v>
      </c>
      <c r="L3691">
        <v>65000000</v>
      </c>
      <c r="M3691">
        <v>5.0999999999999996</v>
      </c>
      <c r="N3691" t="s">
        <v>10521</v>
      </c>
    </row>
    <row r="3692" spans="1:14">
      <c r="A3692" t="s">
        <v>514</v>
      </c>
      <c r="B3692">
        <v>451</v>
      </c>
      <c r="C3692">
        <v>106</v>
      </c>
      <c r="D3692" t="s">
        <v>6699</v>
      </c>
      <c r="E3692">
        <v>179020854</v>
      </c>
      <c r="F3692" t="s">
        <v>263</v>
      </c>
      <c r="G3692" t="s">
        <v>10522</v>
      </c>
      <c r="H3692">
        <v>-45979146</v>
      </c>
      <c r="I3692" t="s">
        <v>10523</v>
      </c>
      <c r="J3692" t="s">
        <v>19</v>
      </c>
      <c r="K3692" t="s">
        <v>20</v>
      </c>
      <c r="L3692">
        <v>225000000</v>
      </c>
      <c r="M3692">
        <v>6.8</v>
      </c>
      <c r="N3692" t="s">
        <v>3859</v>
      </c>
    </row>
    <row r="3693" spans="1:14">
      <c r="A3693" t="s">
        <v>3671</v>
      </c>
      <c r="B3693">
        <v>135</v>
      </c>
      <c r="C3693">
        <v>103</v>
      </c>
      <c r="D3693" t="s">
        <v>1326</v>
      </c>
      <c r="E3693">
        <v>13395939</v>
      </c>
      <c r="F3693" t="s">
        <v>1562</v>
      </c>
      <c r="G3693" t="s">
        <v>10524</v>
      </c>
      <c r="H3693">
        <v>-46604061</v>
      </c>
      <c r="I3693" t="s">
        <v>2524</v>
      </c>
      <c r="J3693" t="s">
        <v>19</v>
      </c>
      <c r="K3693" t="s">
        <v>379</v>
      </c>
      <c r="L3693">
        <v>60000000</v>
      </c>
      <c r="M3693">
        <v>6.2</v>
      </c>
      <c r="N3693" t="s">
        <v>564</v>
      </c>
    </row>
    <row r="3694" spans="1:14">
      <c r="A3694" t="s">
        <v>1678</v>
      </c>
      <c r="B3694">
        <v>105</v>
      </c>
      <c r="C3694">
        <v>109</v>
      </c>
      <c r="D3694" t="s">
        <v>1427</v>
      </c>
      <c r="E3694">
        <v>8355815</v>
      </c>
      <c r="F3694" t="s">
        <v>371</v>
      </c>
      <c r="G3694" t="s">
        <v>10525</v>
      </c>
      <c r="H3694">
        <v>-46644185</v>
      </c>
      <c r="I3694" t="s">
        <v>1808</v>
      </c>
      <c r="J3694" t="s">
        <v>19</v>
      </c>
      <c r="K3694" t="s">
        <v>379</v>
      </c>
      <c r="L3694">
        <v>55000000</v>
      </c>
      <c r="M3694">
        <v>6.4</v>
      </c>
      <c r="N3694" t="s">
        <v>5280</v>
      </c>
    </row>
    <row r="3695" spans="1:14">
      <c r="A3695" t="s">
        <v>451</v>
      </c>
      <c r="B3695">
        <v>162</v>
      </c>
      <c r="C3695">
        <v>90</v>
      </c>
      <c r="D3695" t="s">
        <v>3120</v>
      </c>
      <c r="E3695">
        <v>23159305</v>
      </c>
      <c r="F3695" t="s">
        <v>483</v>
      </c>
      <c r="G3695" t="s">
        <v>10526</v>
      </c>
      <c r="H3695">
        <v>-46840695</v>
      </c>
      <c r="I3695" t="s">
        <v>2540</v>
      </c>
      <c r="J3695" t="s">
        <v>19</v>
      </c>
      <c r="K3695" t="s">
        <v>20</v>
      </c>
      <c r="L3695">
        <v>70000000</v>
      </c>
      <c r="M3695">
        <v>8</v>
      </c>
      <c r="N3695" t="s">
        <v>2018</v>
      </c>
    </row>
    <row r="3696" spans="1:14">
      <c r="A3696" t="s">
        <v>6400</v>
      </c>
      <c r="B3696">
        <v>123</v>
      </c>
      <c r="C3696">
        <v>140</v>
      </c>
      <c r="D3696" t="s">
        <v>1404</v>
      </c>
      <c r="E3696">
        <v>13082288</v>
      </c>
      <c r="F3696" t="s">
        <v>189</v>
      </c>
      <c r="G3696" t="s">
        <v>10527</v>
      </c>
      <c r="H3696">
        <v>-46917712</v>
      </c>
      <c r="I3696" t="s">
        <v>10528</v>
      </c>
      <c r="J3696" t="s">
        <v>19</v>
      </c>
      <c r="K3696" t="s">
        <v>379</v>
      </c>
      <c r="L3696">
        <v>60000000</v>
      </c>
      <c r="M3696">
        <v>6.6</v>
      </c>
      <c r="N3696" t="s">
        <v>10529</v>
      </c>
    </row>
    <row r="3697" spans="1:14">
      <c r="A3697" t="s">
        <v>387</v>
      </c>
      <c r="B3697">
        <v>61</v>
      </c>
      <c r="C3697">
        <v>114</v>
      </c>
      <c r="D3697" t="s">
        <v>2172</v>
      </c>
      <c r="E3697">
        <v>32885565</v>
      </c>
      <c r="F3697" t="s">
        <v>888</v>
      </c>
      <c r="G3697" t="s">
        <v>10530</v>
      </c>
      <c r="H3697">
        <v>-47114435</v>
      </c>
      <c r="I3697" t="s">
        <v>10531</v>
      </c>
      <c r="J3697" t="s">
        <v>19</v>
      </c>
      <c r="K3697" t="s">
        <v>20</v>
      </c>
      <c r="L3697">
        <v>80000000</v>
      </c>
      <c r="M3697">
        <v>5.8</v>
      </c>
      <c r="N3697" t="s">
        <v>603</v>
      </c>
    </row>
    <row r="3698" spans="1:14">
      <c r="A3698" t="s">
        <v>2520</v>
      </c>
      <c r="B3698">
        <v>118</v>
      </c>
      <c r="C3698">
        <v>90</v>
      </c>
      <c r="D3698" t="s">
        <v>5789</v>
      </c>
      <c r="E3698">
        <v>7871693</v>
      </c>
      <c r="F3698" t="s">
        <v>394</v>
      </c>
      <c r="G3698" t="s">
        <v>10532</v>
      </c>
      <c r="H3698">
        <v>-47128307</v>
      </c>
      <c r="I3698" t="s">
        <v>10533</v>
      </c>
      <c r="J3698" t="s">
        <v>19</v>
      </c>
      <c r="K3698" t="s">
        <v>20</v>
      </c>
      <c r="L3698">
        <v>55000000</v>
      </c>
      <c r="M3698">
        <v>6.5</v>
      </c>
      <c r="N3698" t="s">
        <v>10534</v>
      </c>
    </row>
    <row r="3699" spans="1:14">
      <c r="A3699" t="s">
        <v>1202</v>
      </c>
      <c r="B3699">
        <v>207</v>
      </c>
      <c r="C3699">
        <v>134</v>
      </c>
      <c r="D3699" t="s">
        <v>2947</v>
      </c>
      <c r="E3699">
        <v>57637485</v>
      </c>
      <c r="F3699" t="s">
        <v>483</v>
      </c>
      <c r="G3699" t="s">
        <v>10535</v>
      </c>
      <c r="H3699">
        <v>-47362515</v>
      </c>
      <c r="I3699" t="s">
        <v>10536</v>
      </c>
      <c r="J3699" t="s">
        <v>19</v>
      </c>
      <c r="K3699" t="s">
        <v>20</v>
      </c>
      <c r="L3699">
        <v>105000000</v>
      </c>
      <c r="M3699">
        <v>6.7</v>
      </c>
      <c r="N3699" t="s">
        <v>27</v>
      </c>
    </row>
    <row r="3700" spans="1:14">
      <c r="A3700" t="s">
        <v>2097</v>
      </c>
      <c r="B3700">
        <v>170</v>
      </c>
      <c r="C3700">
        <v>123</v>
      </c>
      <c r="D3700" t="s">
        <v>880</v>
      </c>
      <c r="E3700">
        <v>34543701</v>
      </c>
      <c r="F3700" t="s">
        <v>757</v>
      </c>
      <c r="G3700" t="s">
        <v>10537</v>
      </c>
      <c r="H3700">
        <v>-47456299</v>
      </c>
      <c r="I3700" t="s">
        <v>357</v>
      </c>
      <c r="J3700" t="s">
        <v>19</v>
      </c>
      <c r="K3700" t="s">
        <v>20</v>
      </c>
      <c r="L3700">
        <v>82000000</v>
      </c>
      <c r="M3700">
        <v>5.9</v>
      </c>
      <c r="N3700" t="s">
        <v>1759</v>
      </c>
    </row>
    <row r="3701" spans="1:14">
      <c r="A3701" t="s">
        <v>2797</v>
      </c>
      <c r="B3701">
        <v>164</v>
      </c>
      <c r="C3701">
        <v>101</v>
      </c>
      <c r="D3701" t="s">
        <v>2958</v>
      </c>
      <c r="E3701">
        <v>22531698</v>
      </c>
      <c r="F3701" t="s">
        <v>483</v>
      </c>
      <c r="G3701" t="s">
        <v>10538</v>
      </c>
      <c r="H3701">
        <v>-47468302</v>
      </c>
      <c r="I3701" t="s">
        <v>9147</v>
      </c>
      <c r="J3701" t="s">
        <v>19</v>
      </c>
      <c r="K3701" t="s">
        <v>822</v>
      </c>
      <c r="L3701">
        <v>70000000</v>
      </c>
      <c r="M3701">
        <v>5.6</v>
      </c>
      <c r="N3701" t="s">
        <v>27</v>
      </c>
    </row>
    <row r="3702" spans="1:14">
      <c r="A3702" t="s">
        <v>3065</v>
      </c>
      <c r="B3702">
        <v>127</v>
      </c>
      <c r="C3702">
        <v>128</v>
      </c>
      <c r="D3702" t="s">
        <v>957</v>
      </c>
      <c r="E3702">
        <v>7221458</v>
      </c>
      <c r="F3702" t="s">
        <v>28</v>
      </c>
      <c r="G3702" t="s">
        <v>10539</v>
      </c>
      <c r="H3702">
        <v>-47778542</v>
      </c>
      <c r="I3702" t="s">
        <v>321</v>
      </c>
      <c r="J3702" t="s">
        <v>19</v>
      </c>
      <c r="K3702" t="s">
        <v>2416</v>
      </c>
      <c r="L3702">
        <v>55000000</v>
      </c>
      <c r="M3702">
        <v>6.2</v>
      </c>
      <c r="N3702" t="s">
        <v>1124</v>
      </c>
    </row>
    <row r="3703" spans="1:14">
      <c r="A3703" t="s">
        <v>1574</v>
      </c>
      <c r="B3703">
        <v>226</v>
      </c>
      <c r="C3703">
        <v>147</v>
      </c>
      <c r="D3703" t="s">
        <v>10540</v>
      </c>
      <c r="E3703">
        <v>2208939</v>
      </c>
      <c r="F3703" t="s">
        <v>6078</v>
      </c>
      <c r="G3703" t="s">
        <v>10541</v>
      </c>
      <c r="H3703">
        <v>-47791061</v>
      </c>
      <c r="I3703" t="s">
        <v>10542</v>
      </c>
      <c r="J3703" t="s">
        <v>19</v>
      </c>
      <c r="K3703" t="s">
        <v>2416</v>
      </c>
      <c r="L3703">
        <v>50000000</v>
      </c>
      <c r="M3703">
        <v>7.5</v>
      </c>
      <c r="N3703" t="s">
        <v>10543</v>
      </c>
    </row>
    <row r="3704" spans="1:14">
      <c r="A3704" t="s">
        <v>688</v>
      </c>
      <c r="B3704">
        <v>272</v>
      </c>
      <c r="C3704">
        <v>143</v>
      </c>
      <c r="D3704" t="s">
        <v>344</v>
      </c>
      <c r="E3704">
        <v>2175312</v>
      </c>
      <c r="F3704" t="s">
        <v>45</v>
      </c>
      <c r="G3704" t="s">
        <v>10544</v>
      </c>
      <c r="H3704">
        <v>-47824688</v>
      </c>
      <c r="I3704" t="s">
        <v>120</v>
      </c>
      <c r="J3704" t="s">
        <v>19</v>
      </c>
      <c r="K3704" t="s">
        <v>20</v>
      </c>
      <c r="L3704">
        <v>50000000</v>
      </c>
      <c r="M3704">
        <v>6.3</v>
      </c>
      <c r="N3704" t="s">
        <v>57</v>
      </c>
    </row>
    <row r="3705" spans="1:14">
      <c r="A3705" t="s">
        <v>665</v>
      </c>
      <c r="B3705">
        <v>56</v>
      </c>
      <c r="C3705">
        <v>114</v>
      </c>
      <c r="D3705" t="s">
        <v>10545</v>
      </c>
      <c r="E3705">
        <v>12065985</v>
      </c>
      <c r="F3705" t="s">
        <v>1090</v>
      </c>
      <c r="G3705" t="s">
        <v>10546</v>
      </c>
      <c r="H3705">
        <v>-47934015</v>
      </c>
      <c r="I3705" t="s">
        <v>10547</v>
      </c>
      <c r="J3705" t="s">
        <v>19</v>
      </c>
      <c r="K3705" t="s">
        <v>20</v>
      </c>
      <c r="L3705">
        <v>60000000</v>
      </c>
      <c r="M3705">
        <v>4.9000000000000004</v>
      </c>
      <c r="N3705" t="s">
        <v>167</v>
      </c>
    </row>
    <row r="3706" spans="1:14">
      <c r="A3706" t="s">
        <v>1504</v>
      </c>
      <c r="B3706">
        <v>127</v>
      </c>
      <c r="C3706">
        <v>130</v>
      </c>
      <c r="D3706" t="s">
        <v>10548</v>
      </c>
      <c r="E3706">
        <v>1987287</v>
      </c>
      <c r="F3706" t="s">
        <v>10549</v>
      </c>
      <c r="G3706" t="s">
        <v>10550</v>
      </c>
      <c r="H3706">
        <v>-48012713</v>
      </c>
      <c r="I3706" t="s">
        <v>10551</v>
      </c>
      <c r="J3706" t="s">
        <v>19</v>
      </c>
      <c r="K3706" t="s">
        <v>379</v>
      </c>
      <c r="L3706">
        <v>50000000</v>
      </c>
      <c r="M3706">
        <v>6.9</v>
      </c>
      <c r="N3706" t="s">
        <v>758</v>
      </c>
    </row>
    <row r="3707" spans="1:14">
      <c r="A3707" t="s">
        <v>715</v>
      </c>
      <c r="B3707">
        <v>127</v>
      </c>
      <c r="C3707">
        <v>90</v>
      </c>
      <c r="D3707" t="s">
        <v>10552</v>
      </c>
      <c r="E3707">
        <v>11802056</v>
      </c>
      <c r="F3707" t="s">
        <v>6531</v>
      </c>
      <c r="G3707" t="s">
        <v>10553</v>
      </c>
      <c r="H3707">
        <v>-48197944</v>
      </c>
      <c r="I3707" t="s">
        <v>10554</v>
      </c>
      <c r="J3707" t="s">
        <v>19</v>
      </c>
      <c r="K3707" t="s">
        <v>20</v>
      </c>
      <c r="L3707">
        <v>60000000</v>
      </c>
      <c r="M3707">
        <v>4.9000000000000004</v>
      </c>
      <c r="N3707" t="s">
        <v>10555</v>
      </c>
    </row>
    <row r="3708" spans="1:14">
      <c r="A3708" t="s">
        <v>286</v>
      </c>
      <c r="B3708">
        <v>131</v>
      </c>
      <c r="C3708">
        <v>121</v>
      </c>
      <c r="D3708" t="s">
        <v>10556</v>
      </c>
      <c r="E3708">
        <v>5660084</v>
      </c>
      <c r="F3708" t="s">
        <v>10557</v>
      </c>
      <c r="G3708" t="s">
        <v>10558</v>
      </c>
      <c r="H3708">
        <v>-48339916</v>
      </c>
      <c r="I3708" t="s">
        <v>10559</v>
      </c>
      <c r="J3708" t="s">
        <v>19</v>
      </c>
      <c r="K3708" t="s">
        <v>20</v>
      </c>
      <c r="L3708">
        <v>54000000</v>
      </c>
      <c r="M3708">
        <v>2.4</v>
      </c>
      <c r="N3708" t="s">
        <v>5587</v>
      </c>
    </row>
    <row r="3709" spans="1:14">
      <c r="A3709" t="s">
        <v>1238</v>
      </c>
      <c r="B3709">
        <v>326</v>
      </c>
      <c r="C3709">
        <v>114</v>
      </c>
      <c r="D3709" t="s">
        <v>2352</v>
      </c>
      <c r="E3709">
        <v>61656849</v>
      </c>
      <c r="F3709" t="s">
        <v>45</v>
      </c>
      <c r="G3709" t="s">
        <v>10560</v>
      </c>
      <c r="H3709">
        <v>-48343151</v>
      </c>
      <c r="I3709" t="s">
        <v>10561</v>
      </c>
      <c r="J3709" t="s">
        <v>19</v>
      </c>
      <c r="K3709" t="s">
        <v>20</v>
      </c>
      <c r="L3709">
        <v>110000000</v>
      </c>
      <c r="M3709">
        <v>6.7</v>
      </c>
      <c r="N3709" t="s">
        <v>750</v>
      </c>
    </row>
    <row r="3710" spans="1:14">
      <c r="A3710" t="s">
        <v>837</v>
      </c>
      <c r="B3710">
        <v>153</v>
      </c>
      <c r="C3710">
        <v>92</v>
      </c>
      <c r="D3710" t="s">
        <v>10562</v>
      </c>
      <c r="E3710">
        <v>83348920</v>
      </c>
      <c r="F3710" t="s">
        <v>1566</v>
      </c>
      <c r="G3710" t="s">
        <v>10563</v>
      </c>
      <c r="H3710">
        <v>-48651080</v>
      </c>
      <c r="I3710" t="s">
        <v>841</v>
      </c>
      <c r="J3710" t="s">
        <v>19</v>
      </c>
      <c r="K3710" t="s">
        <v>20</v>
      </c>
      <c r="L3710">
        <v>132000000</v>
      </c>
      <c r="M3710">
        <v>6.7</v>
      </c>
      <c r="N3710" t="s">
        <v>139</v>
      </c>
    </row>
    <row r="3711" spans="1:14">
      <c r="A3711" t="s">
        <v>2403</v>
      </c>
      <c r="B3711">
        <v>172</v>
      </c>
      <c r="C3711">
        <v>137</v>
      </c>
      <c r="D3711" t="s">
        <v>10564</v>
      </c>
      <c r="E3711">
        <v>1206135</v>
      </c>
      <c r="F3711" t="s">
        <v>332</v>
      </c>
      <c r="G3711" t="s">
        <v>10565</v>
      </c>
      <c r="H3711">
        <v>-48793865</v>
      </c>
      <c r="I3711" t="s">
        <v>10566</v>
      </c>
      <c r="J3711" t="s">
        <v>19</v>
      </c>
      <c r="K3711" t="s">
        <v>9039</v>
      </c>
      <c r="L3711">
        <v>50000000</v>
      </c>
      <c r="M3711">
        <v>6.4</v>
      </c>
      <c r="N3711" t="s">
        <v>1608</v>
      </c>
    </row>
    <row r="3712" spans="1:14">
      <c r="A3712" t="s">
        <v>779</v>
      </c>
      <c r="B3712">
        <v>174</v>
      </c>
      <c r="C3712">
        <v>165</v>
      </c>
      <c r="D3712" t="s">
        <v>839</v>
      </c>
      <c r="E3712">
        <v>58183966</v>
      </c>
      <c r="F3712" t="s">
        <v>263</v>
      </c>
      <c r="G3712" t="s">
        <v>10567</v>
      </c>
      <c r="H3712">
        <v>-48816034</v>
      </c>
      <c r="I3712" t="s">
        <v>1096</v>
      </c>
      <c r="J3712" t="s">
        <v>19</v>
      </c>
      <c r="K3712" t="s">
        <v>20</v>
      </c>
      <c r="L3712">
        <v>107000000</v>
      </c>
      <c r="M3712">
        <v>6.8</v>
      </c>
      <c r="N3712" t="s">
        <v>273</v>
      </c>
    </row>
    <row r="3713" spans="1:14">
      <c r="A3713" t="s">
        <v>655</v>
      </c>
      <c r="B3713">
        <v>93</v>
      </c>
      <c r="C3713">
        <v>108</v>
      </c>
      <c r="D3713" t="s">
        <v>3439</v>
      </c>
      <c r="E3713">
        <v>67155742</v>
      </c>
      <c r="F3713" t="s">
        <v>10568</v>
      </c>
      <c r="G3713" t="s">
        <v>10569</v>
      </c>
      <c r="H3713">
        <v>-48844258</v>
      </c>
      <c r="I3713" t="s">
        <v>7137</v>
      </c>
      <c r="J3713" t="s">
        <v>19</v>
      </c>
      <c r="K3713" t="s">
        <v>20</v>
      </c>
      <c r="L3713">
        <v>116000000</v>
      </c>
      <c r="M3713">
        <v>5.8</v>
      </c>
      <c r="N3713" t="s">
        <v>1081</v>
      </c>
    </row>
    <row r="3714" spans="1:14">
      <c r="A3714" t="s">
        <v>906</v>
      </c>
      <c r="B3714">
        <v>106</v>
      </c>
      <c r="C3714">
        <v>124</v>
      </c>
      <c r="D3714" t="s">
        <v>757</v>
      </c>
      <c r="E3714">
        <v>5755286</v>
      </c>
      <c r="F3714" t="s">
        <v>59</v>
      </c>
      <c r="G3714" t="s">
        <v>10570</v>
      </c>
      <c r="H3714">
        <v>-49244714</v>
      </c>
      <c r="I3714" t="s">
        <v>10571</v>
      </c>
      <c r="J3714" t="s">
        <v>19</v>
      </c>
      <c r="K3714" t="s">
        <v>20</v>
      </c>
      <c r="L3714">
        <v>55000000</v>
      </c>
      <c r="M3714">
        <v>5.9</v>
      </c>
      <c r="N3714" t="s">
        <v>5245</v>
      </c>
    </row>
    <row r="3715" spans="1:14">
      <c r="A3715" t="s">
        <v>1813</v>
      </c>
      <c r="B3715">
        <v>16</v>
      </c>
      <c r="C3715">
        <v>107</v>
      </c>
      <c r="D3715" t="s">
        <v>10495</v>
      </c>
      <c r="E3715">
        <v>700000</v>
      </c>
      <c r="F3715" t="s">
        <v>10572</v>
      </c>
      <c r="G3715" t="s">
        <v>10573</v>
      </c>
      <c r="H3715">
        <v>-49300000</v>
      </c>
      <c r="I3715" t="s">
        <v>10574</v>
      </c>
      <c r="J3715" t="s">
        <v>65</v>
      </c>
      <c r="K3715" t="s">
        <v>822</v>
      </c>
      <c r="L3715">
        <v>50000000</v>
      </c>
      <c r="M3715">
        <v>7</v>
      </c>
      <c r="N3715" t="s">
        <v>10361</v>
      </c>
    </row>
    <row r="3716" spans="1:14">
      <c r="A3716" t="s">
        <v>1346</v>
      </c>
      <c r="B3716">
        <v>280</v>
      </c>
      <c r="C3716">
        <v>109</v>
      </c>
      <c r="D3716" t="s">
        <v>1972</v>
      </c>
      <c r="E3716">
        <v>150350192</v>
      </c>
      <c r="F3716" t="s">
        <v>9583</v>
      </c>
      <c r="G3716" t="s">
        <v>10575</v>
      </c>
      <c r="H3716">
        <v>-49649808</v>
      </c>
      <c r="I3716" t="s">
        <v>10576</v>
      </c>
      <c r="J3716" t="s">
        <v>19</v>
      </c>
      <c r="K3716" t="s">
        <v>20</v>
      </c>
      <c r="L3716">
        <v>200000000</v>
      </c>
      <c r="M3716">
        <v>6.4</v>
      </c>
      <c r="N3716" t="s">
        <v>750</v>
      </c>
    </row>
    <row r="3717" spans="1:14">
      <c r="A3717" t="s">
        <v>3786</v>
      </c>
      <c r="B3717">
        <v>38</v>
      </c>
      <c r="C3717">
        <v>103</v>
      </c>
      <c r="D3717" t="s">
        <v>10577</v>
      </c>
      <c r="E3717">
        <v>206400</v>
      </c>
      <c r="F3717" t="s">
        <v>10578</v>
      </c>
      <c r="G3717" t="s">
        <v>10579</v>
      </c>
      <c r="H3717">
        <v>-49793600</v>
      </c>
      <c r="I3717" t="s">
        <v>10580</v>
      </c>
      <c r="J3717" t="s">
        <v>65</v>
      </c>
      <c r="K3717" t="s">
        <v>822</v>
      </c>
      <c r="L3717">
        <v>50000000</v>
      </c>
      <c r="M3717">
        <v>6.9</v>
      </c>
      <c r="N3717" t="s">
        <v>3772</v>
      </c>
    </row>
    <row r="3718" spans="1:14">
      <c r="A3718" t="s">
        <v>2178</v>
      </c>
      <c r="B3718">
        <v>100</v>
      </c>
      <c r="C3718">
        <v>102</v>
      </c>
      <c r="D3718" t="s">
        <v>10581</v>
      </c>
      <c r="E3718">
        <v>23106</v>
      </c>
      <c r="F3718" t="s">
        <v>3252</v>
      </c>
      <c r="G3718" t="s">
        <v>10582</v>
      </c>
      <c r="H3718">
        <v>-49976894</v>
      </c>
      <c r="I3718" t="s">
        <v>278</v>
      </c>
      <c r="J3718" t="s">
        <v>19</v>
      </c>
      <c r="K3718" t="s">
        <v>6245</v>
      </c>
      <c r="L3718">
        <v>50000000</v>
      </c>
      <c r="M3718">
        <v>6.6</v>
      </c>
      <c r="N3718" t="s">
        <v>6429</v>
      </c>
    </row>
    <row r="3719" spans="1:14">
      <c r="A3719" t="s">
        <v>4046</v>
      </c>
      <c r="B3719">
        <v>49</v>
      </c>
      <c r="C3719">
        <v>92</v>
      </c>
      <c r="D3719" t="s">
        <v>2052</v>
      </c>
      <c r="E3719">
        <v>26000610</v>
      </c>
      <c r="F3719" t="s">
        <v>328</v>
      </c>
      <c r="G3719" t="s">
        <v>10583</v>
      </c>
      <c r="H3719">
        <v>-49999390</v>
      </c>
      <c r="I3719" t="s">
        <v>1368</v>
      </c>
      <c r="J3719" t="s">
        <v>19</v>
      </c>
      <c r="K3719" t="s">
        <v>20</v>
      </c>
      <c r="L3719">
        <v>76000000</v>
      </c>
      <c r="M3719">
        <v>4.0999999999999996</v>
      </c>
      <c r="N3719" t="s">
        <v>303</v>
      </c>
    </row>
    <row r="3720" spans="1:14">
      <c r="A3720" t="s">
        <v>670</v>
      </c>
      <c r="B3720">
        <v>233</v>
      </c>
      <c r="C3720">
        <v>118</v>
      </c>
      <c r="D3720" t="s">
        <v>83</v>
      </c>
      <c r="E3720">
        <v>37899638</v>
      </c>
      <c r="F3720" t="s">
        <v>613</v>
      </c>
      <c r="G3720" t="s">
        <v>10584</v>
      </c>
      <c r="H3720">
        <v>-50100362</v>
      </c>
      <c r="I3720" t="s">
        <v>9469</v>
      </c>
      <c r="J3720" t="s">
        <v>19</v>
      </c>
      <c r="K3720" t="s">
        <v>20</v>
      </c>
      <c r="L3720">
        <v>88000000</v>
      </c>
      <c r="M3720">
        <v>5.9</v>
      </c>
      <c r="N3720" t="s">
        <v>10585</v>
      </c>
    </row>
    <row r="3721" spans="1:14">
      <c r="A3721" t="s">
        <v>1052</v>
      </c>
      <c r="B3721">
        <v>113</v>
      </c>
      <c r="C3721">
        <v>102</v>
      </c>
      <c r="D3721" t="s">
        <v>5110</v>
      </c>
      <c r="E3721">
        <v>1891821</v>
      </c>
      <c r="F3721" t="s">
        <v>1339</v>
      </c>
      <c r="G3721" t="s">
        <v>10586</v>
      </c>
      <c r="H3721">
        <v>-50108179</v>
      </c>
      <c r="I3721" t="s">
        <v>10587</v>
      </c>
      <c r="J3721" t="s">
        <v>19</v>
      </c>
      <c r="K3721" t="s">
        <v>379</v>
      </c>
      <c r="L3721">
        <v>52000000</v>
      </c>
      <c r="M3721">
        <v>4.2</v>
      </c>
      <c r="N3721" t="s">
        <v>5272</v>
      </c>
    </row>
    <row r="3722" spans="1:14">
      <c r="A3722" t="s">
        <v>5521</v>
      </c>
      <c r="B3722">
        <v>79</v>
      </c>
      <c r="C3722">
        <v>97</v>
      </c>
      <c r="D3722" t="s">
        <v>761</v>
      </c>
      <c r="E3722">
        <v>19819494</v>
      </c>
      <c r="F3722" t="s">
        <v>86</v>
      </c>
      <c r="G3722" t="s">
        <v>10588</v>
      </c>
      <c r="H3722">
        <v>-50180506</v>
      </c>
      <c r="I3722" t="s">
        <v>2521</v>
      </c>
      <c r="J3722" t="s">
        <v>19</v>
      </c>
      <c r="K3722" t="s">
        <v>20</v>
      </c>
      <c r="L3722">
        <v>70000000</v>
      </c>
      <c r="M3722">
        <v>5.8</v>
      </c>
      <c r="N3722" t="s">
        <v>87</v>
      </c>
    </row>
    <row r="3723" spans="1:14">
      <c r="A3723" t="s">
        <v>1337</v>
      </c>
      <c r="B3723">
        <v>76</v>
      </c>
      <c r="C3723">
        <v>95</v>
      </c>
      <c r="D3723" t="s">
        <v>10528</v>
      </c>
      <c r="E3723">
        <v>6768055</v>
      </c>
      <c r="F3723" t="s">
        <v>3110</v>
      </c>
      <c r="G3723" t="s">
        <v>10589</v>
      </c>
      <c r="H3723">
        <v>-50231945</v>
      </c>
      <c r="I3723" t="s">
        <v>9408</v>
      </c>
      <c r="J3723" t="s">
        <v>19</v>
      </c>
      <c r="K3723" t="s">
        <v>379</v>
      </c>
      <c r="L3723">
        <v>57000000</v>
      </c>
      <c r="M3723">
        <v>4.2</v>
      </c>
      <c r="N3723" t="s">
        <v>1560</v>
      </c>
    </row>
    <row r="3724" spans="1:14">
      <c r="A3724" t="s">
        <v>791</v>
      </c>
      <c r="B3724">
        <v>192</v>
      </c>
      <c r="C3724">
        <v>129</v>
      </c>
      <c r="D3724" t="s">
        <v>10590</v>
      </c>
      <c r="E3724">
        <v>54700065</v>
      </c>
      <c r="F3724" t="s">
        <v>4228</v>
      </c>
      <c r="G3724" t="s">
        <v>10591</v>
      </c>
      <c r="H3724">
        <v>-50299935</v>
      </c>
      <c r="I3724" t="s">
        <v>5104</v>
      </c>
      <c r="J3724" t="s">
        <v>19</v>
      </c>
      <c r="K3724" t="s">
        <v>20</v>
      </c>
      <c r="L3724">
        <v>105000000</v>
      </c>
      <c r="M3724">
        <v>7.2</v>
      </c>
      <c r="N3724" t="s">
        <v>10592</v>
      </c>
    </row>
    <row r="3725" spans="1:14">
      <c r="A3725" t="s">
        <v>1157</v>
      </c>
      <c r="B3725">
        <v>167</v>
      </c>
      <c r="C3725">
        <v>102</v>
      </c>
      <c r="D3725" t="s">
        <v>9429</v>
      </c>
      <c r="E3725">
        <v>49392095</v>
      </c>
      <c r="F3725" t="s">
        <v>344</v>
      </c>
      <c r="G3725" t="s">
        <v>10593</v>
      </c>
      <c r="H3725">
        <v>-50607905</v>
      </c>
      <c r="I3725" t="s">
        <v>2883</v>
      </c>
      <c r="J3725" t="s">
        <v>19</v>
      </c>
      <c r="K3725" t="s">
        <v>20</v>
      </c>
      <c r="L3725">
        <v>100000000</v>
      </c>
      <c r="M3725">
        <v>5.4</v>
      </c>
      <c r="N3725" t="s">
        <v>386</v>
      </c>
    </row>
    <row r="3726" spans="1:14">
      <c r="A3726" t="s">
        <v>1023</v>
      </c>
      <c r="B3726">
        <v>228</v>
      </c>
      <c r="C3726">
        <v>113</v>
      </c>
      <c r="D3726" t="s">
        <v>964</v>
      </c>
      <c r="E3726">
        <v>104383624</v>
      </c>
      <c r="F3726" t="s">
        <v>1536</v>
      </c>
      <c r="G3726" t="s">
        <v>10594</v>
      </c>
      <c r="H3726">
        <v>-50616376</v>
      </c>
      <c r="I3726" t="s">
        <v>10595</v>
      </c>
      <c r="J3726" t="s">
        <v>19</v>
      </c>
      <c r="K3726" t="s">
        <v>20</v>
      </c>
      <c r="L3726">
        <v>155000000</v>
      </c>
      <c r="M3726">
        <v>6.3</v>
      </c>
      <c r="N3726" t="s">
        <v>380</v>
      </c>
    </row>
    <row r="3727" spans="1:14">
      <c r="A3727" t="s">
        <v>5710</v>
      </c>
      <c r="B3727">
        <v>320</v>
      </c>
      <c r="C3727">
        <v>131</v>
      </c>
      <c r="D3727" t="s">
        <v>888</v>
      </c>
      <c r="E3727">
        <v>39292022</v>
      </c>
      <c r="F3727" t="s">
        <v>522</v>
      </c>
      <c r="G3727" t="s">
        <v>10596</v>
      </c>
      <c r="H3727">
        <v>-50707978</v>
      </c>
      <c r="I3727" t="s">
        <v>45</v>
      </c>
      <c r="J3727" t="s">
        <v>19</v>
      </c>
      <c r="K3727" t="s">
        <v>20</v>
      </c>
      <c r="L3727">
        <v>90000000</v>
      </c>
      <c r="M3727">
        <v>6.1</v>
      </c>
      <c r="N3727" t="s">
        <v>1081</v>
      </c>
    </row>
    <row r="3728" spans="1:14">
      <c r="A3728" t="s">
        <v>2217</v>
      </c>
      <c r="B3728">
        <v>100</v>
      </c>
      <c r="C3728">
        <v>91</v>
      </c>
      <c r="D3728" t="s">
        <v>10597</v>
      </c>
      <c r="E3728">
        <v>14218868</v>
      </c>
      <c r="F3728" t="s">
        <v>2862</v>
      </c>
      <c r="G3728" t="s">
        <v>10598</v>
      </c>
      <c r="H3728">
        <v>-50781132</v>
      </c>
      <c r="I3728" t="s">
        <v>10599</v>
      </c>
      <c r="J3728" t="s">
        <v>19</v>
      </c>
      <c r="K3728" t="s">
        <v>20</v>
      </c>
      <c r="L3728">
        <v>65000000</v>
      </c>
      <c r="M3728">
        <v>4.8</v>
      </c>
      <c r="N3728" t="s">
        <v>1922</v>
      </c>
    </row>
    <row r="3729" spans="1:14">
      <c r="A3729" t="s">
        <v>409</v>
      </c>
      <c r="B3729">
        <v>151</v>
      </c>
      <c r="C3729">
        <v>98</v>
      </c>
      <c r="D3729" t="s">
        <v>5978</v>
      </c>
      <c r="E3729">
        <v>18990542</v>
      </c>
      <c r="F3729" t="s">
        <v>3028</v>
      </c>
      <c r="G3729" t="s">
        <v>10600</v>
      </c>
      <c r="H3729">
        <v>-51009458</v>
      </c>
      <c r="I3729" t="s">
        <v>1429</v>
      </c>
      <c r="J3729" t="s">
        <v>19</v>
      </c>
      <c r="K3729" t="s">
        <v>20</v>
      </c>
      <c r="L3729">
        <v>70000000</v>
      </c>
      <c r="M3729">
        <v>3</v>
      </c>
      <c r="N3729" t="s">
        <v>8938</v>
      </c>
    </row>
    <row r="3730" spans="1:14">
      <c r="A3730" t="s">
        <v>297</v>
      </c>
      <c r="B3730">
        <v>156</v>
      </c>
      <c r="C3730">
        <v>99</v>
      </c>
      <c r="D3730" t="s">
        <v>5904</v>
      </c>
      <c r="E3730">
        <v>18821279</v>
      </c>
      <c r="F3730" t="s">
        <v>10601</v>
      </c>
      <c r="G3730" t="s">
        <v>10602</v>
      </c>
      <c r="H3730">
        <v>-51178721</v>
      </c>
      <c r="I3730" t="s">
        <v>10603</v>
      </c>
      <c r="J3730" t="s">
        <v>19</v>
      </c>
      <c r="K3730" t="s">
        <v>20</v>
      </c>
      <c r="L3730">
        <v>70000000</v>
      </c>
      <c r="M3730">
        <v>4.2</v>
      </c>
      <c r="N3730" t="s">
        <v>341</v>
      </c>
    </row>
    <row r="3731" spans="1:14">
      <c r="A3731" t="s">
        <v>1734</v>
      </c>
      <c r="B3731">
        <v>339</v>
      </c>
      <c r="C3731">
        <v>102</v>
      </c>
      <c r="D3731" t="s">
        <v>202</v>
      </c>
      <c r="E3731">
        <v>13750556</v>
      </c>
      <c r="F3731" t="s">
        <v>334</v>
      </c>
      <c r="G3731" t="s">
        <v>10604</v>
      </c>
      <c r="H3731">
        <v>-51249444</v>
      </c>
      <c r="I3731" t="s">
        <v>4699</v>
      </c>
      <c r="J3731" t="s">
        <v>19</v>
      </c>
      <c r="K3731" t="s">
        <v>20</v>
      </c>
      <c r="L3731">
        <v>65000000</v>
      </c>
      <c r="M3731">
        <v>6.5</v>
      </c>
      <c r="N3731" t="s">
        <v>524</v>
      </c>
    </row>
    <row r="3732" spans="1:14">
      <c r="A3732" t="s">
        <v>4015</v>
      </c>
      <c r="B3732">
        <v>166</v>
      </c>
      <c r="C3732">
        <v>96</v>
      </c>
      <c r="D3732" t="s">
        <v>3409</v>
      </c>
      <c r="E3732">
        <v>83024900</v>
      </c>
      <c r="F3732" t="s">
        <v>100</v>
      </c>
      <c r="G3732" t="s">
        <v>10605</v>
      </c>
      <c r="H3732">
        <v>-51975100</v>
      </c>
      <c r="I3732" t="s">
        <v>10606</v>
      </c>
      <c r="J3732" t="s">
        <v>19</v>
      </c>
      <c r="K3732" t="s">
        <v>20</v>
      </c>
      <c r="L3732">
        <v>135000000</v>
      </c>
      <c r="M3732">
        <v>6.5</v>
      </c>
      <c r="N3732" t="s">
        <v>786</v>
      </c>
    </row>
    <row r="3733" spans="1:14">
      <c r="A3733" t="s">
        <v>1709</v>
      </c>
      <c r="B3733">
        <v>131</v>
      </c>
      <c r="C3733">
        <v>94</v>
      </c>
      <c r="D3733" t="s">
        <v>2052</v>
      </c>
      <c r="E3733">
        <v>22751979</v>
      </c>
      <c r="F3733" t="s">
        <v>613</v>
      </c>
      <c r="G3733" t="s">
        <v>10607</v>
      </c>
      <c r="H3733">
        <v>-52248021</v>
      </c>
      <c r="I3733" t="s">
        <v>69</v>
      </c>
      <c r="J3733" t="s">
        <v>19</v>
      </c>
      <c r="K3733" t="s">
        <v>20</v>
      </c>
      <c r="L3733">
        <v>75000000</v>
      </c>
      <c r="M3733">
        <v>6.6</v>
      </c>
      <c r="N3733" t="s">
        <v>6302</v>
      </c>
    </row>
    <row r="3734" spans="1:14">
      <c r="A3734" t="s">
        <v>409</v>
      </c>
      <c r="B3734">
        <v>85</v>
      </c>
      <c r="C3734">
        <v>102</v>
      </c>
      <c r="D3734" t="s">
        <v>10608</v>
      </c>
      <c r="E3734">
        <v>32694788</v>
      </c>
      <c r="F3734" t="s">
        <v>3707</v>
      </c>
      <c r="G3734" t="s">
        <v>10609</v>
      </c>
      <c r="H3734">
        <v>-52305212</v>
      </c>
      <c r="I3734" t="s">
        <v>9292</v>
      </c>
      <c r="J3734" t="s">
        <v>19</v>
      </c>
      <c r="K3734" t="s">
        <v>20</v>
      </c>
      <c r="L3734">
        <v>85000000</v>
      </c>
      <c r="M3734">
        <v>6.6</v>
      </c>
      <c r="N3734" t="s">
        <v>9359</v>
      </c>
    </row>
    <row r="3735" spans="1:14">
      <c r="A3735" t="s">
        <v>922</v>
      </c>
      <c r="B3735">
        <v>181</v>
      </c>
      <c r="C3735">
        <v>107</v>
      </c>
      <c r="D3735" t="s">
        <v>2300</v>
      </c>
      <c r="E3735">
        <v>7605668</v>
      </c>
      <c r="F3735" t="s">
        <v>338</v>
      </c>
      <c r="G3735" t="s">
        <v>10610</v>
      </c>
      <c r="H3735">
        <v>-52394332</v>
      </c>
      <c r="I3735" t="s">
        <v>4848</v>
      </c>
      <c r="J3735" t="s">
        <v>19</v>
      </c>
      <c r="K3735" t="s">
        <v>379</v>
      </c>
      <c r="L3735">
        <v>60000000</v>
      </c>
      <c r="M3735">
        <v>5.5</v>
      </c>
      <c r="N3735" t="s">
        <v>10611</v>
      </c>
    </row>
    <row r="3736" spans="1:14">
      <c r="A3736" t="s">
        <v>3382</v>
      </c>
      <c r="B3736">
        <v>145</v>
      </c>
      <c r="C3736">
        <v>106</v>
      </c>
      <c r="D3736" t="s">
        <v>10612</v>
      </c>
      <c r="E3736">
        <v>17473245</v>
      </c>
      <c r="F3736" t="s">
        <v>10613</v>
      </c>
      <c r="G3736" t="s">
        <v>10614</v>
      </c>
      <c r="H3736">
        <v>-52526755</v>
      </c>
      <c r="I3736" t="s">
        <v>10615</v>
      </c>
      <c r="J3736" t="s">
        <v>19</v>
      </c>
      <c r="K3736" t="s">
        <v>20</v>
      </c>
      <c r="L3736">
        <v>70000000</v>
      </c>
      <c r="M3736">
        <v>5.7</v>
      </c>
      <c r="N3736" t="s">
        <v>1350</v>
      </c>
    </row>
    <row r="3737" spans="1:14">
      <c r="A3737" t="s">
        <v>2807</v>
      </c>
      <c r="B3737">
        <v>60</v>
      </c>
      <c r="C3737">
        <v>100</v>
      </c>
      <c r="D3737" t="s">
        <v>429</v>
      </c>
      <c r="E3737">
        <v>17218080</v>
      </c>
      <c r="F3737" t="s">
        <v>202</v>
      </c>
      <c r="G3737" t="s">
        <v>10616</v>
      </c>
      <c r="H3737">
        <v>-52781920</v>
      </c>
      <c r="I3737" t="s">
        <v>5880</v>
      </c>
      <c r="J3737" t="s">
        <v>19</v>
      </c>
      <c r="K3737" t="s">
        <v>20</v>
      </c>
      <c r="L3737">
        <v>70000000</v>
      </c>
      <c r="M3737">
        <v>5.7</v>
      </c>
      <c r="N3737" t="s">
        <v>1249</v>
      </c>
    </row>
    <row r="3738" spans="1:14">
      <c r="A3738" t="s">
        <v>2417</v>
      </c>
      <c r="B3738">
        <v>181</v>
      </c>
      <c r="C3738">
        <v>112</v>
      </c>
      <c r="D3738" t="s">
        <v>1809</v>
      </c>
      <c r="E3738">
        <v>81638674</v>
      </c>
      <c r="F3738" t="s">
        <v>10617</v>
      </c>
      <c r="G3738" t="s">
        <v>10618</v>
      </c>
      <c r="H3738">
        <v>-53361326</v>
      </c>
      <c r="I3738" t="s">
        <v>138</v>
      </c>
      <c r="J3738" t="s">
        <v>19</v>
      </c>
      <c r="K3738" t="s">
        <v>20</v>
      </c>
      <c r="L3738">
        <v>135000000</v>
      </c>
      <c r="M3738">
        <v>6.3</v>
      </c>
      <c r="N3738" t="s">
        <v>1812</v>
      </c>
    </row>
    <row r="3739" spans="1:14">
      <c r="A3739" t="s">
        <v>6101</v>
      </c>
      <c r="B3739">
        <v>190</v>
      </c>
      <c r="C3739">
        <v>97</v>
      </c>
      <c r="D3739" t="s">
        <v>1903</v>
      </c>
      <c r="E3739">
        <v>46440491</v>
      </c>
      <c r="F3739" t="s">
        <v>739</v>
      </c>
      <c r="G3739" t="s">
        <v>10619</v>
      </c>
      <c r="H3739">
        <v>-53559509</v>
      </c>
      <c r="I3739" t="s">
        <v>2985</v>
      </c>
      <c r="J3739" t="s">
        <v>19</v>
      </c>
      <c r="K3739" t="s">
        <v>379</v>
      </c>
      <c r="L3739">
        <v>100000000</v>
      </c>
      <c r="M3739">
        <v>7.1</v>
      </c>
      <c r="N3739" t="s">
        <v>303</v>
      </c>
    </row>
    <row r="3740" spans="1:14">
      <c r="A3740" t="s">
        <v>993</v>
      </c>
      <c r="B3740">
        <v>322</v>
      </c>
      <c r="C3740">
        <v>122</v>
      </c>
      <c r="D3740" t="s">
        <v>10620</v>
      </c>
      <c r="E3740">
        <v>130468626</v>
      </c>
      <c r="F3740" t="s">
        <v>10621</v>
      </c>
      <c r="G3740" t="s">
        <v>10622</v>
      </c>
      <c r="H3740">
        <v>-54531374</v>
      </c>
      <c r="I3740" t="s">
        <v>10623</v>
      </c>
      <c r="J3740" t="s">
        <v>19</v>
      </c>
      <c r="K3740" t="s">
        <v>20</v>
      </c>
      <c r="L3740">
        <v>185000000</v>
      </c>
      <c r="M3740">
        <v>7.5</v>
      </c>
      <c r="N3740" t="s">
        <v>27</v>
      </c>
    </row>
    <row r="3741" spans="1:14">
      <c r="A3741" t="s">
        <v>419</v>
      </c>
      <c r="B3741">
        <v>228</v>
      </c>
      <c r="C3741">
        <v>110</v>
      </c>
      <c r="D3741" t="s">
        <v>4629</v>
      </c>
      <c r="E3741">
        <v>20315324</v>
      </c>
      <c r="F3741" t="s">
        <v>4681</v>
      </c>
      <c r="G3741" t="s">
        <v>10624</v>
      </c>
      <c r="H3741">
        <v>-54684676</v>
      </c>
      <c r="I3741" t="s">
        <v>152</v>
      </c>
      <c r="J3741" t="s">
        <v>19</v>
      </c>
      <c r="K3741" t="s">
        <v>2416</v>
      </c>
      <c r="L3741">
        <v>75000000</v>
      </c>
      <c r="M3741">
        <v>5.8</v>
      </c>
      <c r="N3741" t="s">
        <v>1528</v>
      </c>
    </row>
    <row r="3742" spans="1:14">
      <c r="A3742" t="s">
        <v>2028</v>
      </c>
      <c r="B3742">
        <v>60</v>
      </c>
      <c r="C3742">
        <v>105</v>
      </c>
      <c r="D3742" t="s">
        <v>923</v>
      </c>
      <c r="E3742">
        <v>10014234</v>
      </c>
      <c r="F3742" t="s">
        <v>880</v>
      </c>
      <c r="G3742" t="s">
        <v>10625</v>
      </c>
      <c r="H3742">
        <v>-54985766</v>
      </c>
      <c r="I3742" t="s">
        <v>547</v>
      </c>
      <c r="J3742" t="s">
        <v>19</v>
      </c>
      <c r="K3742" t="s">
        <v>822</v>
      </c>
      <c r="L3742">
        <v>65000000</v>
      </c>
      <c r="M3742">
        <v>5</v>
      </c>
      <c r="N3742" t="s">
        <v>921</v>
      </c>
    </row>
    <row r="3743" spans="1:14">
      <c r="A3743" t="s">
        <v>1053</v>
      </c>
      <c r="B3743">
        <v>71</v>
      </c>
      <c r="C3743">
        <v>77</v>
      </c>
      <c r="D3743" t="s">
        <v>138</v>
      </c>
      <c r="E3743">
        <v>64736114</v>
      </c>
      <c r="F3743" t="s">
        <v>69</v>
      </c>
      <c r="G3743" t="s">
        <v>10626</v>
      </c>
      <c r="H3743">
        <v>-55263886</v>
      </c>
      <c r="I3743" t="s">
        <v>8685</v>
      </c>
      <c r="J3743" t="s">
        <v>19</v>
      </c>
      <c r="K3743" t="s">
        <v>20</v>
      </c>
      <c r="L3743">
        <v>120000000</v>
      </c>
      <c r="M3743">
        <v>5.4</v>
      </c>
      <c r="N3743" t="s">
        <v>303</v>
      </c>
    </row>
    <row r="3744" spans="1:14">
      <c r="A3744" t="s">
        <v>2203</v>
      </c>
      <c r="B3744">
        <v>140</v>
      </c>
      <c r="C3744">
        <v>156</v>
      </c>
      <c r="D3744" t="s">
        <v>2557</v>
      </c>
      <c r="E3744">
        <v>4535117</v>
      </c>
      <c r="F3744" t="s">
        <v>522</v>
      </c>
      <c r="G3744" t="s">
        <v>10627</v>
      </c>
      <c r="H3744">
        <v>-55464883</v>
      </c>
      <c r="I3744" t="s">
        <v>8768</v>
      </c>
      <c r="J3744" t="s">
        <v>19</v>
      </c>
      <c r="K3744" t="s">
        <v>2416</v>
      </c>
      <c r="L3744">
        <v>60000000</v>
      </c>
      <c r="M3744">
        <v>3.8</v>
      </c>
      <c r="N3744" t="s">
        <v>1089</v>
      </c>
    </row>
    <row r="3745" spans="1:14">
      <c r="A3745" t="s">
        <v>6510</v>
      </c>
      <c r="B3745">
        <v>92</v>
      </c>
      <c r="C3745">
        <v>91</v>
      </c>
      <c r="D3745" t="s">
        <v>8754</v>
      </c>
      <c r="E3745">
        <v>14294842</v>
      </c>
      <c r="F3745" t="s">
        <v>6095</v>
      </c>
      <c r="G3745" t="s">
        <v>10628</v>
      </c>
      <c r="H3745">
        <v>-55705158</v>
      </c>
      <c r="I3745" t="s">
        <v>5631</v>
      </c>
      <c r="J3745" t="s">
        <v>19</v>
      </c>
      <c r="K3745" t="s">
        <v>20</v>
      </c>
      <c r="L3745">
        <v>70000000</v>
      </c>
      <c r="M3745">
        <v>3.6</v>
      </c>
      <c r="N3745" t="s">
        <v>3330</v>
      </c>
    </row>
    <row r="3746" spans="1:14">
      <c r="A3746" t="s">
        <v>642</v>
      </c>
      <c r="B3746">
        <v>248</v>
      </c>
      <c r="C3746">
        <v>110</v>
      </c>
      <c r="D3746" t="s">
        <v>4387</v>
      </c>
      <c r="E3746">
        <v>124051759</v>
      </c>
      <c r="F3746" t="s">
        <v>1865</v>
      </c>
      <c r="G3746" t="s">
        <v>10629</v>
      </c>
      <c r="H3746">
        <v>-55948241</v>
      </c>
      <c r="I3746" t="s">
        <v>10630</v>
      </c>
      <c r="J3746" t="s">
        <v>19</v>
      </c>
      <c r="K3746" t="s">
        <v>20</v>
      </c>
      <c r="L3746">
        <v>180000000</v>
      </c>
      <c r="M3746">
        <v>6.6</v>
      </c>
      <c r="N3746" t="s">
        <v>850</v>
      </c>
    </row>
    <row r="3747" spans="1:14">
      <c r="A3747" t="s">
        <v>642</v>
      </c>
      <c r="B3747">
        <v>248</v>
      </c>
      <c r="C3747">
        <v>110</v>
      </c>
      <c r="D3747" t="s">
        <v>4387</v>
      </c>
      <c r="E3747">
        <v>124051759</v>
      </c>
      <c r="F3747" t="s">
        <v>1865</v>
      </c>
      <c r="G3747" t="s">
        <v>10629</v>
      </c>
      <c r="H3747">
        <v>-55948241</v>
      </c>
      <c r="I3747" t="s">
        <v>10630</v>
      </c>
      <c r="J3747" t="s">
        <v>19</v>
      </c>
      <c r="K3747" t="s">
        <v>20</v>
      </c>
      <c r="L3747">
        <v>180000000</v>
      </c>
      <c r="M3747">
        <v>6.6</v>
      </c>
      <c r="N3747" t="s">
        <v>850</v>
      </c>
    </row>
    <row r="3748" spans="1:14">
      <c r="A3748" t="s">
        <v>1461</v>
      </c>
      <c r="B3748">
        <v>244</v>
      </c>
      <c r="C3748">
        <v>138</v>
      </c>
      <c r="D3748" t="s">
        <v>10631</v>
      </c>
      <c r="E3748">
        <v>93926386</v>
      </c>
      <c r="F3748" t="s">
        <v>1838</v>
      </c>
      <c r="G3748" t="s">
        <v>10632</v>
      </c>
      <c r="H3748">
        <v>-56073614</v>
      </c>
      <c r="I3748" t="s">
        <v>10633</v>
      </c>
      <c r="J3748" t="s">
        <v>19</v>
      </c>
      <c r="K3748" t="s">
        <v>20</v>
      </c>
      <c r="L3748">
        <v>150000000</v>
      </c>
      <c r="M3748">
        <v>7.4</v>
      </c>
      <c r="N3748" t="s">
        <v>8825</v>
      </c>
    </row>
    <row r="3749" spans="1:14">
      <c r="A3749" t="s">
        <v>514</v>
      </c>
      <c r="B3749">
        <v>85</v>
      </c>
      <c r="C3749">
        <v>106</v>
      </c>
      <c r="D3749" t="s">
        <v>1446</v>
      </c>
      <c r="E3749">
        <v>113745408</v>
      </c>
      <c r="F3749" t="s">
        <v>263</v>
      </c>
      <c r="G3749" t="s">
        <v>10634</v>
      </c>
      <c r="H3749">
        <v>-56254592</v>
      </c>
      <c r="I3749" t="s">
        <v>3695</v>
      </c>
      <c r="J3749" t="s">
        <v>19</v>
      </c>
      <c r="K3749" t="s">
        <v>20</v>
      </c>
      <c r="L3749">
        <v>170000000</v>
      </c>
      <c r="M3749">
        <v>4.8</v>
      </c>
      <c r="N3749" t="s">
        <v>10635</v>
      </c>
    </row>
    <row r="3750" spans="1:14">
      <c r="A3750" t="s">
        <v>426</v>
      </c>
      <c r="B3750">
        <v>81</v>
      </c>
      <c r="C3750">
        <v>95</v>
      </c>
      <c r="D3750" t="s">
        <v>6295</v>
      </c>
      <c r="E3750">
        <v>13596911</v>
      </c>
      <c r="F3750" t="s">
        <v>336</v>
      </c>
      <c r="G3750" t="s">
        <v>10636</v>
      </c>
      <c r="H3750">
        <v>-56403089</v>
      </c>
      <c r="I3750" t="s">
        <v>4608</v>
      </c>
      <c r="J3750" t="s">
        <v>19</v>
      </c>
      <c r="K3750" t="s">
        <v>20</v>
      </c>
      <c r="L3750">
        <v>70000000</v>
      </c>
      <c r="M3750">
        <v>6.2</v>
      </c>
      <c r="N3750" t="s">
        <v>10637</v>
      </c>
    </row>
    <row r="3751" spans="1:14">
      <c r="A3751" t="s">
        <v>126</v>
      </c>
      <c r="B3751">
        <v>279</v>
      </c>
      <c r="C3751">
        <v>135</v>
      </c>
      <c r="D3751" t="s">
        <v>5074</v>
      </c>
      <c r="E3751">
        <v>33574332</v>
      </c>
      <c r="F3751" t="s">
        <v>521</v>
      </c>
      <c r="G3751" t="s">
        <v>10638</v>
      </c>
      <c r="H3751">
        <v>-56425668</v>
      </c>
      <c r="I3751" t="s">
        <v>3117</v>
      </c>
      <c r="J3751" t="s">
        <v>19</v>
      </c>
      <c r="K3751" t="s">
        <v>20</v>
      </c>
      <c r="L3751">
        <v>90000000</v>
      </c>
      <c r="M3751">
        <v>7.1</v>
      </c>
      <c r="N3751" t="s">
        <v>3922</v>
      </c>
    </row>
    <row r="3752" spans="1:14">
      <c r="A3752" t="s">
        <v>419</v>
      </c>
      <c r="B3752">
        <v>272</v>
      </c>
      <c r="C3752">
        <v>105</v>
      </c>
      <c r="D3752" t="s">
        <v>10639</v>
      </c>
      <c r="E3752">
        <v>23219748</v>
      </c>
      <c r="F3752" t="s">
        <v>9552</v>
      </c>
      <c r="G3752" t="s">
        <v>10640</v>
      </c>
      <c r="H3752">
        <v>-56780252</v>
      </c>
      <c r="I3752" t="s">
        <v>10641</v>
      </c>
      <c r="J3752" t="s">
        <v>19</v>
      </c>
      <c r="K3752" t="s">
        <v>1075</v>
      </c>
      <c r="L3752">
        <v>80000000</v>
      </c>
      <c r="M3752">
        <v>5.6</v>
      </c>
      <c r="N3752" t="s">
        <v>9616</v>
      </c>
    </row>
    <row r="3753" spans="1:14">
      <c r="A3753" t="s">
        <v>51</v>
      </c>
      <c r="B3753">
        <v>440</v>
      </c>
      <c r="C3753">
        <v>107</v>
      </c>
      <c r="D3753" t="s">
        <v>9469</v>
      </c>
      <c r="E3753">
        <v>77564037</v>
      </c>
      <c r="F3753" t="s">
        <v>5789</v>
      </c>
      <c r="G3753" t="s">
        <v>10642</v>
      </c>
      <c r="H3753">
        <v>-57435963</v>
      </c>
      <c r="I3753" t="s">
        <v>3707</v>
      </c>
      <c r="J3753" t="s">
        <v>19</v>
      </c>
      <c r="K3753" t="s">
        <v>20</v>
      </c>
      <c r="L3753">
        <v>135000000</v>
      </c>
      <c r="M3753">
        <v>7.4</v>
      </c>
      <c r="N3753" t="s">
        <v>10643</v>
      </c>
    </row>
    <row r="3754" spans="1:14">
      <c r="A3754" t="s">
        <v>682</v>
      </c>
      <c r="B3754">
        <v>101</v>
      </c>
      <c r="C3754">
        <v>91</v>
      </c>
      <c r="D3754" t="s">
        <v>10644</v>
      </c>
      <c r="E3754">
        <v>20950820</v>
      </c>
      <c r="F3754" t="s">
        <v>1085</v>
      </c>
      <c r="G3754" t="s">
        <v>10645</v>
      </c>
      <c r="H3754">
        <v>-59049180</v>
      </c>
      <c r="I3754" t="s">
        <v>4798</v>
      </c>
      <c r="J3754" t="s">
        <v>19</v>
      </c>
      <c r="K3754" t="s">
        <v>2416</v>
      </c>
      <c r="L3754">
        <v>80000000</v>
      </c>
      <c r="M3754">
        <v>5.7</v>
      </c>
      <c r="N3754" t="s">
        <v>2742</v>
      </c>
    </row>
    <row r="3755" spans="1:14">
      <c r="A3755" t="s">
        <v>5590</v>
      </c>
      <c r="B3755">
        <v>324</v>
      </c>
      <c r="C3755">
        <v>100</v>
      </c>
      <c r="D3755" t="s">
        <v>10646</v>
      </c>
      <c r="E3755">
        <v>200807262</v>
      </c>
      <c r="F3755" t="s">
        <v>138</v>
      </c>
      <c r="G3755" t="s">
        <v>10647</v>
      </c>
      <c r="H3755">
        <v>-59192738</v>
      </c>
      <c r="I3755" t="s">
        <v>1972</v>
      </c>
      <c r="J3755" t="s">
        <v>19</v>
      </c>
      <c r="K3755" t="s">
        <v>20</v>
      </c>
      <c r="L3755">
        <v>260000000</v>
      </c>
      <c r="M3755">
        <v>7.8</v>
      </c>
      <c r="N3755" t="s">
        <v>392</v>
      </c>
    </row>
    <row r="3756" spans="1:14">
      <c r="A3756" t="s">
        <v>5010</v>
      </c>
      <c r="B3756">
        <v>90</v>
      </c>
      <c r="C3756">
        <v>103</v>
      </c>
      <c r="D3756" t="s">
        <v>10648</v>
      </c>
      <c r="E3756">
        <v>668171</v>
      </c>
      <c r="F3756" t="s">
        <v>9239</v>
      </c>
      <c r="G3756" t="s">
        <v>10649</v>
      </c>
      <c r="H3756">
        <v>-59331829</v>
      </c>
      <c r="I3756" t="s">
        <v>10650</v>
      </c>
      <c r="J3756" t="s">
        <v>75</v>
      </c>
      <c r="K3756" t="s">
        <v>2615</v>
      </c>
      <c r="L3756">
        <v>60000000</v>
      </c>
      <c r="M3756">
        <v>5.6</v>
      </c>
      <c r="N3756" t="s">
        <v>3698</v>
      </c>
    </row>
    <row r="3757" spans="1:14">
      <c r="A3757" t="s">
        <v>5952</v>
      </c>
      <c r="B3757">
        <v>44</v>
      </c>
      <c r="C3757">
        <v>100</v>
      </c>
      <c r="D3757" t="s">
        <v>969</v>
      </c>
      <c r="E3757">
        <v>11466088</v>
      </c>
      <c r="F3757" t="s">
        <v>478</v>
      </c>
      <c r="G3757" t="s">
        <v>10651</v>
      </c>
      <c r="H3757">
        <v>-59533912</v>
      </c>
      <c r="I3757" t="s">
        <v>1584</v>
      </c>
      <c r="J3757" t="s">
        <v>19</v>
      </c>
      <c r="K3757" t="s">
        <v>20</v>
      </c>
      <c r="L3757">
        <v>71000000</v>
      </c>
      <c r="M3757">
        <v>4.7</v>
      </c>
      <c r="N3757" t="s">
        <v>335</v>
      </c>
    </row>
    <row r="3758" spans="1:14">
      <c r="A3758" t="s">
        <v>3781</v>
      </c>
      <c r="B3758">
        <v>34</v>
      </c>
      <c r="C3758">
        <v>101</v>
      </c>
      <c r="D3758" t="s">
        <v>10052</v>
      </c>
      <c r="E3758">
        <v>231417</v>
      </c>
      <c r="F3758" t="s">
        <v>8419</v>
      </c>
      <c r="G3758" t="s">
        <v>10652</v>
      </c>
      <c r="H3758">
        <v>-59768583</v>
      </c>
      <c r="I3758" t="s">
        <v>10653</v>
      </c>
      <c r="J3758" t="s">
        <v>65</v>
      </c>
      <c r="K3758" t="s">
        <v>822</v>
      </c>
      <c r="L3758">
        <v>60000000</v>
      </c>
      <c r="M3758">
        <v>6.6</v>
      </c>
      <c r="N3758" t="s">
        <v>2762</v>
      </c>
    </row>
    <row r="3759" spans="1:14">
      <c r="A3759" t="s">
        <v>5826</v>
      </c>
      <c r="B3759">
        <v>212</v>
      </c>
      <c r="C3759">
        <v>87</v>
      </c>
      <c r="D3759" t="s">
        <v>10654</v>
      </c>
      <c r="E3759">
        <v>40198710</v>
      </c>
      <c r="F3759" t="s">
        <v>2908</v>
      </c>
      <c r="G3759" t="s">
        <v>10655</v>
      </c>
      <c r="H3759">
        <v>-59801290</v>
      </c>
      <c r="I3759" t="s">
        <v>2756</v>
      </c>
      <c r="J3759" t="s">
        <v>19</v>
      </c>
      <c r="K3759" t="s">
        <v>20</v>
      </c>
      <c r="L3759">
        <v>100000000</v>
      </c>
      <c r="M3759">
        <v>3.3</v>
      </c>
      <c r="N3759" t="s">
        <v>10656</v>
      </c>
    </row>
    <row r="3760" spans="1:14">
      <c r="A3760" t="s">
        <v>3172</v>
      </c>
      <c r="B3760">
        <v>104</v>
      </c>
      <c r="C3760">
        <v>76</v>
      </c>
      <c r="D3760" t="s">
        <v>10657</v>
      </c>
      <c r="E3760">
        <v>50026353</v>
      </c>
      <c r="F3760" t="s">
        <v>427</v>
      </c>
      <c r="G3760" t="s">
        <v>10658</v>
      </c>
      <c r="H3760">
        <v>-59973647</v>
      </c>
      <c r="I3760" t="s">
        <v>8575</v>
      </c>
      <c r="J3760" t="s">
        <v>19</v>
      </c>
      <c r="K3760" t="s">
        <v>20</v>
      </c>
      <c r="L3760">
        <v>110000000</v>
      </c>
      <c r="M3760">
        <v>5.4</v>
      </c>
      <c r="N3760" t="s">
        <v>10659</v>
      </c>
    </row>
    <row r="3761" spans="1:14">
      <c r="A3761" t="s">
        <v>3237</v>
      </c>
      <c r="B3761">
        <v>189</v>
      </c>
      <c r="C3761">
        <v>118</v>
      </c>
      <c r="D3761" t="s">
        <v>2140</v>
      </c>
      <c r="E3761">
        <v>22451</v>
      </c>
      <c r="F3761" t="s">
        <v>2281</v>
      </c>
      <c r="G3761" t="s">
        <v>10660</v>
      </c>
      <c r="H3761">
        <v>-59977549</v>
      </c>
      <c r="I3761" t="s">
        <v>1121</v>
      </c>
      <c r="J3761" t="s">
        <v>19</v>
      </c>
      <c r="K3761" t="s">
        <v>20</v>
      </c>
      <c r="L3761">
        <v>60000000</v>
      </c>
      <c r="M3761">
        <v>6.2</v>
      </c>
      <c r="N3761" t="s">
        <v>10661</v>
      </c>
    </row>
    <row r="3762" spans="1:14">
      <c r="A3762" t="s">
        <v>773</v>
      </c>
      <c r="B3762">
        <v>205</v>
      </c>
      <c r="C3762">
        <v>118</v>
      </c>
      <c r="D3762" t="s">
        <v>10662</v>
      </c>
      <c r="E3762">
        <v>19673424</v>
      </c>
      <c r="F3762" t="s">
        <v>10663</v>
      </c>
      <c r="G3762" t="s">
        <v>10664</v>
      </c>
      <c r="H3762">
        <v>-60326576</v>
      </c>
      <c r="I3762" t="s">
        <v>3318</v>
      </c>
      <c r="J3762" t="s">
        <v>19</v>
      </c>
      <c r="K3762" t="s">
        <v>20</v>
      </c>
      <c r="L3762">
        <v>80000000</v>
      </c>
      <c r="M3762">
        <v>5.8</v>
      </c>
      <c r="N3762" t="s">
        <v>1322</v>
      </c>
    </row>
    <row r="3763" spans="1:14">
      <c r="A3763" t="s">
        <v>419</v>
      </c>
      <c r="B3763">
        <v>67</v>
      </c>
      <c r="C3763">
        <v>99</v>
      </c>
      <c r="D3763" t="s">
        <v>8525</v>
      </c>
      <c r="E3763">
        <v>14567883</v>
      </c>
      <c r="F3763" t="s">
        <v>1389</v>
      </c>
      <c r="G3763" t="s">
        <v>10665</v>
      </c>
      <c r="H3763">
        <v>-60432117</v>
      </c>
      <c r="I3763" t="s">
        <v>1818</v>
      </c>
      <c r="J3763" t="s">
        <v>19</v>
      </c>
      <c r="K3763" t="s">
        <v>379</v>
      </c>
      <c r="L3763">
        <v>75000000</v>
      </c>
      <c r="M3763">
        <v>6</v>
      </c>
      <c r="N3763" t="s">
        <v>10666</v>
      </c>
    </row>
    <row r="3764" spans="1:14">
      <c r="A3764" t="s">
        <v>450</v>
      </c>
      <c r="B3764">
        <v>123</v>
      </c>
      <c r="C3764">
        <v>116</v>
      </c>
      <c r="D3764" t="s">
        <v>616</v>
      </c>
      <c r="E3764">
        <v>19480739</v>
      </c>
      <c r="F3764" t="s">
        <v>521</v>
      </c>
      <c r="G3764" t="s">
        <v>10667</v>
      </c>
      <c r="H3764">
        <v>-60519261</v>
      </c>
      <c r="I3764" t="s">
        <v>1299</v>
      </c>
      <c r="J3764" t="s">
        <v>19</v>
      </c>
      <c r="K3764" t="s">
        <v>20</v>
      </c>
      <c r="L3764">
        <v>80000000</v>
      </c>
      <c r="M3764">
        <v>5.6</v>
      </c>
      <c r="N3764" t="s">
        <v>63</v>
      </c>
    </row>
    <row r="3765" spans="1:14">
      <c r="A3765" t="s">
        <v>1383</v>
      </c>
      <c r="B3765">
        <v>77</v>
      </c>
      <c r="C3765">
        <v>101</v>
      </c>
      <c r="D3765" t="s">
        <v>9145</v>
      </c>
      <c r="E3765">
        <v>26082914</v>
      </c>
      <c r="F3765" t="s">
        <v>10668</v>
      </c>
      <c r="G3765" t="s">
        <v>10669</v>
      </c>
      <c r="H3765">
        <v>-60917086</v>
      </c>
      <c r="I3765" t="s">
        <v>5068</v>
      </c>
      <c r="J3765" t="s">
        <v>19</v>
      </c>
      <c r="K3765" t="s">
        <v>20</v>
      </c>
      <c r="L3765">
        <v>87000000</v>
      </c>
      <c r="M3765">
        <v>4.3</v>
      </c>
      <c r="N3765" t="s">
        <v>1229</v>
      </c>
    </row>
    <row r="3766" spans="1:14">
      <c r="A3766" t="s">
        <v>1641</v>
      </c>
      <c r="B3766">
        <v>163</v>
      </c>
      <c r="C3766">
        <v>124</v>
      </c>
      <c r="D3766" t="s">
        <v>714</v>
      </c>
      <c r="E3766">
        <v>68642452</v>
      </c>
      <c r="F3766" t="s">
        <v>1044</v>
      </c>
      <c r="G3766" t="s">
        <v>10670</v>
      </c>
      <c r="H3766">
        <v>-61357548</v>
      </c>
      <c r="I3766" t="s">
        <v>843</v>
      </c>
      <c r="J3766" t="s">
        <v>19</v>
      </c>
      <c r="K3766" t="s">
        <v>379</v>
      </c>
      <c r="L3766">
        <v>130000000</v>
      </c>
      <c r="M3766">
        <v>6</v>
      </c>
      <c r="N3766" t="s">
        <v>7807</v>
      </c>
    </row>
    <row r="3767" spans="1:14">
      <c r="A3767" t="s">
        <v>3172</v>
      </c>
      <c r="B3767">
        <v>51</v>
      </c>
      <c r="C3767">
        <v>88</v>
      </c>
      <c r="D3767" t="s">
        <v>1686</v>
      </c>
      <c r="E3767">
        <v>8460990</v>
      </c>
      <c r="F3767" t="s">
        <v>6570</v>
      </c>
      <c r="G3767" t="s">
        <v>10671</v>
      </c>
      <c r="H3767">
        <v>-61539010</v>
      </c>
      <c r="I3767" t="s">
        <v>3219</v>
      </c>
      <c r="J3767" t="s">
        <v>19</v>
      </c>
      <c r="K3767" t="s">
        <v>20</v>
      </c>
      <c r="L3767">
        <v>70000000</v>
      </c>
      <c r="M3767">
        <v>5.6</v>
      </c>
      <c r="N3767" t="s">
        <v>10672</v>
      </c>
    </row>
    <row r="3768" spans="1:14">
      <c r="A3768" t="s">
        <v>736</v>
      </c>
      <c r="B3768">
        <v>61</v>
      </c>
      <c r="C3768">
        <v>97</v>
      </c>
      <c r="D3768" t="s">
        <v>1183</v>
      </c>
      <c r="E3768">
        <v>18318000</v>
      </c>
      <c r="F3768" t="s">
        <v>946</v>
      </c>
      <c r="G3768" t="s">
        <v>10673</v>
      </c>
      <c r="H3768">
        <v>-61682000</v>
      </c>
      <c r="I3768" t="s">
        <v>5019</v>
      </c>
      <c r="J3768" t="s">
        <v>19</v>
      </c>
      <c r="K3768" t="s">
        <v>347</v>
      </c>
      <c r="L3768">
        <v>80000000</v>
      </c>
      <c r="M3768">
        <v>5.8</v>
      </c>
      <c r="N3768" t="s">
        <v>8120</v>
      </c>
    </row>
    <row r="3769" spans="1:14">
      <c r="A3769" t="s">
        <v>162</v>
      </c>
      <c r="B3769">
        <v>240</v>
      </c>
      <c r="C3769">
        <v>96</v>
      </c>
      <c r="D3769" t="s">
        <v>793</v>
      </c>
      <c r="E3769">
        <v>137850096</v>
      </c>
      <c r="F3769" t="s">
        <v>3861</v>
      </c>
      <c r="G3769" t="s">
        <v>10674</v>
      </c>
      <c r="H3769">
        <v>-62149904</v>
      </c>
      <c r="I3769" t="s">
        <v>824</v>
      </c>
      <c r="J3769" t="s">
        <v>19</v>
      </c>
      <c r="K3769" t="s">
        <v>20</v>
      </c>
      <c r="L3769">
        <v>200000000</v>
      </c>
      <c r="M3769">
        <v>6.8</v>
      </c>
      <c r="N3769" t="s">
        <v>10675</v>
      </c>
    </row>
    <row r="3770" spans="1:14">
      <c r="A3770" t="s">
        <v>487</v>
      </c>
      <c r="B3770">
        <v>79</v>
      </c>
      <c r="C3770">
        <v>177</v>
      </c>
      <c r="D3770" t="s">
        <v>10676</v>
      </c>
      <c r="E3770">
        <v>17593391</v>
      </c>
      <c r="F3770" t="s">
        <v>204</v>
      </c>
      <c r="G3770" t="s">
        <v>10677</v>
      </c>
      <c r="H3770">
        <v>-62406609</v>
      </c>
      <c r="I3770" t="s">
        <v>3955</v>
      </c>
      <c r="J3770" t="s">
        <v>19</v>
      </c>
      <c r="K3770" t="s">
        <v>20</v>
      </c>
      <c r="L3770">
        <v>80000000</v>
      </c>
      <c r="M3770">
        <v>6</v>
      </c>
      <c r="N3770" t="s">
        <v>2933</v>
      </c>
    </row>
    <row r="3771" spans="1:14">
      <c r="A3771" t="s">
        <v>1641</v>
      </c>
      <c r="B3771">
        <v>202</v>
      </c>
      <c r="C3771">
        <v>106</v>
      </c>
      <c r="D3771" t="s">
        <v>7655</v>
      </c>
      <c r="E3771">
        <v>27356090</v>
      </c>
      <c r="F3771" t="s">
        <v>483</v>
      </c>
      <c r="G3771" t="s">
        <v>10678</v>
      </c>
      <c r="H3771">
        <v>-62643910</v>
      </c>
      <c r="I3771" t="s">
        <v>10679</v>
      </c>
      <c r="J3771" t="s">
        <v>19</v>
      </c>
      <c r="K3771" t="s">
        <v>20</v>
      </c>
      <c r="L3771">
        <v>90000000</v>
      </c>
      <c r="M3771">
        <v>6</v>
      </c>
      <c r="N3771" t="s">
        <v>341</v>
      </c>
    </row>
    <row r="3772" spans="1:14">
      <c r="A3772" t="s">
        <v>261</v>
      </c>
      <c r="B3772">
        <v>286</v>
      </c>
      <c r="C3772">
        <v>120</v>
      </c>
      <c r="D3772" t="s">
        <v>675</v>
      </c>
      <c r="E3772">
        <v>102315545</v>
      </c>
      <c r="F3772" t="s">
        <v>2841</v>
      </c>
      <c r="G3772" t="s">
        <v>10680</v>
      </c>
      <c r="H3772">
        <v>-62684455</v>
      </c>
      <c r="I3772" t="s">
        <v>948</v>
      </c>
      <c r="J3772" t="s">
        <v>19</v>
      </c>
      <c r="K3772" t="s">
        <v>20</v>
      </c>
      <c r="L3772">
        <v>165000000</v>
      </c>
      <c r="M3772">
        <v>5.5</v>
      </c>
      <c r="N3772" t="s">
        <v>63</v>
      </c>
    </row>
    <row r="3773" spans="1:14">
      <c r="A3773" t="s">
        <v>779</v>
      </c>
      <c r="B3773">
        <v>261</v>
      </c>
      <c r="C3773">
        <v>133</v>
      </c>
      <c r="D3773" t="s">
        <v>10681</v>
      </c>
      <c r="E3773">
        <v>7097125</v>
      </c>
      <c r="F3773" t="s">
        <v>60</v>
      </c>
      <c r="G3773" t="s">
        <v>10682</v>
      </c>
      <c r="H3773">
        <v>-62902875</v>
      </c>
      <c r="I3773" t="s">
        <v>9442</v>
      </c>
      <c r="J3773" t="s">
        <v>19</v>
      </c>
      <c r="K3773" t="s">
        <v>20</v>
      </c>
      <c r="L3773">
        <v>70000000</v>
      </c>
      <c r="M3773">
        <v>5.4</v>
      </c>
      <c r="N3773" t="s">
        <v>3582</v>
      </c>
    </row>
    <row r="3774" spans="1:14">
      <c r="A3774" t="s">
        <v>1913</v>
      </c>
      <c r="B3774">
        <v>369</v>
      </c>
      <c r="C3774">
        <v>100</v>
      </c>
      <c r="D3774" t="s">
        <v>1105</v>
      </c>
      <c r="E3774">
        <v>56114221</v>
      </c>
      <c r="F3774" t="s">
        <v>2459</v>
      </c>
      <c r="G3774" t="s">
        <v>10683</v>
      </c>
      <c r="H3774">
        <v>-63885779</v>
      </c>
      <c r="I3774" t="s">
        <v>6320</v>
      </c>
      <c r="J3774" t="s">
        <v>19</v>
      </c>
      <c r="K3774" t="s">
        <v>20</v>
      </c>
      <c r="L3774">
        <v>120000000</v>
      </c>
      <c r="M3774">
        <v>4.3</v>
      </c>
      <c r="N3774" t="s">
        <v>63</v>
      </c>
    </row>
    <row r="3775" spans="1:14">
      <c r="A3775" t="s">
        <v>1913</v>
      </c>
      <c r="B3775">
        <v>369</v>
      </c>
      <c r="C3775">
        <v>100</v>
      </c>
      <c r="D3775" t="s">
        <v>1105</v>
      </c>
      <c r="E3775">
        <v>56114221</v>
      </c>
      <c r="F3775" t="s">
        <v>2459</v>
      </c>
      <c r="G3775" t="s">
        <v>10683</v>
      </c>
      <c r="H3775">
        <v>-63885779</v>
      </c>
      <c r="I3775" t="s">
        <v>6320</v>
      </c>
      <c r="J3775" t="s">
        <v>19</v>
      </c>
      <c r="K3775" t="s">
        <v>20</v>
      </c>
      <c r="L3775">
        <v>120000000</v>
      </c>
      <c r="M3775">
        <v>4.3</v>
      </c>
      <c r="N3775" t="s">
        <v>63</v>
      </c>
    </row>
    <row r="3776" spans="1:14">
      <c r="A3776" t="s">
        <v>1401</v>
      </c>
      <c r="B3776">
        <v>159</v>
      </c>
      <c r="C3776">
        <v>116</v>
      </c>
      <c r="D3776" t="s">
        <v>6870</v>
      </c>
      <c r="E3776">
        <v>5851188</v>
      </c>
      <c r="F3776" t="s">
        <v>2958</v>
      </c>
      <c r="G3776" t="s">
        <v>10684</v>
      </c>
      <c r="H3776">
        <v>-64148812</v>
      </c>
      <c r="I3776" t="s">
        <v>7385</v>
      </c>
      <c r="J3776" t="s">
        <v>19</v>
      </c>
      <c r="K3776" t="s">
        <v>379</v>
      </c>
      <c r="L3776">
        <v>70000000</v>
      </c>
      <c r="M3776">
        <v>4.2</v>
      </c>
      <c r="N3776" t="s">
        <v>2500</v>
      </c>
    </row>
    <row r="3777" spans="1:14">
      <c r="A3777" t="s">
        <v>1923</v>
      </c>
      <c r="B3777">
        <v>136</v>
      </c>
      <c r="C3777">
        <v>138</v>
      </c>
      <c r="D3777" t="s">
        <v>6950</v>
      </c>
      <c r="E3777">
        <v>35168677</v>
      </c>
      <c r="F3777" t="s">
        <v>76</v>
      </c>
      <c r="G3777" t="s">
        <v>10685</v>
      </c>
      <c r="H3777">
        <v>-64831323</v>
      </c>
      <c r="I3777" t="s">
        <v>10686</v>
      </c>
      <c r="J3777" t="s">
        <v>19</v>
      </c>
      <c r="K3777" t="s">
        <v>379</v>
      </c>
      <c r="L3777">
        <v>100000000</v>
      </c>
      <c r="M3777">
        <v>6.7</v>
      </c>
      <c r="N3777" t="s">
        <v>5814</v>
      </c>
    </row>
    <row r="3778" spans="1:14">
      <c r="A3778" t="s">
        <v>3899</v>
      </c>
      <c r="B3778">
        <v>68</v>
      </c>
      <c r="C3778">
        <v>103</v>
      </c>
      <c r="D3778" t="s">
        <v>10687</v>
      </c>
      <c r="E3778">
        <v>72413</v>
      </c>
      <c r="F3778" t="s">
        <v>10688</v>
      </c>
      <c r="G3778" t="s">
        <v>10689</v>
      </c>
      <c r="H3778">
        <v>-64927587</v>
      </c>
      <c r="I3778" t="s">
        <v>10690</v>
      </c>
      <c r="J3778" t="s">
        <v>75</v>
      </c>
      <c r="K3778" t="s">
        <v>2615</v>
      </c>
      <c r="L3778">
        <v>65000000</v>
      </c>
      <c r="M3778">
        <v>6.1</v>
      </c>
      <c r="N3778" t="s">
        <v>10691</v>
      </c>
    </row>
    <row r="3779" spans="1:14">
      <c r="A3779" t="s">
        <v>2870</v>
      </c>
      <c r="B3779">
        <v>232</v>
      </c>
      <c r="C3779">
        <v>99</v>
      </c>
      <c r="D3779" t="s">
        <v>3808</v>
      </c>
      <c r="E3779">
        <v>15071514</v>
      </c>
      <c r="F3779" t="s">
        <v>3501</v>
      </c>
      <c r="G3779" t="s">
        <v>10692</v>
      </c>
      <c r="H3779">
        <v>-64928486</v>
      </c>
      <c r="I3779" t="s">
        <v>3616</v>
      </c>
      <c r="J3779" t="s">
        <v>19</v>
      </c>
      <c r="K3779" t="s">
        <v>20</v>
      </c>
      <c r="L3779">
        <v>80000000</v>
      </c>
      <c r="M3779">
        <v>5.9</v>
      </c>
      <c r="N3779" t="s">
        <v>1773</v>
      </c>
    </row>
    <row r="3780" spans="1:14">
      <c r="A3780" t="s">
        <v>641</v>
      </c>
      <c r="B3780">
        <v>266</v>
      </c>
      <c r="C3780">
        <v>115</v>
      </c>
      <c r="D3780" t="s">
        <v>10693</v>
      </c>
      <c r="E3780">
        <v>35024475</v>
      </c>
      <c r="F3780" t="s">
        <v>613</v>
      </c>
      <c r="G3780" t="s">
        <v>10694</v>
      </c>
      <c r="H3780">
        <v>-64975525</v>
      </c>
      <c r="I3780" t="s">
        <v>10695</v>
      </c>
      <c r="J3780" t="s">
        <v>19</v>
      </c>
      <c r="K3780" t="s">
        <v>822</v>
      </c>
      <c r="L3780">
        <v>100000000</v>
      </c>
      <c r="M3780">
        <v>6.9</v>
      </c>
      <c r="N3780" t="s">
        <v>2939</v>
      </c>
    </row>
    <row r="3781" spans="1:14">
      <c r="A3781" t="s">
        <v>2245</v>
      </c>
      <c r="B3781">
        <v>474</v>
      </c>
      <c r="C3781">
        <v>126</v>
      </c>
      <c r="D3781" t="s">
        <v>3076</v>
      </c>
      <c r="E3781">
        <v>89732035</v>
      </c>
      <c r="F3781" t="s">
        <v>190</v>
      </c>
      <c r="G3781" t="s">
        <v>10696</v>
      </c>
      <c r="H3781">
        <v>-65267965</v>
      </c>
      <c r="I3781" t="s">
        <v>9655</v>
      </c>
      <c r="J3781" t="s">
        <v>19</v>
      </c>
      <c r="K3781" t="s">
        <v>20</v>
      </c>
      <c r="L3781">
        <v>155000000</v>
      </c>
      <c r="M3781">
        <v>6.6</v>
      </c>
      <c r="N3781" t="s">
        <v>63</v>
      </c>
    </row>
    <row r="3782" spans="1:14">
      <c r="A3782" t="s">
        <v>759</v>
      </c>
      <c r="B3782">
        <v>310</v>
      </c>
      <c r="C3782">
        <v>99</v>
      </c>
      <c r="D3782" t="s">
        <v>867</v>
      </c>
      <c r="E3782">
        <v>83640426</v>
      </c>
      <c r="F3782" t="s">
        <v>76</v>
      </c>
      <c r="G3782" t="s">
        <v>10697</v>
      </c>
      <c r="H3782">
        <v>-66359574</v>
      </c>
      <c r="I3782" t="s">
        <v>1067</v>
      </c>
      <c r="J3782" t="s">
        <v>19</v>
      </c>
      <c r="K3782" t="s">
        <v>20</v>
      </c>
      <c r="L3782">
        <v>150000000</v>
      </c>
      <c r="M3782">
        <v>5.8</v>
      </c>
      <c r="N3782" t="s">
        <v>341</v>
      </c>
    </row>
    <row r="3783" spans="1:14">
      <c r="A3783" t="s">
        <v>2745</v>
      </c>
      <c r="B3783">
        <v>78</v>
      </c>
      <c r="C3783">
        <v>94</v>
      </c>
      <c r="D3783" t="s">
        <v>8115</v>
      </c>
      <c r="E3783">
        <v>17010646</v>
      </c>
      <c r="F3783" t="s">
        <v>5227</v>
      </c>
      <c r="G3783" t="s">
        <v>10698</v>
      </c>
      <c r="H3783">
        <v>-66989354</v>
      </c>
      <c r="I3783" t="s">
        <v>10699</v>
      </c>
      <c r="J3783" t="s">
        <v>19</v>
      </c>
      <c r="K3783" t="s">
        <v>20</v>
      </c>
      <c r="L3783">
        <v>84000000</v>
      </c>
      <c r="M3783">
        <v>2.2000000000000002</v>
      </c>
      <c r="N3783" t="s">
        <v>692</v>
      </c>
    </row>
    <row r="3784" spans="1:14">
      <c r="A3784" t="s">
        <v>3664</v>
      </c>
      <c r="B3784">
        <v>231</v>
      </c>
      <c r="C3784">
        <v>120</v>
      </c>
      <c r="D3784" t="s">
        <v>3077</v>
      </c>
      <c r="E3784">
        <v>47952020</v>
      </c>
      <c r="F3784" t="s">
        <v>60</v>
      </c>
      <c r="G3784" t="s">
        <v>10700</v>
      </c>
      <c r="H3784">
        <v>-67047980</v>
      </c>
      <c r="I3784" t="s">
        <v>1548</v>
      </c>
      <c r="J3784" t="s">
        <v>19</v>
      </c>
      <c r="K3784" t="s">
        <v>20</v>
      </c>
      <c r="L3784">
        <v>115000000</v>
      </c>
      <c r="M3784">
        <v>6.1</v>
      </c>
      <c r="N3784" t="s">
        <v>155</v>
      </c>
    </row>
    <row r="3785" spans="1:14">
      <c r="A3785" t="s">
        <v>162</v>
      </c>
      <c r="B3785">
        <v>287</v>
      </c>
      <c r="C3785">
        <v>115</v>
      </c>
      <c r="D3785" t="s">
        <v>957</v>
      </c>
      <c r="E3785">
        <v>82161969</v>
      </c>
      <c r="F3785" t="s">
        <v>3861</v>
      </c>
      <c r="G3785" t="s">
        <v>10701</v>
      </c>
      <c r="H3785">
        <v>-67838031</v>
      </c>
      <c r="I3785" t="s">
        <v>10702</v>
      </c>
      <c r="J3785" t="s">
        <v>19</v>
      </c>
      <c r="K3785" t="s">
        <v>20</v>
      </c>
      <c r="L3785">
        <v>150000000</v>
      </c>
      <c r="M3785">
        <v>6.3</v>
      </c>
      <c r="N3785" t="s">
        <v>10703</v>
      </c>
    </row>
    <row r="3786" spans="1:14">
      <c r="A3786" t="s">
        <v>1500</v>
      </c>
      <c r="B3786">
        <v>184</v>
      </c>
      <c r="C3786">
        <v>85</v>
      </c>
      <c r="D3786" t="s">
        <v>10704</v>
      </c>
      <c r="E3786">
        <v>42776259</v>
      </c>
      <c r="F3786" t="s">
        <v>5795</v>
      </c>
      <c r="G3786" t="s">
        <v>10705</v>
      </c>
      <c r="H3786">
        <v>-69223741</v>
      </c>
      <c r="I3786" t="s">
        <v>9336</v>
      </c>
      <c r="J3786" t="s">
        <v>19</v>
      </c>
      <c r="K3786" t="s">
        <v>20</v>
      </c>
      <c r="L3786">
        <v>112000000</v>
      </c>
      <c r="M3786">
        <v>4.9000000000000004</v>
      </c>
      <c r="N3786" t="s">
        <v>2049</v>
      </c>
    </row>
    <row r="3787" spans="1:14">
      <c r="A3787" t="s">
        <v>1490</v>
      </c>
      <c r="B3787">
        <v>180</v>
      </c>
      <c r="C3787">
        <v>141</v>
      </c>
      <c r="D3787" t="s">
        <v>10706</v>
      </c>
      <c r="E3787">
        <v>617840</v>
      </c>
      <c r="F3787" t="s">
        <v>8869</v>
      </c>
      <c r="G3787" t="s">
        <v>10707</v>
      </c>
      <c r="H3787">
        <v>-69382160</v>
      </c>
      <c r="I3787" t="s">
        <v>3834</v>
      </c>
      <c r="J3787" t="s">
        <v>19</v>
      </c>
      <c r="K3787" t="s">
        <v>2850</v>
      </c>
      <c r="L3787">
        <v>70000000</v>
      </c>
      <c r="M3787">
        <v>7.2</v>
      </c>
      <c r="N3787" t="s">
        <v>10708</v>
      </c>
    </row>
    <row r="3788" spans="1:14">
      <c r="A3788" t="s">
        <v>200</v>
      </c>
      <c r="B3788">
        <v>349</v>
      </c>
      <c r="C3788">
        <v>100</v>
      </c>
      <c r="D3788" t="s">
        <v>4960</v>
      </c>
      <c r="E3788">
        <v>60522097</v>
      </c>
      <c r="F3788" t="s">
        <v>263</v>
      </c>
      <c r="G3788" t="s">
        <v>10709</v>
      </c>
      <c r="H3788">
        <v>-69477903</v>
      </c>
      <c r="I3788" t="s">
        <v>322</v>
      </c>
      <c r="J3788" t="s">
        <v>19</v>
      </c>
      <c r="K3788" t="s">
        <v>20</v>
      </c>
      <c r="L3788">
        <v>130000000</v>
      </c>
      <c r="M3788">
        <v>4.9000000000000004</v>
      </c>
      <c r="N3788" t="s">
        <v>63</v>
      </c>
    </row>
    <row r="3789" spans="1:14">
      <c r="A3789" t="s">
        <v>2553</v>
      </c>
      <c r="B3789">
        <v>74</v>
      </c>
      <c r="C3789">
        <v>93</v>
      </c>
      <c r="D3789" t="s">
        <v>5214</v>
      </c>
      <c r="E3789">
        <v>5409517</v>
      </c>
      <c r="F3789" t="s">
        <v>1085</v>
      </c>
      <c r="G3789" t="s">
        <v>10710</v>
      </c>
      <c r="H3789">
        <v>-69590483</v>
      </c>
      <c r="I3789" t="s">
        <v>6318</v>
      </c>
      <c r="J3789" t="s">
        <v>19</v>
      </c>
      <c r="K3789" t="s">
        <v>20</v>
      </c>
      <c r="L3789">
        <v>75000000</v>
      </c>
      <c r="M3789">
        <v>4.7</v>
      </c>
      <c r="N3789" t="s">
        <v>10711</v>
      </c>
    </row>
    <row r="3790" spans="1:14">
      <c r="A3790" t="s">
        <v>1308</v>
      </c>
      <c r="B3790">
        <v>81</v>
      </c>
      <c r="C3790">
        <v>132</v>
      </c>
      <c r="D3790" t="s">
        <v>7372</v>
      </c>
      <c r="E3790">
        <v>10166502</v>
      </c>
      <c r="F3790" t="s">
        <v>189</v>
      </c>
      <c r="G3790" t="s">
        <v>10712</v>
      </c>
      <c r="H3790">
        <v>-69833498</v>
      </c>
      <c r="I3790" t="s">
        <v>10713</v>
      </c>
      <c r="J3790" t="s">
        <v>285</v>
      </c>
      <c r="K3790" t="s">
        <v>20</v>
      </c>
      <c r="L3790">
        <v>80000000</v>
      </c>
      <c r="M3790">
        <v>6.7</v>
      </c>
      <c r="N3790" t="s">
        <v>614</v>
      </c>
    </row>
    <row r="3791" spans="1:14">
      <c r="A3791" t="s">
        <v>1347</v>
      </c>
      <c r="B3791">
        <v>101</v>
      </c>
      <c r="C3791">
        <v>94</v>
      </c>
      <c r="D3791" t="s">
        <v>7020</v>
      </c>
      <c r="E3791">
        <v>15131330</v>
      </c>
      <c r="F3791" t="s">
        <v>8328</v>
      </c>
      <c r="G3791" t="s">
        <v>10714</v>
      </c>
      <c r="H3791">
        <v>-70868670</v>
      </c>
      <c r="I3791" t="s">
        <v>10715</v>
      </c>
      <c r="J3791" t="s">
        <v>19</v>
      </c>
      <c r="K3791" t="s">
        <v>822</v>
      </c>
      <c r="L3791">
        <v>86000000</v>
      </c>
      <c r="M3791">
        <v>6</v>
      </c>
      <c r="N3791" t="s">
        <v>2216</v>
      </c>
    </row>
    <row r="3792" spans="1:14">
      <c r="A3792" t="s">
        <v>736</v>
      </c>
      <c r="B3792">
        <v>156</v>
      </c>
      <c r="C3792">
        <v>100</v>
      </c>
      <c r="D3792" t="s">
        <v>1177</v>
      </c>
      <c r="E3792">
        <v>63992328</v>
      </c>
      <c r="F3792" t="s">
        <v>371</v>
      </c>
      <c r="G3792" t="s">
        <v>10716</v>
      </c>
      <c r="H3792">
        <v>-71007672</v>
      </c>
      <c r="I3792" t="s">
        <v>1966</v>
      </c>
      <c r="J3792" t="s">
        <v>19</v>
      </c>
      <c r="K3792" t="s">
        <v>347</v>
      </c>
      <c r="L3792">
        <v>135000000</v>
      </c>
      <c r="M3792">
        <v>5.9</v>
      </c>
      <c r="N3792" t="s">
        <v>10717</v>
      </c>
    </row>
    <row r="3793" spans="1:14">
      <c r="A3793" t="s">
        <v>753</v>
      </c>
      <c r="B3793">
        <v>152</v>
      </c>
      <c r="C3793">
        <v>153</v>
      </c>
      <c r="D3793" t="s">
        <v>6509</v>
      </c>
      <c r="E3793">
        <v>40911830</v>
      </c>
      <c r="F3793" t="s">
        <v>1680</v>
      </c>
      <c r="G3793" t="s">
        <v>10718</v>
      </c>
      <c r="H3793">
        <v>-74088170</v>
      </c>
      <c r="I3793" t="s">
        <v>1823</v>
      </c>
      <c r="J3793" t="s">
        <v>19</v>
      </c>
      <c r="K3793" t="s">
        <v>20</v>
      </c>
      <c r="L3793">
        <v>115000000</v>
      </c>
      <c r="M3793">
        <v>6</v>
      </c>
      <c r="N3793" t="s">
        <v>614</v>
      </c>
    </row>
    <row r="3794" spans="1:14">
      <c r="A3794" t="s">
        <v>772</v>
      </c>
      <c r="B3794">
        <v>422</v>
      </c>
      <c r="C3794">
        <v>118</v>
      </c>
      <c r="D3794" t="s">
        <v>24</v>
      </c>
      <c r="E3794">
        <v>125320003</v>
      </c>
      <c r="F3794" t="s">
        <v>84</v>
      </c>
      <c r="G3794" t="s">
        <v>10719</v>
      </c>
      <c r="H3794">
        <v>-74679997</v>
      </c>
      <c r="I3794" t="s">
        <v>1966</v>
      </c>
      <c r="J3794" t="s">
        <v>19</v>
      </c>
      <c r="K3794" t="s">
        <v>20</v>
      </c>
      <c r="L3794">
        <v>200000000</v>
      </c>
      <c r="M3794">
        <v>6.6</v>
      </c>
      <c r="N3794" t="s">
        <v>63</v>
      </c>
    </row>
    <row r="3795" spans="1:14">
      <c r="A3795" t="s">
        <v>506</v>
      </c>
      <c r="B3795">
        <v>186</v>
      </c>
      <c r="C3795">
        <v>96</v>
      </c>
      <c r="D3795" t="s">
        <v>86</v>
      </c>
      <c r="E3795">
        <v>100289690</v>
      </c>
      <c r="F3795" t="s">
        <v>2599</v>
      </c>
      <c r="G3795" t="s">
        <v>10720</v>
      </c>
      <c r="H3795">
        <v>-74710310</v>
      </c>
      <c r="I3795" t="s">
        <v>120</v>
      </c>
      <c r="J3795" t="s">
        <v>19</v>
      </c>
      <c r="K3795" t="s">
        <v>20</v>
      </c>
      <c r="L3795">
        <v>175000000</v>
      </c>
      <c r="M3795">
        <v>5.4</v>
      </c>
      <c r="N3795" t="s">
        <v>692</v>
      </c>
    </row>
    <row r="3796" spans="1:14">
      <c r="A3796" t="s">
        <v>1574</v>
      </c>
      <c r="B3796">
        <v>511</v>
      </c>
      <c r="C3796">
        <v>172</v>
      </c>
      <c r="D3796" t="s">
        <v>2536</v>
      </c>
      <c r="E3796">
        <v>27098580</v>
      </c>
      <c r="F3796" t="s">
        <v>164</v>
      </c>
      <c r="G3796" t="s">
        <v>10721</v>
      </c>
      <c r="H3796">
        <v>-74901420</v>
      </c>
      <c r="I3796" t="s">
        <v>739</v>
      </c>
      <c r="J3796" t="s">
        <v>19</v>
      </c>
      <c r="K3796" t="s">
        <v>2416</v>
      </c>
      <c r="L3796">
        <v>102000000</v>
      </c>
      <c r="M3796">
        <v>7.5</v>
      </c>
      <c r="N3796" t="s">
        <v>1001</v>
      </c>
    </row>
    <row r="3797" spans="1:14">
      <c r="A3797" t="s">
        <v>274</v>
      </c>
      <c r="B3797">
        <v>314</v>
      </c>
      <c r="C3797">
        <v>150</v>
      </c>
      <c r="D3797" t="s">
        <v>10722</v>
      </c>
      <c r="E3797">
        <v>65007045</v>
      </c>
      <c r="F3797" t="s">
        <v>84</v>
      </c>
      <c r="G3797" t="s">
        <v>10723</v>
      </c>
      <c r="H3797">
        <v>-74992955</v>
      </c>
      <c r="I3797" t="s">
        <v>3556</v>
      </c>
      <c r="J3797" t="s">
        <v>19</v>
      </c>
      <c r="K3797" t="s">
        <v>379</v>
      </c>
      <c r="L3797">
        <v>140000000</v>
      </c>
      <c r="M3797">
        <v>6.1</v>
      </c>
      <c r="N3797" t="s">
        <v>7826</v>
      </c>
    </row>
    <row r="3798" spans="1:14">
      <c r="A3798" t="s">
        <v>274</v>
      </c>
      <c r="B3798">
        <v>314</v>
      </c>
      <c r="C3798">
        <v>150</v>
      </c>
      <c r="D3798" t="s">
        <v>10722</v>
      </c>
      <c r="E3798">
        <v>65007045</v>
      </c>
      <c r="F3798" t="s">
        <v>84</v>
      </c>
      <c r="G3798" t="s">
        <v>10723</v>
      </c>
      <c r="H3798">
        <v>-74992955</v>
      </c>
      <c r="I3798" t="s">
        <v>3556</v>
      </c>
      <c r="J3798" t="s">
        <v>19</v>
      </c>
      <c r="K3798" t="s">
        <v>379</v>
      </c>
      <c r="L3798">
        <v>140000000</v>
      </c>
      <c r="M3798">
        <v>6.1</v>
      </c>
      <c r="N3798" t="s">
        <v>7826</v>
      </c>
    </row>
    <row r="3799" spans="1:14">
      <c r="A3799" t="s">
        <v>336</v>
      </c>
      <c r="B3799">
        <v>289</v>
      </c>
      <c r="C3799">
        <v>122</v>
      </c>
      <c r="D3799" t="s">
        <v>10274</v>
      </c>
      <c r="E3799">
        <v>24985612</v>
      </c>
      <c r="F3799" t="s">
        <v>60</v>
      </c>
      <c r="G3799" t="s">
        <v>10724</v>
      </c>
      <c r="H3799">
        <v>-75014388</v>
      </c>
      <c r="I3799" t="s">
        <v>10725</v>
      </c>
      <c r="J3799" t="s">
        <v>19</v>
      </c>
      <c r="K3799" t="s">
        <v>20</v>
      </c>
      <c r="L3799">
        <v>100000000</v>
      </c>
      <c r="M3799">
        <v>7</v>
      </c>
      <c r="N3799" t="s">
        <v>10726</v>
      </c>
    </row>
    <row r="3800" spans="1:14">
      <c r="A3800" t="s">
        <v>745</v>
      </c>
      <c r="B3800">
        <v>284</v>
      </c>
      <c r="C3800">
        <v>135</v>
      </c>
      <c r="D3800" t="s">
        <v>10727</v>
      </c>
      <c r="E3800">
        <v>43929341</v>
      </c>
      <c r="F3800" t="s">
        <v>2109</v>
      </c>
      <c r="G3800" t="s">
        <v>10728</v>
      </c>
      <c r="H3800">
        <v>-76070659</v>
      </c>
      <c r="I3800" t="s">
        <v>10729</v>
      </c>
      <c r="J3800" t="s">
        <v>19</v>
      </c>
      <c r="K3800" t="s">
        <v>20</v>
      </c>
      <c r="L3800">
        <v>120000000</v>
      </c>
      <c r="M3800">
        <v>6.1</v>
      </c>
      <c r="N3800" t="s">
        <v>10730</v>
      </c>
    </row>
    <row r="3801" spans="1:14">
      <c r="A3801" t="s">
        <v>2478</v>
      </c>
      <c r="B3801">
        <v>163</v>
      </c>
      <c r="C3801">
        <v>114</v>
      </c>
      <c r="D3801" t="s">
        <v>867</v>
      </c>
      <c r="E3801">
        <v>28772222</v>
      </c>
      <c r="F3801" t="s">
        <v>737</v>
      </c>
      <c r="G3801" t="s">
        <v>10731</v>
      </c>
      <c r="H3801">
        <v>-76227778</v>
      </c>
      <c r="I3801" t="s">
        <v>843</v>
      </c>
      <c r="J3801" t="s">
        <v>19</v>
      </c>
      <c r="K3801" t="s">
        <v>20</v>
      </c>
      <c r="L3801">
        <v>105000000</v>
      </c>
      <c r="M3801">
        <v>5.3</v>
      </c>
      <c r="N3801" t="s">
        <v>10732</v>
      </c>
    </row>
    <row r="3802" spans="1:14">
      <c r="A3802" t="s">
        <v>2478</v>
      </c>
      <c r="B3802">
        <v>163</v>
      </c>
      <c r="C3802">
        <v>114</v>
      </c>
      <c r="D3802" t="s">
        <v>867</v>
      </c>
      <c r="E3802">
        <v>28772222</v>
      </c>
      <c r="F3802" t="s">
        <v>737</v>
      </c>
      <c r="G3802" t="s">
        <v>10731</v>
      </c>
      <c r="H3802">
        <v>-76227778</v>
      </c>
      <c r="I3802" t="s">
        <v>843</v>
      </c>
      <c r="J3802" t="s">
        <v>19</v>
      </c>
      <c r="K3802" t="s">
        <v>20</v>
      </c>
      <c r="L3802">
        <v>105000000</v>
      </c>
      <c r="M3802">
        <v>5.3</v>
      </c>
      <c r="N3802" t="s">
        <v>10732</v>
      </c>
    </row>
    <row r="3803" spans="1:14">
      <c r="A3803" t="s">
        <v>261</v>
      </c>
      <c r="B3803">
        <v>339</v>
      </c>
      <c r="C3803">
        <v>131</v>
      </c>
      <c r="D3803" t="s">
        <v>3654</v>
      </c>
      <c r="E3803">
        <v>73103784</v>
      </c>
      <c r="F3803" t="s">
        <v>646</v>
      </c>
      <c r="G3803" t="s">
        <v>10733</v>
      </c>
      <c r="H3803">
        <v>-76896216</v>
      </c>
      <c r="I3803" t="s">
        <v>9374</v>
      </c>
      <c r="J3803" t="s">
        <v>19</v>
      </c>
      <c r="K3803" t="s">
        <v>20</v>
      </c>
      <c r="L3803">
        <v>150000000</v>
      </c>
      <c r="M3803">
        <v>6.4</v>
      </c>
      <c r="N3803" t="s">
        <v>2318</v>
      </c>
    </row>
    <row r="3804" spans="1:14">
      <c r="A3804" t="s">
        <v>6466</v>
      </c>
      <c r="B3804">
        <v>355</v>
      </c>
      <c r="C3804">
        <v>119</v>
      </c>
      <c r="D3804" t="s">
        <v>86</v>
      </c>
      <c r="E3804">
        <v>23014504</v>
      </c>
      <c r="F3804" t="s">
        <v>338</v>
      </c>
      <c r="G3804" t="s">
        <v>10734</v>
      </c>
      <c r="H3804">
        <v>-76985496</v>
      </c>
      <c r="I3804" t="s">
        <v>6376</v>
      </c>
      <c r="J3804" t="s">
        <v>19</v>
      </c>
      <c r="K3804" t="s">
        <v>379</v>
      </c>
      <c r="L3804">
        <v>100000000</v>
      </c>
      <c r="M3804">
        <v>6.3</v>
      </c>
      <c r="N3804" t="s">
        <v>10735</v>
      </c>
    </row>
    <row r="3805" spans="1:14">
      <c r="A3805" t="s">
        <v>576</v>
      </c>
      <c r="B3805">
        <v>585</v>
      </c>
      <c r="C3805">
        <v>113</v>
      </c>
      <c r="D3805" t="s">
        <v>10736</v>
      </c>
      <c r="E3805">
        <v>100189501</v>
      </c>
      <c r="F3805" t="s">
        <v>502</v>
      </c>
      <c r="G3805" t="s">
        <v>10737</v>
      </c>
      <c r="H3805">
        <v>-77810499</v>
      </c>
      <c r="I3805" t="s">
        <v>3294</v>
      </c>
      <c r="J3805" t="s">
        <v>19</v>
      </c>
      <c r="K3805" t="s">
        <v>20</v>
      </c>
      <c r="L3805">
        <v>178000000</v>
      </c>
      <c r="M3805">
        <v>7.9</v>
      </c>
      <c r="N3805" t="s">
        <v>63</v>
      </c>
    </row>
    <row r="3806" spans="1:14">
      <c r="A3806" t="s">
        <v>2125</v>
      </c>
      <c r="B3806">
        <v>175</v>
      </c>
      <c r="C3806">
        <v>102</v>
      </c>
      <c r="D3806" t="s">
        <v>485</v>
      </c>
      <c r="E3806">
        <v>17176900</v>
      </c>
      <c r="F3806" t="s">
        <v>417</v>
      </c>
      <c r="G3806" t="s">
        <v>10738</v>
      </c>
      <c r="H3806">
        <v>-77823100</v>
      </c>
      <c r="I3806" t="s">
        <v>204</v>
      </c>
      <c r="J3806" t="s">
        <v>19</v>
      </c>
      <c r="K3806" t="s">
        <v>20</v>
      </c>
      <c r="L3806">
        <v>95000000</v>
      </c>
      <c r="M3806">
        <v>5.5</v>
      </c>
      <c r="N3806" t="s">
        <v>341</v>
      </c>
    </row>
    <row r="3807" spans="1:14">
      <c r="A3807" t="s">
        <v>1371</v>
      </c>
      <c r="B3807">
        <v>119</v>
      </c>
      <c r="C3807">
        <v>108</v>
      </c>
      <c r="D3807" t="s">
        <v>189</v>
      </c>
      <c r="E3807">
        <v>1339152</v>
      </c>
      <c r="F3807" t="s">
        <v>417</v>
      </c>
      <c r="G3807" t="s">
        <v>10739</v>
      </c>
      <c r="H3807">
        <v>-79860848</v>
      </c>
      <c r="I3807" t="s">
        <v>858</v>
      </c>
      <c r="J3807" t="s">
        <v>19</v>
      </c>
      <c r="K3807" t="s">
        <v>822</v>
      </c>
      <c r="L3807">
        <v>81200000</v>
      </c>
      <c r="M3807">
        <v>7.8</v>
      </c>
      <c r="N3807" t="s">
        <v>10740</v>
      </c>
    </row>
    <row r="3808" spans="1:14">
      <c r="A3808" t="s">
        <v>871</v>
      </c>
      <c r="B3808">
        <v>245</v>
      </c>
      <c r="C3808">
        <v>165</v>
      </c>
      <c r="D3808" t="s">
        <v>10741</v>
      </c>
      <c r="E3808">
        <v>49551662</v>
      </c>
      <c r="F3808" t="s">
        <v>9143</v>
      </c>
      <c r="G3808" t="s">
        <v>10742</v>
      </c>
      <c r="H3808">
        <v>-80448338</v>
      </c>
      <c r="I3808" t="s">
        <v>10743</v>
      </c>
      <c r="J3808" t="s">
        <v>19</v>
      </c>
      <c r="K3808" t="s">
        <v>347</v>
      </c>
      <c r="L3808">
        <v>130000000</v>
      </c>
      <c r="M3808">
        <v>6.6</v>
      </c>
      <c r="N3808" t="s">
        <v>8811</v>
      </c>
    </row>
    <row r="3809" spans="1:14">
      <c r="A3809" t="s">
        <v>274</v>
      </c>
      <c r="B3809">
        <v>239</v>
      </c>
      <c r="C3809">
        <v>194</v>
      </c>
      <c r="D3809" t="s">
        <v>152</v>
      </c>
      <c r="E3809">
        <v>47396698</v>
      </c>
      <c r="F3809" t="s">
        <v>76</v>
      </c>
      <c r="G3809" t="s">
        <v>10744</v>
      </c>
      <c r="H3809">
        <v>-82603302</v>
      </c>
      <c r="I3809" t="s">
        <v>10745</v>
      </c>
      <c r="J3809" t="s">
        <v>19</v>
      </c>
      <c r="K3809" t="s">
        <v>20</v>
      </c>
      <c r="L3809">
        <v>130000000</v>
      </c>
      <c r="M3809">
        <v>7.2</v>
      </c>
      <c r="N3809" t="s">
        <v>8825</v>
      </c>
    </row>
    <row r="3810" spans="1:14">
      <c r="A3810" t="s">
        <v>1447</v>
      </c>
      <c r="B3810">
        <v>62</v>
      </c>
      <c r="C3810">
        <v>104</v>
      </c>
      <c r="D3810" t="s">
        <v>3161</v>
      </c>
      <c r="E3810">
        <v>6712451</v>
      </c>
      <c r="F3810" t="s">
        <v>10746</v>
      </c>
      <c r="G3810" t="s">
        <v>10747</v>
      </c>
      <c r="H3810">
        <v>-83287549</v>
      </c>
      <c r="I3810" t="s">
        <v>396</v>
      </c>
      <c r="J3810" t="s">
        <v>19</v>
      </c>
      <c r="K3810" t="s">
        <v>10748</v>
      </c>
      <c r="L3810">
        <v>90000000</v>
      </c>
      <c r="M3810">
        <v>4.4000000000000004</v>
      </c>
      <c r="N3810" t="s">
        <v>331</v>
      </c>
    </row>
    <row r="3811" spans="1:14">
      <c r="A3811" t="s">
        <v>142</v>
      </c>
      <c r="B3811">
        <v>258</v>
      </c>
      <c r="C3811">
        <v>150</v>
      </c>
      <c r="D3811" t="s">
        <v>10749</v>
      </c>
      <c r="E3811">
        <v>141614023</v>
      </c>
      <c r="F3811" t="s">
        <v>667</v>
      </c>
      <c r="G3811" t="s">
        <v>10750</v>
      </c>
      <c r="H3811">
        <v>-83385977</v>
      </c>
      <c r="I3811" t="s">
        <v>6402</v>
      </c>
      <c r="J3811" t="s">
        <v>19</v>
      </c>
      <c r="K3811" t="s">
        <v>20</v>
      </c>
      <c r="L3811">
        <v>225000000</v>
      </c>
      <c r="M3811">
        <v>6.6</v>
      </c>
      <c r="N3811" t="s">
        <v>9158</v>
      </c>
    </row>
    <row r="3812" spans="1:14">
      <c r="A3812" t="s">
        <v>446</v>
      </c>
      <c r="B3812">
        <v>436</v>
      </c>
      <c r="C3812">
        <v>123</v>
      </c>
      <c r="D3812" t="s">
        <v>9312</v>
      </c>
      <c r="E3812">
        <v>116593191</v>
      </c>
      <c r="F3812" t="s">
        <v>100</v>
      </c>
      <c r="G3812" t="s">
        <v>10751</v>
      </c>
      <c r="H3812">
        <v>-83406809</v>
      </c>
      <c r="I3812" t="s">
        <v>10752</v>
      </c>
      <c r="J3812" t="s">
        <v>19</v>
      </c>
      <c r="K3812" t="s">
        <v>20</v>
      </c>
      <c r="L3812">
        <v>200000000</v>
      </c>
      <c r="M3812">
        <v>5.6</v>
      </c>
      <c r="N3812" t="s">
        <v>63</v>
      </c>
    </row>
    <row r="3813" spans="1:14">
      <c r="A3813" t="s">
        <v>4724</v>
      </c>
      <c r="B3813">
        <v>99</v>
      </c>
      <c r="C3813">
        <v>113</v>
      </c>
      <c r="D3813" t="s">
        <v>10753</v>
      </c>
      <c r="E3813">
        <v>617228</v>
      </c>
      <c r="F3813" t="s">
        <v>10754</v>
      </c>
      <c r="G3813" t="s">
        <v>10755</v>
      </c>
      <c r="H3813">
        <v>-83832772</v>
      </c>
      <c r="I3813" t="s">
        <v>10756</v>
      </c>
      <c r="J3813" t="s">
        <v>236</v>
      </c>
      <c r="K3813" t="s">
        <v>9039</v>
      </c>
      <c r="L3813">
        <v>84450000</v>
      </c>
      <c r="M3813">
        <v>7.4</v>
      </c>
      <c r="N3813" t="s">
        <v>10757</v>
      </c>
    </row>
    <row r="3814" spans="1:14">
      <c r="A3814" t="s">
        <v>1181</v>
      </c>
      <c r="B3814">
        <v>135</v>
      </c>
      <c r="C3814">
        <v>85</v>
      </c>
      <c r="D3814" t="s">
        <v>28</v>
      </c>
      <c r="E3814">
        <v>64459316</v>
      </c>
      <c r="F3814" t="s">
        <v>1072</v>
      </c>
      <c r="G3814" t="s">
        <v>10758</v>
      </c>
      <c r="H3814">
        <v>-84540684</v>
      </c>
      <c r="I3814" t="s">
        <v>9730</v>
      </c>
      <c r="J3814" t="s">
        <v>19</v>
      </c>
      <c r="K3814" t="s">
        <v>379</v>
      </c>
      <c r="L3814">
        <v>149000000</v>
      </c>
      <c r="M3814">
        <v>6.7</v>
      </c>
      <c r="N3814" t="s">
        <v>139</v>
      </c>
    </row>
    <row r="3815" spans="1:14">
      <c r="A3815" t="s">
        <v>268</v>
      </c>
      <c r="B3815">
        <v>106</v>
      </c>
      <c r="C3815">
        <v>137</v>
      </c>
      <c r="D3815" t="s">
        <v>6531</v>
      </c>
      <c r="E3815">
        <v>22406362</v>
      </c>
      <c r="F3815" t="s">
        <v>1908</v>
      </c>
      <c r="G3815" t="s">
        <v>10759</v>
      </c>
      <c r="H3815">
        <v>-84593638</v>
      </c>
      <c r="I3815" t="s">
        <v>4077</v>
      </c>
      <c r="J3815" t="s">
        <v>19</v>
      </c>
      <c r="K3815" t="s">
        <v>20</v>
      </c>
      <c r="L3815">
        <v>107000000</v>
      </c>
      <c r="M3815">
        <v>6</v>
      </c>
      <c r="N3815" t="s">
        <v>10760</v>
      </c>
    </row>
    <row r="3816" spans="1:14">
      <c r="A3816" t="s">
        <v>268</v>
      </c>
      <c r="B3816">
        <v>106</v>
      </c>
      <c r="C3816">
        <v>137</v>
      </c>
      <c r="D3816" t="s">
        <v>6531</v>
      </c>
      <c r="E3816">
        <v>22406362</v>
      </c>
      <c r="F3816" t="s">
        <v>1908</v>
      </c>
      <c r="G3816" t="s">
        <v>10759</v>
      </c>
      <c r="H3816">
        <v>-84593638</v>
      </c>
      <c r="I3816" t="s">
        <v>4077</v>
      </c>
      <c r="J3816" t="s">
        <v>19</v>
      </c>
      <c r="K3816" t="s">
        <v>20</v>
      </c>
      <c r="L3816">
        <v>107000000</v>
      </c>
      <c r="M3816">
        <v>6</v>
      </c>
      <c r="N3816" t="s">
        <v>10760</v>
      </c>
    </row>
    <row r="3817" spans="1:14">
      <c r="A3817" t="s">
        <v>583</v>
      </c>
      <c r="B3817">
        <v>188</v>
      </c>
      <c r="C3817">
        <v>120</v>
      </c>
      <c r="D3817" t="s">
        <v>122</v>
      </c>
      <c r="E3817">
        <v>24004159</v>
      </c>
      <c r="F3817" t="s">
        <v>739</v>
      </c>
      <c r="G3817" t="s">
        <v>10761</v>
      </c>
      <c r="H3817">
        <v>-85995841</v>
      </c>
      <c r="I3817" t="s">
        <v>6816</v>
      </c>
      <c r="J3817" t="s">
        <v>19</v>
      </c>
      <c r="K3817" t="s">
        <v>20</v>
      </c>
      <c r="L3817">
        <v>110000000</v>
      </c>
      <c r="M3817">
        <v>5.8</v>
      </c>
      <c r="N3817" t="s">
        <v>1249</v>
      </c>
    </row>
    <row r="3818" spans="1:14">
      <c r="A3818" t="s">
        <v>583</v>
      </c>
      <c r="B3818">
        <v>188</v>
      </c>
      <c r="C3818">
        <v>120</v>
      </c>
      <c r="D3818" t="s">
        <v>122</v>
      </c>
      <c r="E3818">
        <v>24004159</v>
      </c>
      <c r="F3818" t="s">
        <v>739</v>
      </c>
      <c r="G3818" t="s">
        <v>10761</v>
      </c>
      <c r="H3818">
        <v>-85995841</v>
      </c>
      <c r="I3818" t="s">
        <v>6816</v>
      </c>
      <c r="J3818" t="s">
        <v>19</v>
      </c>
      <c r="K3818" t="s">
        <v>20</v>
      </c>
      <c r="L3818">
        <v>110000000</v>
      </c>
      <c r="M3818">
        <v>5.8</v>
      </c>
      <c r="N3818" t="s">
        <v>1249</v>
      </c>
    </row>
    <row r="3819" spans="1:14">
      <c r="A3819" t="s">
        <v>847</v>
      </c>
      <c r="B3819">
        <v>91</v>
      </c>
      <c r="C3819">
        <v>176</v>
      </c>
      <c r="D3819" t="s">
        <v>10762</v>
      </c>
      <c r="E3819">
        <v>88246220</v>
      </c>
      <c r="F3819" t="s">
        <v>6566</v>
      </c>
      <c r="G3819" t="s">
        <v>10763</v>
      </c>
      <c r="H3819">
        <v>-86753780</v>
      </c>
      <c r="I3819" t="s">
        <v>9549</v>
      </c>
      <c r="J3819" t="s">
        <v>19</v>
      </c>
      <c r="K3819" t="s">
        <v>20</v>
      </c>
      <c r="L3819">
        <v>175000000</v>
      </c>
      <c r="M3819">
        <v>6.1</v>
      </c>
      <c r="N3819" t="s">
        <v>27</v>
      </c>
    </row>
    <row r="3820" spans="1:14">
      <c r="A3820" t="s">
        <v>620</v>
      </c>
      <c r="B3820">
        <v>235</v>
      </c>
      <c r="C3820">
        <v>109</v>
      </c>
      <c r="D3820" t="s">
        <v>1620</v>
      </c>
      <c r="E3820">
        <v>63143812</v>
      </c>
      <c r="F3820" t="s">
        <v>1680</v>
      </c>
      <c r="G3820" t="s">
        <v>10764</v>
      </c>
      <c r="H3820">
        <v>-86856188</v>
      </c>
      <c r="I3820" t="s">
        <v>10765</v>
      </c>
      <c r="J3820" t="s">
        <v>19</v>
      </c>
      <c r="K3820" t="s">
        <v>20</v>
      </c>
      <c r="L3820">
        <v>150000000</v>
      </c>
      <c r="M3820">
        <v>6.1</v>
      </c>
      <c r="N3820" t="s">
        <v>9158</v>
      </c>
    </row>
    <row r="3821" spans="1:14">
      <c r="A3821" t="s">
        <v>297</v>
      </c>
      <c r="B3821">
        <v>61</v>
      </c>
      <c r="C3821">
        <v>124</v>
      </c>
      <c r="D3821" t="s">
        <v>3432</v>
      </c>
      <c r="E3821">
        <v>11000000</v>
      </c>
      <c r="F3821" t="s">
        <v>1459</v>
      </c>
      <c r="G3821" t="s">
        <v>10766</v>
      </c>
      <c r="H3821">
        <v>-87000000</v>
      </c>
      <c r="I3821" t="s">
        <v>5406</v>
      </c>
      <c r="J3821" t="s">
        <v>19</v>
      </c>
      <c r="K3821" t="s">
        <v>20</v>
      </c>
      <c r="L3821">
        <v>98000000</v>
      </c>
      <c r="M3821">
        <v>5.6</v>
      </c>
      <c r="N3821" t="s">
        <v>1249</v>
      </c>
    </row>
    <row r="3822" spans="1:14">
      <c r="A3822" t="s">
        <v>51</v>
      </c>
      <c r="B3822">
        <v>252</v>
      </c>
      <c r="C3822">
        <v>117</v>
      </c>
      <c r="D3822" t="s">
        <v>3054</v>
      </c>
      <c r="E3822">
        <v>52792307</v>
      </c>
      <c r="F3822" t="s">
        <v>3319</v>
      </c>
      <c r="G3822" t="s">
        <v>10767</v>
      </c>
      <c r="H3822">
        <v>-87207693</v>
      </c>
      <c r="I3822" t="s">
        <v>5616</v>
      </c>
      <c r="J3822" t="s">
        <v>19</v>
      </c>
      <c r="K3822" t="s">
        <v>379</v>
      </c>
      <c r="L3822">
        <v>140000000</v>
      </c>
      <c r="M3822">
        <v>6.8</v>
      </c>
      <c r="N3822" t="s">
        <v>380</v>
      </c>
    </row>
    <row r="3823" spans="1:14">
      <c r="A3823" t="s">
        <v>1297</v>
      </c>
      <c r="B3823">
        <v>357</v>
      </c>
      <c r="C3823">
        <v>119</v>
      </c>
      <c r="D3823" t="s">
        <v>10768</v>
      </c>
      <c r="E3823">
        <v>61937495</v>
      </c>
      <c r="F3823" t="s">
        <v>957</v>
      </c>
      <c r="G3823" t="s">
        <v>10769</v>
      </c>
      <c r="H3823">
        <v>-88062505</v>
      </c>
      <c r="I3823" t="s">
        <v>4268</v>
      </c>
      <c r="J3823" t="s">
        <v>19</v>
      </c>
      <c r="K3823" t="s">
        <v>20</v>
      </c>
      <c r="L3823">
        <v>150000000</v>
      </c>
      <c r="M3823">
        <v>5.8</v>
      </c>
      <c r="N3823" t="s">
        <v>2992</v>
      </c>
    </row>
    <row r="3824" spans="1:14">
      <c r="A3824" t="s">
        <v>952</v>
      </c>
      <c r="B3824">
        <v>575</v>
      </c>
      <c r="C3824">
        <v>131</v>
      </c>
      <c r="D3824" t="s">
        <v>6376</v>
      </c>
      <c r="E3824">
        <v>101785482</v>
      </c>
      <c r="F3824" t="s">
        <v>4735</v>
      </c>
      <c r="G3824" t="s">
        <v>10770</v>
      </c>
      <c r="H3824">
        <v>-88214518</v>
      </c>
      <c r="I3824" t="s">
        <v>5678</v>
      </c>
      <c r="J3824" t="s">
        <v>19</v>
      </c>
      <c r="K3824" t="s">
        <v>20</v>
      </c>
      <c r="L3824">
        <v>190000000</v>
      </c>
      <c r="M3824">
        <v>7</v>
      </c>
      <c r="N3824" t="s">
        <v>63</v>
      </c>
    </row>
    <row r="3825" spans="1:14">
      <c r="A3825" t="s">
        <v>1099</v>
      </c>
      <c r="B3825">
        <v>248</v>
      </c>
      <c r="C3825">
        <v>119</v>
      </c>
      <c r="D3825" t="s">
        <v>5601</v>
      </c>
      <c r="E3825">
        <v>11041228</v>
      </c>
      <c r="F3825" t="s">
        <v>10442</v>
      </c>
      <c r="G3825" t="s">
        <v>10771</v>
      </c>
      <c r="H3825">
        <v>-88958772</v>
      </c>
      <c r="I3825" t="s">
        <v>10772</v>
      </c>
      <c r="J3825" t="s">
        <v>75</v>
      </c>
      <c r="K3825" t="s">
        <v>2615</v>
      </c>
      <c r="L3825">
        <v>100000000</v>
      </c>
      <c r="M3825">
        <v>7.6</v>
      </c>
      <c r="N3825" t="s">
        <v>850</v>
      </c>
    </row>
    <row r="3826" spans="1:14">
      <c r="A3826" t="s">
        <v>1186</v>
      </c>
      <c r="B3826">
        <v>168</v>
      </c>
      <c r="C3826">
        <v>121</v>
      </c>
      <c r="D3826" t="s">
        <v>10773</v>
      </c>
      <c r="E3826">
        <v>30212620</v>
      </c>
      <c r="F3826" t="s">
        <v>10774</v>
      </c>
      <c r="G3826" t="s">
        <v>10775</v>
      </c>
      <c r="H3826">
        <v>-89787380</v>
      </c>
      <c r="I3826" t="s">
        <v>10776</v>
      </c>
      <c r="J3826" t="s">
        <v>19</v>
      </c>
      <c r="K3826" t="s">
        <v>20</v>
      </c>
      <c r="L3826">
        <v>120000000</v>
      </c>
      <c r="M3826">
        <v>5.3</v>
      </c>
      <c r="N3826" t="s">
        <v>564</v>
      </c>
    </row>
    <row r="3827" spans="1:14">
      <c r="A3827" t="s">
        <v>2268</v>
      </c>
      <c r="B3827">
        <v>47</v>
      </c>
      <c r="C3827">
        <v>110</v>
      </c>
      <c r="D3827" t="s">
        <v>69</v>
      </c>
      <c r="E3827">
        <v>190562</v>
      </c>
      <c r="F3827" t="s">
        <v>2587</v>
      </c>
      <c r="G3827" t="s">
        <v>10777</v>
      </c>
      <c r="H3827">
        <v>-89809438</v>
      </c>
      <c r="I3827" t="s">
        <v>5880</v>
      </c>
      <c r="J3827" t="s">
        <v>19</v>
      </c>
      <c r="K3827" t="s">
        <v>379</v>
      </c>
      <c r="L3827">
        <v>90000000</v>
      </c>
      <c r="M3827">
        <v>4.4000000000000004</v>
      </c>
      <c r="N3827" t="s">
        <v>10778</v>
      </c>
    </row>
    <row r="3828" spans="1:14">
      <c r="A3828" t="s">
        <v>315</v>
      </c>
      <c r="B3828">
        <v>257</v>
      </c>
      <c r="C3828">
        <v>136</v>
      </c>
      <c r="D3828" t="s">
        <v>427</v>
      </c>
      <c r="E3828">
        <v>35799026</v>
      </c>
      <c r="F3828" t="s">
        <v>62</v>
      </c>
      <c r="G3828" t="s">
        <v>10779</v>
      </c>
      <c r="H3828">
        <v>-90200974</v>
      </c>
      <c r="I3828" t="s">
        <v>485</v>
      </c>
      <c r="J3828" t="s">
        <v>19</v>
      </c>
      <c r="K3828" t="s">
        <v>20</v>
      </c>
      <c r="L3828">
        <v>126000000</v>
      </c>
      <c r="M3828">
        <v>6.9</v>
      </c>
      <c r="N3828" t="s">
        <v>8636</v>
      </c>
    </row>
    <row r="3829" spans="1:14">
      <c r="A3829" t="s">
        <v>315</v>
      </c>
      <c r="B3829">
        <v>257</v>
      </c>
      <c r="C3829">
        <v>136</v>
      </c>
      <c r="D3829" t="s">
        <v>427</v>
      </c>
      <c r="E3829">
        <v>35799026</v>
      </c>
      <c r="F3829" t="s">
        <v>62</v>
      </c>
      <c r="G3829" t="s">
        <v>10779</v>
      </c>
      <c r="H3829">
        <v>-90200974</v>
      </c>
      <c r="I3829" t="s">
        <v>485</v>
      </c>
      <c r="J3829" t="s">
        <v>19</v>
      </c>
      <c r="K3829" t="s">
        <v>20</v>
      </c>
      <c r="L3829">
        <v>126000000</v>
      </c>
      <c r="M3829">
        <v>6.9</v>
      </c>
      <c r="N3829" t="s">
        <v>8636</v>
      </c>
    </row>
    <row r="3830" spans="1:14">
      <c r="A3830" t="s">
        <v>362</v>
      </c>
      <c r="B3830">
        <v>142</v>
      </c>
      <c r="C3830">
        <v>114</v>
      </c>
      <c r="D3830" t="s">
        <v>4740</v>
      </c>
      <c r="E3830">
        <v>26871</v>
      </c>
      <c r="F3830" t="s">
        <v>1177</v>
      </c>
      <c r="G3830" t="s">
        <v>10780</v>
      </c>
      <c r="H3830">
        <v>-91973129</v>
      </c>
      <c r="I3830" t="s">
        <v>5110</v>
      </c>
      <c r="J3830" t="s">
        <v>19</v>
      </c>
      <c r="K3830" t="s">
        <v>2416</v>
      </c>
      <c r="L3830">
        <v>92000000</v>
      </c>
      <c r="M3830">
        <v>7</v>
      </c>
      <c r="N3830" t="s">
        <v>524</v>
      </c>
    </row>
    <row r="3831" spans="1:14">
      <c r="A3831" t="s">
        <v>1774</v>
      </c>
      <c r="B3831">
        <v>218</v>
      </c>
      <c r="C3831">
        <v>113</v>
      </c>
      <c r="D3831" t="s">
        <v>717</v>
      </c>
      <c r="E3831">
        <v>76846624</v>
      </c>
      <c r="F3831" t="s">
        <v>338</v>
      </c>
      <c r="G3831" t="s">
        <v>10781</v>
      </c>
      <c r="H3831">
        <v>-93153376</v>
      </c>
      <c r="I3831" t="s">
        <v>719</v>
      </c>
      <c r="J3831" t="s">
        <v>19</v>
      </c>
      <c r="K3831" t="s">
        <v>20</v>
      </c>
      <c r="L3831">
        <v>170000000</v>
      </c>
      <c r="M3831">
        <v>6.4</v>
      </c>
      <c r="N3831" t="s">
        <v>380</v>
      </c>
    </row>
    <row r="3832" spans="1:14">
      <c r="A3832" t="s">
        <v>1099</v>
      </c>
      <c r="B3832">
        <v>136</v>
      </c>
      <c r="C3832">
        <v>146</v>
      </c>
      <c r="D3832" t="s">
        <v>10782</v>
      </c>
      <c r="E3832">
        <v>9213</v>
      </c>
      <c r="F3832" t="s">
        <v>84</v>
      </c>
      <c r="G3832" t="s">
        <v>10783</v>
      </c>
      <c r="H3832">
        <v>-93990787</v>
      </c>
      <c r="I3832" t="s">
        <v>10784</v>
      </c>
      <c r="J3832" t="s">
        <v>75</v>
      </c>
      <c r="K3832" t="s">
        <v>2615</v>
      </c>
      <c r="L3832">
        <v>94000000</v>
      </c>
      <c r="M3832">
        <v>7.6</v>
      </c>
      <c r="N3832" t="s">
        <v>368</v>
      </c>
    </row>
    <row r="3833" spans="1:14">
      <c r="A3833" t="s">
        <v>274</v>
      </c>
      <c r="B3833">
        <v>343</v>
      </c>
      <c r="C3833">
        <v>156</v>
      </c>
      <c r="D3833" t="s">
        <v>2140</v>
      </c>
      <c r="E3833">
        <v>105219735</v>
      </c>
      <c r="F3833" t="s">
        <v>2734</v>
      </c>
      <c r="G3833" t="s">
        <v>10785</v>
      </c>
      <c r="H3833">
        <v>-94780265</v>
      </c>
      <c r="I3833" t="s">
        <v>9787</v>
      </c>
      <c r="J3833" t="s">
        <v>19</v>
      </c>
      <c r="K3833" t="s">
        <v>20</v>
      </c>
      <c r="L3833">
        <v>200000000</v>
      </c>
      <c r="M3833">
        <v>6.7</v>
      </c>
      <c r="N3833" t="s">
        <v>10691</v>
      </c>
    </row>
    <row r="3834" spans="1:14">
      <c r="A3834" t="s">
        <v>2102</v>
      </c>
      <c r="B3834">
        <v>66</v>
      </c>
      <c r="C3834">
        <v>95</v>
      </c>
      <c r="D3834" t="s">
        <v>2521</v>
      </c>
      <c r="E3834">
        <v>4411102</v>
      </c>
      <c r="F3834" t="s">
        <v>2320</v>
      </c>
      <c r="G3834" t="s">
        <v>10786</v>
      </c>
      <c r="H3834">
        <v>-95588898</v>
      </c>
      <c r="I3834" t="s">
        <v>2531</v>
      </c>
      <c r="J3834" t="s">
        <v>19</v>
      </c>
      <c r="K3834" t="s">
        <v>20</v>
      </c>
      <c r="L3834">
        <v>100000000</v>
      </c>
      <c r="M3834">
        <v>3.8</v>
      </c>
      <c r="N3834" t="s">
        <v>4297</v>
      </c>
    </row>
    <row r="3835" spans="1:14">
      <c r="A3835" t="s">
        <v>280</v>
      </c>
      <c r="B3835">
        <v>682</v>
      </c>
      <c r="C3835">
        <v>126</v>
      </c>
      <c r="D3835" t="s">
        <v>183</v>
      </c>
      <c r="E3835">
        <v>73820094</v>
      </c>
      <c r="F3835" t="s">
        <v>2371</v>
      </c>
      <c r="G3835" t="s">
        <v>10787</v>
      </c>
      <c r="H3835">
        <v>-96179906</v>
      </c>
      <c r="I3835" t="s">
        <v>737</v>
      </c>
      <c r="J3835" t="s">
        <v>19</v>
      </c>
      <c r="K3835" t="s">
        <v>20</v>
      </c>
      <c r="L3835">
        <v>170000000</v>
      </c>
      <c r="M3835">
        <v>7.5</v>
      </c>
      <c r="N3835" t="s">
        <v>10788</v>
      </c>
    </row>
    <row r="3836" spans="1:14">
      <c r="A3836" t="s">
        <v>817</v>
      </c>
      <c r="B3836">
        <v>208</v>
      </c>
      <c r="C3836">
        <v>96</v>
      </c>
      <c r="D3836" t="s">
        <v>417</v>
      </c>
      <c r="E3836">
        <v>33592415</v>
      </c>
      <c r="F3836" t="s">
        <v>100</v>
      </c>
      <c r="G3836" t="s">
        <v>10789</v>
      </c>
      <c r="H3836">
        <v>-96407585</v>
      </c>
      <c r="I3836" t="s">
        <v>8410</v>
      </c>
      <c r="J3836" t="s">
        <v>19</v>
      </c>
      <c r="K3836" t="s">
        <v>20</v>
      </c>
      <c r="L3836">
        <v>130000000</v>
      </c>
      <c r="M3836">
        <v>5.6</v>
      </c>
      <c r="N3836" t="s">
        <v>9762</v>
      </c>
    </row>
    <row r="3837" spans="1:14">
      <c r="A3837" t="s">
        <v>451</v>
      </c>
      <c r="B3837">
        <v>443</v>
      </c>
      <c r="C3837">
        <v>130</v>
      </c>
      <c r="D3837" t="s">
        <v>5074</v>
      </c>
      <c r="E3837">
        <v>93417865</v>
      </c>
      <c r="F3837" t="s">
        <v>23</v>
      </c>
      <c r="G3837" t="s">
        <v>10790</v>
      </c>
      <c r="H3837">
        <v>-96582135</v>
      </c>
      <c r="I3837" t="s">
        <v>10791</v>
      </c>
      <c r="J3837" t="s">
        <v>19</v>
      </c>
      <c r="K3837" t="s">
        <v>20</v>
      </c>
      <c r="L3837">
        <v>190000000</v>
      </c>
      <c r="M3837">
        <v>6.5</v>
      </c>
      <c r="N3837" t="s">
        <v>10792</v>
      </c>
    </row>
    <row r="3838" spans="1:14">
      <c r="A3838" t="s">
        <v>5694</v>
      </c>
      <c r="B3838">
        <v>61</v>
      </c>
      <c r="C3838">
        <v>112</v>
      </c>
      <c r="D3838" t="s">
        <v>10793</v>
      </c>
      <c r="E3838">
        <v>3058380</v>
      </c>
      <c r="F3838" t="s">
        <v>9898</v>
      </c>
      <c r="G3838" t="s">
        <v>10794</v>
      </c>
      <c r="H3838">
        <v>-96941620</v>
      </c>
      <c r="I3838" t="s">
        <v>10795</v>
      </c>
      <c r="J3838" t="s">
        <v>65</v>
      </c>
      <c r="K3838" t="s">
        <v>822</v>
      </c>
      <c r="L3838">
        <v>100000000</v>
      </c>
      <c r="M3838">
        <v>7.3</v>
      </c>
      <c r="N3838" t="s">
        <v>32</v>
      </c>
    </row>
    <row r="3839" spans="1:14">
      <c r="A3839" t="s">
        <v>842</v>
      </c>
      <c r="B3839">
        <v>231</v>
      </c>
      <c r="C3839">
        <v>98</v>
      </c>
      <c r="D3839" t="s">
        <v>624</v>
      </c>
      <c r="E3839">
        <v>60655503</v>
      </c>
      <c r="F3839" t="s">
        <v>2599</v>
      </c>
      <c r="G3839" t="s">
        <v>10796</v>
      </c>
      <c r="H3839">
        <v>-99344497</v>
      </c>
      <c r="I3839" t="s">
        <v>4023</v>
      </c>
      <c r="J3839" t="s">
        <v>19</v>
      </c>
      <c r="K3839" t="s">
        <v>20</v>
      </c>
      <c r="L3839">
        <v>160000000</v>
      </c>
      <c r="M3839">
        <v>5.6</v>
      </c>
      <c r="N3839" t="s">
        <v>603</v>
      </c>
    </row>
    <row r="3840" spans="1:14">
      <c r="A3840" t="s">
        <v>388</v>
      </c>
      <c r="B3840">
        <v>127</v>
      </c>
      <c r="C3840">
        <v>95</v>
      </c>
      <c r="D3840" t="s">
        <v>1700</v>
      </c>
      <c r="E3840">
        <v>38120554</v>
      </c>
      <c r="F3840" t="s">
        <v>334</v>
      </c>
      <c r="G3840" t="s">
        <v>10797</v>
      </c>
      <c r="H3840">
        <v>-101879446</v>
      </c>
      <c r="I3840" t="s">
        <v>849</v>
      </c>
      <c r="J3840" t="s">
        <v>19</v>
      </c>
      <c r="K3840" t="s">
        <v>20</v>
      </c>
      <c r="L3840">
        <v>140000000</v>
      </c>
      <c r="M3840">
        <v>7.1</v>
      </c>
      <c r="N3840" t="s">
        <v>2675</v>
      </c>
    </row>
    <row r="3841" spans="1:14">
      <c r="A3841" t="s">
        <v>2381</v>
      </c>
      <c r="B3841">
        <v>69</v>
      </c>
      <c r="C3841">
        <v>132</v>
      </c>
      <c r="D3841" t="s">
        <v>2797</v>
      </c>
      <c r="E3841">
        <v>274299</v>
      </c>
      <c r="F3841" t="s">
        <v>5645</v>
      </c>
      <c r="G3841" t="s">
        <v>10798</v>
      </c>
      <c r="H3841">
        <v>-102725701</v>
      </c>
      <c r="I3841" t="s">
        <v>5644</v>
      </c>
      <c r="J3841" t="s">
        <v>19</v>
      </c>
      <c r="K3841" t="s">
        <v>822</v>
      </c>
      <c r="L3841">
        <v>103000000</v>
      </c>
      <c r="M3841">
        <v>7.3</v>
      </c>
      <c r="N3841" t="s">
        <v>10799</v>
      </c>
    </row>
    <row r="3842" spans="1:14">
      <c r="A3842" t="s">
        <v>387</v>
      </c>
      <c r="B3842">
        <v>145</v>
      </c>
      <c r="C3842">
        <v>121</v>
      </c>
      <c r="D3842" t="s">
        <v>1096</v>
      </c>
      <c r="E3842">
        <v>31704416</v>
      </c>
      <c r="F3842" t="s">
        <v>2791</v>
      </c>
      <c r="G3842" t="s">
        <v>10800</v>
      </c>
      <c r="H3842">
        <v>-103295584</v>
      </c>
      <c r="I3842" t="s">
        <v>1286</v>
      </c>
      <c r="J3842" t="s">
        <v>19</v>
      </c>
      <c r="K3842" t="s">
        <v>20</v>
      </c>
      <c r="L3842">
        <v>135000000</v>
      </c>
      <c r="M3842">
        <v>5</v>
      </c>
      <c r="N3842" t="s">
        <v>27</v>
      </c>
    </row>
    <row r="3843" spans="1:14">
      <c r="A3843" t="s">
        <v>4484</v>
      </c>
      <c r="B3843">
        <v>166</v>
      </c>
      <c r="C3843">
        <v>106</v>
      </c>
      <c r="D3843" t="s">
        <v>3482</v>
      </c>
      <c r="E3843">
        <v>32131830</v>
      </c>
      <c r="F3843" t="s">
        <v>427</v>
      </c>
      <c r="G3843" t="s">
        <v>10801</v>
      </c>
      <c r="H3843">
        <v>-104868170</v>
      </c>
      <c r="I3843" t="s">
        <v>3448</v>
      </c>
      <c r="J3843" t="s">
        <v>19</v>
      </c>
      <c r="K3843" t="s">
        <v>20</v>
      </c>
      <c r="L3843">
        <v>137000000</v>
      </c>
      <c r="M3843">
        <v>6.4</v>
      </c>
      <c r="N3843" t="s">
        <v>10802</v>
      </c>
    </row>
    <row r="3844" spans="1:14">
      <c r="A3844" t="s">
        <v>851</v>
      </c>
      <c r="B3844">
        <v>184</v>
      </c>
      <c r="C3844">
        <v>126</v>
      </c>
      <c r="D3844" t="s">
        <v>8738</v>
      </c>
      <c r="E3844">
        <v>31141074</v>
      </c>
      <c r="F3844" t="s">
        <v>616</v>
      </c>
      <c r="G3844" t="s">
        <v>10803</v>
      </c>
      <c r="H3844">
        <v>-108858926</v>
      </c>
      <c r="I3844" t="s">
        <v>10741</v>
      </c>
      <c r="J3844" t="s">
        <v>19</v>
      </c>
      <c r="K3844" t="s">
        <v>20</v>
      </c>
      <c r="L3844">
        <v>140000000</v>
      </c>
      <c r="M3844">
        <v>5.5</v>
      </c>
      <c r="N3844" t="s">
        <v>341</v>
      </c>
    </row>
    <row r="3845" spans="1:14">
      <c r="A3845" t="s">
        <v>634</v>
      </c>
      <c r="B3845">
        <v>306</v>
      </c>
      <c r="C3845">
        <v>116</v>
      </c>
      <c r="D3845" t="s">
        <v>9836</v>
      </c>
      <c r="E3845">
        <v>90755643</v>
      </c>
      <c r="F3845" t="s">
        <v>1732</v>
      </c>
      <c r="G3845" t="s">
        <v>10804</v>
      </c>
      <c r="H3845">
        <v>-109244357</v>
      </c>
      <c r="I3845" t="s">
        <v>8258</v>
      </c>
      <c r="J3845" t="s">
        <v>19</v>
      </c>
      <c r="K3845" t="s">
        <v>20</v>
      </c>
      <c r="L3845">
        <v>200000000</v>
      </c>
      <c r="M3845">
        <v>6.6</v>
      </c>
      <c r="N3845" t="s">
        <v>193</v>
      </c>
    </row>
    <row r="3846" spans="1:14">
      <c r="A3846" t="s">
        <v>230</v>
      </c>
      <c r="B3846">
        <v>251</v>
      </c>
      <c r="C3846">
        <v>113</v>
      </c>
      <c r="D3846" t="s">
        <v>4699</v>
      </c>
      <c r="E3846">
        <v>70083519</v>
      </c>
      <c r="F3846" t="s">
        <v>183</v>
      </c>
      <c r="G3846" t="s">
        <v>10805</v>
      </c>
      <c r="H3846">
        <v>-109916481</v>
      </c>
      <c r="I3846" t="s">
        <v>1129</v>
      </c>
      <c r="J3846" t="s">
        <v>19</v>
      </c>
      <c r="K3846" t="s">
        <v>20</v>
      </c>
      <c r="L3846">
        <v>180000000</v>
      </c>
      <c r="M3846">
        <v>6.1</v>
      </c>
      <c r="N3846" t="s">
        <v>380</v>
      </c>
    </row>
    <row r="3847" spans="1:14">
      <c r="A3847" t="s">
        <v>599</v>
      </c>
      <c r="B3847">
        <v>79</v>
      </c>
      <c r="C3847">
        <v>121</v>
      </c>
      <c r="D3847" t="s">
        <v>9312</v>
      </c>
      <c r="E3847">
        <v>48068396</v>
      </c>
      <c r="F3847" t="s">
        <v>4478</v>
      </c>
      <c r="G3847" t="s">
        <v>10806</v>
      </c>
      <c r="H3847">
        <v>-111931604</v>
      </c>
      <c r="I3847" t="s">
        <v>3624</v>
      </c>
      <c r="J3847" t="s">
        <v>19</v>
      </c>
      <c r="K3847" t="s">
        <v>20</v>
      </c>
      <c r="L3847">
        <v>160000000</v>
      </c>
      <c r="M3847">
        <v>3.7</v>
      </c>
      <c r="N3847" t="s">
        <v>4208</v>
      </c>
    </row>
    <row r="3848" spans="1:14">
      <c r="A3848" t="s">
        <v>1715</v>
      </c>
      <c r="B3848">
        <v>275</v>
      </c>
      <c r="C3848">
        <v>123</v>
      </c>
      <c r="D3848" t="s">
        <v>771</v>
      </c>
      <c r="E3848">
        <v>46978995</v>
      </c>
      <c r="F3848" t="s">
        <v>3030</v>
      </c>
      <c r="G3848" t="s">
        <v>10807</v>
      </c>
      <c r="H3848">
        <v>-113021005</v>
      </c>
      <c r="I3848" t="s">
        <v>10808</v>
      </c>
      <c r="J3848" t="s">
        <v>19</v>
      </c>
      <c r="K3848" t="s">
        <v>20</v>
      </c>
      <c r="L3848">
        <v>160000000</v>
      </c>
      <c r="M3848">
        <v>7.3</v>
      </c>
      <c r="N3848" t="s">
        <v>341</v>
      </c>
    </row>
    <row r="3849" spans="1:14">
      <c r="A3849" t="s">
        <v>607</v>
      </c>
      <c r="B3849">
        <v>256</v>
      </c>
      <c r="C3849">
        <v>111</v>
      </c>
      <c r="D3849" t="s">
        <v>4405</v>
      </c>
      <c r="E3849">
        <v>34964818</v>
      </c>
      <c r="F3849" t="s">
        <v>1072</v>
      </c>
      <c r="G3849" t="s">
        <v>10809</v>
      </c>
      <c r="H3849">
        <v>-115035182</v>
      </c>
      <c r="I3849" t="s">
        <v>8976</v>
      </c>
      <c r="J3849" t="s">
        <v>19</v>
      </c>
      <c r="K3849" t="s">
        <v>20</v>
      </c>
      <c r="L3849">
        <v>150000000</v>
      </c>
      <c r="M3849">
        <v>5.8</v>
      </c>
      <c r="N3849" t="s">
        <v>380</v>
      </c>
    </row>
    <row r="3850" spans="1:14">
      <c r="A3850" t="s">
        <v>607</v>
      </c>
      <c r="B3850">
        <v>256</v>
      </c>
      <c r="C3850">
        <v>111</v>
      </c>
      <c r="D3850" t="s">
        <v>4405</v>
      </c>
      <c r="E3850">
        <v>34964818</v>
      </c>
      <c r="F3850" t="s">
        <v>1072</v>
      </c>
      <c r="G3850" t="s">
        <v>10809</v>
      </c>
      <c r="H3850">
        <v>-115035182</v>
      </c>
      <c r="I3850" t="s">
        <v>8976</v>
      </c>
      <c r="J3850" t="s">
        <v>19</v>
      </c>
      <c r="K3850" t="s">
        <v>20</v>
      </c>
      <c r="L3850">
        <v>150000000</v>
      </c>
      <c r="M3850">
        <v>5.8</v>
      </c>
      <c r="N3850" t="s">
        <v>380</v>
      </c>
    </row>
    <row r="3851" spans="1:14">
      <c r="A3851" t="s">
        <v>607</v>
      </c>
      <c r="B3851">
        <v>256</v>
      </c>
      <c r="C3851">
        <v>111</v>
      </c>
      <c r="D3851" t="s">
        <v>4405</v>
      </c>
      <c r="E3851">
        <v>34964818</v>
      </c>
      <c r="F3851" t="s">
        <v>1072</v>
      </c>
      <c r="G3851" t="s">
        <v>10809</v>
      </c>
      <c r="H3851">
        <v>-115035182</v>
      </c>
      <c r="I3851" t="s">
        <v>8976</v>
      </c>
      <c r="J3851" t="s">
        <v>19</v>
      </c>
      <c r="K3851" t="s">
        <v>20</v>
      </c>
      <c r="L3851">
        <v>150000000</v>
      </c>
      <c r="M3851">
        <v>5.8</v>
      </c>
      <c r="N3851" t="s">
        <v>380</v>
      </c>
    </row>
    <row r="3852" spans="1:14">
      <c r="A3852" t="s">
        <v>320</v>
      </c>
      <c r="B3852">
        <v>248</v>
      </c>
      <c r="C3852">
        <v>206</v>
      </c>
      <c r="D3852" t="s">
        <v>1139</v>
      </c>
      <c r="E3852">
        <v>34293771</v>
      </c>
      <c r="F3852" t="s">
        <v>957</v>
      </c>
      <c r="G3852" t="s">
        <v>10810</v>
      </c>
      <c r="H3852">
        <v>-120706229</v>
      </c>
      <c r="I3852" t="s">
        <v>4999</v>
      </c>
      <c r="J3852" t="s">
        <v>19</v>
      </c>
      <c r="K3852" t="s">
        <v>2416</v>
      </c>
      <c r="L3852">
        <v>155000000</v>
      </c>
      <c r="M3852">
        <v>5.5</v>
      </c>
      <c r="N3852" t="s">
        <v>10811</v>
      </c>
    </row>
    <row r="3853" spans="1:14">
      <c r="A3853" t="s">
        <v>337</v>
      </c>
      <c r="B3853">
        <v>450</v>
      </c>
      <c r="C3853">
        <v>150</v>
      </c>
      <c r="D3853" t="s">
        <v>2404</v>
      </c>
      <c r="E3853">
        <v>89289910</v>
      </c>
      <c r="F3853" t="s">
        <v>338</v>
      </c>
      <c r="G3853" t="s">
        <v>10812</v>
      </c>
      <c r="H3853">
        <v>-125710090</v>
      </c>
      <c r="I3853" t="s">
        <v>1632</v>
      </c>
      <c r="J3853" t="s">
        <v>19</v>
      </c>
      <c r="K3853" t="s">
        <v>20</v>
      </c>
      <c r="L3853">
        <v>215000000</v>
      </c>
      <c r="M3853">
        <v>6.5</v>
      </c>
      <c r="N3853" t="s">
        <v>9065</v>
      </c>
    </row>
    <row r="3854" spans="1:14">
      <c r="A3854" t="s">
        <v>3023</v>
      </c>
      <c r="B3854">
        <v>132</v>
      </c>
      <c r="C3854">
        <v>88</v>
      </c>
      <c r="D3854" t="s">
        <v>1373</v>
      </c>
      <c r="E3854">
        <v>21379315</v>
      </c>
      <c r="F3854" t="s">
        <v>10813</v>
      </c>
      <c r="G3854" t="s">
        <v>10814</v>
      </c>
      <c r="H3854">
        <v>-128620685</v>
      </c>
      <c r="I3854" t="s">
        <v>2228</v>
      </c>
      <c r="J3854" t="s">
        <v>19</v>
      </c>
      <c r="K3854" t="s">
        <v>20</v>
      </c>
      <c r="L3854">
        <v>150000000</v>
      </c>
      <c r="M3854">
        <v>5.4</v>
      </c>
      <c r="N3854" t="s">
        <v>2296</v>
      </c>
    </row>
    <row r="3855" spans="1:14">
      <c r="A3855" t="s">
        <v>745</v>
      </c>
      <c r="B3855">
        <v>384</v>
      </c>
      <c r="C3855">
        <v>127</v>
      </c>
      <c r="D3855" t="s">
        <v>463</v>
      </c>
      <c r="E3855">
        <v>47375327</v>
      </c>
      <c r="F3855" t="s">
        <v>646</v>
      </c>
      <c r="G3855" t="s">
        <v>10815</v>
      </c>
      <c r="H3855">
        <v>-128624673</v>
      </c>
      <c r="I3855" t="s">
        <v>1320</v>
      </c>
      <c r="J3855" t="s">
        <v>19</v>
      </c>
      <c r="K3855" t="s">
        <v>20</v>
      </c>
      <c r="L3855">
        <v>176000000</v>
      </c>
      <c r="M3855">
        <v>5.4</v>
      </c>
      <c r="N3855" t="s">
        <v>63</v>
      </c>
    </row>
    <row r="3856" spans="1:14">
      <c r="A3856" t="s">
        <v>476</v>
      </c>
      <c r="B3856">
        <v>338</v>
      </c>
      <c r="C3856">
        <v>114</v>
      </c>
      <c r="D3856" t="s">
        <v>4732</v>
      </c>
      <c r="E3856">
        <v>65171860</v>
      </c>
      <c r="F3856" t="s">
        <v>827</v>
      </c>
      <c r="G3856" t="s">
        <v>10816</v>
      </c>
      <c r="H3856">
        <v>-129828140</v>
      </c>
      <c r="I3856" t="s">
        <v>10817</v>
      </c>
      <c r="J3856" t="s">
        <v>19</v>
      </c>
      <c r="K3856" t="s">
        <v>20</v>
      </c>
      <c r="L3856">
        <v>195000000</v>
      </c>
      <c r="M3856">
        <v>6.3</v>
      </c>
      <c r="N3856" t="s">
        <v>802</v>
      </c>
    </row>
    <row r="3857" spans="1:14">
      <c r="A3857" t="s">
        <v>3626</v>
      </c>
      <c r="B3857">
        <v>218</v>
      </c>
      <c r="C3857">
        <v>128</v>
      </c>
      <c r="D3857" t="s">
        <v>1470</v>
      </c>
      <c r="E3857">
        <v>38297305</v>
      </c>
      <c r="F3857" t="s">
        <v>1004</v>
      </c>
      <c r="G3857" t="s">
        <v>10818</v>
      </c>
      <c r="H3857">
        <v>-136702695</v>
      </c>
      <c r="I3857" t="s">
        <v>10819</v>
      </c>
      <c r="J3857" t="s">
        <v>19</v>
      </c>
      <c r="K3857" t="s">
        <v>20</v>
      </c>
      <c r="L3857">
        <v>175000000</v>
      </c>
      <c r="M3857">
        <v>6.3</v>
      </c>
      <c r="N3857" t="s">
        <v>155</v>
      </c>
    </row>
    <row r="3858" spans="1:14">
      <c r="A3858" t="s">
        <v>1813</v>
      </c>
      <c r="B3858">
        <v>8</v>
      </c>
      <c r="C3858">
        <v>118</v>
      </c>
      <c r="D3858" t="s">
        <v>10820</v>
      </c>
      <c r="E3858">
        <v>146072</v>
      </c>
      <c r="F3858" t="s">
        <v>10572</v>
      </c>
      <c r="G3858" t="s">
        <v>10821</v>
      </c>
      <c r="H3858">
        <v>-139853928</v>
      </c>
      <c r="I3858" t="s">
        <v>10822</v>
      </c>
      <c r="J3858" t="s">
        <v>65</v>
      </c>
      <c r="K3858" t="s">
        <v>822</v>
      </c>
      <c r="L3858">
        <v>140000000</v>
      </c>
      <c r="M3858">
        <v>6</v>
      </c>
      <c r="N3858" t="s">
        <v>10823</v>
      </c>
    </row>
    <row r="3859" spans="1:14">
      <c r="A3859" t="s">
        <v>803</v>
      </c>
      <c r="B3859">
        <v>377</v>
      </c>
      <c r="C3859">
        <v>131</v>
      </c>
      <c r="D3859" t="s">
        <v>4387</v>
      </c>
      <c r="E3859">
        <v>65173160</v>
      </c>
      <c r="F3859" t="s">
        <v>76</v>
      </c>
      <c r="G3859" t="s">
        <v>10824</v>
      </c>
      <c r="H3859">
        <v>-143826840</v>
      </c>
      <c r="I3859" t="s">
        <v>9479</v>
      </c>
      <c r="J3859" t="s">
        <v>19</v>
      </c>
      <c r="K3859" t="s">
        <v>20</v>
      </c>
      <c r="L3859">
        <v>209000000</v>
      </c>
      <c r="M3859">
        <v>5.9</v>
      </c>
      <c r="N3859" t="s">
        <v>27</v>
      </c>
    </row>
    <row r="3860" spans="1:14">
      <c r="A3860" t="s">
        <v>5838</v>
      </c>
      <c r="B3860">
        <v>12</v>
      </c>
      <c r="C3860">
        <v>133</v>
      </c>
      <c r="D3860" t="s">
        <v>7741</v>
      </c>
      <c r="E3860">
        <v>199228</v>
      </c>
      <c r="F3860" t="s">
        <v>10825</v>
      </c>
      <c r="G3860" t="s">
        <v>10826</v>
      </c>
      <c r="H3860">
        <v>-149800772</v>
      </c>
      <c r="I3860" t="s">
        <v>10827</v>
      </c>
      <c r="J3860" t="s">
        <v>97</v>
      </c>
      <c r="K3860" t="s">
        <v>5986</v>
      </c>
      <c r="L3860">
        <v>150000000</v>
      </c>
      <c r="M3860">
        <v>7.2</v>
      </c>
      <c r="N3860" t="s">
        <v>167</v>
      </c>
    </row>
    <row r="3861" spans="1:14">
      <c r="A3861" t="s">
        <v>162</v>
      </c>
      <c r="B3861">
        <v>188</v>
      </c>
      <c r="C3861">
        <v>100</v>
      </c>
      <c r="D3861" t="s">
        <v>1307</v>
      </c>
      <c r="E3861">
        <v>665426</v>
      </c>
      <c r="F3861" t="s">
        <v>164</v>
      </c>
      <c r="G3861" t="s">
        <v>10828</v>
      </c>
      <c r="H3861">
        <v>-164334574</v>
      </c>
      <c r="I3861" t="s">
        <v>10829</v>
      </c>
      <c r="J3861" t="s">
        <v>19</v>
      </c>
      <c r="K3861" t="s">
        <v>20</v>
      </c>
      <c r="L3861">
        <v>165000000</v>
      </c>
      <c r="M3861">
        <v>6.6</v>
      </c>
      <c r="N3861" t="s">
        <v>2216</v>
      </c>
    </row>
    <row r="3862" spans="1:14">
      <c r="A3862" t="s">
        <v>5833</v>
      </c>
      <c r="B3862">
        <v>112</v>
      </c>
      <c r="C3862">
        <v>111</v>
      </c>
      <c r="D3862" t="s">
        <v>10830</v>
      </c>
      <c r="E3862">
        <v>11905519</v>
      </c>
      <c r="F3862" t="s">
        <v>10831</v>
      </c>
      <c r="G3862" t="s">
        <v>10832</v>
      </c>
      <c r="H3862">
        <v>-188094481</v>
      </c>
      <c r="I3862" t="s">
        <v>10833</v>
      </c>
      <c r="J3862" t="s">
        <v>161</v>
      </c>
      <c r="K3862" t="s">
        <v>8916</v>
      </c>
      <c r="L3862">
        <v>200000000</v>
      </c>
      <c r="M3862">
        <v>7.1</v>
      </c>
      <c r="N3862" t="s">
        <v>87</v>
      </c>
    </row>
    <row r="3863" spans="1:14">
      <c r="A3863" t="s">
        <v>134</v>
      </c>
      <c r="B3863">
        <v>462</v>
      </c>
      <c r="C3863">
        <v>132</v>
      </c>
      <c r="D3863" t="s">
        <v>7672</v>
      </c>
      <c r="E3863">
        <v>73058679</v>
      </c>
      <c r="F3863" t="s">
        <v>1559</v>
      </c>
      <c r="G3863" t="s">
        <v>10834</v>
      </c>
      <c r="H3863">
        <v>-190641321</v>
      </c>
      <c r="I3863" t="s">
        <v>2941</v>
      </c>
      <c r="J3863" t="s">
        <v>19</v>
      </c>
      <c r="K3863" t="s">
        <v>20</v>
      </c>
      <c r="L3863">
        <v>263700000</v>
      </c>
      <c r="M3863">
        <v>6.6</v>
      </c>
      <c r="N3863" t="s">
        <v>63</v>
      </c>
    </row>
    <row r="3864" spans="1:14">
      <c r="A3864" t="s">
        <v>6405</v>
      </c>
      <c r="B3864">
        <v>110</v>
      </c>
      <c r="C3864">
        <v>110</v>
      </c>
      <c r="D3864" t="s">
        <v>10835</v>
      </c>
      <c r="E3864">
        <v>102055</v>
      </c>
      <c r="F3864" t="s">
        <v>10836</v>
      </c>
      <c r="G3864" t="s">
        <v>10837</v>
      </c>
      <c r="H3864">
        <v>-299897945</v>
      </c>
      <c r="I3864" t="s">
        <v>10838</v>
      </c>
      <c r="J3864" t="s">
        <v>161</v>
      </c>
      <c r="K3864" t="s">
        <v>8916</v>
      </c>
      <c r="L3864">
        <v>300000000</v>
      </c>
      <c r="M3864">
        <v>6.2</v>
      </c>
      <c r="N3864" t="s">
        <v>66</v>
      </c>
    </row>
    <row r="3865" spans="1:14">
      <c r="A3865" t="s">
        <v>1347</v>
      </c>
      <c r="B3865">
        <v>111</v>
      </c>
      <c r="C3865">
        <v>158</v>
      </c>
      <c r="D3865" t="s">
        <v>10839</v>
      </c>
      <c r="E3865">
        <v>14131298</v>
      </c>
      <c r="F3865" t="s">
        <v>10840</v>
      </c>
      <c r="G3865" t="s">
        <v>10841</v>
      </c>
      <c r="H3865">
        <v>-375868702</v>
      </c>
      <c r="I3865" t="s">
        <v>10842</v>
      </c>
      <c r="J3865" t="s">
        <v>19</v>
      </c>
      <c r="K3865" t="s">
        <v>822</v>
      </c>
      <c r="L3865">
        <v>390000000</v>
      </c>
      <c r="M3865">
        <v>6.4</v>
      </c>
      <c r="N3865" t="s">
        <v>8920</v>
      </c>
    </row>
    <row r="3866" spans="1:14">
      <c r="A3866" t="s">
        <v>3684</v>
      </c>
      <c r="B3866">
        <v>31</v>
      </c>
      <c r="C3866">
        <v>300</v>
      </c>
      <c r="D3866" t="s">
        <v>10843</v>
      </c>
      <c r="E3866">
        <v>454255</v>
      </c>
      <c r="F3866" t="s">
        <v>10838</v>
      </c>
      <c r="G3866" t="s">
        <v>10844</v>
      </c>
      <c r="H3866">
        <v>-399545745</v>
      </c>
      <c r="I3866" t="s">
        <v>10845</v>
      </c>
      <c r="J3866" t="s">
        <v>161</v>
      </c>
      <c r="K3866" t="s">
        <v>8916</v>
      </c>
      <c r="L3866">
        <v>400000000</v>
      </c>
      <c r="M3866">
        <v>6.6</v>
      </c>
      <c r="N3866" t="s">
        <v>8825</v>
      </c>
    </row>
    <row r="3867" spans="1:14">
      <c r="A3867" t="s">
        <v>753</v>
      </c>
      <c r="B3867">
        <v>160</v>
      </c>
      <c r="C3867">
        <v>150</v>
      </c>
      <c r="D3867" t="s">
        <v>9244</v>
      </c>
      <c r="E3867">
        <v>626809</v>
      </c>
      <c r="F3867" t="s">
        <v>10442</v>
      </c>
      <c r="G3867" t="s">
        <v>10846</v>
      </c>
      <c r="H3867">
        <v>-553005191</v>
      </c>
      <c r="I3867" t="s">
        <v>8987</v>
      </c>
      <c r="J3867" t="s">
        <v>75</v>
      </c>
      <c r="K3867" t="s">
        <v>2615</v>
      </c>
      <c r="L3867">
        <v>553632000</v>
      </c>
      <c r="M3867">
        <v>7.4</v>
      </c>
      <c r="N3867" t="s">
        <v>8825</v>
      </c>
    </row>
    <row r="3868" spans="1:14">
      <c r="A3868" t="s">
        <v>3386</v>
      </c>
      <c r="B3868">
        <v>41</v>
      </c>
      <c r="C3868">
        <v>90</v>
      </c>
      <c r="D3868" t="s">
        <v>10847</v>
      </c>
      <c r="E3868">
        <v>1602466</v>
      </c>
      <c r="F3868" t="s">
        <v>10848</v>
      </c>
      <c r="G3868" t="s">
        <v>10849</v>
      </c>
      <c r="H3868">
        <v>-598397534</v>
      </c>
      <c r="I3868" t="s">
        <v>2818</v>
      </c>
      <c r="J3868" t="s">
        <v>19</v>
      </c>
      <c r="K3868" t="s">
        <v>5986</v>
      </c>
      <c r="L3868">
        <v>600000000</v>
      </c>
      <c r="M3868">
        <v>6</v>
      </c>
      <c r="N3868" t="s">
        <v>10850</v>
      </c>
    </row>
    <row r="3869" spans="1:14">
      <c r="A3869" t="s">
        <v>2689</v>
      </c>
      <c r="B3869">
        <v>20</v>
      </c>
      <c r="C3869">
        <v>193</v>
      </c>
      <c r="D3869" t="s">
        <v>10851</v>
      </c>
      <c r="E3869">
        <v>3275443</v>
      </c>
      <c r="F3869" t="s">
        <v>8304</v>
      </c>
      <c r="G3869" t="s">
        <v>10852</v>
      </c>
      <c r="H3869">
        <v>-696724557</v>
      </c>
      <c r="I3869" t="s">
        <v>8303</v>
      </c>
      <c r="J3869" t="s">
        <v>97</v>
      </c>
      <c r="K3869" t="s">
        <v>5986</v>
      </c>
      <c r="L3869">
        <v>700000000</v>
      </c>
      <c r="M3869">
        <v>6</v>
      </c>
      <c r="N3869" t="s">
        <v>48</v>
      </c>
    </row>
    <row r="3870" spans="1:14">
      <c r="A3870" t="s">
        <v>3633</v>
      </c>
      <c r="B3870">
        <v>35</v>
      </c>
      <c r="C3870">
        <v>115</v>
      </c>
      <c r="D3870" t="s">
        <v>10853</v>
      </c>
      <c r="E3870">
        <v>1687311</v>
      </c>
      <c r="F3870" t="s">
        <v>7640</v>
      </c>
      <c r="G3870" t="s">
        <v>10854</v>
      </c>
      <c r="H3870">
        <v>-698312689</v>
      </c>
      <c r="I3870" t="s">
        <v>10855</v>
      </c>
      <c r="J3870" t="s">
        <v>67</v>
      </c>
      <c r="K3870" t="s">
        <v>2850</v>
      </c>
      <c r="L3870">
        <v>700000000</v>
      </c>
      <c r="M3870">
        <v>7.2</v>
      </c>
      <c r="N3870" t="s">
        <v>7933</v>
      </c>
    </row>
    <row r="3871" spans="1:14">
      <c r="A3871" t="s">
        <v>6278</v>
      </c>
      <c r="B3871">
        <v>107</v>
      </c>
      <c r="C3871">
        <v>99</v>
      </c>
      <c r="D3871" t="s">
        <v>10856</v>
      </c>
      <c r="E3871">
        <v>10037390</v>
      </c>
      <c r="F3871" t="s">
        <v>10857</v>
      </c>
      <c r="G3871" t="s">
        <v>10858</v>
      </c>
      <c r="H3871">
        <v>-989962610</v>
      </c>
      <c r="I3871" t="s">
        <v>10859</v>
      </c>
      <c r="J3871" t="s">
        <v>89</v>
      </c>
      <c r="K3871" t="s">
        <v>227</v>
      </c>
      <c r="L3871">
        <v>1000000000</v>
      </c>
      <c r="M3871">
        <v>6</v>
      </c>
      <c r="N3871" t="s">
        <v>2481</v>
      </c>
    </row>
    <row r="3872" spans="1:14">
      <c r="A3872" t="s">
        <v>2701</v>
      </c>
      <c r="B3872">
        <v>150</v>
      </c>
      <c r="C3872">
        <v>124</v>
      </c>
      <c r="D3872" t="s">
        <v>10860</v>
      </c>
      <c r="E3872">
        <v>439162</v>
      </c>
      <c r="F3872" t="s">
        <v>10861</v>
      </c>
      <c r="G3872" t="s">
        <v>10862</v>
      </c>
      <c r="H3872">
        <v>-1099560838</v>
      </c>
      <c r="I3872" t="s">
        <v>10863</v>
      </c>
      <c r="J3872" t="s">
        <v>89</v>
      </c>
      <c r="K3872" t="s">
        <v>227</v>
      </c>
      <c r="L3872">
        <v>1100000000</v>
      </c>
      <c r="M3872">
        <v>8.1</v>
      </c>
      <c r="N3872" t="s">
        <v>10864</v>
      </c>
    </row>
    <row r="3873" spans="1:14">
      <c r="A3873" t="s">
        <v>2701</v>
      </c>
      <c r="B3873">
        <v>105</v>
      </c>
      <c r="C3873">
        <v>103</v>
      </c>
      <c r="D3873" t="s">
        <v>1883</v>
      </c>
      <c r="E3873">
        <v>410388</v>
      </c>
      <c r="F3873" t="s">
        <v>278</v>
      </c>
      <c r="G3873" t="s">
        <v>10865</v>
      </c>
      <c r="H3873">
        <v>-2127109510</v>
      </c>
      <c r="I3873" t="s">
        <v>10866</v>
      </c>
      <c r="J3873" t="s">
        <v>89</v>
      </c>
      <c r="K3873" t="s">
        <v>227</v>
      </c>
      <c r="L3873">
        <v>2127519898</v>
      </c>
      <c r="M3873">
        <v>6.9</v>
      </c>
      <c r="N3873" t="s">
        <v>10867</v>
      </c>
    </row>
    <row r="3874" spans="1:14">
      <c r="A3874" t="s">
        <v>1250</v>
      </c>
      <c r="B3874">
        <v>174</v>
      </c>
      <c r="C3874">
        <v>134</v>
      </c>
      <c r="D3874" t="s">
        <v>839</v>
      </c>
      <c r="E3874">
        <v>2298191</v>
      </c>
      <c r="F3874" t="s">
        <v>761</v>
      </c>
      <c r="G3874" t="s">
        <v>10868</v>
      </c>
      <c r="H3874">
        <v>-2397701809</v>
      </c>
      <c r="I3874" t="s">
        <v>3901</v>
      </c>
      <c r="J3874" t="s">
        <v>89</v>
      </c>
      <c r="K3874" t="s">
        <v>227</v>
      </c>
      <c r="L3874">
        <v>2400000000</v>
      </c>
      <c r="M3874">
        <v>8.4</v>
      </c>
      <c r="N3874" t="s">
        <v>10869</v>
      </c>
    </row>
    <row r="3875" spans="1:14">
      <c r="A3875" t="s">
        <v>5121</v>
      </c>
      <c r="B3875">
        <v>73</v>
      </c>
      <c r="C3875">
        <v>134</v>
      </c>
      <c r="D3875" t="s">
        <v>10870</v>
      </c>
      <c r="E3875">
        <v>195888</v>
      </c>
      <c r="F3875" t="s">
        <v>10871</v>
      </c>
      <c r="G3875" t="s">
        <v>10872</v>
      </c>
      <c r="H3875">
        <v>-2499804112</v>
      </c>
      <c r="I3875" t="s">
        <v>10873</v>
      </c>
      <c r="J3875" t="s">
        <v>275</v>
      </c>
      <c r="K3875" t="s">
        <v>6520</v>
      </c>
      <c r="L3875">
        <v>2500000000</v>
      </c>
      <c r="M3875">
        <v>7.1</v>
      </c>
      <c r="N3875" t="s">
        <v>1138</v>
      </c>
    </row>
    <row r="3876" spans="1:14">
      <c r="A3876" t="s">
        <v>1655</v>
      </c>
      <c r="B3876">
        <v>202</v>
      </c>
      <c r="C3876">
        <v>112</v>
      </c>
      <c r="D3876" t="s">
        <v>10874</v>
      </c>
      <c r="E3876">
        <v>211667</v>
      </c>
      <c r="F3876" t="s">
        <v>7536</v>
      </c>
      <c r="G3876" t="s">
        <v>10875</v>
      </c>
      <c r="H3876">
        <v>-4199788333</v>
      </c>
      <c r="I3876" t="s">
        <v>7538</v>
      </c>
      <c r="J3876" t="s">
        <v>125</v>
      </c>
      <c r="K3876" t="s">
        <v>7539</v>
      </c>
      <c r="L3876">
        <v>4200000000</v>
      </c>
      <c r="M3876">
        <v>7.7</v>
      </c>
      <c r="N3876" t="s">
        <v>758</v>
      </c>
    </row>
    <row r="3877" spans="1:14">
      <c r="A3877" t="s">
        <v>2676</v>
      </c>
      <c r="B3877">
        <v>363</v>
      </c>
      <c r="C3877">
        <v>110</v>
      </c>
      <c r="D3877" t="s">
        <v>9033</v>
      </c>
      <c r="E3877">
        <v>2201412</v>
      </c>
      <c r="F3877" t="s">
        <v>10876</v>
      </c>
      <c r="G3877" t="s">
        <v>10877</v>
      </c>
      <c r="H3877">
        <v>-12213298588</v>
      </c>
      <c r="I3877" t="s">
        <v>10878</v>
      </c>
      <c r="J3877" t="s">
        <v>125</v>
      </c>
      <c r="K3877" t="s">
        <v>7539</v>
      </c>
      <c r="L3877">
        <v>12215500000</v>
      </c>
      <c r="M3877">
        <v>7</v>
      </c>
      <c r="N3877" t="s">
        <v>8759</v>
      </c>
    </row>
  </sheetData>
  <pageMargins left="0.7" right="0.7" top="0.75" bottom="0.75" header="0.3" footer="0.3"/>
  <ignoredErrors>
    <ignoredError sqref="W25" evalError="1"/>
  </ignoredErrors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0C6-E803-46B1-867E-C875A02F6702}">
  <dimension ref="B2:L25"/>
  <sheetViews>
    <sheetView topLeftCell="A2" workbookViewId="0">
      <selection activeCell="I25" sqref="I25"/>
    </sheetView>
  </sheetViews>
  <sheetFormatPr defaultRowHeight="15"/>
  <cols>
    <col min="4" max="4" width="14.85546875" bestFit="1" customWidth="1"/>
    <col min="5" max="5" width="12.5703125" bestFit="1" customWidth="1"/>
  </cols>
  <sheetData>
    <row r="2" spans="2:12">
      <c r="B2" t="s">
        <v>10879</v>
      </c>
    </row>
    <row r="4" spans="2:12"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2:12">
      <c r="C5" t="s">
        <v>48</v>
      </c>
      <c r="D5">
        <f>COUNTIF(Table1[genres],"*"&amp;Table25[[#This Row],[Genre]]&amp;"*")</f>
        <v>1955</v>
      </c>
      <c r="E5" cm="1">
        <f t="array" ref="E5">ROUND(AVERAGE(_xlfn._xlws.FILTER(Table1[imdb_score],ISNUMBER(SEARCH(Table25[[#This Row],[Genre]],Table1[genres])))),3)</f>
        <v>6.7830000000000004</v>
      </c>
      <c r="F5">
        <v>1.1140000000000001</v>
      </c>
      <c r="G5">
        <v>1.0555000000000001</v>
      </c>
      <c r="H5" cm="1">
        <f t="array" ref="H5">MEDIAN(_xlfn._xlws.FILTER(Table1[imdb_score],ISNUMBER(SEARCH(Table25[[#This Row],[Genre]],Table1[genres]))))</f>
        <v>6.9</v>
      </c>
      <c r="I5" cm="1">
        <f t="array" ref="I5">MODE(_xlfn._xlws.FILTER(Table1[imdb_score],ISNUMBER(SEARCH(Table25[[#This Row],[Genre]],Table1[genres]))))</f>
        <v>6.7</v>
      </c>
      <c r="J5" cm="1">
        <f t="array" ref="J5">MIN(_xlfn._xlws.FILTER(Table1[imdb_score],ISNUMBER(SEARCH(Table25[[#This Row],[Genre]],Table1[genres]))))</f>
        <v>2.1</v>
      </c>
      <c r="K5" cm="1">
        <f t="array" ref="K5">MAX(_xlfn._xlws.FILTER(Table1[imdb_score],ISNUMBER(SEARCH(Table25[[#This Row],[Genre]],Table1[genres]))))</f>
        <v>9.3000000000000007</v>
      </c>
      <c r="L5">
        <f>(Table25[[#This Row],[Max]]-Table25[[#This Row],[Min]])</f>
        <v>7.2000000000000011</v>
      </c>
    </row>
    <row r="6" spans="2:12">
      <c r="C6" t="s">
        <v>57</v>
      </c>
      <c r="D6">
        <f>COUNTIF(Table1[genres],"*"&amp;Table25[[#This Row],[Genre]]&amp;"*")</f>
        <v>1511</v>
      </c>
      <c r="E6" cm="1">
        <f t="array" ref="E6">ROUND(AVERAGE(_xlfn._xlws.FILTER(Table1[imdb_score],ISNUMBER(SEARCH(Table25[[#This Row],[Genre]],Table1[genres])))),3)</f>
        <v>6.1849999999999996</v>
      </c>
      <c r="F6">
        <v>1.113</v>
      </c>
      <c r="G6">
        <v>1.0549999999999999</v>
      </c>
      <c r="H6" cm="1">
        <f t="array" ref="H6">MEDIAN(_xlfn._xlws.FILTER(Table1[imdb_score],ISNUMBER(SEARCH(Table25[[#This Row],[Genre]],Table1[genres]))))</f>
        <v>6.3</v>
      </c>
      <c r="I6" cm="1">
        <f t="array" ref="I6">MODE(_xlfn._xlws.FILTER(Table1[imdb_score],ISNUMBER(SEARCH(Table25[[#This Row],[Genre]],Table1[genres]))))</f>
        <v>6.7</v>
      </c>
      <c r="J6" cm="1">
        <f t="array" ref="J6">MIN(_xlfn._xlws.FILTER(Table1[imdb_score],ISNUMBER(SEARCH(Table25[[#This Row],[Genre]],Table1[genres]))))</f>
        <v>1.9</v>
      </c>
      <c r="K6" cm="1">
        <f t="array" ref="K6">MAX(_xlfn._xlws.FILTER(Table1[imdb_score],ISNUMBER(SEARCH(Table25[[#This Row],[Genre]],Table1[genres]))))</f>
        <v>8.8000000000000007</v>
      </c>
      <c r="L6">
        <f>(Table25[[#This Row],[Max]]-Table25[[#This Row],[Min]])</f>
        <v>6.9</v>
      </c>
    </row>
    <row r="7" spans="2:12">
      <c r="C7" t="s">
        <v>64</v>
      </c>
      <c r="D7">
        <f>COUNTIF(Table1[genres],"*"&amp;Table25[[#This Row],[Genre]]&amp;"*")</f>
        <v>1129</v>
      </c>
      <c r="E7" cm="1">
        <f t="array" ref="E7">ROUND(AVERAGE(_xlfn._xlws.FILTER(Table1[imdb_score],ISNUMBER(SEARCH(Table25[[#This Row],[Genre]],Table1[genres])))),3)</f>
        <v>6.3780000000000001</v>
      </c>
      <c r="F7">
        <v>1.1140000000000001</v>
      </c>
      <c r="G7">
        <v>1.0555000000000001</v>
      </c>
      <c r="H7" cm="1">
        <f t="array" ref="H7">MEDIAN(_xlfn._xlws.FILTER(Table1[imdb_score],ISNUMBER(SEARCH(Table25[[#This Row],[Genre]],Table1[genres]))))</f>
        <v>6.4</v>
      </c>
      <c r="I7" cm="1">
        <f t="array" ref="I7">MODE(_xlfn._xlws.FILTER(Table1[imdb_score],ISNUMBER(SEARCH(Table25[[#This Row],[Genre]],Table1[genres]))))</f>
        <v>6.5</v>
      </c>
      <c r="J7" cm="1">
        <f t="array" ref="J7">MIN(_xlfn._xlws.FILTER(Table1[imdb_score],ISNUMBER(SEARCH(Table25[[#This Row],[Genre]],Table1[genres]))))</f>
        <v>2.7</v>
      </c>
      <c r="K7" cm="1">
        <f t="array" ref="K7">MAX(_xlfn._xlws.FILTER(Table1[imdb_score],ISNUMBER(SEARCH(Table25[[#This Row],[Genre]],Table1[genres]))))</f>
        <v>9</v>
      </c>
      <c r="L7">
        <f>(Table25[[#This Row],[Max]]-Table25[[#This Row],[Min]])</f>
        <v>6.3</v>
      </c>
    </row>
    <row r="8" spans="2:12">
      <c r="C8" t="s">
        <v>66</v>
      </c>
      <c r="D8">
        <f>COUNTIF(Table1[genres],"*"&amp;Table25[[#This Row],[Genre]]&amp;"*")</f>
        <v>969</v>
      </c>
      <c r="E8" cm="1">
        <f t="array" ref="E8">ROUND(AVERAGE(_xlfn._xlws.FILTER(Table1[imdb_score],ISNUMBER(SEARCH(Table25[[#This Row],[Genre]],Table1[genres])))),3)</f>
        <v>6.29</v>
      </c>
      <c r="F8">
        <v>1.113</v>
      </c>
      <c r="G8">
        <v>1.0549999999999999</v>
      </c>
      <c r="H8" cm="1">
        <f t="array" ref="H8">MEDIAN(_xlfn._xlws.FILTER(Table1[imdb_score],ISNUMBER(SEARCH(Table25[[#This Row],[Genre]],Table1[genres]))))</f>
        <v>6.3</v>
      </c>
      <c r="I8" cm="1">
        <f t="array" ref="I8">MODE(_xlfn._xlws.FILTER(Table1[imdb_score],ISNUMBER(SEARCH(Table25[[#This Row],[Genre]],Table1[genres]))))</f>
        <v>6.6</v>
      </c>
      <c r="J8" cm="1">
        <f t="array" ref="J8">MIN(_xlfn._xlws.FILTER(Table1[imdb_score],ISNUMBER(SEARCH(Table25[[#This Row],[Genre]],Table1[genres]))))</f>
        <v>2.1</v>
      </c>
      <c r="K8" cm="1">
        <f t="array" ref="K8">MAX(_xlfn._xlws.FILTER(Table1[imdb_score],ISNUMBER(SEARCH(Table25[[#This Row],[Genre]],Table1[genres]))))</f>
        <v>9</v>
      </c>
      <c r="L8">
        <f>(Table25[[#This Row],[Max]]-Table25[[#This Row],[Min]])</f>
        <v>6.9</v>
      </c>
    </row>
    <row r="9" spans="2:12">
      <c r="C9" t="s">
        <v>74</v>
      </c>
      <c r="D9">
        <f>COUNTIF(Table1[genres],"*"&amp;Table25[[#This Row],[Genre]]&amp;"*")</f>
        <v>886</v>
      </c>
      <c r="E9" cm="1">
        <f t="array" ref="E9">ROUND(AVERAGE(_xlfn._xlws.FILTER(Table1[imdb_score],ISNUMBER(SEARCH(Table25[[#This Row],[Genre]],Table1[genres])))),3)</f>
        <v>6.431</v>
      </c>
      <c r="F9">
        <v>1.113</v>
      </c>
      <c r="G9">
        <v>1.0549999999999999</v>
      </c>
      <c r="H9" cm="1">
        <f t="array" ref="H9">MEDIAN(_xlfn._xlws.FILTER(Table1[imdb_score],ISNUMBER(SEARCH(Table25[[#This Row],[Genre]],Table1[genres]))))</f>
        <v>6.5</v>
      </c>
      <c r="I9" cm="1">
        <f t="array" ref="I9">MODE(_xlfn._xlws.FILTER(Table1[imdb_score],ISNUMBER(SEARCH(Table25[[#This Row],[Genre]],Table1[genres]))))</f>
        <v>6.5</v>
      </c>
      <c r="J9" cm="1">
        <f t="array" ref="J9">MIN(_xlfn._xlws.FILTER(Table1[imdb_score],ISNUMBER(SEARCH(Table25[[#This Row],[Genre]],Table1[genres]))))</f>
        <v>2.1</v>
      </c>
      <c r="K9" cm="1">
        <f t="array" ref="K9">MAX(_xlfn._xlws.FILTER(Table1[imdb_score],ISNUMBER(SEARCH(Table25[[#This Row],[Genre]],Table1[genres]))))</f>
        <v>8.5</v>
      </c>
      <c r="L9">
        <f>(Table25[[#This Row],[Max]]-Table25[[#This Row],[Min]])</f>
        <v>6.4</v>
      </c>
    </row>
    <row r="10" spans="2:12">
      <c r="C10" t="s">
        <v>80</v>
      </c>
      <c r="D10">
        <f>COUNTIF(Table1[genres],"*"&amp;Table25[[#This Row],[Genre]]&amp;"*")</f>
        <v>792</v>
      </c>
      <c r="E10" cm="1">
        <f t="array" ref="E10">ROUND(AVERAGE(_xlfn._xlws.FILTER(Table1[imdb_score],ISNUMBER(SEARCH(Table25[[#This Row],[Genre]],Table1[genres])))),3)</f>
        <v>6.4550000000000001</v>
      </c>
      <c r="F10">
        <v>1.115</v>
      </c>
      <c r="G10">
        <v>1.0559000000000001</v>
      </c>
      <c r="H10" cm="1">
        <f t="array" ref="H10">MEDIAN(_xlfn._xlws.FILTER(Table1[imdb_score],ISNUMBER(SEARCH(Table25[[#This Row],[Genre]],Table1[genres]))))</f>
        <v>6.6</v>
      </c>
      <c r="I10" cm="1">
        <f t="array" ref="I10">MODE(_xlfn._xlws.FILTER(Table1[imdb_score],ISNUMBER(SEARCH(Table25[[#This Row],[Genre]],Table1[genres]))))</f>
        <v>6.7</v>
      </c>
      <c r="J10" cm="1">
        <f t="array" ref="J10">MIN(_xlfn._xlws.FILTER(Table1[imdb_score],ISNUMBER(SEARCH(Table25[[#This Row],[Genre]],Table1[genres]))))</f>
        <v>2.2999999999999998</v>
      </c>
      <c r="K10" cm="1">
        <f t="array" ref="K10">MAX(_xlfn._xlws.FILTER(Table1[imdb_score],ISNUMBER(SEARCH(Table25[[#This Row],[Genre]],Table1[genres]))))</f>
        <v>8.9</v>
      </c>
      <c r="L10">
        <f>(Table25[[#This Row],[Max]]-Table25[[#This Row],[Min]])</f>
        <v>6.6000000000000005</v>
      </c>
    </row>
    <row r="11" spans="2:12">
      <c r="C11" t="s">
        <v>88</v>
      </c>
      <c r="D11">
        <f>COUNTIF(Table1[genres],"*"&amp;Table25[[#This Row],[Genre]]&amp;"*")</f>
        <v>719</v>
      </c>
      <c r="E11" cm="1">
        <f t="array" ref="E11">ROUND(AVERAGE(_xlfn._xlws.FILTER(Table1[imdb_score],ISNUMBER(SEARCH(Table25[[#This Row],[Genre]],Table1[genres])))),3)</f>
        <v>6.548</v>
      </c>
      <c r="F11">
        <v>1.117</v>
      </c>
      <c r="G11">
        <v>1.0569</v>
      </c>
      <c r="H11" cm="1">
        <f t="array" ref="H11">MEDIAN(_xlfn._xlws.FILTER(Table1[imdb_score],ISNUMBER(SEARCH(Table25[[#This Row],[Genre]],Table1[genres]))))</f>
        <v>6.6</v>
      </c>
      <c r="I11" cm="1">
        <f t="array" ref="I11">MODE(_xlfn._xlws.FILTER(Table1[imdb_score],ISNUMBER(SEARCH(Table25[[#This Row],[Genre]],Table1[genres]))))</f>
        <v>6.6</v>
      </c>
      <c r="J11" cm="1">
        <f t="array" ref="J11">MIN(_xlfn._xlws.FILTER(Table1[imdb_score],ISNUMBER(SEARCH(Table25[[#This Row],[Genre]],Table1[genres]))))</f>
        <v>2.4</v>
      </c>
      <c r="K11" cm="1">
        <f t="array" ref="K11">MAX(_xlfn._xlws.FILTER(Table1[imdb_score],ISNUMBER(SEARCH(Table25[[#This Row],[Genre]],Table1[genres]))))</f>
        <v>9.3000000000000007</v>
      </c>
      <c r="L11">
        <f>(Table25[[#This Row],[Max]]-Table25[[#This Row],[Min]])</f>
        <v>6.9</v>
      </c>
    </row>
    <row r="12" spans="2:12">
      <c r="C12" t="s">
        <v>96</v>
      </c>
      <c r="D12">
        <f>COUNTIF(Table1[genres],"*"&amp;Table25[[#This Row],[Genre]]&amp;"*")</f>
        <v>515</v>
      </c>
      <c r="E12" cm="1">
        <f t="array" ref="E12">ROUND(AVERAGE(_xlfn._xlws.FILTER(Table1[imdb_score],ISNUMBER(SEARCH(Table25[[#This Row],[Genre]],Table1[genres])))),3)</f>
        <v>6.2779999999999996</v>
      </c>
      <c r="F12">
        <v>1.1160000000000001</v>
      </c>
      <c r="G12">
        <v>1.0564</v>
      </c>
      <c r="H12" cm="1">
        <f t="array" ref="H12">MEDIAN(_xlfn._xlws.FILTER(Table1[imdb_score],ISNUMBER(SEARCH(Table25[[#This Row],[Genre]],Table1[genres]))))</f>
        <v>6.4</v>
      </c>
      <c r="I12" cm="1">
        <f t="array" ref="I12">MODE(_xlfn._xlws.FILTER(Table1[imdb_score],ISNUMBER(SEARCH(Table25[[#This Row],[Genre]],Table1[genres]))))</f>
        <v>6.7</v>
      </c>
      <c r="J12" cm="1">
        <f t="array" ref="J12">MIN(_xlfn._xlws.FILTER(Table1[imdb_score],ISNUMBER(SEARCH(Table25[[#This Row],[Genre]],Table1[genres]))))</f>
        <v>2.2000000000000002</v>
      </c>
      <c r="K12" cm="1">
        <f t="array" ref="K12">MAX(_xlfn._xlws.FILTER(Table1[imdb_score],ISNUMBER(SEARCH(Table25[[#This Row],[Genre]],Table1[genres]))))</f>
        <v>8.9</v>
      </c>
      <c r="L12">
        <f>(Table25[[#This Row],[Max]]-Table25[[#This Row],[Min]])</f>
        <v>6.7</v>
      </c>
    </row>
    <row r="13" spans="2:12">
      <c r="C13" t="s">
        <v>104</v>
      </c>
      <c r="D13">
        <f>COUNTIF(Table1[genres],"*"&amp;Table25[[#This Row],[Genre]]&amp;"*")</f>
        <v>501</v>
      </c>
      <c r="E13" cm="1">
        <f t="array" ref="E13">ROUND(AVERAGE(_xlfn._xlws.FILTER(Table1[imdb_score],ISNUMBER(SEARCH(Table25[[#This Row],[Genre]],Table1[genres])))),3)</f>
        <v>6.3239999999999998</v>
      </c>
      <c r="F13">
        <v>1.1140000000000001</v>
      </c>
      <c r="G13">
        <v>1.0555000000000001</v>
      </c>
      <c r="H13" cm="1">
        <f t="array" ref="H13">MEDIAN(_xlfn._xlws.FILTER(Table1[imdb_score],ISNUMBER(SEARCH(Table25[[#This Row],[Genre]],Table1[genres]))))</f>
        <v>6.4</v>
      </c>
      <c r="I13" cm="1">
        <f t="array" ref="I13">MODE(_xlfn._xlws.FILTER(Table1[imdb_score],ISNUMBER(SEARCH(Table25[[#This Row],[Genre]],Table1[genres]))))</f>
        <v>6.7</v>
      </c>
      <c r="J13" cm="1">
        <f t="array" ref="J13">MIN(_xlfn._xlws.FILTER(Table1[imdb_score],ISNUMBER(SEARCH(Table25[[#This Row],[Genre]],Table1[genres]))))</f>
        <v>1.9</v>
      </c>
      <c r="K13" cm="1">
        <f t="array" ref="K13">MAX(_xlfn._xlws.FILTER(Table1[imdb_score],ISNUMBER(SEARCH(Table25[[#This Row],[Genre]],Table1[genres]))))</f>
        <v>8.8000000000000007</v>
      </c>
      <c r="L13">
        <f>(Table25[[#This Row],[Max]]-Table25[[#This Row],[Min]])</f>
        <v>6.9</v>
      </c>
    </row>
    <row r="14" spans="2:12">
      <c r="C14" t="s">
        <v>110</v>
      </c>
      <c r="D14">
        <f>COUNTIF(Table1[genres],"*"&amp;Table25[[#This Row],[Genre]]&amp;"*")</f>
        <v>451</v>
      </c>
      <c r="E14" cm="1">
        <f t="array" ref="E14">ROUND(AVERAGE(_xlfn._xlws.FILTER(Table1[imdb_score],ISNUMBER(SEARCH(Table25[[#This Row],[Genre]],Table1[genres])))),3)</f>
        <v>6.2039999999999997</v>
      </c>
      <c r="F14">
        <v>1.1160000000000001</v>
      </c>
      <c r="G14">
        <v>1.0564</v>
      </c>
      <c r="H14" cm="1">
        <f t="array" ref="H14">MEDIAN(_xlfn._xlws.FILTER(Table1[imdb_score],ISNUMBER(SEARCH(Table25[[#This Row],[Genre]],Table1[genres]))))</f>
        <v>6.3</v>
      </c>
      <c r="I14" cm="1">
        <f t="array" ref="I14">MODE(_xlfn._xlws.FILTER(Table1[imdb_score],ISNUMBER(SEARCH(Table25[[#This Row],[Genre]],Table1[genres]))))</f>
        <v>6.7</v>
      </c>
      <c r="J14" cm="1">
        <f t="array" ref="J14">MIN(_xlfn._xlws.FILTER(Table1[imdb_score],ISNUMBER(SEARCH(Table25[[#This Row],[Genre]],Table1[genres]))))</f>
        <v>1.9</v>
      </c>
      <c r="K14" cm="1">
        <f t="array" ref="K14">MAX(_xlfn._xlws.FILTER(Table1[imdb_score],ISNUMBER(SEARCH(Table25[[#This Row],[Genre]],Table1[genres]))))</f>
        <v>8.6</v>
      </c>
      <c r="L14">
        <f>(Table25[[#This Row],[Max]]-Table25[[#This Row],[Min]])</f>
        <v>6.6999999999999993</v>
      </c>
    </row>
    <row r="15" spans="2:12">
      <c r="C15" t="s">
        <v>116</v>
      </c>
      <c r="D15">
        <f>COUNTIF(Table1[genres],"*"&amp;Table25[[#This Row],[Genre]]&amp;"*")</f>
        <v>397</v>
      </c>
      <c r="E15" cm="1">
        <f t="array" ref="E15">ROUND(AVERAGE(_xlfn._xlws.FILTER(Table1[imdb_score],ISNUMBER(SEARCH(Table25[[#This Row],[Genre]],Table1[genres])))),3)</f>
        <v>5.9279999999999999</v>
      </c>
      <c r="F15">
        <v>1.1180000000000001</v>
      </c>
      <c r="G15">
        <v>1.0573999999999999</v>
      </c>
      <c r="H15" cm="1">
        <f t="array" ref="H15">MEDIAN(_xlfn._xlws.FILTER(Table1[imdb_score],ISNUMBER(SEARCH(Table25[[#This Row],[Genre]],Table1[genres]))))</f>
        <v>6</v>
      </c>
      <c r="I15" cm="1">
        <f t="array" ref="I15">MODE(_xlfn._xlws.FILTER(Table1[imdb_score],ISNUMBER(SEARCH(Table25[[#This Row],[Genre]],Table1[genres]))))</f>
        <v>5.9</v>
      </c>
      <c r="J15" cm="1">
        <f t="array" ref="J15">MIN(_xlfn._xlws.FILTER(Table1[imdb_score],ISNUMBER(SEARCH(Table25[[#This Row],[Genre]],Table1[genres]))))</f>
        <v>2.2999999999999998</v>
      </c>
      <c r="K15" cm="1">
        <f t="array" ref="K15">MAX(_xlfn._xlws.FILTER(Table1[imdb_score],ISNUMBER(SEARCH(Table25[[#This Row],[Genre]],Table1[genres]))))</f>
        <v>8.6</v>
      </c>
      <c r="L15">
        <f>(Table25[[#This Row],[Max]]-Table25[[#This Row],[Min]])</f>
        <v>6.3</v>
      </c>
    </row>
    <row r="16" spans="2:12">
      <c r="C16" t="s">
        <v>124</v>
      </c>
      <c r="D16">
        <f>COUNTIF(Table1[genres],"*"&amp;Table25[[#This Row],[Genre]]&amp;"*")</f>
        <v>388</v>
      </c>
      <c r="E16" cm="1">
        <f t="array" ref="E16">ROUND(AVERAGE(_xlfn._xlws.FILTER(Table1[imdb_score],ISNUMBER(SEARCH(Table25[[#This Row],[Genre]],Table1[genres])))),3)</f>
        <v>6.4690000000000003</v>
      </c>
      <c r="F16">
        <v>1.1140000000000001</v>
      </c>
      <c r="G16">
        <v>1.0555000000000001</v>
      </c>
      <c r="H16" cm="1">
        <f t="array" ref="H16">MEDIAN(_xlfn._xlws.FILTER(Table1[imdb_score],ISNUMBER(SEARCH(Table25[[#This Row],[Genre]],Table1[genres]))))</f>
        <v>6.5</v>
      </c>
      <c r="I16" cm="1">
        <f t="array" ref="I16">MODE(_xlfn._xlws.FILTER(Table1[imdb_score],ISNUMBER(SEARCH(Table25[[#This Row],[Genre]],Table1[genres]))))</f>
        <v>6.6</v>
      </c>
      <c r="J16" cm="1">
        <f t="array" ref="J16">MIN(_xlfn._xlws.FILTER(Table1[imdb_score],ISNUMBER(SEARCH(Table25[[#This Row],[Genre]],Table1[genres]))))</f>
        <v>3.1</v>
      </c>
      <c r="K16" cm="1">
        <f t="array" ref="K16">MAX(_xlfn._xlws.FILTER(Table1[imdb_score],ISNUMBER(SEARCH(Table25[[#This Row],[Genre]],Table1[genres]))))</f>
        <v>8.6</v>
      </c>
      <c r="L16">
        <f>(Table25[[#This Row],[Max]]-Table25[[#This Row],[Min]])</f>
        <v>5.5</v>
      </c>
    </row>
    <row r="17" spans="3:12">
      <c r="C17" t="s">
        <v>132</v>
      </c>
      <c r="D17">
        <f>COUNTIF(Table1[genres],"*"&amp;Table25[[#This Row],[Genre]]&amp;"*")</f>
        <v>249</v>
      </c>
      <c r="E17" cm="1">
        <f t="array" ref="E17">ROUND(AVERAGE(_xlfn._xlws.FILTER(Table1[imdb_score],ISNUMBER(SEARCH(Table25[[#This Row],[Genre]],Table1[genres])))),3)</f>
        <v>6.4580000000000002</v>
      </c>
      <c r="F17">
        <v>1.1140000000000001</v>
      </c>
      <c r="G17">
        <v>1.0555000000000001</v>
      </c>
      <c r="H17" cm="1">
        <f t="array" ref="H17">MEDIAN(_xlfn._xlws.FILTER(Table1[imdb_score],ISNUMBER(SEARCH(Table25[[#This Row],[Genre]],Table1[genres]))))</f>
        <v>6.7</v>
      </c>
      <c r="I17" cm="1">
        <f t="array" ref="I17">MODE(_xlfn._xlws.FILTER(Table1[imdb_score],ISNUMBER(SEARCH(Table25[[#This Row],[Genre]],Table1[genres]))))</f>
        <v>6.2</v>
      </c>
      <c r="J17" cm="1">
        <f t="array" ref="J17">MIN(_xlfn._xlws.FILTER(Table1[imdb_score],ISNUMBER(SEARCH(Table25[[#This Row],[Genre]],Table1[genres]))))</f>
        <v>1.6</v>
      </c>
      <c r="K17" cm="1">
        <f t="array" ref="K17">MAX(_xlfn._xlws.FILTER(Table1[imdb_score],ISNUMBER(SEARCH(Table25[[#This Row],[Genre]],Table1[genres]))))</f>
        <v>8.5</v>
      </c>
      <c r="L17">
        <f>(Table25[[#This Row],[Max]]-Table25[[#This Row],[Min]])</f>
        <v>6.9</v>
      </c>
    </row>
    <row r="18" spans="3:12">
      <c r="C18" t="s">
        <v>140</v>
      </c>
      <c r="D18">
        <f>COUNTIF(Table1[genres],"*"&amp;Table25[[#This Row],[Genre]]&amp;"*")</f>
        <v>244</v>
      </c>
      <c r="E18" cm="1">
        <f t="array" ref="E18">ROUND(AVERAGE(_xlfn._xlws.FILTER(Table1[imdb_score],ISNUMBER(SEARCH(Table25[[#This Row],[Genre]],Table1[genres])))),3)</f>
        <v>7.1420000000000003</v>
      </c>
      <c r="F18">
        <v>1.119</v>
      </c>
      <c r="G18">
        <v>1.0578000000000001</v>
      </c>
      <c r="H18" cm="1">
        <f t="array" ref="H18">MEDIAN(_xlfn._xlws.FILTER(Table1[imdb_score],ISNUMBER(SEARCH(Table25[[#This Row],[Genre]],Table1[genres]))))</f>
        <v>7.2</v>
      </c>
      <c r="I18" cm="1">
        <f t="array" ref="I18">MODE(_xlfn._xlws.FILTER(Table1[imdb_score],ISNUMBER(SEARCH(Table25[[#This Row],[Genre]],Table1[genres]))))</f>
        <v>7</v>
      </c>
      <c r="J18" cm="1">
        <f t="array" ref="J18">MIN(_xlfn._xlws.FILTER(Table1[imdb_score],ISNUMBER(SEARCH(Table25[[#This Row],[Genre]],Table1[genres]))))</f>
        <v>4.5</v>
      </c>
      <c r="K18" cm="1">
        <f t="array" ref="K18">MAX(_xlfn._xlws.FILTER(Table1[imdb_score],ISNUMBER(SEARCH(Table25[[#This Row],[Genre]],Table1[genres]))))</f>
        <v>8.9</v>
      </c>
      <c r="L18">
        <f>(Table25[[#This Row],[Max]]-Table25[[#This Row],[Min]])</f>
        <v>4.4000000000000004</v>
      </c>
    </row>
    <row r="19" spans="3:12">
      <c r="C19" t="s">
        <v>148</v>
      </c>
      <c r="D19">
        <f>COUNTIF(Table1[genres],"*"&amp;Table25[[#This Row],[Genre]]&amp;"*")</f>
        <v>198</v>
      </c>
      <c r="E19" cm="1">
        <f t="array" ref="E19">ROUND(AVERAGE(_xlfn._xlws.FILTER(Table1[imdb_score],ISNUMBER(SEARCH(Table25[[#This Row],[Genre]],Table1[genres])))),3)</f>
        <v>6.6950000000000003</v>
      </c>
      <c r="F19">
        <v>1.1160000000000001</v>
      </c>
      <c r="G19">
        <v>1.0564</v>
      </c>
      <c r="H19" cm="1">
        <f t="array" ref="H19">MEDIAN(_xlfn._xlws.FILTER(Table1[imdb_score],ISNUMBER(SEARCH(Table25[[#This Row],[Genre]],Table1[genres]))))</f>
        <v>6.8</v>
      </c>
      <c r="I19" cm="1">
        <f t="array" ref="I19">MODE(_xlfn._xlws.FILTER(Table1[imdb_score],ISNUMBER(SEARCH(Table25[[#This Row],[Genre]],Table1[genres]))))</f>
        <v>6.7</v>
      </c>
      <c r="J19" cm="1">
        <f t="array" ref="J19">MIN(_xlfn._xlws.FILTER(Table1[imdb_score],ISNUMBER(SEARCH(Table25[[#This Row],[Genre]],Table1[genres]))))</f>
        <v>2.8</v>
      </c>
      <c r="K19" cm="1">
        <f t="array" ref="K19">MAX(_xlfn._xlws.FILTER(Table1[imdb_score],ISNUMBER(SEARCH(Table25[[#This Row],[Genre]],Table1[genres]))))</f>
        <v>8.6</v>
      </c>
      <c r="L19">
        <f>(Table25[[#This Row],[Max]]-Table25[[#This Row],[Min]])</f>
        <v>5.8</v>
      </c>
    </row>
    <row r="20" spans="3:12">
      <c r="C20" t="s">
        <v>156</v>
      </c>
      <c r="D20">
        <f>COUNTIF(Table1[genres],"*"&amp;Table25[[#This Row],[Genre]]&amp;"*")</f>
        <v>162</v>
      </c>
      <c r="E20" cm="1">
        <f t="array" ref="E20">ROUND(AVERAGE(_xlfn._xlws.FILTER(Table1[imdb_score],ISNUMBER(SEARCH(Table25[[#This Row],[Genre]],Table1[genres])))),3)</f>
        <v>7.048</v>
      </c>
      <c r="F20">
        <v>1.123</v>
      </c>
      <c r="G20">
        <v>1.0597000000000001</v>
      </c>
      <c r="H20" cm="1">
        <f t="array" ref="H20">MEDIAN(_xlfn._xlws.FILTER(Table1[imdb_score],ISNUMBER(SEARCH(Table25[[#This Row],[Genre]],Table1[genres]))))</f>
        <v>7.1</v>
      </c>
      <c r="I20" cm="1">
        <f t="array" ref="I20">MODE(_xlfn._xlws.FILTER(Table1[imdb_score],ISNUMBER(SEARCH(Table25[[#This Row],[Genre]],Table1[genres]))))</f>
        <v>7.1</v>
      </c>
      <c r="J20" cm="1">
        <f t="array" ref="J20">MIN(_xlfn._xlws.FILTER(Table1[imdb_score],ISNUMBER(SEARCH(Table25[[#This Row],[Genre]],Table1[genres]))))</f>
        <v>4.3</v>
      </c>
      <c r="K20" cm="1">
        <f t="array" ref="K20">MAX(_xlfn._xlws.FILTER(Table1[imdb_score],ISNUMBER(SEARCH(Table25[[#This Row],[Genre]],Table1[genres]))))</f>
        <v>8.6</v>
      </c>
      <c r="L20">
        <f>(Table25[[#This Row],[Max]]-Table25[[#This Row],[Min]])</f>
        <v>4.3</v>
      </c>
    </row>
    <row r="21" spans="3:12">
      <c r="C21" t="s">
        <v>160</v>
      </c>
      <c r="D21">
        <f>COUNTIF(Table1[genres],"*"&amp;Table25[[#This Row],[Genre]]&amp;"*")</f>
        <v>154</v>
      </c>
      <c r="E21" cm="1">
        <f t="array" ref="E21">ROUND(AVERAGE(_xlfn._xlws.FILTER(Table1[imdb_score],ISNUMBER(SEARCH(Table25[[#This Row],[Genre]],Table1[genres])))),3)</f>
        <v>7.1340000000000003</v>
      </c>
      <c r="F21">
        <v>1.117</v>
      </c>
      <c r="G21">
        <v>1.0569</v>
      </c>
      <c r="H21" cm="1">
        <f t="array" ref="H21">MEDIAN(_xlfn._xlws.FILTER(Table1[imdb_score],ISNUMBER(SEARCH(Table25[[#This Row],[Genre]],Table1[genres]))))</f>
        <v>7.2</v>
      </c>
      <c r="I21" cm="1">
        <f t="array" ref="I21">MODE(_xlfn._xlws.FILTER(Table1[imdb_score],ISNUMBER(SEARCH(Table25[[#This Row],[Genre]],Table1[genres]))))</f>
        <v>7.7</v>
      </c>
      <c r="J21" cm="1">
        <f t="array" ref="J21">MIN(_xlfn._xlws.FILTER(Table1[imdb_score],ISNUMBER(SEARCH(Table25[[#This Row],[Genre]],Table1[genres]))))</f>
        <v>5.5</v>
      </c>
      <c r="K21" cm="1">
        <f t="array" ref="K21">MAX(_xlfn._xlws.FILTER(Table1[imdb_score],ISNUMBER(SEARCH(Table25[[#This Row],[Genre]],Table1[genres]))))</f>
        <v>8.9</v>
      </c>
      <c r="L21">
        <f>(Table25[[#This Row],[Max]]-Table25[[#This Row],[Min]])</f>
        <v>3.4000000000000004</v>
      </c>
    </row>
    <row r="22" spans="3:12">
      <c r="C22" t="s">
        <v>168</v>
      </c>
      <c r="D22">
        <f>COUNTIF(Table1[genres],"*"&amp;Table25[[#This Row],[Genre]]&amp;"*")</f>
        <v>103</v>
      </c>
      <c r="E22" cm="1">
        <f t="array" ref="E22">ROUND(AVERAGE(_xlfn._xlws.FILTER(Table1[imdb_score],ISNUMBER(SEARCH(Table25[[#This Row],[Genre]],Table1[genres])))),3)</f>
        <v>6.5590000000000002</v>
      </c>
      <c r="F22">
        <v>1.1180000000000001</v>
      </c>
      <c r="G22">
        <v>1.0573999999999999</v>
      </c>
      <c r="H22" cm="1">
        <f t="array" ref="H22">MEDIAN(_xlfn._xlws.FILTER(Table1[imdb_score],ISNUMBER(SEARCH(Table25[[#This Row],[Genre]],Table1[genres]))))</f>
        <v>6.7</v>
      </c>
      <c r="I22" cm="1">
        <f t="array" ref="I22">MODE(_xlfn._xlws.FILTER(Table1[imdb_score],ISNUMBER(SEARCH(Table25[[#This Row],[Genre]],Table1[genres]))))</f>
        <v>7.1</v>
      </c>
      <c r="J22" cm="1">
        <f t="array" ref="J22">MIN(_xlfn._xlws.FILTER(Table1[imdb_score],ISNUMBER(SEARCH(Table25[[#This Row],[Genre]],Table1[genres]))))</f>
        <v>2.1</v>
      </c>
      <c r="K22" cm="1">
        <f t="array" ref="K22">MAX(_xlfn._xlws.FILTER(Table1[imdb_score],ISNUMBER(SEARCH(Table25[[#This Row],[Genre]],Table1[genres]))))</f>
        <v>8.5</v>
      </c>
      <c r="L22">
        <f>(Table25[[#This Row],[Max]]-Table25[[#This Row],[Min]])</f>
        <v>6.4</v>
      </c>
    </row>
    <row r="23" spans="3:12">
      <c r="C23" t="s">
        <v>173</v>
      </c>
      <c r="D23">
        <f>COUNTIF(Table1[genres],"*"&amp;Table25[[#This Row],[Genre]]&amp;"*")</f>
        <v>61</v>
      </c>
      <c r="E23" cm="1">
        <f t="array" ref="E23">ROUND(AVERAGE(_xlfn._xlws.FILTER(Table1[imdb_score],ISNUMBER(SEARCH(Table25[[#This Row],[Genre]],Table1[genres])))),3)</f>
        <v>6.9820000000000002</v>
      </c>
      <c r="F23">
        <v>1.1279999999999999</v>
      </c>
      <c r="G23">
        <v>1.0621</v>
      </c>
      <c r="H23" cm="1">
        <f t="array" ref="H23">MEDIAN(_xlfn._xlws.FILTER(Table1[imdb_score],ISNUMBER(SEARCH(Table25[[#This Row],[Genre]],Table1[genres]))))</f>
        <v>7.2</v>
      </c>
      <c r="I23" cm="1">
        <f t="array" ref="I23">MODE(_xlfn._xlws.FILTER(Table1[imdb_score],ISNUMBER(SEARCH(Table25[[#This Row],[Genre]],Table1[genres]))))</f>
        <v>6.6</v>
      </c>
      <c r="J23" cm="1">
        <f t="array" ref="J23">MIN(_xlfn._xlws.FILTER(Table1[imdb_score],ISNUMBER(SEARCH(Table25[[#This Row],[Genre]],Table1[genres]))))</f>
        <v>1.6</v>
      </c>
      <c r="K23" cm="1">
        <f t="array" ref="K23">MAX(_xlfn._xlws.FILTER(Table1[imdb_score],ISNUMBER(SEARCH(Table25[[#This Row],[Genre]],Table1[genres]))))</f>
        <v>8.5</v>
      </c>
      <c r="L23">
        <f>(Table25[[#This Row],[Max]]-Table25[[#This Row],[Min]])</f>
        <v>6.9</v>
      </c>
    </row>
    <row r="24" spans="3:12">
      <c r="C24" t="s">
        <v>181</v>
      </c>
      <c r="D24">
        <f>COUNTIF(Table1[genres],"*"&amp;Table25[[#This Row],[Genre]]&amp;"*")</f>
        <v>60</v>
      </c>
      <c r="E24" cm="1">
        <f t="array" ref="E24">ROUND(AVERAGE(_xlfn._xlws.FILTER(Table1[imdb_score],ISNUMBER(SEARCH(Table25[[#This Row],[Genre]],Table1[genres])))),3)</f>
        <v>6.7480000000000002</v>
      </c>
      <c r="F24">
        <v>1.1160000000000001</v>
      </c>
      <c r="G24">
        <v>1.0564</v>
      </c>
      <c r="H24" cm="1">
        <f t="array" ref="H24">MEDIAN(_xlfn._xlws.FILTER(Table1[imdb_score],ISNUMBER(SEARCH(Table25[[#This Row],[Genre]],Table1[genres]))))</f>
        <v>6.75</v>
      </c>
      <c r="I24" cm="1">
        <f t="array" ref="I24">MODE(_xlfn._xlws.FILTER(Table1[imdb_score],ISNUMBER(SEARCH(Table25[[#This Row],[Genre]],Table1[genres]))))</f>
        <v>6.8</v>
      </c>
      <c r="J24" cm="1">
        <f t="array" ref="J24">MIN(_xlfn._xlws.FILTER(Table1[imdb_score],ISNUMBER(SEARCH(Table25[[#This Row],[Genre]],Table1[genres]))))</f>
        <v>4.0999999999999996</v>
      </c>
      <c r="K24" cm="1">
        <f t="array" ref="K24">MAX(_xlfn._xlws.FILTER(Table1[imdb_score],ISNUMBER(SEARCH(Table25[[#This Row],[Genre]],Table1[genres]))))</f>
        <v>8.9</v>
      </c>
      <c r="L24">
        <f>(Table25[[#This Row],[Max]]-Table25[[#This Row],[Min]])</f>
        <v>4.8000000000000007</v>
      </c>
    </row>
    <row r="25" spans="3:12">
      <c r="C25" t="s">
        <v>186</v>
      </c>
      <c r="D25">
        <f>COUNTIF(Table1[genres],"*"&amp;Table25[[#This Row],[Genre]]&amp;"*")</f>
        <v>1</v>
      </c>
      <c r="E25" cm="1">
        <f t="array" ref="E25">ROUND(AVERAGE(_xlfn._xlws.FILTER(Table1[imdb_score],ISNUMBER(SEARCH(Table25[[#This Row],[Genre]],Table1[genres])))),3)</f>
        <v>7.7</v>
      </c>
      <c r="F25">
        <v>0</v>
      </c>
      <c r="G25">
        <v>0</v>
      </c>
      <c r="H25" cm="1">
        <f t="array" ref="H25">MEDIAN(_xlfn._xlws.FILTER(Table1[imdb_score],ISNUMBER(SEARCH(Table25[[#This Row],[Genre]],Table1[genres]))))</f>
        <v>7.7</v>
      </c>
      <c r="I25" t="e" cm="1">
        <f t="array" ref="I25">MODE(_xlfn._xlws.FILTER(Table1[imdb_score],ISNUMBER(SEARCH(Table25[[#This Row],[Genre]],Table1[genres]))))</f>
        <v>#N/A</v>
      </c>
      <c r="J25" cm="1">
        <f t="array" ref="J25">MIN(_xlfn._xlws.FILTER(Table1[imdb_score],ISNUMBER(SEARCH(Table25[[#This Row],[Genre]],Table1[genres]))))</f>
        <v>7.7</v>
      </c>
      <c r="K25" cm="1">
        <f t="array" ref="K25">MAX(_xlfn._xlws.FILTER(Table1[imdb_score],ISNUMBER(SEARCH(Table25[[#This Row],[Genre]],Table1[genres]))))</f>
        <v>7.7</v>
      </c>
      <c r="L25">
        <f>(Table25[[#This Row],[Max]]-Table25[[#This Row],[Min]])</f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6141-E042-4CC1-9AC0-AEC15C10DD17}">
  <dimension ref="D2:G6"/>
  <sheetViews>
    <sheetView workbookViewId="0">
      <selection activeCell="G6" sqref="G6"/>
    </sheetView>
  </sheetViews>
  <sheetFormatPr defaultRowHeight="15"/>
  <cols>
    <col min="4" max="4" width="12.5703125" bestFit="1" customWidth="1"/>
    <col min="5" max="5" width="10.140625" bestFit="1" customWidth="1"/>
    <col min="6" max="6" width="15.5703125" bestFit="1" customWidth="1"/>
    <col min="7" max="7" width="12.5703125" bestFit="1" customWidth="1"/>
  </cols>
  <sheetData>
    <row r="2" spans="4:7">
      <c r="D2" t="s">
        <v>10880</v>
      </c>
    </row>
    <row r="5" spans="4:7">
      <c r="D5" t="s">
        <v>35</v>
      </c>
      <c r="E5" t="s">
        <v>219</v>
      </c>
      <c r="F5" t="s">
        <v>220</v>
      </c>
      <c r="G5" t="s">
        <v>221</v>
      </c>
    </row>
    <row r="6" spans="4:7">
      <c r="D6">
        <f>AVERAGE(Table1[duration])</f>
        <v>109.96026831785346</v>
      </c>
      <c r="E6">
        <f>MEDIAN(Table1[duration])</f>
        <v>106</v>
      </c>
      <c r="F6">
        <f>_xlfn.STDEV.P(Table1[duration])</f>
        <v>22.687993904712368</v>
      </c>
      <c r="G6">
        <f>_xlfn.VAR.P(Table1[duration])</f>
        <v>514.74506742026563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FC24-9250-4979-86DE-02554359618F}">
  <dimension ref="C2:H42"/>
  <sheetViews>
    <sheetView topLeftCell="A19" workbookViewId="0">
      <selection activeCell="H20" sqref="H20"/>
    </sheetView>
  </sheetViews>
  <sheetFormatPr defaultRowHeight="15"/>
  <cols>
    <col min="3" max="3" width="11.85546875" bestFit="1" customWidth="1"/>
    <col min="4" max="4" width="14.85546875" bestFit="1" customWidth="1"/>
    <col min="5" max="5" width="12.5703125" bestFit="1" customWidth="1"/>
    <col min="6" max="6" width="16.140625" bestFit="1" customWidth="1"/>
    <col min="7" max="7" width="10.28515625" bestFit="1" customWidth="1"/>
    <col min="8" max="8" width="8.7109375" bestFit="1" customWidth="1"/>
  </cols>
  <sheetData>
    <row r="2" spans="3:8">
      <c r="C2" t="s">
        <v>10881</v>
      </c>
    </row>
    <row r="4" spans="3:8">
      <c r="C4" t="s">
        <v>49</v>
      </c>
      <c r="D4" t="s">
        <v>50</v>
      </c>
      <c r="E4" t="s">
        <v>35</v>
      </c>
      <c r="F4" t="s">
        <v>37</v>
      </c>
      <c r="G4" t="s">
        <v>38</v>
      </c>
      <c r="H4" t="s">
        <v>39</v>
      </c>
    </row>
    <row r="5" spans="3:8">
      <c r="C5" t="s">
        <v>19</v>
      </c>
      <c r="D5">
        <f>COUNTIF(Table1[language],Table38[[#This Row],[Language]])</f>
        <v>3696</v>
      </c>
      <c r="E5">
        <f>ROUND(AVERAGEIF(Table1[language],Table38[[#This Row],[Language]],Table1[imdb_score]),3)</f>
        <v>6.423</v>
      </c>
      <c r="F5" cm="1">
        <f t="array" ref="F5">ROUND(_xlfn.STDEV.P(IF(Table1[language]=Table38[[#This Row],[Language]],Table1[imdb_score])),3)</f>
        <v>1.0509999999999999</v>
      </c>
      <c r="G5" cm="1">
        <f t="array" ref="G5">MEDIAN(IF(Table1[language]= Table38[[#This Row],[Language]],Table1[imdb_score]))</f>
        <v>6.5</v>
      </c>
      <c r="H5" cm="1">
        <f t="array" ref="H5">MODE(IF(Table1[language]=Table38[[#This Row],[Language]],Table1[imdb_score]))</f>
        <v>6.7</v>
      </c>
    </row>
    <row r="6" spans="3:8">
      <c r="C6" t="s">
        <v>65</v>
      </c>
      <c r="D6">
        <f>COUNTIF(Table1[language],Table38[[#This Row],[Language]])</f>
        <v>37</v>
      </c>
      <c r="E6">
        <f>ROUND(AVERAGEIF(Table1[language],Table38[[#This Row],[Language]],Table1[imdb_score]),3)</f>
        <v>7.2859999999999996</v>
      </c>
      <c r="F6" cm="1">
        <f t="array" ref="F6">ROUND(_xlfn.STDEV.P(IF(Table1[language]=Table38[[#This Row],[Language]],Table1[imdb_score])),3)</f>
        <v>0.55400000000000005</v>
      </c>
      <c r="G6" cm="1">
        <f t="array" ref="G6">MEDIAN(IF(Table1[language]= Table38[[#This Row],[Language]],Table1[imdb_score]))</f>
        <v>7.2</v>
      </c>
      <c r="H6" cm="1">
        <f t="array" ref="H6">MODE(IF(Table1[language]=Table38[[#This Row],[Language]],Table1[imdb_score]))</f>
        <v>7.2</v>
      </c>
    </row>
    <row r="7" spans="3:8">
      <c r="C7" t="s">
        <v>67</v>
      </c>
      <c r="D7">
        <f>COUNTIF(Table1[language],Table38[[#This Row],[Language]])</f>
        <v>26</v>
      </c>
      <c r="E7">
        <f>ROUND(AVERAGEIF(Table1[language],Table38[[#This Row],[Language]],Table1[imdb_score]),3)</f>
        <v>7.05</v>
      </c>
      <c r="F7" cm="1">
        <f t="array" ref="F7">ROUND(_xlfn.STDEV.P(IF(Table1[language]=Table38[[#This Row],[Language]],Table1[imdb_score])),3)</f>
        <v>0.81</v>
      </c>
      <c r="G7" cm="1">
        <f t="array" ref="G7">MEDIAN(IF(Table1[language]= Table38[[#This Row],[Language]],Table1[imdb_score]))</f>
        <v>7.15</v>
      </c>
      <c r="H7" cm="1">
        <f t="array" ref="H7">MODE(IF(Table1[language]=Table38[[#This Row],[Language]],Table1[imdb_score]))</f>
        <v>7.2</v>
      </c>
    </row>
    <row r="8" spans="3:8">
      <c r="C8" t="s">
        <v>75</v>
      </c>
      <c r="D8">
        <f>COUNTIF(Table1[language],Table38[[#This Row],[Language]])</f>
        <v>15</v>
      </c>
      <c r="E8">
        <f>ROUND(AVERAGEIF(Table1[language],Table38[[#This Row],[Language]],Table1[imdb_score]),3)</f>
        <v>7.08</v>
      </c>
      <c r="F8" cm="1">
        <f t="array" ref="F8">ROUND(_xlfn.STDEV.P(IF(Table1[language]=Table38[[#This Row],[Language]],Table1[imdb_score])),3)</f>
        <v>0.746</v>
      </c>
      <c r="G8" cm="1">
        <f t="array" ref="G8">MEDIAN(IF(Table1[language]= Table38[[#This Row],[Language]],Table1[imdb_score]))</f>
        <v>7.4</v>
      </c>
      <c r="H8" cm="1">
        <f t="array" ref="H8">MODE(IF(Table1[language]=Table38[[#This Row],[Language]],Table1[imdb_score]))</f>
        <v>7.9</v>
      </c>
    </row>
    <row r="9" spans="3:8">
      <c r="C9" t="s">
        <v>81</v>
      </c>
      <c r="D9">
        <f>COUNTIF(Table1[language],Table38[[#This Row],[Language]])</f>
        <v>13</v>
      </c>
      <c r="E9">
        <f>ROUND(AVERAGEIF(Table1[language],Table38[[#This Row],[Language]],Table1[imdb_score]),3)</f>
        <v>7.6920000000000002</v>
      </c>
      <c r="F9" cm="1">
        <f t="array" ref="F9">ROUND(_xlfn.STDEV.P(IF(Table1[language]=Table38[[#This Row],[Language]],Table1[imdb_score])),3)</f>
        <v>0.61599999999999999</v>
      </c>
      <c r="G9" cm="1">
        <f t="array" ref="G9">MEDIAN(IF(Table1[language]= Table38[[#This Row],[Language]],Table1[imdb_score]))</f>
        <v>7.7</v>
      </c>
      <c r="H9" cm="1">
        <f t="array" ref="H9">MODE(IF(Table1[language]=Table38[[#This Row],[Language]],Table1[imdb_score]))</f>
        <v>7.8</v>
      </c>
    </row>
    <row r="10" spans="3:8">
      <c r="C10" t="s">
        <v>89</v>
      </c>
      <c r="D10">
        <f>COUNTIF(Table1[language],Table38[[#This Row],[Language]])</f>
        <v>12</v>
      </c>
      <c r="E10">
        <f>ROUND(AVERAGEIF(Table1[language],Table38[[#This Row],[Language]],Table1[imdb_score]),3)</f>
        <v>7.625</v>
      </c>
      <c r="F10" cm="1">
        <f t="array" ref="F10">ROUND(_xlfn.STDEV.P(IF(Table1[language]=Table38[[#This Row],[Language]],Table1[imdb_score])),3)</f>
        <v>0.86099999999999999</v>
      </c>
      <c r="G10" cm="1">
        <f t="array" ref="G10">MEDIAN(IF(Table1[language]= Table38[[#This Row],[Language]],Table1[imdb_score]))</f>
        <v>7.8000000000000007</v>
      </c>
      <c r="H10" t="e" cm="1">
        <f t="array" ref="H10">MODE(IF(Table1[language]=Table38[[#This Row],[Language]],Table1[imdb_score]))</f>
        <v>#N/A</v>
      </c>
    </row>
    <row r="11" spans="3:8">
      <c r="C11" t="s">
        <v>97</v>
      </c>
      <c r="D11">
        <f>COUNTIF(Table1[language],Table38[[#This Row],[Language]])</f>
        <v>10</v>
      </c>
      <c r="E11">
        <f>ROUND(AVERAGEIF(Table1[language],Table38[[#This Row],[Language]],Table1[imdb_score]),3)</f>
        <v>6.76</v>
      </c>
      <c r="F11" cm="1">
        <f t="array" ref="F11">ROUND(_xlfn.STDEV.P(IF(Table1[language]=Table38[[#This Row],[Language]],Table1[imdb_score])),3)</f>
        <v>1.0549999999999999</v>
      </c>
      <c r="G11" cm="1">
        <f t="array" ref="G11">MEDIAN(IF(Table1[language]= Table38[[#This Row],[Language]],Table1[imdb_score]))</f>
        <v>7.0500000000000007</v>
      </c>
      <c r="H11" t="e" cm="1">
        <f t="array" ref="H11">MODE(IF(Table1[language]=Table38[[#This Row],[Language]],Table1[imdb_score]))</f>
        <v>#N/A</v>
      </c>
    </row>
    <row r="12" spans="3:8">
      <c r="C12" t="s">
        <v>105</v>
      </c>
      <c r="D12">
        <f>COUNTIF(Table1[language],Table38[[#This Row],[Language]])</f>
        <v>8</v>
      </c>
      <c r="E12">
        <f>ROUND(AVERAGEIF(Table1[language],Table38[[#This Row],[Language]],Table1[imdb_score]),3)</f>
        <v>7.2380000000000004</v>
      </c>
      <c r="F12" cm="1">
        <f t="array" ref="F12">ROUND(_xlfn.STDEV.P(IF(Table1[language]=Table38[[#This Row],[Language]],Table1[imdb_score])),3)</f>
        <v>0.41199999999999998</v>
      </c>
      <c r="G12" cm="1">
        <f t="array" ref="G12">MEDIAN(IF(Table1[language]= Table38[[#This Row],[Language]],Table1[imdb_score]))</f>
        <v>7.3</v>
      </c>
      <c r="H12" cm="1">
        <f t="array" ref="H12">MODE(IF(Table1[language]=Table38[[#This Row],[Language]],Table1[imdb_score]))</f>
        <v>7.3</v>
      </c>
    </row>
    <row r="13" spans="3:8">
      <c r="C13" t="s">
        <v>111</v>
      </c>
      <c r="D13">
        <f>COUNTIF(Table1[language],Table38[[#This Row],[Language]])</f>
        <v>7</v>
      </c>
      <c r="E13">
        <f>ROUND(AVERAGEIF(Table1[language],Table38[[#This Row],[Language]],Table1[imdb_score]),3)</f>
        <v>7.1859999999999999</v>
      </c>
      <c r="F13" cm="1">
        <f t="array" ref="F13">ROUND(_xlfn.STDEV.P(IF(Table1[language]=Table38[[#This Row],[Language]],Table1[imdb_score])),3)</f>
        <v>1.07</v>
      </c>
      <c r="G13" cm="1">
        <f t="array" ref="G13">MEDIAN(IF(Table1[language]= Table38[[#This Row],[Language]],Table1[imdb_score]))</f>
        <v>7</v>
      </c>
      <c r="H13" t="e" cm="1">
        <f t="array" ref="H13">MODE(IF(Table1[language]=Table38[[#This Row],[Language]],Table1[imdb_score]))</f>
        <v>#N/A</v>
      </c>
    </row>
    <row r="14" spans="3:8">
      <c r="C14" t="s">
        <v>117</v>
      </c>
      <c r="D14">
        <f>COUNTIF(Table1[language],Table38[[#This Row],[Language]])</f>
        <v>5</v>
      </c>
      <c r="E14">
        <f>ROUND(AVERAGEIF(Table1[language],Table38[[#This Row],[Language]],Table1[imdb_score]),3)</f>
        <v>7.76</v>
      </c>
      <c r="F14" cm="1">
        <f t="array" ref="F14">ROUND(_xlfn.STDEV.P(IF(Table1[language]=Table38[[#This Row],[Language]],Table1[imdb_score])),3)</f>
        <v>0.875</v>
      </c>
      <c r="G14" cm="1">
        <f t="array" ref="G14">MEDIAN(IF(Table1[language]= Table38[[#This Row],[Language]],Table1[imdb_score]))</f>
        <v>8</v>
      </c>
      <c r="H14" t="e" cm="1">
        <f t="array" ref="H14">MODE(IF(Table1[language]=Table38[[#This Row],[Language]],Table1[imdb_score]))</f>
        <v>#N/A</v>
      </c>
    </row>
    <row r="15" spans="3:8">
      <c r="C15" t="s">
        <v>125</v>
      </c>
      <c r="D15">
        <f>COUNTIF(Table1[language],Table38[[#This Row],[Language]])</f>
        <v>5</v>
      </c>
      <c r="E15">
        <f>ROUND(AVERAGEIF(Table1[language],Table38[[#This Row],[Language]],Table1[imdb_score]),3)</f>
        <v>7.7</v>
      </c>
      <c r="F15" cm="1">
        <f t="array" ref="F15">ROUND(_xlfn.STDEV.P(IF(Table1[language]=Table38[[#This Row],[Language]],Table1[imdb_score])),3)</f>
        <v>0.51</v>
      </c>
      <c r="G15" cm="1">
        <f t="array" ref="G15">MEDIAN(IF(Table1[language]= Table38[[#This Row],[Language]],Table1[imdb_score]))</f>
        <v>7.7</v>
      </c>
      <c r="H15" t="e" cm="1">
        <f t="array" ref="H15">MODE(IF(Table1[language]=Table38[[#This Row],[Language]],Table1[imdb_score]))</f>
        <v>#N/A</v>
      </c>
    </row>
    <row r="16" spans="3:8">
      <c r="C16" t="s">
        <v>133</v>
      </c>
      <c r="D16">
        <f>COUNTIF(Table1[language],Table38[[#This Row],[Language]])</f>
        <v>4</v>
      </c>
      <c r="E16">
        <f>ROUND(AVERAGEIF(Table1[language],Table38[[#This Row],[Language]],Table1[imdb_score]),3)</f>
        <v>7.15</v>
      </c>
      <c r="F16" cm="1">
        <f t="array" ref="F16">ROUND(_xlfn.STDEV.P(IF(Table1[language]=Table38[[#This Row],[Language]],Table1[imdb_score])),3)</f>
        <v>0.497</v>
      </c>
      <c r="G16" cm="1">
        <f t="array" ref="G16">MEDIAN(IF(Table1[language]= Table38[[#This Row],[Language]],Table1[imdb_score]))</f>
        <v>7.3</v>
      </c>
      <c r="H16" cm="1">
        <f t="array" ref="H16">MODE(IF(Table1[language]=Table38[[#This Row],[Language]],Table1[imdb_score]))</f>
        <v>7.6</v>
      </c>
    </row>
    <row r="17" spans="3:8">
      <c r="C17" t="s">
        <v>141</v>
      </c>
      <c r="D17">
        <f>COUNTIF(Table1[language],Table38[[#This Row],[Language]])</f>
        <v>3</v>
      </c>
      <c r="E17">
        <f>ROUND(AVERAGEIF(Table1[language],Table38[[#This Row],[Language]],Table1[imdb_score]),3)</f>
        <v>8.1329999999999991</v>
      </c>
      <c r="F17" cm="1">
        <f t="array" ref="F17">ROUND(_xlfn.STDEV.P(IF(Table1[language]=Table38[[#This Row],[Language]],Table1[imdb_score])),3)</f>
        <v>0.45</v>
      </c>
      <c r="G17" cm="1">
        <f t="array" ref="G17">MEDIAN(IF(Table1[language]= Table38[[#This Row],[Language]],Table1[imdb_score]))</f>
        <v>8.4</v>
      </c>
      <c r="H17" t="e" cm="1">
        <f t="array" ref="H17">MODE(IF(Table1[language]=Table38[[#This Row],[Language]],Table1[imdb_score]))</f>
        <v>#N/A</v>
      </c>
    </row>
    <row r="18" spans="3:8">
      <c r="C18" t="s">
        <v>149</v>
      </c>
      <c r="D18">
        <f>COUNTIF(Table1[language],Table38[[#This Row],[Language]])</f>
        <v>3</v>
      </c>
      <c r="E18">
        <f>ROUND(AVERAGEIF(Table1[language],Table38[[#This Row],[Language]],Table1[imdb_score]),3)</f>
        <v>7.9</v>
      </c>
      <c r="F18" cm="1">
        <f t="array" ref="F18">ROUND(_xlfn.STDEV.P(IF(Table1[language]=Table38[[#This Row],[Language]],Table1[imdb_score])),3)</f>
        <v>0.432</v>
      </c>
      <c r="G18" cm="1">
        <f t="array" ref="G18">MEDIAN(IF(Table1[language]= Table38[[#This Row],[Language]],Table1[imdb_score]))</f>
        <v>8.1</v>
      </c>
      <c r="H18" t="e" cm="1">
        <f t="array" ref="H18">MODE(IF(Table1[language]=Table38[[#This Row],[Language]],Table1[imdb_score]))</f>
        <v>#N/A</v>
      </c>
    </row>
    <row r="19" spans="3:8">
      <c r="C19" t="s">
        <v>157</v>
      </c>
      <c r="D19">
        <f>COUNTIF(Table1[language],Table38[[#This Row],[Language]])</f>
        <v>3</v>
      </c>
      <c r="E19">
        <f>ROUND(AVERAGEIF(Table1[language],Table38[[#This Row],[Language]],Table1[imdb_score]),3)</f>
        <v>7.5670000000000002</v>
      </c>
      <c r="F19" cm="1">
        <f t="array" ref="F19">ROUND(_xlfn.STDEV.P(IF(Table1[language]=Table38[[#This Row],[Language]],Table1[imdb_score])),3)</f>
        <v>0.33</v>
      </c>
      <c r="G19" cm="1">
        <f t="array" ref="G19">MEDIAN(IF(Table1[language]= Table38[[#This Row],[Language]],Table1[imdb_score]))</f>
        <v>7.8</v>
      </c>
      <c r="H19" cm="1">
        <f t="array" ref="H19">MODE(IF(Table1[language]=Table38[[#This Row],[Language]],Table1[imdb_score]))</f>
        <v>7.8</v>
      </c>
    </row>
    <row r="20" spans="3:8">
      <c r="C20" t="s">
        <v>161</v>
      </c>
      <c r="D20">
        <f>COUNTIF(Table1[language],Table38[[#This Row],[Language]])</f>
        <v>3</v>
      </c>
      <c r="E20">
        <f>ROUND(AVERAGEIF(Table1[language],Table38[[#This Row],[Language]],Table1[imdb_score]),3)</f>
        <v>6.633</v>
      </c>
      <c r="F20" cm="1">
        <f t="array" ref="F20">ROUND(_xlfn.STDEV.P(IF(Table1[language]=Table38[[#This Row],[Language]],Table1[imdb_score])),3)</f>
        <v>0.36799999999999999</v>
      </c>
      <c r="G20" cm="1">
        <f t="array" ref="G20">MEDIAN(IF(Table1[language]= Table38[[#This Row],[Language]],Table1[imdb_score]))</f>
        <v>6.6</v>
      </c>
      <c r="H20" t="e" cm="1">
        <f t="array" ref="H20">MODE(IF(Table1[language]=Table38[[#This Row],[Language]],Table1[imdb_score]))</f>
        <v>#N/A</v>
      </c>
    </row>
    <row r="21" spans="3:8">
      <c r="C21" t="s">
        <v>169</v>
      </c>
      <c r="D21">
        <f>COUNTIF(Table1[language],Table38[[#This Row],[Language]])</f>
        <v>2</v>
      </c>
      <c r="E21">
        <f>ROUND(AVERAGEIF(Table1[language],Table38[[#This Row],[Language]],Table1[imdb_score]),3)</f>
        <v>7.9</v>
      </c>
      <c r="F21" cm="1">
        <f t="array" ref="F21">ROUND(_xlfn.STDEV.P(IF(Table1[language]=Table38[[#This Row],[Language]],Table1[imdb_score])),3)</f>
        <v>0.3</v>
      </c>
      <c r="G21" cm="1">
        <f t="array" ref="G21">MEDIAN(IF(Table1[language]= Table38[[#This Row],[Language]],Table1[imdb_score]))</f>
        <v>7.8999999999999995</v>
      </c>
      <c r="H21" t="e" cm="1">
        <f t="array" ref="H21">MODE(IF(Table1[language]=Table38[[#This Row],[Language]],Table1[imdb_score]))</f>
        <v>#N/A</v>
      </c>
    </row>
    <row r="22" spans="3:8">
      <c r="C22" t="s">
        <v>174</v>
      </c>
      <c r="D22">
        <f>COUNTIF(Table1[language],Table38[[#This Row],[Language]])</f>
        <v>2</v>
      </c>
      <c r="E22">
        <f>ROUND(AVERAGEIF(Table1[language],Table38[[#This Row],[Language]],Table1[imdb_score]),3)</f>
        <v>7.65</v>
      </c>
      <c r="F22" cm="1">
        <f t="array" ref="F22">ROUND(_xlfn.STDEV.P(IF(Table1[language]=Table38[[#This Row],[Language]],Table1[imdb_score])),3)</f>
        <v>0.35</v>
      </c>
      <c r="G22" cm="1">
        <f t="array" ref="G22">MEDIAN(IF(Table1[language]= Table38[[#This Row],[Language]],Table1[imdb_score]))</f>
        <v>7.65</v>
      </c>
      <c r="H22" t="e" cm="1">
        <f t="array" ref="H22">MODE(IF(Table1[language]=Table38[[#This Row],[Language]],Table1[imdb_score]))</f>
        <v>#N/A</v>
      </c>
    </row>
    <row r="23" spans="3:8">
      <c r="C23" t="s">
        <v>182</v>
      </c>
      <c r="D23">
        <f>COUNTIF(Table1[language],Table38[[#This Row],[Language]])</f>
        <v>2</v>
      </c>
      <c r="E23">
        <f>ROUND(AVERAGEIF(Table1[language],Table38[[#This Row],[Language]],Table1[imdb_score]),3)</f>
        <v>7.5</v>
      </c>
      <c r="F23" cm="1">
        <f t="array" ref="F23">ROUND(_xlfn.STDEV.P(IF(Table1[language]=Table38[[#This Row],[Language]],Table1[imdb_score])),3)</f>
        <v>0.1</v>
      </c>
      <c r="G23" cm="1">
        <f t="array" ref="G23">MEDIAN(IF(Table1[language]= Table38[[#This Row],[Language]],Table1[imdb_score]))</f>
        <v>7.5</v>
      </c>
      <c r="H23" t="e" cm="1">
        <f t="array" ref="H23">MODE(IF(Table1[language]=Table38[[#This Row],[Language]],Table1[imdb_score]))</f>
        <v>#N/A</v>
      </c>
    </row>
    <row r="24" spans="3:8">
      <c r="C24" t="s">
        <v>187</v>
      </c>
      <c r="D24">
        <f>COUNTIF(Table1[language],Table38[[#This Row],[Language]])</f>
        <v>2</v>
      </c>
      <c r="E24">
        <f>ROUND(AVERAGEIF(Table1[language],Table38[[#This Row],[Language]],Table1[imdb_score]),3)</f>
        <v>6.95</v>
      </c>
      <c r="F24" cm="1">
        <f t="array" ref="F24">ROUND(_xlfn.STDEV.P(IF(Table1[language]=Table38[[#This Row],[Language]],Table1[imdb_score])),3)</f>
        <v>0.55000000000000004</v>
      </c>
      <c r="G24" cm="1">
        <f t="array" ref="G24">MEDIAN(IF(Table1[language]= Table38[[#This Row],[Language]],Table1[imdb_score]))</f>
        <v>6.95</v>
      </c>
      <c r="H24" t="e" cm="1">
        <f t="array" ref="H24">MODE(IF(Table1[language]=Table38[[#This Row],[Language]],Table1[imdb_score]))</f>
        <v>#N/A</v>
      </c>
    </row>
    <row r="25" spans="3:8">
      <c r="C25" t="s">
        <v>194</v>
      </c>
      <c r="D25">
        <f>COUNTIF(Table1[language],Table38[[#This Row],[Language]])</f>
        <v>1</v>
      </c>
      <c r="E25">
        <f>ROUND(AVERAGEIF(Table1[language],Table38[[#This Row],[Language]],Table1[imdb_score]),3)</f>
        <v>8.5</v>
      </c>
      <c r="F25" cm="1">
        <f t="array" ref="F25">ROUND(_xlfn.STDEV.P(IF(Table1[language]=Table38[[#This Row],[Language]],Table1[imdb_score])),3)</f>
        <v>0</v>
      </c>
      <c r="G25" cm="1">
        <f t="array" ref="G25">MEDIAN(IF(Table1[language]= Table38[[#This Row],[Language]],Table1[imdb_score]))</f>
        <v>8.5</v>
      </c>
      <c r="H25" t="e" cm="1">
        <f t="array" ref="H25">MODE(IF(Table1[language]=Table38[[#This Row],[Language]],Table1[imdb_score]))</f>
        <v>#N/A</v>
      </c>
    </row>
    <row r="26" spans="3:8">
      <c r="C26" t="s">
        <v>199</v>
      </c>
      <c r="D26">
        <f>COUNTIF(Table1[language],Table38[[#This Row],[Language]])</f>
        <v>1</v>
      </c>
      <c r="E26">
        <f>ROUND(AVERAGEIF(Table1[language],Table38[[#This Row],[Language]],Table1[imdb_score]),3)</f>
        <v>8.4</v>
      </c>
      <c r="F26" cm="1">
        <f t="array" ref="F26">ROUND(_xlfn.STDEV.P(IF(Table1[language]=Table38[[#This Row],[Language]],Table1[imdb_score])),3)</f>
        <v>0</v>
      </c>
      <c r="G26" cm="1">
        <f t="array" ref="G26">MEDIAN(IF(Table1[language]= Table38[[#This Row],[Language]],Table1[imdb_score]))</f>
        <v>8.4</v>
      </c>
      <c r="H26" t="e" cm="1">
        <f t="array" ref="H26">MODE(IF(Table1[language]=Table38[[#This Row],[Language]],Table1[imdb_score]))</f>
        <v>#N/A</v>
      </c>
    </row>
    <row r="27" spans="3:8">
      <c r="C27" t="s">
        <v>206</v>
      </c>
      <c r="D27">
        <f>COUNTIF(Table1[language],Table38[[#This Row],[Language]])</f>
        <v>1</v>
      </c>
      <c r="E27">
        <f>ROUND(AVERAGEIF(Table1[language],Table38[[#This Row],[Language]],Table1[imdb_score]),3)</f>
        <v>7.9</v>
      </c>
      <c r="F27" cm="1">
        <f t="array" ref="F27">ROUND(_xlfn.STDEV.P(IF(Table1[language]=Table38[[#This Row],[Language]],Table1[imdb_score])),3)</f>
        <v>0</v>
      </c>
      <c r="G27" cm="1">
        <f t="array" ref="G27">MEDIAN(IF(Table1[language]= Table38[[#This Row],[Language]],Table1[imdb_score]))</f>
        <v>7.9</v>
      </c>
      <c r="H27" t="e" cm="1">
        <f t="array" ref="H27">MODE(IF(Table1[language]=Table38[[#This Row],[Language]],Table1[imdb_score]))</f>
        <v>#N/A</v>
      </c>
    </row>
    <row r="28" spans="3:8">
      <c r="C28" t="s">
        <v>212</v>
      </c>
      <c r="D28">
        <f>COUNTIF(Table1[language],Table38[[#This Row],[Language]])</f>
        <v>1</v>
      </c>
      <c r="E28">
        <f>ROUND(AVERAGEIF(Table1[language],Table38[[#This Row],[Language]],Table1[imdb_score]),3)</f>
        <v>7.8</v>
      </c>
      <c r="F28" cm="1">
        <f t="array" ref="F28">ROUND(_xlfn.STDEV.P(IF(Table1[language]=Table38[[#This Row],[Language]],Table1[imdb_score])),3)</f>
        <v>0</v>
      </c>
      <c r="G28" cm="1">
        <f t="array" ref="G28">MEDIAN(IF(Table1[language]= Table38[[#This Row],[Language]],Table1[imdb_score]))</f>
        <v>7.8</v>
      </c>
      <c r="H28" t="e" cm="1">
        <f t="array" ref="H28">MODE(IF(Table1[language]=Table38[[#This Row],[Language]],Table1[imdb_score]))</f>
        <v>#N/A</v>
      </c>
    </row>
    <row r="29" spans="3:8">
      <c r="C29" t="s">
        <v>222</v>
      </c>
      <c r="D29">
        <f>COUNTIF(Table1[language],Table38[[#This Row],[Language]])</f>
        <v>1</v>
      </c>
      <c r="E29">
        <f>ROUND(AVERAGEIF(Table1[language],Table38[[#This Row],[Language]],Table1[imdb_score]),3)</f>
        <v>7.6</v>
      </c>
      <c r="F29" cm="1">
        <f t="array" ref="F29">ROUND(_xlfn.STDEV.P(IF(Table1[language]=Table38[[#This Row],[Language]],Table1[imdb_score])),3)</f>
        <v>0</v>
      </c>
      <c r="G29" cm="1">
        <f t="array" ref="G29">MEDIAN(IF(Table1[language]= Table38[[#This Row],[Language]],Table1[imdb_score]))</f>
        <v>7.6</v>
      </c>
      <c r="H29" t="e" cm="1">
        <f t="array" ref="H29">MODE(IF(Table1[language]=Table38[[#This Row],[Language]],Table1[imdb_score]))</f>
        <v>#N/A</v>
      </c>
    </row>
    <row r="30" spans="3:8">
      <c r="C30" t="s">
        <v>229</v>
      </c>
      <c r="D30">
        <f>COUNTIF(Table1[language],Table38[[#This Row],[Language]])</f>
        <v>1</v>
      </c>
      <c r="E30">
        <f>ROUND(AVERAGEIF(Table1[language],Table38[[#This Row],[Language]],Table1[imdb_score]),3)</f>
        <v>7.5</v>
      </c>
      <c r="F30" cm="1">
        <f t="array" ref="F30">ROUND(_xlfn.STDEV.P(IF(Table1[language]=Table38[[#This Row],[Language]],Table1[imdb_score])),3)</f>
        <v>0</v>
      </c>
      <c r="G30" cm="1">
        <f t="array" ref="G30">MEDIAN(IF(Table1[language]= Table38[[#This Row],[Language]],Table1[imdb_score]))</f>
        <v>7.5</v>
      </c>
      <c r="H30" t="e" cm="1">
        <f t="array" ref="H30">MODE(IF(Table1[language]=Table38[[#This Row],[Language]],Table1[imdb_score]))</f>
        <v>#N/A</v>
      </c>
    </row>
    <row r="31" spans="3:8">
      <c r="C31" t="s">
        <v>236</v>
      </c>
      <c r="D31">
        <f>COUNTIF(Table1[language],Table38[[#This Row],[Language]])</f>
        <v>1</v>
      </c>
      <c r="E31">
        <f>ROUND(AVERAGEIF(Table1[language],Table38[[#This Row],[Language]],Table1[imdb_score]),3)</f>
        <v>7.4</v>
      </c>
      <c r="F31" cm="1">
        <f t="array" ref="F31">ROUND(_xlfn.STDEV.P(IF(Table1[language]=Table38[[#This Row],[Language]],Table1[imdb_score])),3)</f>
        <v>0</v>
      </c>
      <c r="G31" cm="1">
        <f t="array" ref="G31">MEDIAN(IF(Table1[language]= Table38[[#This Row],[Language]],Table1[imdb_score]))</f>
        <v>7.4</v>
      </c>
      <c r="H31" t="e" cm="1">
        <f t="array" ref="H31">MODE(IF(Table1[language]=Table38[[#This Row],[Language]],Table1[imdb_score]))</f>
        <v>#N/A</v>
      </c>
    </row>
    <row r="32" spans="3:8">
      <c r="C32" t="s">
        <v>238</v>
      </c>
      <c r="D32">
        <f>COUNTIF(Table1[language],Table38[[#This Row],[Language]])</f>
        <v>1</v>
      </c>
      <c r="E32">
        <f>ROUND(AVERAGEIF(Table1[language],Table38[[#This Row],[Language]],Table1[imdb_score]),3)</f>
        <v>7.4</v>
      </c>
      <c r="F32" cm="1">
        <f t="array" ref="F32">ROUND(_xlfn.STDEV.P(IF(Table1[language]=Table38[[#This Row],[Language]],Table1[imdb_score])),3)</f>
        <v>0</v>
      </c>
      <c r="G32" cm="1">
        <f t="array" ref="G32">MEDIAN(IF(Table1[language]= Table38[[#This Row],[Language]],Table1[imdb_score]))</f>
        <v>7.4</v>
      </c>
      <c r="H32" t="e" cm="1">
        <f t="array" ref="H32">MODE(IF(Table1[language]=Table38[[#This Row],[Language]],Table1[imdb_score]))</f>
        <v>#N/A</v>
      </c>
    </row>
    <row r="33" spans="3:8">
      <c r="C33" t="s">
        <v>249</v>
      </c>
      <c r="D33">
        <f>COUNTIF(Table1[language],Table38[[#This Row],[Language]])</f>
        <v>1</v>
      </c>
      <c r="E33">
        <f>ROUND(AVERAGEIF(Table1[language],Table38[[#This Row],[Language]],Table1[imdb_score]),3)</f>
        <v>7.3</v>
      </c>
      <c r="F33" cm="1">
        <f t="array" ref="F33">ROUND(_xlfn.STDEV.P(IF(Table1[language]=Table38[[#This Row],[Language]],Table1[imdb_score])),3)</f>
        <v>0</v>
      </c>
      <c r="G33" cm="1">
        <f t="array" ref="G33">MEDIAN(IF(Table1[language]= Table38[[#This Row],[Language]],Table1[imdb_score]))</f>
        <v>7.3</v>
      </c>
      <c r="H33" t="e" cm="1">
        <f t="array" ref="H33">MODE(IF(Table1[language]=Table38[[#This Row],[Language]],Table1[imdb_score]))</f>
        <v>#N/A</v>
      </c>
    </row>
    <row r="34" spans="3:8">
      <c r="C34" t="s">
        <v>256</v>
      </c>
      <c r="D34">
        <f>COUNTIF(Table1[language],Table38[[#This Row],[Language]])</f>
        <v>1</v>
      </c>
      <c r="E34">
        <f>ROUND(AVERAGEIF(Table1[language],Table38[[#This Row],[Language]],Table1[imdb_score]),3)</f>
        <v>7.3</v>
      </c>
      <c r="F34" cm="1">
        <f t="array" ref="F34">ROUND(_xlfn.STDEV.P(IF(Table1[language]=Table38[[#This Row],[Language]],Table1[imdb_score])),3)</f>
        <v>0</v>
      </c>
      <c r="G34" cm="1">
        <f t="array" ref="G34">MEDIAN(IF(Table1[language]= Table38[[#This Row],[Language]],Table1[imdb_score]))</f>
        <v>7.3</v>
      </c>
      <c r="H34" t="e" cm="1">
        <f t="array" ref="H34">MODE(IF(Table1[language]=Table38[[#This Row],[Language]],Table1[imdb_score]))</f>
        <v>#N/A</v>
      </c>
    </row>
    <row r="35" spans="3:8">
      <c r="C35" t="s">
        <v>260</v>
      </c>
      <c r="D35">
        <f>COUNTIF(Table1[language],Table38[[#This Row],[Language]])</f>
        <v>1</v>
      </c>
      <c r="E35">
        <f>ROUND(AVERAGEIF(Table1[language],Table38[[#This Row],[Language]],Table1[imdb_score]),3)</f>
        <v>7.2</v>
      </c>
      <c r="F35" cm="1">
        <f t="array" ref="F35">ROUND(_xlfn.STDEV.P(IF(Table1[language]=Table38[[#This Row],[Language]],Table1[imdb_score])),3)</f>
        <v>0</v>
      </c>
      <c r="G35" cm="1">
        <f t="array" ref="G35">MEDIAN(IF(Table1[language]= Table38[[#This Row],[Language]],Table1[imdb_score]))</f>
        <v>7.2</v>
      </c>
      <c r="H35" t="e" cm="1">
        <f t="array" ref="H35">MODE(IF(Table1[language]=Table38[[#This Row],[Language]],Table1[imdb_score]))</f>
        <v>#N/A</v>
      </c>
    </row>
    <row r="36" spans="3:8">
      <c r="C36" t="s">
        <v>267</v>
      </c>
      <c r="D36">
        <f>COUNTIF(Table1[language],Table38[[#This Row],[Language]])</f>
        <v>1</v>
      </c>
      <c r="E36">
        <f>ROUND(AVERAGEIF(Table1[language],Table38[[#This Row],[Language]],Table1[imdb_score]),3)</f>
        <v>7.1</v>
      </c>
      <c r="F36" cm="1">
        <f t="array" ref="F36">ROUND(_xlfn.STDEV.P(IF(Table1[language]=Table38[[#This Row],[Language]],Table1[imdb_score])),3)</f>
        <v>0</v>
      </c>
      <c r="G36" cm="1">
        <f t="array" ref="G36">MEDIAN(IF(Table1[language]= Table38[[#This Row],[Language]],Table1[imdb_score]))</f>
        <v>7.1</v>
      </c>
      <c r="H36" t="e" cm="1">
        <f t="array" ref="H36">MODE(IF(Table1[language]=Table38[[#This Row],[Language]],Table1[imdb_score]))</f>
        <v>#N/A</v>
      </c>
    </row>
    <row r="37" spans="3:8">
      <c r="C37" t="s">
        <v>275</v>
      </c>
      <c r="D37">
        <f>COUNTIF(Table1[language],Table38[[#This Row],[Language]])</f>
        <v>1</v>
      </c>
      <c r="E37">
        <f>ROUND(AVERAGEIF(Table1[language],Table38[[#This Row],[Language]],Table1[imdb_score]),3)</f>
        <v>7.1</v>
      </c>
      <c r="F37" cm="1">
        <f t="array" ref="F37">ROUND(_xlfn.STDEV.P(IF(Table1[language]=Table38[[#This Row],[Language]],Table1[imdb_score])),3)</f>
        <v>0</v>
      </c>
      <c r="G37" cm="1">
        <f t="array" ref="G37">MEDIAN(IF(Table1[language]= Table38[[#This Row],[Language]],Table1[imdb_score]))</f>
        <v>7.1</v>
      </c>
      <c r="H37" t="e" cm="1">
        <f t="array" ref="H37">MODE(IF(Table1[language]=Table38[[#This Row],[Language]],Table1[imdb_score]))</f>
        <v>#N/A</v>
      </c>
    </row>
    <row r="38" spans="3:8">
      <c r="C38" t="s">
        <v>281</v>
      </c>
      <c r="D38">
        <f>COUNTIF(Table1[language],Table38[[#This Row],[Language]])</f>
        <v>1</v>
      </c>
      <c r="E38">
        <f>ROUND(AVERAGEIF(Table1[language],Table38[[#This Row],[Language]],Table1[imdb_score]),3)</f>
        <v>6.9</v>
      </c>
      <c r="F38" cm="1">
        <f t="array" ref="F38">ROUND(_xlfn.STDEV.P(IF(Table1[language]=Table38[[#This Row],[Language]],Table1[imdb_score])),3)</f>
        <v>0</v>
      </c>
      <c r="G38" cm="1">
        <f t="array" ref="G38">MEDIAN(IF(Table1[language]= Table38[[#This Row],[Language]],Table1[imdb_score]))</f>
        <v>6.9</v>
      </c>
      <c r="H38" t="e" cm="1">
        <f t="array" ref="H38">MODE(IF(Table1[language]=Table38[[#This Row],[Language]],Table1[imdb_score]))</f>
        <v>#N/A</v>
      </c>
    </row>
    <row r="39" spans="3:8">
      <c r="C39" t="s">
        <v>285</v>
      </c>
      <c r="D39">
        <f>COUNTIF(Table1[language],Table38[[#This Row],[Language]])</f>
        <v>1</v>
      </c>
      <c r="E39">
        <f>ROUND(AVERAGEIF(Table1[language],Table38[[#This Row],[Language]],Table1[imdb_score]),3)</f>
        <v>6.7</v>
      </c>
      <c r="F39" cm="1">
        <f t="array" ref="F39">ROUND(_xlfn.STDEV.P(IF(Table1[language]=Table38[[#This Row],[Language]],Table1[imdb_score])),3)</f>
        <v>0</v>
      </c>
      <c r="G39" cm="1">
        <f t="array" ref="G39">MEDIAN(IF(Table1[language]= Table38[[#This Row],[Language]],Table1[imdb_score]))</f>
        <v>6.7</v>
      </c>
      <c r="H39" t="e" cm="1">
        <f t="array" ref="H39">MODE(IF(Table1[language]=Table38[[#This Row],[Language]],Table1[imdb_score]))</f>
        <v>#N/A</v>
      </c>
    </row>
    <row r="40" spans="3:8">
      <c r="C40" t="s">
        <v>293</v>
      </c>
      <c r="D40">
        <f>COUNTIF(Table1[language],Table38[[#This Row],[Language]])</f>
        <v>1</v>
      </c>
      <c r="E40">
        <f>ROUND(AVERAGEIF(Table1[language],Table38[[#This Row],[Language]],Table1[imdb_score]),3)</f>
        <v>6.5</v>
      </c>
      <c r="F40" cm="1">
        <f t="array" ref="F40">ROUND(_xlfn.STDEV.P(IF(Table1[language]=Table38[[#This Row],[Language]],Table1[imdb_score])),3)</f>
        <v>0</v>
      </c>
      <c r="G40" cm="1">
        <f t="array" ref="G40">MEDIAN(IF(Table1[language]= Table38[[#This Row],[Language]],Table1[imdb_score]))</f>
        <v>6.5</v>
      </c>
      <c r="H40" t="e" cm="1">
        <f t="array" ref="H40">MODE(IF(Table1[language]=Table38[[#This Row],[Language]],Table1[imdb_score]))</f>
        <v>#N/A</v>
      </c>
    </row>
    <row r="41" spans="3:8">
      <c r="C41" t="s">
        <v>298</v>
      </c>
      <c r="D41">
        <f>COUNTIF(Table1[language],Table38[[#This Row],[Language]])</f>
        <v>1</v>
      </c>
      <c r="E41">
        <f>ROUND(AVERAGEIF(Table1[language],Table38[[#This Row],[Language]],Table1[imdb_score]),3)</f>
        <v>6</v>
      </c>
      <c r="F41" cm="1">
        <f t="array" ref="F41">ROUND(_xlfn.STDEV.P(IF(Table1[language]=Table38[[#This Row],[Language]],Table1[imdb_score])),3)</f>
        <v>0</v>
      </c>
      <c r="G41" cm="1">
        <f t="array" ref="G41">MEDIAN(IF(Table1[language]= Table38[[#This Row],[Language]],Table1[imdb_score]))</f>
        <v>6</v>
      </c>
      <c r="H41" t="e" cm="1">
        <f t="array" ref="H41">MODE(IF(Table1[language]=Table38[[#This Row],[Language]],Table1[imdb_score]))</f>
        <v>#N/A</v>
      </c>
    </row>
    <row r="42" spans="3:8">
      <c r="C42" t="s">
        <v>305</v>
      </c>
      <c r="D42">
        <f>COUNTIF(Table1[language],Table38[[#This Row],[Language]])</f>
        <v>1</v>
      </c>
      <c r="E42">
        <f>ROUND(AVERAGEIF(Table1[language],Table38[[#This Row],[Language]],Table1[imdb_score]),3)</f>
        <v>4.3</v>
      </c>
      <c r="F42" cm="1">
        <f t="array" ref="F42">ROUND(_xlfn.STDEV.P(IF(Table1[language]=Table38[[#This Row],[Language]],Table1[imdb_score])),3)</f>
        <v>0</v>
      </c>
      <c r="G42" cm="1">
        <f t="array" ref="G42">MEDIAN(IF(Table1[language]= Table38[[#This Row],[Language]],Table1[imdb_score]))</f>
        <v>4.3</v>
      </c>
      <c r="H42" t="e" cm="1">
        <f t="array" ref="H42">MODE(IF(Table1[language]=Table38[[#This Row],[Language]],Table1[imdb_score]))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7F89-F8CB-4405-B694-E93E516A0C87}">
  <dimension ref="D2:J1748"/>
  <sheetViews>
    <sheetView topLeftCell="A2" workbookViewId="0">
      <selection activeCell="D23" sqref="D23"/>
    </sheetView>
  </sheetViews>
  <sheetFormatPr defaultRowHeight="15"/>
  <cols>
    <col min="4" max="4" width="32.140625" bestFit="1" customWidth="1"/>
    <col min="5" max="5" width="16.42578125" bestFit="1" customWidth="1"/>
    <col min="6" max="6" width="15.5703125" bestFit="1" customWidth="1"/>
    <col min="7" max="8" width="17.140625" bestFit="1" customWidth="1"/>
    <col min="9" max="9" width="17.5703125" bestFit="1" customWidth="1"/>
    <col min="10" max="10" width="18.140625" bestFit="1" customWidth="1"/>
  </cols>
  <sheetData>
    <row r="2" spans="4:10">
      <c r="D2" t="s">
        <v>10882</v>
      </c>
    </row>
    <row r="4" spans="4:10">
      <c r="D4" t="s">
        <v>0</v>
      </c>
      <c r="E4" t="s">
        <v>243</v>
      </c>
      <c r="F4" t="s">
        <v>244</v>
      </c>
      <c r="G4" t="s">
        <v>245</v>
      </c>
      <c r="H4" t="s">
        <v>246</v>
      </c>
      <c r="I4" t="s">
        <v>247</v>
      </c>
      <c r="J4" t="s">
        <v>248</v>
      </c>
    </row>
    <row r="5" spans="4:10" hidden="1">
      <c r="D5" t="s">
        <v>3666</v>
      </c>
      <c r="E5">
        <f>AVERAGEIF(Table1[Director Name],Table1113[[#This Row],[Director Name]],Table1[imdb_score])</f>
        <v>8.6</v>
      </c>
      <c r="F5">
        <f>COUNTIF(Table1[Director Name],Table1113[[#This Row],[Director Name]])</f>
        <v>1</v>
      </c>
      <c r="G5" cm="1">
        <f t="array" ref="G5">PERCENTILE(IF(Table1[Director Name] = Table1113[[#This Row],[Director Name]],Table1[imdb_score]),0.25)</f>
        <v>8.6</v>
      </c>
      <c r="H5" cm="1">
        <f t="array" ref="H5">PERCENTILE(IF(Table1[Director Name] = Table1113[[#This Row],[Director Name]],Table1[imdb_score]),0.5)</f>
        <v>8.6</v>
      </c>
      <c r="I5" cm="1">
        <f t="array" ref="I5">PERCENTILE(IF(Table1[Director Name] = Table1113[[#This Row],[Director Name]],Table1[imdb_score]),0.75)</f>
        <v>8.6</v>
      </c>
      <c r="J5" cm="1">
        <f t="array" ref="J5">PERCENTILE(IF(Table1[Director Name] = Table1113[[#This Row],[Director Name]],Table1[imdb_score]),1)</f>
        <v>8.6</v>
      </c>
    </row>
    <row r="6" spans="4:10" hidden="1">
      <c r="D6" t="s">
        <v>6407</v>
      </c>
      <c r="E6">
        <f>AVERAGEIF(Table1[Director Name],Table1113[[#This Row],[Director Name]],Table1[imdb_score])</f>
        <v>8.6</v>
      </c>
      <c r="F6">
        <f>COUNTIF(Table1[Director Name],Table1113[[#This Row],[Director Name]])</f>
        <v>1</v>
      </c>
      <c r="G6" cm="1">
        <f t="array" ref="G6">PERCENTILE(IF(Table1[Director Name] = Table1113[[#This Row],[Director Name]],Table1[imdb_score]),0.25)</f>
        <v>8.6</v>
      </c>
      <c r="H6" cm="1">
        <f t="array" ref="H6">PERCENTILE(IF(Table1[Director Name] = Table1113[[#This Row],[Director Name]],Table1[imdb_score]),0.5)</f>
        <v>8.6</v>
      </c>
      <c r="I6" cm="1">
        <f t="array" ref="I6">PERCENTILE(IF(Table1[Director Name] = Table1113[[#This Row],[Director Name]],Table1[imdb_score]),0.75)</f>
        <v>8.6</v>
      </c>
      <c r="J6" cm="1">
        <f t="array" ref="J6">PERCENTILE(IF(Table1[Director Name] = Table1113[[#This Row],[Director Name]],Table1[imdb_score]),1)</f>
        <v>8.6</v>
      </c>
    </row>
    <row r="7" spans="4:10" hidden="1">
      <c r="D7" t="s">
        <v>3291</v>
      </c>
      <c r="E7">
        <f>AVERAGEIF(Table1[Director Name],Table1113[[#This Row],[Director Name]],Table1[imdb_score])</f>
        <v>8.5</v>
      </c>
      <c r="F7">
        <f>COUNTIF(Table1[Director Name],Table1113[[#This Row],[Director Name]])</f>
        <v>1</v>
      </c>
      <c r="G7" cm="1">
        <f t="array" ref="G7">PERCENTILE(IF(Table1[Director Name] = Table1113[[#This Row],[Director Name]],Table1[imdb_score]),0.25)</f>
        <v>8.5</v>
      </c>
      <c r="H7" cm="1">
        <f t="array" ref="H7">PERCENTILE(IF(Table1[Director Name] = Table1113[[#This Row],[Director Name]],Table1[imdb_score]),0.5)</f>
        <v>8.5</v>
      </c>
      <c r="I7" cm="1">
        <f t="array" ref="I7">PERCENTILE(IF(Table1[Director Name] = Table1113[[#This Row],[Director Name]],Table1[imdb_score]),0.75)</f>
        <v>8.5</v>
      </c>
      <c r="J7" cm="1">
        <f t="array" ref="J7">PERCENTILE(IF(Table1[Director Name] = Table1113[[#This Row],[Director Name]],Table1[imdb_score]),1)</f>
        <v>8.5</v>
      </c>
    </row>
    <row r="8" spans="4:10" hidden="1">
      <c r="D8" t="s">
        <v>3845</v>
      </c>
      <c r="E8">
        <f>AVERAGEIF(Table1[Director Name],Table1113[[#This Row],[Director Name]],Table1[imdb_score])</f>
        <v>8.5</v>
      </c>
      <c r="F8">
        <f>COUNTIF(Table1[Director Name],Table1113[[#This Row],[Director Name]])</f>
        <v>1</v>
      </c>
      <c r="G8" cm="1">
        <f t="array" ref="G8">PERCENTILE(IF(Table1[Director Name] = Table1113[[#This Row],[Director Name]],Table1[imdb_score]),0.25)</f>
        <v>8.5</v>
      </c>
      <c r="H8" cm="1">
        <f t="array" ref="H8">PERCENTILE(IF(Table1[Director Name] = Table1113[[#This Row],[Director Name]],Table1[imdb_score]),0.5)</f>
        <v>8.5</v>
      </c>
      <c r="I8" cm="1">
        <f t="array" ref="I8">PERCENTILE(IF(Table1[Director Name] = Table1113[[#This Row],[Director Name]],Table1[imdb_score]),0.75)</f>
        <v>8.5</v>
      </c>
      <c r="J8" cm="1">
        <f t="array" ref="J8">PERCENTILE(IF(Table1[Director Name] = Table1113[[#This Row],[Director Name]],Table1[imdb_score]),1)</f>
        <v>8.5</v>
      </c>
    </row>
    <row r="9" spans="4:10" hidden="1">
      <c r="D9" t="s">
        <v>5243</v>
      </c>
      <c r="E9">
        <f>AVERAGEIF(Table1[Director Name],Table1113[[#This Row],[Director Name]],Table1[imdb_score])</f>
        <v>8.5</v>
      </c>
      <c r="F9">
        <f>COUNTIF(Table1[Director Name],Table1113[[#This Row],[Director Name]])</f>
        <v>1</v>
      </c>
      <c r="G9" cm="1">
        <f t="array" ref="G9">PERCENTILE(IF(Table1[Director Name] = Table1113[[#This Row],[Director Name]],Table1[imdb_score]),0.25)</f>
        <v>8.5</v>
      </c>
      <c r="H9" cm="1">
        <f t="array" ref="H9">PERCENTILE(IF(Table1[Director Name] = Table1113[[#This Row],[Director Name]],Table1[imdb_score]),0.5)</f>
        <v>8.5</v>
      </c>
      <c r="I9" cm="1">
        <f t="array" ref="I9">PERCENTILE(IF(Table1[Director Name] = Table1113[[#This Row],[Director Name]],Table1[imdb_score]),0.75)</f>
        <v>8.5</v>
      </c>
      <c r="J9" cm="1">
        <f t="array" ref="J9">PERCENTILE(IF(Table1[Director Name] = Table1113[[#This Row],[Director Name]],Table1[imdb_score]),1)</f>
        <v>8.5</v>
      </c>
    </row>
    <row r="10" spans="4:10" hidden="1">
      <c r="D10" t="s">
        <v>6011</v>
      </c>
      <c r="E10">
        <f>AVERAGEIF(Table1[Director Name],Table1113[[#This Row],[Director Name]],Table1[imdb_score])</f>
        <v>8.5</v>
      </c>
      <c r="F10">
        <f>COUNTIF(Table1[Director Name],Table1113[[#This Row],[Director Name]])</f>
        <v>1</v>
      </c>
      <c r="G10" cm="1">
        <f t="array" ref="G10">PERCENTILE(IF(Table1[Director Name] = Table1113[[#This Row],[Director Name]],Table1[imdb_score]),0.25)</f>
        <v>8.5</v>
      </c>
      <c r="H10" cm="1">
        <f t="array" ref="H10">PERCENTILE(IF(Table1[Director Name] = Table1113[[#This Row],[Director Name]],Table1[imdb_score]),0.5)</f>
        <v>8.5</v>
      </c>
      <c r="I10" cm="1">
        <f t="array" ref="I10">PERCENTILE(IF(Table1[Director Name] = Table1113[[#This Row],[Director Name]],Table1[imdb_score]),0.75)</f>
        <v>8.5</v>
      </c>
      <c r="J10" cm="1">
        <f t="array" ref="J10">PERCENTILE(IF(Table1[Director Name] = Table1113[[#This Row],[Director Name]],Table1[imdb_score]),1)</f>
        <v>8.5</v>
      </c>
    </row>
    <row r="11" spans="4:10" hidden="1">
      <c r="D11" t="s">
        <v>2131</v>
      </c>
      <c r="E11">
        <f>AVERAGEIF(Table1[Director Name],Table1113[[#This Row],[Director Name]],Table1[imdb_score])</f>
        <v>8.4333333333333318</v>
      </c>
      <c r="F11">
        <f>COUNTIF(Table1[Director Name],Table1113[[#This Row],[Director Name]])</f>
        <v>3</v>
      </c>
      <c r="G11" cm="1">
        <f t="array" ref="G11">PERCENTILE(IF(Table1[Director Name] = Table1113[[#This Row],[Director Name]],Table1[imdb_score]),0.25)</f>
        <v>8.1999999999999993</v>
      </c>
      <c r="H11" cm="1">
        <f t="array" ref="H11">PERCENTILE(IF(Table1[Director Name] = Table1113[[#This Row],[Director Name]],Table1[imdb_score]),0.5)</f>
        <v>8.4</v>
      </c>
      <c r="I11" cm="1">
        <f t="array" ref="I11">PERCENTILE(IF(Table1[Director Name] = Table1113[[#This Row],[Director Name]],Table1[imdb_score]),0.75)</f>
        <v>8.65</v>
      </c>
      <c r="J11" cm="1">
        <f t="array" ref="J11">PERCENTILE(IF(Table1[Director Name] = Table1113[[#This Row],[Director Name]],Table1[imdb_score]),1)</f>
        <v>8.9</v>
      </c>
    </row>
    <row r="12" spans="4:10">
      <c r="D12" t="s">
        <v>82</v>
      </c>
      <c r="E12">
        <f>AVERAGEIF(Table1[Director Name],Table1113[[#This Row],[Director Name]],Table1[imdb_score])</f>
        <v>8.4250000000000007</v>
      </c>
      <c r="F12">
        <f>COUNTIF(Table1[Director Name],Table1113[[#This Row],[Director Name]])</f>
        <v>8</v>
      </c>
      <c r="G12" cm="1">
        <f t="array" ref="G12">PERCENTILE(IF(Table1[Director Name] = Table1113[[#This Row],[Director Name]],Table1[imdb_score]),0.25)</f>
        <v>8.4499999999999993</v>
      </c>
      <c r="H12" cm="1">
        <f t="array" ref="H12">PERCENTILE(IF(Table1[Director Name] = Table1113[[#This Row],[Director Name]],Table1[imdb_score]),0.5)</f>
        <v>8.5</v>
      </c>
      <c r="I12" cm="1">
        <f t="array" ref="I12">PERCENTILE(IF(Table1[Director Name] = Table1113[[#This Row],[Director Name]],Table1[imdb_score]),0.75)</f>
        <v>8.65</v>
      </c>
      <c r="J12" cm="1">
        <f t="array" ref="J12">PERCENTILE(IF(Table1[Director Name] = Table1113[[#This Row],[Director Name]],Table1[imdb_score]),1)</f>
        <v>9</v>
      </c>
    </row>
    <row r="13" spans="4:10" hidden="1">
      <c r="D13" t="s">
        <v>3411</v>
      </c>
      <c r="E13">
        <f>AVERAGEIF(Table1[Director Name],Table1113[[#This Row],[Director Name]],Table1[imdb_score])</f>
        <v>8.4</v>
      </c>
      <c r="F13">
        <f>COUNTIF(Table1[Director Name],Table1113[[#This Row],[Director Name]])</f>
        <v>1</v>
      </c>
      <c r="G13" cm="1">
        <f t="array" ref="G13">PERCENTILE(IF(Table1[Director Name] = Table1113[[#This Row],[Director Name]],Table1[imdb_score]),0.25)</f>
        <v>8.4</v>
      </c>
      <c r="H13" cm="1">
        <f t="array" ref="H13">PERCENTILE(IF(Table1[Director Name] = Table1113[[#This Row],[Director Name]],Table1[imdb_score]),0.5)</f>
        <v>8.4</v>
      </c>
      <c r="I13" cm="1">
        <f t="array" ref="I13">PERCENTILE(IF(Table1[Director Name] = Table1113[[#This Row],[Director Name]],Table1[imdb_score]),0.75)</f>
        <v>8.4</v>
      </c>
      <c r="J13" cm="1">
        <f t="array" ref="J13">PERCENTILE(IF(Table1[Director Name] = Table1113[[#This Row],[Director Name]],Table1[imdb_score]),1)</f>
        <v>8.4</v>
      </c>
    </row>
    <row r="14" spans="4:10" hidden="1">
      <c r="D14" t="s">
        <v>5287</v>
      </c>
      <c r="E14">
        <f>AVERAGEIF(Table1[Director Name],Table1113[[#This Row],[Director Name]],Table1[imdb_score])</f>
        <v>8.4</v>
      </c>
      <c r="F14">
        <f>COUNTIF(Table1[Director Name],Table1113[[#This Row],[Director Name]])</f>
        <v>1</v>
      </c>
      <c r="G14" cm="1">
        <f t="array" ref="G14">PERCENTILE(IF(Table1[Director Name] = Table1113[[#This Row],[Director Name]],Table1[imdb_score]),0.25)</f>
        <v>8.4</v>
      </c>
      <c r="H14" cm="1">
        <f t="array" ref="H14">PERCENTILE(IF(Table1[Director Name] = Table1113[[#This Row],[Director Name]],Table1[imdb_score]),0.5)</f>
        <v>8.4</v>
      </c>
      <c r="I14" cm="1">
        <f t="array" ref="I14">PERCENTILE(IF(Table1[Director Name] = Table1113[[#This Row],[Director Name]],Table1[imdb_score]),0.75)</f>
        <v>8.4</v>
      </c>
      <c r="J14" cm="1">
        <f t="array" ref="J14">PERCENTILE(IF(Table1[Director Name] = Table1113[[#This Row],[Director Name]],Table1[imdb_score]),1)</f>
        <v>8.4</v>
      </c>
    </row>
    <row r="15" spans="4:10" hidden="1">
      <c r="D15" t="s">
        <v>158</v>
      </c>
      <c r="E15">
        <f>AVERAGEIF(Table1[Director Name],Table1113[[#This Row],[Director Name]],Table1[imdb_score])</f>
        <v>8.4</v>
      </c>
      <c r="F15">
        <f>COUNTIF(Table1[Director Name],Table1113[[#This Row],[Director Name]])</f>
        <v>1</v>
      </c>
      <c r="G15" cm="1">
        <f t="array" ref="G15">PERCENTILE(IF(Table1[Director Name] = Table1113[[#This Row],[Director Name]],Table1[imdb_score]),0.25)</f>
        <v>8.4</v>
      </c>
      <c r="H15" cm="1">
        <f t="array" ref="H15">PERCENTILE(IF(Table1[Director Name] = Table1113[[#This Row],[Director Name]],Table1[imdb_score]),0.5)</f>
        <v>8.4</v>
      </c>
      <c r="I15" cm="1">
        <f t="array" ref="I15">PERCENTILE(IF(Table1[Director Name] = Table1113[[#This Row],[Director Name]],Table1[imdb_score]),0.75)</f>
        <v>8.4</v>
      </c>
      <c r="J15" cm="1">
        <f t="array" ref="J15">PERCENTILE(IF(Table1[Director Name] = Table1113[[#This Row],[Director Name]],Table1[imdb_score]),1)</f>
        <v>8.4</v>
      </c>
    </row>
    <row r="16" spans="4:10" hidden="1">
      <c r="D16" t="s">
        <v>6070</v>
      </c>
      <c r="E16">
        <f>AVERAGEIF(Table1[Director Name],Table1113[[#This Row],[Director Name]],Table1[imdb_score])</f>
        <v>8.4</v>
      </c>
      <c r="F16">
        <f>COUNTIF(Table1[Director Name],Table1113[[#This Row],[Director Name]])</f>
        <v>1</v>
      </c>
      <c r="G16" cm="1">
        <f t="array" ref="G16">PERCENTILE(IF(Table1[Director Name] = Table1113[[#This Row],[Director Name]],Table1[imdb_score]),0.25)</f>
        <v>8.4</v>
      </c>
      <c r="H16" cm="1">
        <f t="array" ref="H16">PERCENTILE(IF(Table1[Director Name] = Table1113[[#This Row],[Director Name]],Table1[imdb_score]),0.5)</f>
        <v>8.4</v>
      </c>
      <c r="I16" cm="1">
        <f t="array" ref="I16">PERCENTILE(IF(Table1[Director Name] = Table1113[[#This Row],[Director Name]],Table1[imdb_score]),0.75)</f>
        <v>8.4</v>
      </c>
      <c r="J16" cm="1">
        <f t="array" ref="J16">PERCENTILE(IF(Table1[Director Name] = Table1113[[#This Row],[Director Name]],Table1[imdb_score]),1)</f>
        <v>8.4</v>
      </c>
    </row>
    <row r="17" spans="4:10" hidden="1">
      <c r="D17" t="s">
        <v>3503</v>
      </c>
      <c r="E17">
        <f>AVERAGEIF(Table1[Director Name],Table1113[[#This Row],[Director Name]],Table1[imdb_score])</f>
        <v>8.3000000000000007</v>
      </c>
      <c r="F17">
        <f>COUNTIF(Table1[Director Name],Table1113[[#This Row],[Director Name]])</f>
        <v>1</v>
      </c>
      <c r="G17" cm="1">
        <f t="array" ref="G17">PERCENTILE(IF(Table1[Director Name] = Table1113[[#This Row],[Director Name]],Table1[imdb_score]),0.25)</f>
        <v>8.3000000000000007</v>
      </c>
      <c r="H17" cm="1">
        <f t="array" ref="H17">PERCENTILE(IF(Table1[Director Name] = Table1113[[#This Row],[Director Name]],Table1[imdb_score]),0.5)</f>
        <v>8.3000000000000007</v>
      </c>
      <c r="I17" cm="1">
        <f t="array" ref="I17">PERCENTILE(IF(Table1[Director Name] = Table1113[[#This Row],[Director Name]],Table1[imdb_score]),0.75)</f>
        <v>8.3000000000000007</v>
      </c>
      <c r="J17" cm="1">
        <f t="array" ref="J17">PERCENTILE(IF(Table1[Director Name] = Table1113[[#This Row],[Director Name]],Table1[imdb_score]),1)</f>
        <v>8.3000000000000007</v>
      </c>
    </row>
    <row r="18" spans="4:10" hidden="1">
      <c r="D18" t="s">
        <v>4322</v>
      </c>
      <c r="E18">
        <f>AVERAGEIF(Table1[Director Name],Table1113[[#This Row],[Director Name]],Table1[imdb_score])</f>
        <v>8.3000000000000007</v>
      </c>
      <c r="F18">
        <f>COUNTIF(Table1[Director Name],Table1113[[#This Row],[Director Name]])</f>
        <v>1</v>
      </c>
      <c r="G18" cm="1">
        <f t="array" ref="G18">PERCENTILE(IF(Table1[Director Name] = Table1113[[#This Row],[Director Name]],Table1[imdb_score]),0.25)</f>
        <v>8.3000000000000007</v>
      </c>
      <c r="H18" cm="1">
        <f t="array" ref="H18">PERCENTILE(IF(Table1[Director Name] = Table1113[[#This Row],[Director Name]],Table1[imdb_score]),0.5)</f>
        <v>8.3000000000000007</v>
      </c>
      <c r="I18" cm="1">
        <f t="array" ref="I18">PERCENTILE(IF(Table1[Director Name] = Table1113[[#This Row],[Director Name]],Table1[imdb_score]),0.75)</f>
        <v>8.3000000000000007</v>
      </c>
      <c r="J18" cm="1">
        <f t="array" ref="J18">PERCENTILE(IF(Table1[Director Name] = Table1113[[#This Row],[Director Name]],Table1[imdb_score]),1)</f>
        <v>8.3000000000000007</v>
      </c>
    </row>
    <row r="19" spans="4:10" hidden="1">
      <c r="D19" t="s">
        <v>299</v>
      </c>
      <c r="E19">
        <f>AVERAGEIF(Table1[Director Name],Table1113[[#This Row],[Director Name]],Table1[imdb_score])</f>
        <v>8.3000000000000007</v>
      </c>
      <c r="F19">
        <f>COUNTIF(Table1[Director Name],Table1113[[#This Row],[Director Name]])</f>
        <v>1</v>
      </c>
      <c r="G19" cm="1">
        <f t="array" ref="G19">PERCENTILE(IF(Table1[Director Name] = Table1113[[#This Row],[Director Name]],Table1[imdb_score]),0.25)</f>
        <v>8.3000000000000007</v>
      </c>
      <c r="H19" cm="1">
        <f t="array" ref="H19">PERCENTILE(IF(Table1[Director Name] = Table1113[[#This Row],[Director Name]],Table1[imdb_score]),0.5)</f>
        <v>8.3000000000000007</v>
      </c>
      <c r="I19" cm="1">
        <f t="array" ref="I19">PERCENTILE(IF(Table1[Director Name] = Table1113[[#This Row],[Director Name]],Table1[imdb_score]),0.75)</f>
        <v>8.3000000000000007</v>
      </c>
      <c r="J19" cm="1">
        <f t="array" ref="J19">PERCENTILE(IF(Table1[Director Name] = Table1113[[#This Row],[Director Name]],Table1[imdb_score]),1)</f>
        <v>8.3000000000000007</v>
      </c>
    </row>
    <row r="20" spans="4:10" hidden="1">
      <c r="D20" t="s">
        <v>5152</v>
      </c>
      <c r="E20">
        <f>AVERAGEIF(Table1[Director Name],Table1113[[#This Row],[Director Name]],Table1[imdb_score])</f>
        <v>8.3000000000000007</v>
      </c>
      <c r="F20">
        <f>COUNTIF(Table1[Director Name],Table1113[[#This Row],[Director Name]])</f>
        <v>1</v>
      </c>
      <c r="G20" cm="1">
        <f t="array" ref="G20">PERCENTILE(IF(Table1[Director Name] = Table1113[[#This Row],[Director Name]],Table1[imdb_score]),0.25)</f>
        <v>8.3000000000000007</v>
      </c>
      <c r="H20" cm="1">
        <f t="array" ref="H20">PERCENTILE(IF(Table1[Director Name] = Table1113[[#This Row],[Director Name]],Table1[imdb_score]),0.5)</f>
        <v>8.3000000000000007</v>
      </c>
      <c r="I20" cm="1">
        <f t="array" ref="I20">PERCENTILE(IF(Table1[Director Name] = Table1113[[#This Row],[Director Name]],Table1[imdb_score]),0.75)</f>
        <v>8.3000000000000007</v>
      </c>
      <c r="J20" cm="1">
        <f t="array" ref="J20">PERCENTILE(IF(Table1[Director Name] = Table1113[[#This Row],[Director Name]],Table1[imdb_score]),1)</f>
        <v>8.3000000000000007</v>
      </c>
    </row>
    <row r="21" spans="4:10" hidden="1">
      <c r="D21" t="s">
        <v>410</v>
      </c>
      <c r="E21">
        <f>AVERAGEIF(Table1[Director Name],Table1113[[#This Row],[Director Name]],Table1[imdb_score])</f>
        <v>8.2333333333333325</v>
      </c>
      <c r="F21">
        <f>COUNTIF(Table1[Director Name],Table1113[[#This Row],[Director Name]])</f>
        <v>3</v>
      </c>
      <c r="G21" cm="1">
        <f t="array" ref="G21">PERCENTILE(IF(Table1[Director Name] = Table1113[[#This Row],[Director Name]],Table1[imdb_score]),0.25)</f>
        <v>8.1999999999999993</v>
      </c>
      <c r="H21" cm="1">
        <f t="array" ref="H21">PERCENTILE(IF(Table1[Director Name] = Table1113[[#This Row],[Director Name]],Table1[imdb_score]),0.5)</f>
        <v>8.3000000000000007</v>
      </c>
      <c r="I21" cm="1">
        <f t="array" ref="I21">PERCENTILE(IF(Table1[Director Name] = Table1113[[#This Row],[Director Name]],Table1[imdb_score]),0.75)</f>
        <v>8.3000000000000007</v>
      </c>
      <c r="J21" cm="1">
        <f t="array" ref="J21">PERCENTILE(IF(Table1[Director Name] = Table1113[[#This Row],[Director Name]],Table1[imdb_score]),1)</f>
        <v>8.3000000000000007</v>
      </c>
    </row>
    <row r="22" spans="4:10" hidden="1">
      <c r="D22" t="s">
        <v>1250</v>
      </c>
      <c r="E22">
        <f>AVERAGEIF(Table1[Director Name],Table1113[[#This Row],[Director Name]],Table1[imdb_score])</f>
        <v>8.2249999999999996</v>
      </c>
      <c r="F22">
        <f>COUNTIF(Table1[Director Name],Table1113[[#This Row],[Director Name]])</f>
        <v>4</v>
      </c>
      <c r="G22" cm="1">
        <f t="array" ref="G22">PERCENTILE(IF(Table1[Director Name] = Table1113[[#This Row],[Director Name]],Table1[imdb_score]),0.25)</f>
        <v>8.0749999999999993</v>
      </c>
      <c r="H22" cm="1">
        <f t="array" ref="H22">PERCENTILE(IF(Table1[Director Name] = Table1113[[#This Row],[Director Name]],Table1[imdb_score]),0.5)</f>
        <v>8.3000000000000007</v>
      </c>
      <c r="I22" cm="1">
        <f t="array" ref="I22">PERCENTILE(IF(Table1[Director Name] = Table1113[[#This Row],[Director Name]],Table1[imdb_score]),0.75)</f>
        <v>8.4499999999999993</v>
      </c>
      <c r="J22" cm="1">
        <f t="array" ref="J22">PERCENTILE(IF(Table1[Director Name] = Table1113[[#This Row],[Director Name]],Table1[imdb_score]),1)</f>
        <v>8.6</v>
      </c>
    </row>
    <row r="23" spans="4:10">
      <c r="D23" t="s">
        <v>546</v>
      </c>
      <c r="E23">
        <f>AVERAGEIF(Table1[Director Name],Table1113[[#This Row],[Director Name]],Table1[imdb_score])</f>
        <v>8.1999999999999993</v>
      </c>
      <c r="F23">
        <f>COUNTIF(Table1[Director Name],Table1113[[#This Row],[Director Name]])</f>
        <v>8</v>
      </c>
      <c r="G23" cm="1">
        <f t="array" ref="G23">PERCENTILE(IF(Table1[Director Name] = Table1113[[#This Row],[Director Name]],Table1[imdb_score]),0.25)</f>
        <v>7.9749999999999996</v>
      </c>
      <c r="H23" cm="1">
        <f t="array" ref="H23">PERCENTILE(IF(Table1[Director Name] = Table1113[[#This Row],[Director Name]],Table1[imdb_score]),0.5)</f>
        <v>8.1999999999999993</v>
      </c>
      <c r="I23" cm="1">
        <f t="array" ref="I23">PERCENTILE(IF(Table1[Director Name] = Table1113[[#This Row],[Director Name]],Table1[imdb_score]),0.75)</f>
        <v>8.4250000000000007</v>
      </c>
      <c r="J23" cm="1">
        <f t="array" ref="J23">PERCENTILE(IF(Table1[Director Name] = Table1113[[#This Row],[Director Name]],Table1[imdb_score]),1)</f>
        <v>8.9</v>
      </c>
    </row>
    <row r="24" spans="4:10" hidden="1">
      <c r="D24" t="s">
        <v>584</v>
      </c>
      <c r="E24">
        <f>AVERAGEIF(Table1[Director Name],Table1113[[#This Row],[Director Name]],Table1[imdb_score])</f>
        <v>8.1999999999999993</v>
      </c>
      <c r="F24">
        <f>COUNTIF(Table1[Director Name],Table1113[[#This Row],[Director Name]])</f>
        <v>2</v>
      </c>
      <c r="G24" cm="1">
        <f t="array" ref="G24">PERCENTILE(IF(Table1[Director Name] = Table1113[[#This Row],[Director Name]],Table1[imdb_score]),0.25)</f>
        <v>8.15</v>
      </c>
      <c r="H24" cm="1">
        <f t="array" ref="H24">PERCENTILE(IF(Table1[Director Name] = Table1113[[#This Row],[Director Name]],Table1[imdb_score]),0.5)</f>
        <v>8.1999999999999993</v>
      </c>
      <c r="I24" cm="1">
        <f t="array" ref="I24">PERCENTILE(IF(Table1[Director Name] = Table1113[[#This Row],[Director Name]],Table1[imdb_score]),0.75)</f>
        <v>8.25</v>
      </c>
      <c r="J24" cm="1">
        <f t="array" ref="J24">PERCENTILE(IF(Table1[Director Name] = Table1113[[#This Row],[Director Name]],Table1[imdb_score]),1)</f>
        <v>8.3000000000000007</v>
      </c>
    </row>
    <row r="25" spans="4:10" hidden="1">
      <c r="D25" t="s">
        <v>4153</v>
      </c>
      <c r="E25">
        <f>AVERAGEIF(Table1[Director Name],Table1113[[#This Row],[Director Name]],Table1[imdb_score])</f>
        <v>8.1999999999999993</v>
      </c>
      <c r="F25">
        <f>COUNTIF(Table1[Director Name],Table1113[[#This Row],[Director Name]])</f>
        <v>1</v>
      </c>
      <c r="G25" cm="1">
        <f t="array" ref="G25">PERCENTILE(IF(Table1[Director Name] = Table1113[[#This Row],[Director Name]],Table1[imdb_score]),0.25)</f>
        <v>8.1999999999999993</v>
      </c>
      <c r="H25" cm="1">
        <f t="array" ref="H25">PERCENTILE(IF(Table1[Director Name] = Table1113[[#This Row],[Director Name]],Table1[imdb_score]),0.5)</f>
        <v>8.1999999999999993</v>
      </c>
      <c r="I25" cm="1">
        <f t="array" ref="I25">PERCENTILE(IF(Table1[Director Name] = Table1113[[#This Row],[Director Name]],Table1[imdb_score]),0.75)</f>
        <v>8.1999999999999993</v>
      </c>
      <c r="J25" cm="1">
        <f t="array" ref="J25">PERCENTILE(IF(Table1[Director Name] = Table1113[[#This Row],[Director Name]],Table1[imdb_score]),1)</f>
        <v>8.1999999999999993</v>
      </c>
    </row>
    <row r="26" spans="4:10" hidden="1">
      <c r="D26" t="s">
        <v>4975</v>
      </c>
      <c r="E26">
        <f>AVERAGEIF(Table1[Director Name],Table1113[[#This Row],[Director Name]],Table1[imdb_score])</f>
        <v>8.1999999999999993</v>
      </c>
      <c r="F26">
        <f>COUNTIF(Table1[Director Name],Table1113[[#This Row],[Director Name]])</f>
        <v>1</v>
      </c>
      <c r="G26" cm="1">
        <f t="array" ref="G26">PERCENTILE(IF(Table1[Director Name] = Table1113[[#This Row],[Director Name]],Table1[imdb_score]),0.25)</f>
        <v>8.1999999999999993</v>
      </c>
      <c r="H26" cm="1">
        <f t="array" ref="H26">PERCENTILE(IF(Table1[Director Name] = Table1113[[#This Row],[Director Name]],Table1[imdb_score]),0.5)</f>
        <v>8.1999999999999993</v>
      </c>
      <c r="I26" cm="1">
        <f t="array" ref="I26">PERCENTILE(IF(Table1[Director Name] = Table1113[[#This Row],[Director Name]],Table1[imdb_score]),0.75)</f>
        <v>8.1999999999999993</v>
      </c>
      <c r="J26" cm="1">
        <f t="array" ref="J26">PERCENTILE(IF(Table1[Director Name] = Table1113[[#This Row],[Director Name]],Table1[imdb_score]),1)</f>
        <v>8.1999999999999993</v>
      </c>
    </row>
    <row r="27" spans="4:10" hidden="1">
      <c r="D27" t="s">
        <v>4568</v>
      </c>
      <c r="E27">
        <f>AVERAGEIF(Table1[Director Name],Table1113[[#This Row],[Director Name]],Table1[imdb_score])</f>
        <v>8.1999999999999993</v>
      </c>
      <c r="F27">
        <f>COUNTIF(Table1[Director Name],Table1113[[#This Row],[Director Name]])</f>
        <v>1</v>
      </c>
      <c r="G27" cm="1">
        <f t="array" ref="G27">PERCENTILE(IF(Table1[Director Name] = Table1113[[#This Row],[Director Name]],Table1[imdb_score]),0.25)</f>
        <v>8.1999999999999993</v>
      </c>
      <c r="H27" cm="1">
        <f t="array" ref="H27">PERCENTILE(IF(Table1[Director Name] = Table1113[[#This Row],[Director Name]],Table1[imdb_score]),0.5)</f>
        <v>8.1999999999999993</v>
      </c>
      <c r="I27" cm="1">
        <f t="array" ref="I27">PERCENTILE(IF(Table1[Director Name] = Table1113[[#This Row],[Director Name]],Table1[imdb_score]),0.75)</f>
        <v>8.1999999999999993</v>
      </c>
      <c r="J27" cm="1">
        <f t="array" ref="J27">PERCENTILE(IF(Table1[Director Name] = Table1113[[#This Row],[Director Name]],Table1[imdb_score]),1)</f>
        <v>8.1999999999999993</v>
      </c>
    </row>
    <row r="28" spans="4:10" hidden="1">
      <c r="D28" t="s">
        <v>363</v>
      </c>
      <c r="E28">
        <f>AVERAGEIF(Table1[Director Name],Table1113[[#This Row],[Director Name]],Table1[imdb_score])</f>
        <v>8.1499999999999986</v>
      </c>
      <c r="F28">
        <f>COUNTIF(Table1[Director Name],Table1113[[#This Row],[Director Name]])</f>
        <v>2</v>
      </c>
      <c r="G28" cm="1">
        <f t="array" ref="G28">PERCENTILE(IF(Table1[Director Name] = Table1113[[#This Row],[Director Name]],Table1[imdb_score]),0.25)</f>
        <v>8.125</v>
      </c>
      <c r="H28" cm="1">
        <f t="array" ref="H28">PERCENTILE(IF(Table1[Director Name] = Table1113[[#This Row],[Director Name]],Table1[imdb_score]),0.5)</f>
        <v>8.1499999999999986</v>
      </c>
      <c r="I28" cm="1">
        <f t="array" ref="I28">PERCENTILE(IF(Table1[Director Name] = Table1113[[#This Row],[Director Name]],Table1[imdb_score]),0.75)</f>
        <v>8.1749999999999989</v>
      </c>
      <c r="J28" cm="1">
        <f t="array" ref="J28">PERCENTILE(IF(Table1[Director Name] = Table1113[[#This Row],[Director Name]],Table1[imdb_score]),1)</f>
        <v>8.1999999999999993</v>
      </c>
    </row>
    <row r="29" spans="4:10" hidden="1">
      <c r="D29" t="s">
        <v>1024</v>
      </c>
      <c r="E29">
        <f>AVERAGEIF(Table1[Director Name],Table1113[[#This Row],[Director Name]],Table1[imdb_score])</f>
        <v>8.1333333333333329</v>
      </c>
      <c r="F29">
        <f>COUNTIF(Table1[Director Name],Table1113[[#This Row],[Director Name]])</f>
        <v>3</v>
      </c>
      <c r="G29" cm="1">
        <f t="array" ref="G29">PERCENTILE(IF(Table1[Director Name] = Table1113[[#This Row],[Director Name]],Table1[imdb_score]),0.25)</f>
        <v>7.8500000000000005</v>
      </c>
      <c r="H29" cm="1">
        <f t="array" ref="H29">PERCENTILE(IF(Table1[Director Name] = Table1113[[#This Row],[Director Name]],Table1[imdb_score]),0.5)</f>
        <v>8.3000000000000007</v>
      </c>
      <c r="I29" cm="1">
        <f t="array" ref="I29">PERCENTILE(IF(Table1[Director Name] = Table1113[[#This Row],[Director Name]],Table1[imdb_score]),0.75)</f>
        <v>8.5</v>
      </c>
      <c r="J29" cm="1">
        <f t="array" ref="J29">PERCENTILE(IF(Table1[Director Name] = Table1113[[#This Row],[Director Name]],Table1[imdb_score]),1)</f>
        <v>8.6999999999999993</v>
      </c>
    </row>
    <row r="30" spans="4:10" hidden="1">
      <c r="D30" t="s">
        <v>2234</v>
      </c>
      <c r="E30">
        <f>AVERAGEIF(Table1[Director Name],Table1113[[#This Row],[Director Name]],Table1[imdb_score])</f>
        <v>8.1</v>
      </c>
      <c r="F30">
        <f>COUNTIF(Table1[Director Name],Table1113[[#This Row],[Director Name]])</f>
        <v>2</v>
      </c>
      <c r="G30" cm="1">
        <f t="array" ref="G30">PERCENTILE(IF(Table1[Director Name] = Table1113[[#This Row],[Director Name]],Table1[imdb_score]),0.25)</f>
        <v>7.8</v>
      </c>
      <c r="H30" cm="1">
        <f t="array" ref="H30">PERCENTILE(IF(Table1[Director Name] = Table1113[[#This Row],[Director Name]],Table1[imdb_score]),0.5)</f>
        <v>8.1</v>
      </c>
      <c r="I30" cm="1">
        <f t="array" ref="I30">PERCENTILE(IF(Table1[Director Name] = Table1113[[#This Row],[Director Name]],Table1[imdb_score]),0.75)</f>
        <v>8.3999999999999986</v>
      </c>
      <c r="J30" cm="1">
        <f t="array" ref="J30">PERCENTILE(IF(Table1[Director Name] = Table1113[[#This Row],[Director Name]],Table1[imdb_score]),1)</f>
        <v>8.6999999999999993</v>
      </c>
    </row>
    <row r="31" spans="4:10" hidden="1">
      <c r="D31" t="s">
        <v>4014</v>
      </c>
      <c r="E31">
        <f>AVERAGEIF(Table1[Director Name],Table1113[[#This Row],[Director Name]],Table1[imdb_score])</f>
        <v>8.1</v>
      </c>
      <c r="F31">
        <f>COUNTIF(Table1[Director Name],Table1113[[#This Row],[Director Name]])</f>
        <v>1</v>
      </c>
      <c r="G31" cm="1">
        <f t="array" ref="G31">PERCENTILE(IF(Table1[Director Name] = Table1113[[#This Row],[Director Name]],Table1[imdb_score]),0.25)</f>
        <v>8.1</v>
      </c>
      <c r="H31" cm="1">
        <f t="array" ref="H31">PERCENTILE(IF(Table1[Director Name] = Table1113[[#This Row],[Director Name]],Table1[imdb_score]),0.5)</f>
        <v>8.1</v>
      </c>
      <c r="I31" cm="1">
        <f t="array" ref="I31">PERCENTILE(IF(Table1[Director Name] = Table1113[[#This Row],[Director Name]],Table1[imdb_score]),0.75)</f>
        <v>8.1</v>
      </c>
      <c r="J31" cm="1">
        <f t="array" ref="J31">PERCENTILE(IF(Table1[Director Name] = Table1113[[#This Row],[Director Name]],Table1[imdb_score]),1)</f>
        <v>8.1</v>
      </c>
    </row>
    <row r="32" spans="4:10" hidden="1">
      <c r="D32" t="s">
        <v>4659</v>
      </c>
      <c r="E32">
        <f>AVERAGEIF(Table1[Director Name],Table1113[[#This Row],[Director Name]],Table1[imdb_score])</f>
        <v>8.1</v>
      </c>
      <c r="F32">
        <f>COUNTIF(Table1[Director Name],Table1113[[#This Row],[Director Name]])</f>
        <v>1</v>
      </c>
      <c r="G32" cm="1">
        <f t="array" ref="G32">PERCENTILE(IF(Table1[Director Name] = Table1113[[#This Row],[Director Name]],Table1[imdb_score]),0.25)</f>
        <v>8.1</v>
      </c>
      <c r="H32" cm="1">
        <f t="array" ref="H32">PERCENTILE(IF(Table1[Director Name] = Table1113[[#This Row],[Director Name]],Table1[imdb_score]),0.5)</f>
        <v>8.1</v>
      </c>
      <c r="I32" cm="1">
        <f t="array" ref="I32">PERCENTILE(IF(Table1[Director Name] = Table1113[[#This Row],[Director Name]],Table1[imdb_score]),0.75)</f>
        <v>8.1</v>
      </c>
      <c r="J32" cm="1">
        <f t="array" ref="J32">PERCENTILE(IF(Table1[Director Name] = Table1113[[#This Row],[Director Name]],Table1[imdb_score]),1)</f>
        <v>8.1</v>
      </c>
    </row>
    <row r="33" spans="4:10" hidden="1">
      <c r="D33" t="s">
        <v>5486</v>
      </c>
      <c r="E33">
        <f>AVERAGEIF(Table1[Director Name],Table1113[[#This Row],[Director Name]],Table1[imdb_score])</f>
        <v>8.1</v>
      </c>
      <c r="F33">
        <f>COUNTIF(Table1[Director Name],Table1113[[#This Row],[Director Name]])</f>
        <v>1</v>
      </c>
      <c r="G33" cm="1">
        <f t="array" ref="G33">PERCENTILE(IF(Table1[Director Name] = Table1113[[#This Row],[Director Name]],Table1[imdb_score]),0.25)</f>
        <v>8.1</v>
      </c>
      <c r="H33" cm="1">
        <f t="array" ref="H33">PERCENTILE(IF(Table1[Director Name] = Table1113[[#This Row],[Director Name]],Table1[imdb_score]),0.5)</f>
        <v>8.1</v>
      </c>
      <c r="I33" cm="1">
        <f t="array" ref="I33">PERCENTILE(IF(Table1[Director Name] = Table1113[[#This Row],[Director Name]],Table1[imdb_score]),0.75)</f>
        <v>8.1</v>
      </c>
      <c r="J33" cm="1">
        <f t="array" ref="J33">PERCENTILE(IF(Table1[Director Name] = Table1113[[#This Row],[Director Name]],Table1[imdb_score]),1)</f>
        <v>8.1</v>
      </c>
    </row>
    <row r="34" spans="4:10" hidden="1">
      <c r="D34" t="s">
        <v>5201</v>
      </c>
      <c r="E34">
        <f>AVERAGEIF(Table1[Director Name],Table1113[[#This Row],[Director Name]],Table1[imdb_score])</f>
        <v>8.1</v>
      </c>
      <c r="F34">
        <f>COUNTIF(Table1[Director Name],Table1113[[#This Row],[Director Name]])</f>
        <v>1</v>
      </c>
      <c r="G34" cm="1">
        <f t="array" ref="G34">PERCENTILE(IF(Table1[Director Name] = Table1113[[#This Row],[Director Name]],Table1[imdb_score]),0.25)</f>
        <v>8.1</v>
      </c>
      <c r="H34" cm="1">
        <f t="array" ref="H34">PERCENTILE(IF(Table1[Director Name] = Table1113[[#This Row],[Director Name]],Table1[imdb_score]),0.5)</f>
        <v>8.1</v>
      </c>
      <c r="I34" cm="1">
        <f t="array" ref="I34">PERCENTILE(IF(Table1[Director Name] = Table1113[[#This Row],[Director Name]],Table1[imdb_score]),0.75)</f>
        <v>8.1</v>
      </c>
      <c r="J34" cm="1">
        <f t="array" ref="J34">PERCENTILE(IF(Table1[Director Name] = Table1113[[#This Row],[Director Name]],Table1[imdb_score]),1)</f>
        <v>8.1</v>
      </c>
    </row>
    <row r="35" spans="4:10" hidden="1">
      <c r="D35" t="s">
        <v>6089</v>
      </c>
      <c r="E35">
        <f>AVERAGEIF(Table1[Director Name],Table1113[[#This Row],[Director Name]],Table1[imdb_score])</f>
        <v>8.1</v>
      </c>
      <c r="F35">
        <f>COUNTIF(Table1[Director Name],Table1113[[#This Row],[Director Name]])</f>
        <v>1</v>
      </c>
      <c r="G35" cm="1">
        <f t="array" ref="G35">PERCENTILE(IF(Table1[Director Name] = Table1113[[#This Row],[Director Name]],Table1[imdb_score]),0.25)</f>
        <v>8.1</v>
      </c>
      <c r="H35" cm="1">
        <f t="array" ref="H35">PERCENTILE(IF(Table1[Director Name] = Table1113[[#This Row],[Director Name]],Table1[imdb_score]),0.5)</f>
        <v>8.1</v>
      </c>
      <c r="I35" cm="1">
        <f t="array" ref="I35">PERCENTILE(IF(Table1[Director Name] = Table1113[[#This Row],[Director Name]],Table1[imdb_score]),0.75)</f>
        <v>8.1</v>
      </c>
      <c r="J35" cm="1">
        <f t="array" ref="J35">PERCENTILE(IF(Table1[Director Name] = Table1113[[#This Row],[Director Name]],Table1[imdb_score]),1)</f>
        <v>8.1</v>
      </c>
    </row>
    <row r="36" spans="4:10" hidden="1">
      <c r="D36" t="s">
        <v>98</v>
      </c>
      <c r="E36">
        <f>AVERAGEIF(Table1[Director Name],Table1113[[#This Row],[Director Name]],Table1[imdb_score])</f>
        <v>8.1</v>
      </c>
      <c r="F36">
        <f>COUNTIF(Table1[Director Name],Table1113[[#This Row],[Director Name]])</f>
        <v>1</v>
      </c>
      <c r="G36" cm="1">
        <f t="array" ref="G36">PERCENTILE(IF(Table1[Director Name] = Table1113[[#This Row],[Director Name]],Table1[imdb_score]),0.25)</f>
        <v>8.1</v>
      </c>
      <c r="H36" cm="1">
        <f t="array" ref="H36">PERCENTILE(IF(Table1[Director Name] = Table1113[[#This Row],[Director Name]],Table1[imdb_score]),0.5)</f>
        <v>8.1</v>
      </c>
      <c r="I36" cm="1">
        <f t="array" ref="I36">PERCENTILE(IF(Table1[Director Name] = Table1113[[#This Row],[Director Name]],Table1[imdb_score]),0.75)</f>
        <v>8.1</v>
      </c>
      <c r="J36" cm="1">
        <f t="array" ref="J36">PERCENTILE(IF(Table1[Director Name] = Table1113[[#This Row],[Director Name]],Table1[imdb_score]),1)</f>
        <v>8.1</v>
      </c>
    </row>
    <row r="37" spans="4:10" hidden="1">
      <c r="D37" t="s">
        <v>4222</v>
      </c>
      <c r="E37">
        <f>AVERAGEIF(Table1[Director Name],Table1113[[#This Row],[Director Name]],Table1[imdb_score])</f>
        <v>8.1</v>
      </c>
      <c r="F37">
        <f>COUNTIF(Table1[Director Name],Table1113[[#This Row],[Director Name]])</f>
        <v>1</v>
      </c>
      <c r="G37" cm="1">
        <f t="array" ref="G37">PERCENTILE(IF(Table1[Director Name] = Table1113[[#This Row],[Director Name]],Table1[imdb_score]),0.25)</f>
        <v>8.1</v>
      </c>
      <c r="H37" cm="1">
        <f t="array" ref="H37">PERCENTILE(IF(Table1[Director Name] = Table1113[[#This Row],[Director Name]],Table1[imdb_score]),0.5)</f>
        <v>8.1</v>
      </c>
      <c r="I37" cm="1">
        <f t="array" ref="I37">PERCENTILE(IF(Table1[Director Name] = Table1113[[#This Row],[Director Name]],Table1[imdb_score]),0.75)</f>
        <v>8.1</v>
      </c>
      <c r="J37" cm="1">
        <f t="array" ref="J37">PERCENTILE(IF(Table1[Director Name] = Table1113[[#This Row],[Director Name]],Table1[imdb_score]),1)</f>
        <v>8.1</v>
      </c>
    </row>
    <row r="38" spans="4:10" hidden="1">
      <c r="D38" t="s">
        <v>1133</v>
      </c>
      <c r="E38">
        <f>AVERAGEIF(Table1[Director Name],Table1113[[#This Row],[Director Name]],Table1[imdb_score])</f>
        <v>8</v>
      </c>
      <c r="F38">
        <f>COUNTIF(Table1[Director Name],Table1113[[#This Row],[Director Name]])</f>
        <v>4</v>
      </c>
      <c r="G38" cm="1">
        <f t="array" ref="G38">PERCENTILE(IF(Table1[Director Name] = Table1113[[#This Row],[Director Name]],Table1[imdb_score]),0.25)</f>
        <v>7.85</v>
      </c>
      <c r="H38" cm="1">
        <f t="array" ref="H38">PERCENTILE(IF(Table1[Director Name] = Table1113[[#This Row],[Director Name]],Table1[imdb_score]),0.5)</f>
        <v>8.1</v>
      </c>
      <c r="I38" cm="1">
        <f t="array" ref="I38">PERCENTILE(IF(Table1[Director Name] = Table1113[[#This Row],[Director Name]],Table1[imdb_score]),0.75)</f>
        <v>8.25</v>
      </c>
      <c r="J38" cm="1">
        <f t="array" ref="J38">PERCENTILE(IF(Table1[Director Name] = Table1113[[#This Row],[Director Name]],Table1[imdb_score]),1)</f>
        <v>8.4</v>
      </c>
    </row>
    <row r="39" spans="4:10" hidden="1">
      <c r="D39" t="s">
        <v>3388</v>
      </c>
      <c r="E39">
        <f>AVERAGEIF(Table1[Director Name],Table1113[[#This Row],[Director Name]],Table1[imdb_score])</f>
        <v>8</v>
      </c>
      <c r="F39">
        <f>COUNTIF(Table1[Director Name],Table1113[[#This Row],[Director Name]])</f>
        <v>1</v>
      </c>
      <c r="G39" cm="1">
        <f t="array" ref="G39">PERCENTILE(IF(Table1[Director Name] = Table1113[[#This Row],[Director Name]],Table1[imdb_score]),0.25)</f>
        <v>8</v>
      </c>
      <c r="H39" cm="1">
        <f t="array" ref="H39">PERCENTILE(IF(Table1[Director Name] = Table1113[[#This Row],[Director Name]],Table1[imdb_score]),0.5)</f>
        <v>8</v>
      </c>
      <c r="I39" cm="1">
        <f t="array" ref="I39">PERCENTILE(IF(Table1[Director Name] = Table1113[[#This Row],[Director Name]],Table1[imdb_score]),0.75)</f>
        <v>8</v>
      </c>
      <c r="J39" cm="1">
        <f t="array" ref="J39">PERCENTILE(IF(Table1[Director Name] = Table1113[[#This Row],[Director Name]],Table1[imdb_score]),1)</f>
        <v>8</v>
      </c>
    </row>
    <row r="40" spans="4:10" hidden="1">
      <c r="D40" t="s">
        <v>3570</v>
      </c>
      <c r="E40">
        <f>AVERAGEIF(Table1[Director Name],Table1113[[#This Row],[Director Name]],Table1[imdb_score])</f>
        <v>8</v>
      </c>
      <c r="F40">
        <f>COUNTIF(Table1[Director Name],Table1113[[#This Row],[Director Name]])</f>
        <v>1</v>
      </c>
      <c r="G40" cm="1">
        <f t="array" ref="G40">PERCENTILE(IF(Table1[Director Name] = Table1113[[#This Row],[Director Name]],Table1[imdb_score]),0.25)</f>
        <v>8</v>
      </c>
      <c r="H40" cm="1">
        <f t="array" ref="H40">PERCENTILE(IF(Table1[Director Name] = Table1113[[#This Row],[Director Name]],Table1[imdb_score]),0.5)</f>
        <v>8</v>
      </c>
      <c r="I40" cm="1">
        <f t="array" ref="I40">PERCENTILE(IF(Table1[Director Name] = Table1113[[#This Row],[Director Name]],Table1[imdb_score]),0.75)</f>
        <v>8</v>
      </c>
      <c r="J40" cm="1">
        <f t="array" ref="J40">PERCENTILE(IF(Table1[Director Name] = Table1113[[#This Row],[Director Name]],Table1[imdb_score]),1)</f>
        <v>8</v>
      </c>
    </row>
    <row r="41" spans="4:10" hidden="1">
      <c r="D41" t="s">
        <v>6189</v>
      </c>
      <c r="E41">
        <f>AVERAGEIF(Table1[Director Name],Table1113[[#This Row],[Director Name]],Table1[imdb_score])</f>
        <v>8</v>
      </c>
      <c r="F41">
        <f>COUNTIF(Table1[Director Name],Table1113[[#This Row],[Director Name]])</f>
        <v>1</v>
      </c>
      <c r="G41" cm="1">
        <f t="array" ref="G41">PERCENTILE(IF(Table1[Director Name] = Table1113[[#This Row],[Director Name]],Table1[imdb_score]),0.25)</f>
        <v>8</v>
      </c>
      <c r="H41" cm="1">
        <f t="array" ref="H41">PERCENTILE(IF(Table1[Director Name] = Table1113[[#This Row],[Director Name]],Table1[imdb_score]),0.5)</f>
        <v>8</v>
      </c>
      <c r="I41" cm="1">
        <f t="array" ref="I41">PERCENTILE(IF(Table1[Director Name] = Table1113[[#This Row],[Director Name]],Table1[imdb_score]),0.75)</f>
        <v>8</v>
      </c>
      <c r="J41" cm="1">
        <f t="array" ref="J41">PERCENTILE(IF(Table1[Director Name] = Table1113[[#This Row],[Director Name]],Table1[imdb_score]),1)</f>
        <v>8</v>
      </c>
    </row>
    <row r="42" spans="4:10" hidden="1">
      <c r="D42" t="s">
        <v>6443</v>
      </c>
      <c r="E42">
        <f>AVERAGEIF(Table1[Director Name],Table1113[[#This Row],[Director Name]],Table1[imdb_score])</f>
        <v>8</v>
      </c>
      <c r="F42">
        <f>COUNTIF(Table1[Director Name],Table1113[[#This Row],[Director Name]])</f>
        <v>1</v>
      </c>
      <c r="G42" cm="1">
        <f t="array" ref="G42">PERCENTILE(IF(Table1[Director Name] = Table1113[[#This Row],[Director Name]],Table1[imdb_score]),0.25)</f>
        <v>8</v>
      </c>
      <c r="H42" cm="1">
        <f t="array" ref="H42">PERCENTILE(IF(Table1[Director Name] = Table1113[[#This Row],[Director Name]],Table1[imdb_score]),0.5)</f>
        <v>8</v>
      </c>
      <c r="I42" cm="1">
        <f t="array" ref="I42">PERCENTILE(IF(Table1[Director Name] = Table1113[[#This Row],[Director Name]],Table1[imdb_score]),0.75)</f>
        <v>8</v>
      </c>
      <c r="J42" cm="1">
        <f t="array" ref="J42">PERCENTILE(IF(Table1[Director Name] = Table1113[[#This Row],[Director Name]],Table1[imdb_score]),1)</f>
        <v>8</v>
      </c>
    </row>
    <row r="43" spans="4:10" hidden="1">
      <c r="D43" t="s">
        <v>1220</v>
      </c>
      <c r="E43">
        <f>AVERAGEIF(Table1[Director Name],Table1113[[#This Row],[Director Name]],Table1[imdb_score])</f>
        <v>7.9749999999999996</v>
      </c>
      <c r="F43">
        <f>COUNTIF(Table1[Director Name],Table1113[[#This Row],[Director Name]])</f>
        <v>4</v>
      </c>
      <c r="G43" cm="1">
        <f t="array" ref="G43">PERCENTILE(IF(Table1[Director Name] = Table1113[[#This Row],[Director Name]],Table1[imdb_score]),0.25)</f>
        <v>7.125</v>
      </c>
      <c r="H43" cm="1">
        <f t="array" ref="H43">PERCENTILE(IF(Table1[Director Name] = Table1113[[#This Row],[Director Name]],Table1[imdb_score]),0.5)</f>
        <v>7.85</v>
      </c>
      <c r="I43" cm="1">
        <f t="array" ref="I43">PERCENTILE(IF(Table1[Director Name] = Table1113[[#This Row],[Director Name]],Table1[imdb_score]),0.75)</f>
        <v>8.6999999999999993</v>
      </c>
      <c r="J43" cm="1">
        <f t="array" ref="J43">PERCENTILE(IF(Table1[Director Name] = Table1113[[#This Row],[Director Name]],Table1[imdb_score]),1)</f>
        <v>9.3000000000000007</v>
      </c>
    </row>
    <row r="44" spans="4:10" hidden="1">
      <c r="D44" t="s">
        <v>1699</v>
      </c>
      <c r="E44">
        <f>AVERAGEIF(Table1[Director Name],Table1113[[#This Row],[Director Name]],Table1[imdb_score])</f>
        <v>7.9666666666666659</v>
      </c>
      <c r="F44">
        <f>COUNTIF(Table1[Director Name],Table1113[[#This Row],[Director Name]])</f>
        <v>3</v>
      </c>
      <c r="G44" cm="1">
        <f t="array" ref="G44">PERCENTILE(IF(Table1[Director Name] = Table1113[[#This Row],[Director Name]],Table1[imdb_score]),0.25)</f>
        <v>7.85</v>
      </c>
      <c r="H44" cm="1">
        <f t="array" ref="H44">PERCENTILE(IF(Table1[Director Name] = Table1113[[#This Row],[Director Name]],Table1[imdb_score]),0.5)</f>
        <v>8.1</v>
      </c>
      <c r="I44" cm="1">
        <f t="array" ref="I44">PERCENTILE(IF(Table1[Director Name] = Table1113[[#This Row],[Director Name]],Table1[imdb_score]),0.75)</f>
        <v>8.1499999999999986</v>
      </c>
      <c r="J44" cm="1">
        <f t="array" ref="J44">PERCENTILE(IF(Table1[Director Name] = Table1113[[#This Row],[Director Name]],Table1[imdb_score]),1)</f>
        <v>8.1999999999999993</v>
      </c>
    </row>
    <row r="45" spans="4:10" hidden="1">
      <c r="D45" t="s">
        <v>58</v>
      </c>
      <c r="E45">
        <f>AVERAGEIF(Table1[Director Name],Table1113[[#This Row],[Director Name]],Table1[imdb_score])</f>
        <v>7.9249999999999998</v>
      </c>
      <c r="F45">
        <f>COUNTIF(Table1[Director Name],Table1113[[#This Row],[Director Name]])</f>
        <v>4</v>
      </c>
      <c r="G45" cm="1">
        <f t="array" ref="G45">PERCENTILE(IF(Table1[Director Name] = Table1113[[#This Row],[Director Name]],Table1[imdb_score]),0.25)</f>
        <v>7.875</v>
      </c>
      <c r="H45" cm="1">
        <f t="array" ref="H45">PERCENTILE(IF(Table1[Director Name] = Table1113[[#This Row],[Director Name]],Table1[imdb_score]),0.5)</f>
        <v>8.0500000000000007</v>
      </c>
      <c r="I45" cm="1">
        <f t="array" ref="I45">PERCENTILE(IF(Table1[Director Name] = Table1113[[#This Row],[Director Name]],Table1[imdb_score]),0.75)</f>
        <v>8.1</v>
      </c>
      <c r="J45" cm="1">
        <f t="array" ref="J45">PERCENTILE(IF(Table1[Director Name] = Table1113[[#This Row],[Director Name]],Table1[imdb_score]),1)</f>
        <v>8.1</v>
      </c>
    </row>
    <row r="46" spans="4:10">
      <c r="D46" t="s">
        <v>14</v>
      </c>
      <c r="E46">
        <f>AVERAGEIF(Table1[Director Name],Table1113[[#This Row],[Director Name]],Table1[imdb_score])</f>
        <v>7.9142857142857155</v>
      </c>
      <c r="F46">
        <f>COUNTIF(Table1[Director Name],Table1113[[#This Row],[Director Name]])</f>
        <v>7</v>
      </c>
      <c r="G46" cm="1">
        <f t="array" ref="G46">PERCENTILE(IF(Table1[Director Name] = Table1113[[#This Row],[Director Name]],Table1[imdb_score]),0.25)</f>
        <v>7.65</v>
      </c>
      <c r="H46" cm="1">
        <f t="array" ref="H46">PERCENTILE(IF(Table1[Director Name] = Table1113[[#This Row],[Director Name]],Table1[imdb_score]),0.5)</f>
        <v>7.9</v>
      </c>
      <c r="I46" cm="1">
        <f t="array" ref="I46">PERCENTILE(IF(Table1[Director Name] = Table1113[[#This Row],[Director Name]],Table1[imdb_score]),0.75)</f>
        <v>8.25</v>
      </c>
      <c r="J46" cm="1">
        <f t="array" ref="J46">PERCENTILE(IF(Table1[Director Name] = Table1113[[#This Row],[Director Name]],Table1[imdb_score]),1)</f>
        <v>8.5</v>
      </c>
    </row>
    <row r="47" spans="4:10" hidden="1">
      <c r="D47" t="s">
        <v>3117</v>
      </c>
      <c r="E47">
        <f>AVERAGEIF(Table1[Director Name],Table1113[[#This Row],[Director Name]],Table1[imdb_score])</f>
        <v>7.9</v>
      </c>
      <c r="F47">
        <f>COUNTIF(Table1[Director Name],Table1113[[#This Row],[Director Name]])</f>
        <v>2</v>
      </c>
      <c r="G47" cm="1">
        <f t="array" ref="G47">PERCENTILE(IF(Table1[Director Name] = Table1113[[#This Row],[Director Name]],Table1[imdb_score]),0.25)</f>
        <v>7.8</v>
      </c>
      <c r="H47" cm="1">
        <f t="array" ref="H47">PERCENTILE(IF(Table1[Director Name] = Table1113[[#This Row],[Director Name]],Table1[imdb_score]),0.5)</f>
        <v>7.9</v>
      </c>
      <c r="I47" cm="1">
        <f t="array" ref="I47">PERCENTILE(IF(Table1[Director Name] = Table1113[[#This Row],[Director Name]],Table1[imdb_score]),0.75)</f>
        <v>8</v>
      </c>
      <c r="J47" cm="1">
        <f t="array" ref="J47">PERCENTILE(IF(Table1[Director Name] = Table1113[[#This Row],[Director Name]],Table1[imdb_score]),1)</f>
        <v>8.1</v>
      </c>
    </row>
    <row r="48" spans="4:10" hidden="1">
      <c r="D48" t="s">
        <v>3351</v>
      </c>
      <c r="E48">
        <f>AVERAGEIF(Table1[Director Name],Table1113[[#This Row],[Director Name]],Table1[imdb_score])</f>
        <v>7.9</v>
      </c>
      <c r="F48">
        <f>COUNTIF(Table1[Director Name],Table1113[[#This Row],[Director Name]])</f>
        <v>1</v>
      </c>
      <c r="G48" cm="1">
        <f t="array" ref="G48">PERCENTILE(IF(Table1[Director Name] = Table1113[[#This Row],[Director Name]],Table1[imdb_score]),0.25)</f>
        <v>7.9</v>
      </c>
      <c r="H48" cm="1">
        <f t="array" ref="H48">PERCENTILE(IF(Table1[Director Name] = Table1113[[#This Row],[Director Name]],Table1[imdb_score]),0.5)</f>
        <v>7.9</v>
      </c>
      <c r="I48" cm="1">
        <f t="array" ref="I48">PERCENTILE(IF(Table1[Director Name] = Table1113[[#This Row],[Director Name]],Table1[imdb_score]),0.75)</f>
        <v>7.9</v>
      </c>
      <c r="J48" cm="1">
        <f t="array" ref="J48">PERCENTILE(IF(Table1[Director Name] = Table1113[[#This Row],[Director Name]],Table1[imdb_score]),1)</f>
        <v>7.9</v>
      </c>
    </row>
    <row r="49" spans="4:10" hidden="1">
      <c r="D49" t="s">
        <v>3740</v>
      </c>
      <c r="E49">
        <f>AVERAGEIF(Table1[Director Name],Table1113[[#This Row],[Director Name]],Table1[imdb_score])</f>
        <v>7.9</v>
      </c>
      <c r="F49">
        <f>COUNTIF(Table1[Director Name],Table1113[[#This Row],[Director Name]])</f>
        <v>1</v>
      </c>
      <c r="G49" cm="1">
        <f t="array" ref="G49">PERCENTILE(IF(Table1[Director Name] = Table1113[[#This Row],[Director Name]],Table1[imdb_score]),0.25)</f>
        <v>7.9</v>
      </c>
      <c r="H49" cm="1">
        <f t="array" ref="H49">PERCENTILE(IF(Table1[Director Name] = Table1113[[#This Row],[Director Name]],Table1[imdb_score]),0.5)</f>
        <v>7.9</v>
      </c>
      <c r="I49" cm="1">
        <f t="array" ref="I49">PERCENTILE(IF(Table1[Director Name] = Table1113[[#This Row],[Director Name]],Table1[imdb_score]),0.75)</f>
        <v>7.9</v>
      </c>
      <c r="J49" cm="1">
        <f t="array" ref="J49">PERCENTILE(IF(Table1[Director Name] = Table1113[[#This Row],[Director Name]],Table1[imdb_score]),1)</f>
        <v>7.9</v>
      </c>
    </row>
    <row r="50" spans="4:10" hidden="1">
      <c r="D50" t="s">
        <v>3829</v>
      </c>
      <c r="E50">
        <f>AVERAGEIF(Table1[Director Name],Table1113[[#This Row],[Director Name]],Table1[imdb_score])</f>
        <v>7.9</v>
      </c>
      <c r="F50">
        <f>COUNTIF(Table1[Director Name],Table1113[[#This Row],[Director Name]])</f>
        <v>1</v>
      </c>
      <c r="G50" cm="1">
        <f t="array" ref="G50">PERCENTILE(IF(Table1[Director Name] = Table1113[[#This Row],[Director Name]],Table1[imdb_score]),0.25)</f>
        <v>7.9</v>
      </c>
      <c r="H50" cm="1">
        <f t="array" ref="H50">PERCENTILE(IF(Table1[Director Name] = Table1113[[#This Row],[Director Name]],Table1[imdb_score]),0.5)</f>
        <v>7.9</v>
      </c>
      <c r="I50" cm="1">
        <f t="array" ref="I50">PERCENTILE(IF(Table1[Director Name] = Table1113[[#This Row],[Director Name]],Table1[imdb_score]),0.75)</f>
        <v>7.9</v>
      </c>
      <c r="J50" cm="1">
        <f t="array" ref="J50">PERCENTILE(IF(Table1[Director Name] = Table1113[[#This Row],[Director Name]],Table1[imdb_score]),1)</f>
        <v>7.9</v>
      </c>
    </row>
    <row r="51" spans="4:10" hidden="1">
      <c r="D51" t="s">
        <v>3871</v>
      </c>
      <c r="E51">
        <f>AVERAGEIF(Table1[Director Name],Table1113[[#This Row],[Director Name]],Table1[imdb_score])</f>
        <v>7.9</v>
      </c>
      <c r="F51">
        <f>COUNTIF(Table1[Director Name],Table1113[[#This Row],[Director Name]])</f>
        <v>1</v>
      </c>
      <c r="G51" cm="1">
        <f t="array" ref="G51">PERCENTILE(IF(Table1[Director Name] = Table1113[[#This Row],[Director Name]],Table1[imdb_score]),0.25)</f>
        <v>7.9</v>
      </c>
      <c r="H51" cm="1">
        <f t="array" ref="H51">PERCENTILE(IF(Table1[Director Name] = Table1113[[#This Row],[Director Name]],Table1[imdb_score]),0.5)</f>
        <v>7.9</v>
      </c>
      <c r="I51" cm="1">
        <f t="array" ref="I51">PERCENTILE(IF(Table1[Director Name] = Table1113[[#This Row],[Director Name]],Table1[imdb_score]),0.75)</f>
        <v>7.9</v>
      </c>
      <c r="J51" cm="1">
        <f t="array" ref="J51">PERCENTILE(IF(Table1[Director Name] = Table1113[[#This Row],[Director Name]],Table1[imdb_score]),1)</f>
        <v>7.9</v>
      </c>
    </row>
    <row r="52" spans="4:10" hidden="1">
      <c r="D52" t="s">
        <v>2014</v>
      </c>
      <c r="E52">
        <f>AVERAGEIF(Table1[Director Name],Table1113[[#This Row],[Director Name]],Table1[imdb_score])</f>
        <v>7.9</v>
      </c>
      <c r="F52">
        <f>COUNTIF(Table1[Director Name],Table1113[[#This Row],[Director Name]])</f>
        <v>1</v>
      </c>
      <c r="G52" cm="1">
        <f t="array" ref="G52">PERCENTILE(IF(Table1[Director Name] = Table1113[[#This Row],[Director Name]],Table1[imdb_score]),0.25)</f>
        <v>7.9</v>
      </c>
      <c r="H52" cm="1">
        <f t="array" ref="H52">PERCENTILE(IF(Table1[Director Name] = Table1113[[#This Row],[Director Name]],Table1[imdb_score]),0.5)</f>
        <v>7.9</v>
      </c>
      <c r="I52" cm="1">
        <f t="array" ref="I52">PERCENTILE(IF(Table1[Director Name] = Table1113[[#This Row],[Director Name]],Table1[imdb_score]),0.75)</f>
        <v>7.9</v>
      </c>
      <c r="J52" cm="1">
        <f t="array" ref="J52">PERCENTILE(IF(Table1[Director Name] = Table1113[[#This Row],[Director Name]],Table1[imdb_score]),1)</f>
        <v>7.9</v>
      </c>
    </row>
    <row r="53" spans="4:10" hidden="1">
      <c r="D53" t="s">
        <v>4227</v>
      </c>
      <c r="E53">
        <f>AVERAGEIF(Table1[Director Name],Table1113[[#This Row],[Director Name]],Table1[imdb_score])</f>
        <v>7.9</v>
      </c>
      <c r="F53">
        <f>COUNTIF(Table1[Director Name],Table1113[[#This Row],[Director Name]])</f>
        <v>1</v>
      </c>
      <c r="G53" cm="1">
        <f t="array" ref="G53">PERCENTILE(IF(Table1[Director Name] = Table1113[[#This Row],[Director Name]],Table1[imdb_score]),0.25)</f>
        <v>7.9</v>
      </c>
      <c r="H53" cm="1">
        <f t="array" ref="H53">PERCENTILE(IF(Table1[Director Name] = Table1113[[#This Row],[Director Name]],Table1[imdb_score]),0.5)</f>
        <v>7.9</v>
      </c>
      <c r="I53" cm="1">
        <f t="array" ref="I53">PERCENTILE(IF(Table1[Director Name] = Table1113[[#This Row],[Director Name]],Table1[imdb_score]),0.75)</f>
        <v>7.9</v>
      </c>
      <c r="J53" cm="1">
        <f t="array" ref="J53">PERCENTILE(IF(Table1[Director Name] = Table1113[[#This Row],[Director Name]],Table1[imdb_score]),1)</f>
        <v>7.9</v>
      </c>
    </row>
    <row r="54" spans="4:10" hidden="1">
      <c r="D54" t="s">
        <v>2113</v>
      </c>
      <c r="E54">
        <f>AVERAGEIF(Table1[Director Name],Table1113[[#This Row],[Director Name]],Table1[imdb_score])</f>
        <v>7.9</v>
      </c>
      <c r="F54">
        <f>COUNTIF(Table1[Director Name],Table1113[[#This Row],[Director Name]])</f>
        <v>1</v>
      </c>
      <c r="G54" cm="1">
        <f t="array" ref="G54">PERCENTILE(IF(Table1[Director Name] = Table1113[[#This Row],[Director Name]],Table1[imdb_score]),0.25)</f>
        <v>7.9</v>
      </c>
      <c r="H54" cm="1">
        <f t="array" ref="H54">PERCENTILE(IF(Table1[Director Name] = Table1113[[#This Row],[Director Name]],Table1[imdb_score]),0.5)</f>
        <v>7.9</v>
      </c>
      <c r="I54" cm="1">
        <f t="array" ref="I54">PERCENTILE(IF(Table1[Director Name] = Table1113[[#This Row],[Director Name]],Table1[imdb_score]),0.75)</f>
        <v>7.9</v>
      </c>
      <c r="J54" cm="1">
        <f t="array" ref="J54">PERCENTILE(IF(Table1[Director Name] = Table1113[[#This Row],[Director Name]],Table1[imdb_score]),1)</f>
        <v>7.9</v>
      </c>
    </row>
    <row r="55" spans="4:10" hidden="1">
      <c r="D55" t="s">
        <v>2252</v>
      </c>
      <c r="E55">
        <f>AVERAGEIF(Table1[Director Name],Table1113[[#This Row],[Director Name]],Table1[imdb_score])</f>
        <v>7.9</v>
      </c>
      <c r="F55">
        <f>COUNTIF(Table1[Director Name],Table1113[[#This Row],[Director Name]])</f>
        <v>1</v>
      </c>
      <c r="G55" cm="1">
        <f t="array" ref="G55">PERCENTILE(IF(Table1[Director Name] = Table1113[[#This Row],[Director Name]],Table1[imdb_score]),0.25)</f>
        <v>7.9</v>
      </c>
      <c r="H55" cm="1">
        <f t="array" ref="H55">PERCENTILE(IF(Table1[Director Name] = Table1113[[#This Row],[Director Name]],Table1[imdb_score]),0.5)</f>
        <v>7.9</v>
      </c>
      <c r="I55" cm="1">
        <f t="array" ref="I55">PERCENTILE(IF(Table1[Director Name] = Table1113[[#This Row],[Director Name]],Table1[imdb_score]),0.75)</f>
        <v>7.9</v>
      </c>
      <c r="J55" cm="1">
        <f t="array" ref="J55">PERCENTILE(IF(Table1[Director Name] = Table1113[[#This Row],[Director Name]],Table1[imdb_score]),1)</f>
        <v>7.9</v>
      </c>
    </row>
    <row r="56" spans="4:10" hidden="1">
      <c r="D56" t="s">
        <v>6168</v>
      </c>
      <c r="E56">
        <f>AVERAGEIF(Table1[Director Name],Table1113[[#This Row],[Director Name]],Table1[imdb_score])</f>
        <v>7.9</v>
      </c>
      <c r="F56">
        <f>COUNTIF(Table1[Director Name],Table1113[[#This Row],[Director Name]])</f>
        <v>1</v>
      </c>
      <c r="G56" cm="1">
        <f t="array" ref="G56">PERCENTILE(IF(Table1[Director Name] = Table1113[[#This Row],[Director Name]],Table1[imdb_score]),0.25)</f>
        <v>7.9</v>
      </c>
      <c r="H56" cm="1">
        <f t="array" ref="H56">PERCENTILE(IF(Table1[Director Name] = Table1113[[#This Row],[Director Name]],Table1[imdb_score]),0.5)</f>
        <v>7.9</v>
      </c>
      <c r="I56" cm="1">
        <f t="array" ref="I56">PERCENTILE(IF(Table1[Director Name] = Table1113[[#This Row],[Director Name]],Table1[imdb_score]),0.75)</f>
        <v>7.9</v>
      </c>
      <c r="J56" cm="1">
        <f t="array" ref="J56">PERCENTILE(IF(Table1[Director Name] = Table1113[[#This Row],[Director Name]],Table1[imdb_score]),1)</f>
        <v>7.9</v>
      </c>
    </row>
    <row r="57" spans="4:10" hidden="1">
      <c r="D57" t="s">
        <v>1565</v>
      </c>
      <c r="E57">
        <f>AVERAGEIF(Table1[Director Name],Table1113[[#This Row],[Director Name]],Table1[imdb_score])</f>
        <v>7.85</v>
      </c>
      <c r="F57">
        <f>COUNTIF(Table1[Director Name],Table1113[[#This Row],[Director Name]])</f>
        <v>2</v>
      </c>
      <c r="G57" cm="1">
        <f t="array" ref="G57">PERCENTILE(IF(Table1[Director Name] = Table1113[[#This Row],[Director Name]],Table1[imdb_score]),0.25)</f>
        <v>7.7249999999999996</v>
      </c>
      <c r="H57" cm="1">
        <f t="array" ref="H57">PERCENTILE(IF(Table1[Director Name] = Table1113[[#This Row],[Director Name]],Table1[imdb_score]),0.5)</f>
        <v>7.85</v>
      </c>
      <c r="I57" cm="1">
        <f t="array" ref="I57">PERCENTILE(IF(Table1[Director Name] = Table1113[[#This Row],[Director Name]],Table1[imdb_score]),0.75)</f>
        <v>7.9749999999999996</v>
      </c>
      <c r="J57" cm="1">
        <f t="array" ref="J57">PERCENTILE(IF(Table1[Director Name] = Table1113[[#This Row],[Director Name]],Table1[imdb_score]),1)</f>
        <v>8.1</v>
      </c>
    </row>
    <row r="58" spans="4:10" hidden="1">
      <c r="D58" t="s">
        <v>846</v>
      </c>
      <c r="E58">
        <f>AVERAGEIF(Table1[Director Name],Table1113[[#This Row],[Director Name]],Table1[imdb_score])</f>
        <v>7.8400000000000007</v>
      </c>
      <c r="F58">
        <f>COUNTIF(Table1[Director Name],Table1113[[#This Row],[Director Name]])</f>
        <v>5</v>
      </c>
      <c r="G58" cm="1">
        <f t="array" ref="G58">PERCENTILE(IF(Table1[Director Name] = Table1113[[#This Row],[Director Name]],Table1[imdb_score]),0.25)</f>
        <v>7.7</v>
      </c>
      <c r="H58" cm="1">
        <f t="array" ref="H58">PERCENTILE(IF(Table1[Director Name] = Table1113[[#This Row],[Director Name]],Table1[imdb_score]),0.5)</f>
        <v>7.8</v>
      </c>
      <c r="I58" cm="1">
        <f t="array" ref="I58">PERCENTILE(IF(Table1[Director Name] = Table1113[[#This Row],[Director Name]],Table1[imdb_score]),0.75)</f>
        <v>8.1</v>
      </c>
      <c r="J58" cm="1">
        <f t="array" ref="J58">PERCENTILE(IF(Table1[Director Name] = Table1113[[#This Row],[Director Name]],Table1[imdb_score]),1)</f>
        <v>8.1</v>
      </c>
    </row>
    <row r="59" spans="4:10" hidden="1">
      <c r="D59" t="s">
        <v>435</v>
      </c>
      <c r="E59">
        <f>AVERAGEIF(Table1[Director Name],Table1113[[#This Row],[Director Name]],Table1[imdb_score])</f>
        <v>7.8000000000000007</v>
      </c>
      <c r="F59">
        <f>COUNTIF(Table1[Director Name],Table1113[[#This Row],[Director Name]])</f>
        <v>4</v>
      </c>
      <c r="G59" cm="1">
        <f t="array" ref="G59">PERCENTILE(IF(Table1[Director Name] = Table1113[[#This Row],[Director Name]],Table1[imdb_score]),0.25)</f>
        <v>7.7750000000000004</v>
      </c>
      <c r="H59" cm="1">
        <f t="array" ref="H59">PERCENTILE(IF(Table1[Director Name] = Table1113[[#This Row],[Director Name]],Table1[imdb_score]),0.5)</f>
        <v>7.8</v>
      </c>
      <c r="I59" cm="1">
        <f t="array" ref="I59">PERCENTILE(IF(Table1[Director Name] = Table1113[[#This Row],[Director Name]],Table1[imdb_score]),0.75)</f>
        <v>7.8250000000000002</v>
      </c>
      <c r="J59" cm="1">
        <f t="array" ref="J59">PERCENTILE(IF(Table1[Director Name] = Table1113[[#This Row],[Director Name]],Table1[imdb_score]),1)</f>
        <v>7.9</v>
      </c>
    </row>
    <row r="60" spans="4:10" hidden="1">
      <c r="D60" t="s">
        <v>2632</v>
      </c>
      <c r="E60">
        <f>AVERAGEIF(Table1[Director Name],Table1113[[#This Row],[Director Name]],Table1[imdb_score])</f>
        <v>7.8000000000000007</v>
      </c>
      <c r="F60">
        <f>COUNTIF(Table1[Director Name],Table1113[[#This Row],[Director Name]])</f>
        <v>2</v>
      </c>
      <c r="G60" cm="1">
        <f t="array" ref="G60">PERCENTILE(IF(Table1[Director Name] = Table1113[[#This Row],[Director Name]],Table1[imdb_score]),0.25)</f>
        <v>7.55</v>
      </c>
      <c r="H60" cm="1">
        <f t="array" ref="H60">PERCENTILE(IF(Table1[Director Name] = Table1113[[#This Row],[Director Name]],Table1[imdb_score]),0.5)</f>
        <v>7.8000000000000007</v>
      </c>
      <c r="I60" cm="1">
        <f t="array" ref="I60">PERCENTILE(IF(Table1[Director Name] = Table1113[[#This Row],[Director Name]],Table1[imdb_score]),0.75)</f>
        <v>8.0500000000000007</v>
      </c>
      <c r="J60" cm="1">
        <f t="array" ref="J60">PERCENTILE(IF(Table1[Director Name] = Table1113[[#This Row],[Director Name]],Table1[imdb_score]),1)</f>
        <v>8.3000000000000007</v>
      </c>
    </row>
    <row r="61" spans="4:10" hidden="1">
      <c r="D61" t="s">
        <v>3477</v>
      </c>
      <c r="E61">
        <f>AVERAGEIF(Table1[Director Name],Table1113[[#This Row],[Director Name]],Table1[imdb_score])</f>
        <v>7.8</v>
      </c>
      <c r="F61">
        <f>COUNTIF(Table1[Director Name],Table1113[[#This Row],[Director Name]])</f>
        <v>1</v>
      </c>
      <c r="G61" cm="1">
        <f t="array" ref="G61">PERCENTILE(IF(Table1[Director Name] = Table1113[[#This Row],[Director Name]],Table1[imdb_score]),0.25)</f>
        <v>7.8</v>
      </c>
      <c r="H61" cm="1">
        <f t="array" ref="H61">PERCENTILE(IF(Table1[Director Name] = Table1113[[#This Row],[Director Name]],Table1[imdb_score]),0.5)</f>
        <v>7.8</v>
      </c>
      <c r="I61" cm="1">
        <f t="array" ref="I61">PERCENTILE(IF(Table1[Director Name] = Table1113[[#This Row],[Director Name]],Table1[imdb_score]),0.75)</f>
        <v>7.8</v>
      </c>
      <c r="J61" cm="1">
        <f t="array" ref="J61">PERCENTILE(IF(Table1[Director Name] = Table1113[[#This Row],[Director Name]],Table1[imdb_score]),1)</f>
        <v>7.8</v>
      </c>
    </row>
    <row r="62" spans="4:10" hidden="1">
      <c r="D62" t="s">
        <v>3722</v>
      </c>
      <c r="E62">
        <f>AVERAGEIF(Table1[Director Name],Table1113[[#This Row],[Director Name]],Table1[imdb_score])</f>
        <v>7.8</v>
      </c>
      <c r="F62">
        <f>COUNTIF(Table1[Director Name],Table1113[[#This Row],[Director Name]])</f>
        <v>1</v>
      </c>
      <c r="G62" cm="1">
        <f t="array" ref="G62">PERCENTILE(IF(Table1[Director Name] = Table1113[[#This Row],[Director Name]],Table1[imdb_score]),0.25)</f>
        <v>7.8</v>
      </c>
      <c r="H62" cm="1">
        <f t="array" ref="H62">PERCENTILE(IF(Table1[Director Name] = Table1113[[#This Row],[Director Name]],Table1[imdb_score]),0.5)</f>
        <v>7.8</v>
      </c>
      <c r="I62" cm="1">
        <f t="array" ref="I62">PERCENTILE(IF(Table1[Director Name] = Table1113[[#This Row],[Director Name]],Table1[imdb_score]),0.75)</f>
        <v>7.8</v>
      </c>
      <c r="J62" cm="1">
        <f t="array" ref="J62">PERCENTILE(IF(Table1[Director Name] = Table1113[[#This Row],[Director Name]],Table1[imdb_score]),1)</f>
        <v>7.8</v>
      </c>
    </row>
    <row r="63" spans="4:10" hidden="1">
      <c r="D63" t="s">
        <v>4395</v>
      </c>
      <c r="E63">
        <f>AVERAGEIF(Table1[Director Name],Table1113[[#This Row],[Director Name]],Table1[imdb_score])</f>
        <v>7.8</v>
      </c>
      <c r="F63">
        <f>COUNTIF(Table1[Director Name],Table1113[[#This Row],[Director Name]])</f>
        <v>1</v>
      </c>
      <c r="G63" cm="1">
        <f t="array" ref="G63">PERCENTILE(IF(Table1[Director Name] = Table1113[[#This Row],[Director Name]],Table1[imdb_score]),0.25)</f>
        <v>7.8</v>
      </c>
      <c r="H63" cm="1">
        <f t="array" ref="H63">PERCENTILE(IF(Table1[Director Name] = Table1113[[#This Row],[Director Name]],Table1[imdb_score]),0.5)</f>
        <v>7.8</v>
      </c>
      <c r="I63" cm="1">
        <f t="array" ref="I63">PERCENTILE(IF(Table1[Director Name] = Table1113[[#This Row],[Director Name]],Table1[imdb_score]),0.75)</f>
        <v>7.8</v>
      </c>
      <c r="J63" cm="1">
        <f t="array" ref="J63">PERCENTILE(IF(Table1[Director Name] = Table1113[[#This Row],[Director Name]],Table1[imdb_score]),1)</f>
        <v>7.8</v>
      </c>
    </row>
    <row r="64" spans="4:10" hidden="1">
      <c r="D64" t="s">
        <v>4468</v>
      </c>
      <c r="E64">
        <f>AVERAGEIF(Table1[Director Name],Table1113[[#This Row],[Director Name]],Table1[imdb_score])</f>
        <v>7.8</v>
      </c>
      <c r="F64">
        <f>COUNTIF(Table1[Director Name],Table1113[[#This Row],[Director Name]])</f>
        <v>1</v>
      </c>
      <c r="G64" cm="1">
        <f t="array" ref="G64">PERCENTILE(IF(Table1[Director Name] = Table1113[[#This Row],[Director Name]],Table1[imdb_score]),0.25)</f>
        <v>7.8</v>
      </c>
      <c r="H64" cm="1">
        <f t="array" ref="H64">PERCENTILE(IF(Table1[Director Name] = Table1113[[#This Row],[Director Name]],Table1[imdb_score]),0.5)</f>
        <v>7.8</v>
      </c>
      <c r="I64" cm="1">
        <f t="array" ref="I64">PERCENTILE(IF(Table1[Director Name] = Table1113[[#This Row],[Director Name]],Table1[imdb_score]),0.75)</f>
        <v>7.8</v>
      </c>
      <c r="J64" cm="1">
        <f t="array" ref="J64">PERCENTILE(IF(Table1[Director Name] = Table1113[[#This Row],[Director Name]],Table1[imdb_score]),1)</f>
        <v>7.8</v>
      </c>
    </row>
    <row r="65" spans="4:10" hidden="1">
      <c r="D65" t="s">
        <v>4537</v>
      </c>
      <c r="E65">
        <f>AVERAGEIF(Table1[Director Name],Table1113[[#This Row],[Director Name]],Table1[imdb_score])</f>
        <v>7.8</v>
      </c>
      <c r="F65">
        <f>COUNTIF(Table1[Director Name],Table1113[[#This Row],[Director Name]])</f>
        <v>1</v>
      </c>
      <c r="G65" cm="1">
        <f t="array" ref="G65">PERCENTILE(IF(Table1[Director Name] = Table1113[[#This Row],[Director Name]],Table1[imdb_score]),0.25)</f>
        <v>7.8</v>
      </c>
      <c r="H65" cm="1">
        <f t="array" ref="H65">PERCENTILE(IF(Table1[Director Name] = Table1113[[#This Row],[Director Name]],Table1[imdb_score]),0.5)</f>
        <v>7.8</v>
      </c>
      <c r="I65" cm="1">
        <f t="array" ref="I65">PERCENTILE(IF(Table1[Director Name] = Table1113[[#This Row],[Director Name]],Table1[imdb_score]),0.75)</f>
        <v>7.8</v>
      </c>
      <c r="J65" cm="1">
        <f t="array" ref="J65">PERCENTILE(IF(Table1[Director Name] = Table1113[[#This Row],[Director Name]],Table1[imdb_score]),1)</f>
        <v>7.8</v>
      </c>
    </row>
    <row r="66" spans="4:10" hidden="1">
      <c r="D66" t="s">
        <v>1474</v>
      </c>
      <c r="E66">
        <f>AVERAGEIF(Table1[Director Name],Table1113[[#This Row],[Director Name]],Table1[imdb_score])</f>
        <v>7.8</v>
      </c>
      <c r="F66">
        <f>COUNTIF(Table1[Director Name],Table1113[[#This Row],[Director Name]])</f>
        <v>1</v>
      </c>
      <c r="G66" cm="1">
        <f t="array" ref="G66">PERCENTILE(IF(Table1[Director Name] = Table1113[[#This Row],[Director Name]],Table1[imdb_score]),0.25)</f>
        <v>7.8</v>
      </c>
      <c r="H66" cm="1">
        <f t="array" ref="H66">PERCENTILE(IF(Table1[Director Name] = Table1113[[#This Row],[Director Name]],Table1[imdb_score]),0.5)</f>
        <v>7.8</v>
      </c>
      <c r="I66" cm="1">
        <f t="array" ref="I66">PERCENTILE(IF(Table1[Director Name] = Table1113[[#This Row],[Director Name]],Table1[imdb_score]),0.75)</f>
        <v>7.8</v>
      </c>
      <c r="J66" cm="1">
        <f t="array" ref="J66">PERCENTILE(IF(Table1[Director Name] = Table1113[[#This Row],[Director Name]],Table1[imdb_score]),1)</f>
        <v>7.8</v>
      </c>
    </row>
    <row r="67" spans="4:10" hidden="1">
      <c r="D67" t="s">
        <v>935</v>
      </c>
      <c r="E67">
        <f>AVERAGEIF(Table1[Director Name],Table1113[[#This Row],[Director Name]],Table1[imdb_score])</f>
        <v>7.8</v>
      </c>
      <c r="F67">
        <f>COUNTIF(Table1[Director Name],Table1113[[#This Row],[Director Name]])</f>
        <v>1</v>
      </c>
      <c r="G67" cm="1">
        <f t="array" ref="G67">PERCENTILE(IF(Table1[Director Name] = Table1113[[#This Row],[Director Name]],Table1[imdb_score]),0.25)</f>
        <v>7.8</v>
      </c>
      <c r="H67" cm="1">
        <f t="array" ref="H67">PERCENTILE(IF(Table1[Director Name] = Table1113[[#This Row],[Director Name]],Table1[imdb_score]),0.5)</f>
        <v>7.8</v>
      </c>
      <c r="I67" cm="1">
        <f t="array" ref="I67">PERCENTILE(IF(Table1[Director Name] = Table1113[[#This Row],[Director Name]],Table1[imdb_score]),0.75)</f>
        <v>7.8</v>
      </c>
      <c r="J67" cm="1">
        <f t="array" ref="J67">PERCENTILE(IF(Table1[Director Name] = Table1113[[#This Row],[Director Name]],Table1[imdb_score]),1)</f>
        <v>7.8</v>
      </c>
    </row>
    <row r="68" spans="4:10" hidden="1">
      <c r="D68" t="s">
        <v>5302</v>
      </c>
      <c r="E68">
        <f>AVERAGEIF(Table1[Director Name],Table1113[[#This Row],[Director Name]],Table1[imdb_score])</f>
        <v>7.8</v>
      </c>
      <c r="F68">
        <f>COUNTIF(Table1[Director Name],Table1113[[#This Row],[Director Name]])</f>
        <v>1</v>
      </c>
      <c r="G68" cm="1">
        <f t="array" ref="G68">PERCENTILE(IF(Table1[Director Name] = Table1113[[#This Row],[Director Name]],Table1[imdb_score]),0.25)</f>
        <v>7.8</v>
      </c>
      <c r="H68" cm="1">
        <f t="array" ref="H68">PERCENTILE(IF(Table1[Director Name] = Table1113[[#This Row],[Director Name]],Table1[imdb_score]),0.5)</f>
        <v>7.8</v>
      </c>
      <c r="I68" cm="1">
        <f t="array" ref="I68">PERCENTILE(IF(Table1[Director Name] = Table1113[[#This Row],[Director Name]],Table1[imdb_score]),0.75)</f>
        <v>7.8</v>
      </c>
      <c r="J68" cm="1">
        <f t="array" ref="J68">PERCENTILE(IF(Table1[Director Name] = Table1113[[#This Row],[Director Name]],Table1[imdb_score]),1)</f>
        <v>7.8</v>
      </c>
    </row>
    <row r="69" spans="4:10" hidden="1">
      <c r="D69" t="s">
        <v>5320</v>
      </c>
      <c r="E69">
        <f>AVERAGEIF(Table1[Director Name],Table1113[[#This Row],[Director Name]],Table1[imdb_score])</f>
        <v>7.8</v>
      </c>
      <c r="F69">
        <f>COUNTIF(Table1[Director Name],Table1113[[#This Row],[Director Name]])</f>
        <v>1</v>
      </c>
      <c r="G69" cm="1">
        <f t="array" ref="G69">PERCENTILE(IF(Table1[Director Name] = Table1113[[#This Row],[Director Name]],Table1[imdb_score]),0.25)</f>
        <v>7.8</v>
      </c>
      <c r="H69" cm="1">
        <f t="array" ref="H69">PERCENTILE(IF(Table1[Director Name] = Table1113[[#This Row],[Director Name]],Table1[imdb_score]),0.5)</f>
        <v>7.8</v>
      </c>
      <c r="I69" cm="1">
        <f t="array" ref="I69">PERCENTILE(IF(Table1[Director Name] = Table1113[[#This Row],[Director Name]],Table1[imdb_score]),0.75)</f>
        <v>7.8</v>
      </c>
      <c r="J69" cm="1">
        <f t="array" ref="J69">PERCENTILE(IF(Table1[Director Name] = Table1113[[#This Row],[Director Name]],Table1[imdb_score]),1)</f>
        <v>7.8</v>
      </c>
    </row>
    <row r="70" spans="4:10" hidden="1">
      <c r="D70" t="s">
        <v>5550</v>
      </c>
      <c r="E70">
        <f>AVERAGEIF(Table1[Director Name],Table1113[[#This Row],[Director Name]],Table1[imdb_score])</f>
        <v>7.8</v>
      </c>
      <c r="F70">
        <f>COUNTIF(Table1[Director Name],Table1113[[#This Row],[Director Name]])</f>
        <v>1</v>
      </c>
      <c r="G70" cm="1">
        <f t="array" ref="G70">PERCENTILE(IF(Table1[Director Name] = Table1113[[#This Row],[Director Name]],Table1[imdb_score]),0.25)</f>
        <v>7.8</v>
      </c>
      <c r="H70" cm="1">
        <f t="array" ref="H70">PERCENTILE(IF(Table1[Director Name] = Table1113[[#This Row],[Director Name]],Table1[imdb_score]),0.5)</f>
        <v>7.8</v>
      </c>
      <c r="I70" cm="1">
        <f t="array" ref="I70">PERCENTILE(IF(Table1[Director Name] = Table1113[[#This Row],[Director Name]],Table1[imdb_score]),0.75)</f>
        <v>7.8</v>
      </c>
      <c r="J70" cm="1">
        <f t="array" ref="J70">PERCENTILE(IF(Table1[Director Name] = Table1113[[#This Row],[Director Name]],Table1[imdb_score]),1)</f>
        <v>7.8</v>
      </c>
    </row>
    <row r="71" spans="4:10" hidden="1">
      <c r="D71" t="s">
        <v>5590</v>
      </c>
      <c r="E71">
        <f>AVERAGEIF(Table1[Director Name],Table1113[[#This Row],[Director Name]],Table1[imdb_score])</f>
        <v>7.8</v>
      </c>
      <c r="F71">
        <f>COUNTIF(Table1[Director Name],Table1113[[#This Row],[Director Name]])</f>
        <v>1</v>
      </c>
      <c r="G71" cm="1">
        <f t="array" ref="G71">PERCENTILE(IF(Table1[Director Name] = Table1113[[#This Row],[Director Name]],Table1[imdb_score]),0.25)</f>
        <v>7.8</v>
      </c>
      <c r="H71" cm="1">
        <f t="array" ref="H71">PERCENTILE(IF(Table1[Director Name] = Table1113[[#This Row],[Director Name]],Table1[imdb_score]),0.5)</f>
        <v>7.8</v>
      </c>
      <c r="I71" cm="1">
        <f t="array" ref="I71">PERCENTILE(IF(Table1[Director Name] = Table1113[[#This Row],[Director Name]],Table1[imdb_score]),0.75)</f>
        <v>7.8</v>
      </c>
      <c r="J71" cm="1">
        <f t="array" ref="J71">PERCENTILE(IF(Table1[Director Name] = Table1113[[#This Row],[Director Name]],Table1[imdb_score]),1)</f>
        <v>7.8</v>
      </c>
    </row>
    <row r="72" spans="4:10" hidden="1">
      <c r="D72" t="s">
        <v>5848</v>
      </c>
      <c r="E72">
        <f>AVERAGEIF(Table1[Director Name],Table1113[[#This Row],[Director Name]],Table1[imdb_score])</f>
        <v>7.8</v>
      </c>
      <c r="F72">
        <f>COUNTIF(Table1[Director Name],Table1113[[#This Row],[Director Name]])</f>
        <v>1</v>
      </c>
      <c r="G72" cm="1">
        <f t="array" ref="G72">PERCENTILE(IF(Table1[Director Name] = Table1113[[#This Row],[Director Name]],Table1[imdb_score]),0.25)</f>
        <v>7.8</v>
      </c>
      <c r="H72" cm="1">
        <f t="array" ref="H72">PERCENTILE(IF(Table1[Director Name] = Table1113[[#This Row],[Director Name]],Table1[imdb_score]),0.5)</f>
        <v>7.8</v>
      </c>
      <c r="I72" cm="1">
        <f t="array" ref="I72">PERCENTILE(IF(Table1[Director Name] = Table1113[[#This Row],[Director Name]],Table1[imdb_score]),0.75)</f>
        <v>7.8</v>
      </c>
      <c r="J72" cm="1">
        <f t="array" ref="J72">PERCENTILE(IF(Table1[Director Name] = Table1113[[#This Row],[Director Name]],Table1[imdb_score]),1)</f>
        <v>7.8</v>
      </c>
    </row>
    <row r="73" spans="4:10" hidden="1">
      <c r="D73" t="s">
        <v>3947</v>
      </c>
      <c r="E73">
        <f>AVERAGEIF(Table1[Director Name],Table1113[[#This Row],[Director Name]],Table1[imdb_score])</f>
        <v>7.8</v>
      </c>
      <c r="F73">
        <f>COUNTIF(Table1[Director Name],Table1113[[#This Row],[Director Name]])</f>
        <v>1</v>
      </c>
      <c r="G73" cm="1">
        <f t="array" ref="G73">PERCENTILE(IF(Table1[Director Name] = Table1113[[#This Row],[Director Name]],Table1[imdb_score]),0.25)</f>
        <v>7.8</v>
      </c>
      <c r="H73" cm="1">
        <f t="array" ref="H73">PERCENTILE(IF(Table1[Director Name] = Table1113[[#This Row],[Director Name]],Table1[imdb_score]),0.5)</f>
        <v>7.8</v>
      </c>
      <c r="I73" cm="1">
        <f t="array" ref="I73">PERCENTILE(IF(Table1[Director Name] = Table1113[[#This Row],[Director Name]],Table1[imdb_score]),0.75)</f>
        <v>7.8</v>
      </c>
      <c r="J73" cm="1">
        <f t="array" ref="J73">PERCENTILE(IF(Table1[Director Name] = Table1113[[#This Row],[Director Name]],Table1[imdb_score]),1)</f>
        <v>7.8</v>
      </c>
    </row>
    <row r="74" spans="4:10" hidden="1">
      <c r="D74" t="s">
        <v>5923</v>
      </c>
      <c r="E74">
        <f>AVERAGEIF(Table1[Director Name],Table1113[[#This Row],[Director Name]],Table1[imdb_score])</f>
        <v>7.8</v>
      </c>
      <c r="F74">
        <f>COUNTIF(Table1[Director Name],Table1113[[#This Row],[Director Name]])</f>
        <v>1</v>
      </c>
      <c r="G74" cm="1">
        <f t="array" ref="G74">PERCENTILE(IF(Table1[Director Name] = Table1113[[#This Row],[Director Name]],Table1[imdb_score]),0.25)</f>
        <v>7.8</v>
      </c>
      <c r="H74" cm="1">
        <f t="array" ref="H74">PERCENTILE(IF(Table1[Director Name] = Table1113[[#This Row],[Director Name]],Table1[imdb_score]),0.5)</f>
        <v>7.8</v>
      </c>
      <c r="I74" cm="1">
        <f t="array" ref="I74">PERCENTILE(IF(Table1[Director Name] = Table1113[[#This Row],[Director Name]],Table1[imdb_score]),0.75)</f>
        <v>7.8</v>
      </c>
      <c r="J74" cm="1">
        <f t="array" ref="J74">PERCENTILE(IF(Table1[Director Name] = Table1113[[#This Row],[Director Name]],Table1[imdb_score]),1)</f>
        <v>7.8</v>
      </c>
    </row>
    <row r="75" spans="4:10" hidden="1">
      <c r="D75" t="s">
        <v>1221</v>
      </c>
      <c r="E75">
        <f>AVERAGEIF(Table1[Director Name],Table1113[[#This Row],[Director Name]],Table1[imdb_score])</f>
        <v>7.8</v>
      </c>
      <c r="F75">
        <f>COUNTIF(Table1[Director Name],Table1113[[#This Row],[Director Name]])</f>
        <v>1</v>
      </c>
      <c r="G75" cm="1">
        <f t="array" ref="G75">PERCENTILE(IF(Table1[Director Name] = Table1113[[#This Row],[Director Name]],Table1[imdb_score]),0.25)</f>
        <v>7.8</v>
      </c>
      <c r="H75" cm="1">
        <f t="array" ref="H75">PERCENTILE(IF(Table1[Director Name] = Table1113[[#This Row],[Director Name]],Table1[imdb_score]),0.5)</f>
        <v>7.8</v>
      </c>
      <c r="I75" cm="1">
        <f t="array" ref="I75">PERCENTILE(IF(Table1[Director Name] = Table1113[[#This Row],[Director Name]],Table1[imdb_score]),0.75)</f>
        <v>7.8</v>
      </c>
      <c r="J75" cm="1">
        <f t="array" ref="J75">PERCENTILE(IF(Table1[Director Name] = Table1113[[#This Row],[Director Name]],Table1[imdb_score]),1)</f>
        <v>7.8</v>
      </c>
    </row>
    <row r="76" spans="4:10" hidden="1">
      <c r="D76" t="s">
        <v>6271</v>
      </c>
      <c r="E76">
        <f>AVERAGEIF(Table1[Director Name],Table1113[[#This Row],[Director Name]],Table1[imdb_score])</f>
        <v>7.8</v>
      </c>
      <c r="F76">
        <f>COUNTIF(Table1[Director Name],Table1113[[#This Row],[Director Name]])</f>
        <v>1</v>
      </c>
      <c r="G76" cm="1">
        <f t="array" ref="G76">PERCENTILE(IF(Table1[Director Name] = Table1113[[#This Row],[Director Name]],Table1[imdb_score]),0.25)</f>
        <v>7.8</v>
      </c>
      <c r="H76" cm="1">
        <f t="array" ref="H76">PERCENTILE(IF(Table1[Director Name] = Table1113[[#This Row],[Director Name]],Table1[imdb_score]),0.5)</f>
        <v>7.8</v>
      </c>
      <c r="I76" cm="1">
        <f t="array" ref="I76">PERCENTILE(IF(Table1[Director Name] = Table1113[[#This Row],[Director Name]],Table1[imdb_score]),0.75)</f>
        <v>7.8</v>
      </c>
      <c r="J76" cm="1">
        <f t="array" ref="J76">PERCENTILE(IF(Table1[Director Name] = Table1113[[#This Row],[Director Name]],Table1[imdb_score]),1)</f>
        <v>7.8</v>
      </c>
    </row>
    <row r="77" spans="4:10" hidden="1">
      <c r="D77" t="s">
        <v>1698</v>
      </c>
      <c r="E77">
        <f>AVERAGEIF(Table1[Director Name],Table1113[[#This Row],[Director Name]],Table1[imdb_score])</f>
        <v>7.7666666666666657</v>
      </c>
      <c r="F77">
        <f>COUNTIF(Table1[Director Name],Table1113[[#This Row],[Director Name]])</f>
        <v>3</v>
      </c>
      <c r="G77" cm="1">
        <f t="array" ref="G77">PERCENTILE(IF(Table1[Director Name] = Table1113[[#This Row],[Director Name]],Table1[imdb_score]),0.25)</f>
        <v>7.5500000000000007</v>
      </c>
      <c r="H77" cm="1">
        <f t="array" ref="H77">PERCENTILE(IF(Table1[Director Name] = Table1113[[#This Row],[Director Name]],Table1[imdb_score]),0.5)</f>
        <v>7.9</v>
      </c>
      <c r="I77" cm="1">
        <f t="array" ref="I77">PERCENTILE(IF(Table1[Director Name] = Table1113[[#This Row],[Director Name]],Table1[imdb_score]),0.75)</f>
        <v>8.0500000000000007</v>
      </c>
      <c r="J77" cm="1">
        <f t="array" ref="J77">PERCENTILE(IF(Table1[Director Name] = Table1113[[#This Row],[Director Name]],Table1[imdb_score]),1)</f>
        <v>8.1999999999999993</v>
      </c>
    </row>
    <row r="78" spans="4:10" hidden="1">
      <c r="D78" t="s">
        <v>1975</v>
      </c>
      <c r="E78">
        <f>AVERAGEIF(Table1[Director Name],Table1113[[#This Row],[Director Name]],Table1[imdb_score])</f>
        <v>7.7666666666666657</v>
      </c>
      <c r="F78">
        <f>COUNTIF(Table1[Director Name],Table1113[[#This Row],[Director Name]])</f>
        <v>3</v>
      </c>
      <c r="G78" cm="1">
        <f t="array" ref="G78">PERCENTILE(IF(Table1[Director Name] = Table1113[[#This Row],[Director Name]],Table1[imdb_score]),0.25)</f>
        <v>7.4499999999999993</v>
      </c>
      <c r="H78" cm="1">
        <f t="array" ref="H78">PERCENTILE(IF(Table1[Director Name] = Table1113[[#This Row],[Director Name]],Table1[imdb_score]),0.5)</f>
        <v>7.8</v>
      </c>
      <c r="I78" cm="1">
        <f t="array" ref="I78">PERCENTILE(IF(Table1[Director Name] = Table1113[[#This Row],[Director Name]],Table1[imdb_score]),0.75)</f>
        <v>8.1</v>
      </c>
      <c r="J78" cm="1">
        <f t="array" ref="J78">PERCENTILE(IF(Table1[Director Name] = Table1113[[#This Row],[Director Name]],Table1[imdb_score]),1)</f>
        <v>8.4</v>
      </c>
    </row>
    <row r="79" spans="4:10">
      <c r="D79" t="s">
        <v>406</v>
      </c>
      <c r="E79">
        <f>AVERAGEIF(Table1[Director Name],Table1113[[#This Row],[Director Name]],Table1[imdb_score])</f>
        <v>7.75</v>
      </c>
      <c r="F79">
        <f>COUNTIF(Table1[Director Name],Table1113[[#This Row],[Director Name]])</f>
        <v>10</v>
      </c>
      <c r="G79" cm="1">
        <f t="array" ref="G79">PERCENTILE(IF(Table1[Director Name] = Table1113[[#This Row],[Director Name]],Table1[imdb_score]),0.25)</f>
        <v>7.7</v>
      </c>
      <c r="H79" cm="1">
        <f t="array" ref="H79">PERCENTILE(IF(Table1[Director Name] = Table1113[[#This Row],[Director Name]],Table1[imdb_score]),0.5)</f>
        <v>7.8</v>
      </c>
      <c r="I79" cm="1">
        <f t="array" ref="I79">PERCENTILE(IF(Table1[Director Name] = Table1113[[#This Row],[Director Name]],Table1[imdb_score]),0.75)</f>
        <v>8.0250000000000004</v>
      </c>
      <c r="J79" cm="1">
        <f t="array" ref="J79">PERCENTILE(IF(Table1[Director Name] = Table1113[[#This Row],[Director Name]],Table1[imdb_score]),1)</f>
        <v>8.8000000000000007</v>
      </c>
    </row>
    <row r="80" spans="4:10" hidden="1">
      <c r="D80" t="s">
        <v>923</v>
      </c>
      <c r="E80">
        <f>AVERAGEIF(Table1[Director Name],Table1113[[#This Row],[Director Name]],Table1[imdb_score])</f>
        <v>7.75</v>
      </c>
      <c r="F80">
        <f>COUNTIF(Table1[Director Name],Table1113[[#This Row],[Director Name]])</f>
        <v>4</v>
      </c>
      <c r="G80" cm="1">
        <f t="array" ref="G80">PERCENTILE(IF(Table1[Director Name] = Table1113[[#This Row],[Director Name]],Table1[imdb_score]),0.25)</f>
        <v>7.5</v>
      </c>
      <c r="H80" cm="1">
        <f t="array" ref="H80">PERCENTILE(IF(Table1[Director Name] = Table1113[[#This Row],[Director Name]],Table1[imdb_score]),0.5)</f>
        <v>7.75</v>
      </c>
      <c r="I80" cm="1">
        <f t="array" ref="I80">PERCENTILE(IF(Table1[Director Name] = Table1113[[#This Row],[Director Name]],Table1[imdb_score]),0.75)</f>
        <v>8</v>
      </c>
      <c r="J80" cm="1">
        <f t="array" ref="J80">PERCENTILE(IF(Table1[Director Name] = Table1113[[#This Row],[Director Name]],Table1[imdb_score]),1)</f>
        <v>8</v>
      </c>
    </row>
    <row r="81" spans="4:10" hidden="1">
      <c r="D81" t="s">
        <v>2588</v>
      </c>
      <c r="E81">
        <f>AVERAGEIF(Table1[Director Name],Table1113[[#This Row],[Director Name]],Table1[imdb_score])</f>
        <v>7.75</v>
      </c>
      <c r="F81">
        <f>COUNTIF(Table1[Director Name],Table1113[[#This Row],[Director Name]])</f>
        <v>2</v>
      </c>
      <c r="G81" cm="1">
        <f t="array" ref="G81">PERCENTILE(IF(Table1[Director Name] = Table1113[[#This Row],[Director Name]],Table1[imdb_score]),0.25)</f>
        <v>7.7249999999999996</v>
      </c>
      <c r="H81" cm="1">
        <f t="array" ref="H81">PERCENTILE(IF(Table1[Director Name] = Table1113[[#This Row],[Director Name]],Table1[imdb_score]),0.5)</f>
        <v>7.75</v>
      </c>
      <c r="I81" cm="1">
        <f t="array" ref="I81">PERCENTILE(IF(Table1[Director Name] = Table1113[[#This Row],[Director Name]],Table1[imdb_score]),0.75)</f>
        <v>7.7750000000000004</v>
      </c>
      <c r="J81" cm="1">
        <f t="array" ref="J81">PERCENTILE(IF(Table1[Director Name] = Table1113[[#This Row],[Director Name]],Table1[imdb_score]),1)</f>
        <v>7.8</v>
      </c>
    </row>
    <row r="82" spans="4:10" hidden="1">
      <c r="D82" t="s">
        <v>2934</v>
      </c>
      <c r="E82">
        <f>AVERAGEIF(Table1[Director Name],Table1113[[#This Row],[Director Name]],Table1[imdb_score])</f>
        <v>7.75</v>
      </c>
      <c r="F82">
        <f>COUNTIF(Table1[Director Name],Table1113[[#This Row],[Director Name]])</f>
        <v>2</v>
      </c>
      <c r="G82" cm="1">
        <f t="array" ref="G82">PERCENTILE(IF(Table1[Director Name] = Table1113[[#This Row],[Director Name]],Table1[imdb_score]),0.25)</f>
        <v>7.7249999999999996</v>
      </c>
      <c r="H82" cm="1">
        <f t="array" ref="H82">PERCENTILE(IF(Table1[Director Name] = Table1113[[#This Row],[Director Name]],Table1[imdb_score]),0.5)</f>
        <v>7.75</v>
      </c>
      <c r="I82" cm="1">
        <f t="array" ref="I82">PERCENTILE(IF(Table1[Director Name] = Table1113[[#This Row],[Director Name]],Table1[imdb_score]),0.75)</f>
        <v>7.7750000000000004</v>
      </c>
      <c r="J82" cm="1">
        <f t="array" ref="J82">PERCENTILE(IF(Table1[Director Name] = Table1113[[#This Row],[Director Name]],Table1[imdb_score]),1)</f>
        <v>7.8</v>
      </c>
    </row>
    <row r="83" spans="4:10" hidden="1">
      <c r="D83" t="s">
        <v>134</v>
      </c>
      <c r="E83">
        <f>AVERAGEIF(Table1[Director Name],Table1113[[#This Row],[Director Name]],Table1[imdb_score])</f>
        <v>7.7333333333333343</v>
      </c>
      <c r="F83">
        <f>COUNTIF(Table1[Director Name],Table1113[[#This Row],[Director Name]])</f>
        <v>3</v>
      </c>
      <c r="G83" cm="1">
        <f t="array" ref="G83">PERCENTILE(IF(Table1[Director Name] = Table1113[[#This Row],[Director Name]],Table1[imdb_score]),0.25)</f>
        <v>7.3999999999999995</v>
      </c>
      <c r="H83" cm="1">
        <f t="array" ref="H83">PERCENTILE(IF(Table1[Director Name] = Table1113[[#This Row],[Director Name]],Table1[imdb_score]),0.5)</f>
        <v>8.1999999999999993</v>
      </c>
      <c r="I83" cm="1">
        <f t="array" ref="I83">PERCENTILE(IF(Table1[Director Name] = Table1113[[#This Row],[Director Name]],Table1[imdb_score]),0.75)</f>
        <v>8.3000000000000007</v>
      </c>
      <c r="J83" cm="1">
        <f t="array" ref="J83">PERCENTILE(IF(Table1[Director Name] = Table1113[[#This Row],[Director Name]],Table1[imdb_score]),1)</f>
        <v>8.4</v>
      </c>
    </row>
    <row r="84" spans="4:10" hidden="1">
      <c r="D84" t="s">
        <v>2046</v>
      </c>
      <c r="E84">
        <f>AVERAGEIF(Table1[Director Name],Table1113[[#This Row],[Director Name]],Table1[imdb_score])</f>
        <v>7.7333333333333343</v>
      </c>
      <c r="F84">
        <f>COUNTIF(Table1[Director Name],Table1113[[#This Row],[Director Name]])</f>
        <v>3</v>
      </c>
      <c r="G84" cm="1">
        <f t="array" ref="G84">PERCENTILE(IF(Table1[Director Name] = Table1113[[#This Row],[Director Name]],Table1[imdb_score]),0.25)</f>
        <v>7.65</v>
      </c>
      <c r="H84" cm="1">
        <f t="array" ref="H84">PERCENTILE(IF(Table1[Director Name] = Table1113[[#This Row],[Director Name]],Table1[imdb_score]),0.5)</f>
        <v>7.9</v>
      </c>
      <c r="I84" cm="1">
        <f t="array" ref="I84">PERCENTILE(IF(Table1[Director Name] = Table1113[[#This Row],[Director Name]],Table1[imdb_score]),0.75)</f>
        <v>7.9</v>
      </c>
      <c r="J84" cm="1">
        <f t="array" ref="J84">PERCENTILE(IF(Table1[Director Name] = Table1113[[#This Row],[Director Name]],Table1[imdb_score]),1)</f>
        <v>7.9</v>
      </c>
    </row>
    <row r="85" spans="4:10" hidden="1">
      <c r="D85" t="s">
        <v>792</v>
      </c>
      <c r="E85">
        <f>AVERAGEIF(Table1[Director Name],Table1113[[#This Row],[Director Name]],Table1[imdb_score])</f>
        <v>7.7333333333333334</v>
      </c>
      <c r="F85">
        <f>COUNTIF(Table1[Director Name],Table1113[[#This Row],[Director Name]])</f>
        <v>3</v>
      </c>
      <c r="G85" cm="1">
        <f t="array" ref="G85">PERCENTILE(IF(Table1[Director Name] = Table1113[[#This Row],[Director Name]],Table1[imdb_score]),0.25)</f>
        <v>7.6</v>
      </c>
      <c r="H85" cm="1">
        <f t="array" ref="H85">PERCENTILE(IF(Table1[Director Name] = Table1113[[#This Row],[Director Name]],Table1[imdb_score]),0.5)</f>
        <v>7.6</v>
      </c>
      <c r="I85" cm="1">
        <f t="array" ref="I85">PERCENTILE(IF(Table1[Director Name] = Table1113[[#This Row],[Director Name]],Table1[imdb_score]),0.75)</f>
        <v>7.8</v>
      </c>
      <c r="J85" cm="1">
        <f t="array" ref="J85">PERCENTILE(IF(Table1[Director Name] = Table1113[[#This Row],[Director Name]],Table1[imdb_score]),1)</f>
        <v>8</v>
      </c>
    </row>
    <row r="86" spans="4:10" hidden="1">
      <c r="D86" t="s">
        <v>1461</v>
      </c>
      <c r="E86">
        <f>AVERAGEIF(Table1[Director Name],Table1113[[#This Row],[Director Name]],Table1[imdb_score])</f>
        <v>7.7249999999999996</v>
      </c>
      <c r="F86">
        <f>COUNTIF(Table1[Director Name],Table1113[[#This Row],[Director Name]])</f>
        <v>4</v>
      </c>
      <c r="G86" cm="1">
        <f t="array" ref="G86">PERCENTILE(IF(Table1[Director Name] = Table1113[[#This Row],[Director Name]],Table1[imdb_score]),0.25)</f>
        <v>7.4</v>
      </c>
      <c r="H86" cm="1">
        <f t="array" ref="H86">PERCENTILE(IF(Table1[Director Name] = Table1113[[#This Row],[Director Name]],Table1[imdb_score]),0.5)</f>
        <v>7.7</v>
      </c>
      <c r="I86" cm="1">
        <f t="array" ref="I86">PERCENTILE(IF(Table1[Director Name] = Table1113[[#This Row],[Director Name]],Table1[imdb_score]),0.75)</f>
        <v>8.0250000000000004</v>
      </c>
      <c r="J86" cm="1">
        <f t="array" ref="J86">PERCENTILE(IF(Table1[Director Name] = Table1113[[#This Row],[Director Name]],Table1[imdb_score]),1)</f>
        <v>8.1</v>
      </c>
    </row>
    <row r="87" spans="4:10" hidden="1">
      <c r="D87" t="s">
        <v>3012</v>
      </c>
      <c r="E87">
        <f>AVERAGEIF(Table1[Director Name],Table1113[[#This Row],[Director Name]],Table1[imdb_score])</f>
        <v>7.7</v>
      </c>
      <c r="F87">
        <f>COUNTIF(Table1[Director Name],Table1113[[#This Row],[Director Name]])</f>
        <v>2</v>
      </c>
      <c r="G87" cm="1">
        <f t="array" ref="G87">PERCENTILE(IF(Table1[Director Name] = Table1113[[#This Row],[Director Name]],Table1[imdb_score]),0.25)</f>
        <v>7.7</v>
      </c>
      <c r="H87" cm="1">
        <f t="array" ref="H87">PERCENTILE(IF(Table1[Director Name] = Table1113[[#This Row],[Director Name]],Table1[imdb_score]),0.5)</f>
        <v>7.7</v>
      </c>
      <c r="I87" cm="1">
        <f t="array" ref="I87">PERCENTILE(IF(Table1[Director Name] = Table1113[[#This Row],[Director Name]],Table1[imdb_score]),0.75)</f>
        <v>7.7</v>
      </c>
      <c r="J87" cm="1">
        <f t="array" ref="J87">PERCENTILE(IF(Table1[Director Name] = Table1113[[#This Row],[Director Name]],Table1[imdb_score]),1)</f>
        <v>7.7</v>
      </c>
    </row>
    <row r="88" spans="4:10" hidden="1">
      <c r="D88" t="s">
        <v>3271</v>
      </c>
      <c r="E88">
        <f>AVERAGEIF(Table1[Director Name],Table1113[[#This Row],[Director Name]],Table1[imdb_score])</f>
        <v>7.7</v>
      </c>
      <c r="F88">
        <f>COUNTIF(Table1[Director Name],Table1113[[#This Row],[Director Name]])</f>
        <v>1</v>
      </c>
      <c r="G88" cm="1">
        <f t="array" ref="G88">PERCENTILE(IF(Table1[Director Name] = Table1113[[#This Row],[Director Name]],Table1[imdb_score]),0.25)</f>
        <v>7.7</v>
      </c>
      <c r="H88" cm="1">
        <f t="array" ref="H88">PERCENTILE(IF(Table1[Director Name] = Table1113[[#This Row],[Director Name]],Table1[imdb_score]),0.5)</f>
        <v>7.7</v>
      </c>
      <c r="I88" cm="1">
        <f t="array" ref="I88">PERCENTILE(IF(Table1[Director Name] = Table1113[[#This Row],[Director Name]],Table1[imdb_score]),0.75)</f>
        <v>7.7</v>
      </c>
      <c r="J88" cm="1">
        <f t="array" ref="J88">PERCENTILE(IF(Table1[Director Name] = Table1113[[#This Row],[Director Name]],Table1[imdb_score]),1)</f>
        <v>7.7</v>
      </c>
    </row>
    <row r="89" spans="4:10" hidden="1">
      <c r="D89" t="s">
        <v>3274</v>
      </c>
      <c r="E89">
        <f>AVERAGEIF(Table1[Director Name],Table1113[[#This Row],[Director Name]],Table1[imdb_score])</f>
        <v>7.7</v>
      </c>
      <c r="F89">
        <f>COUNTIF(Table1[Director Name],Table1113[[#This Row],[Director Name]])</f>
        <v>1</v>
      </c>
      <c r="G89" cm="1">
        <f t="array" ref="G89">PERCENTILE(IF(Table1[Director Name] = Table1113[[#This Row],[Director Name]],Table1[imdb_score]),0.25)</f>
        <v>7.7</v>
      </c>
      <c r="H89" cm="1">
        <f t="array" ref="H89">PERCENTILE(IF(Table1[Director Name] = Table1113[[#This Row],[Director Name]],Table1[imdb_score]),0.5)</f>
        <v>7.7</v>
      </c>
      <c r="I89" cm="1">
        <f t="array" ref="I89">PERCENTILE(IF(Table1[Director Name] = Table1113[[#This Row],[Director Name]],Table1[imdb_score]),0.75)</f>
        <v>7.7</v>
      </c>
      <c r="J89" cm="1">
        <f t="array" ref="J89">PERCENTILE(IF(Table1[Director Name] = Table1113[[#This Row],[Director Name]],Table1[imdb_score]),1)</f>
        <v>7.7</v>
      </c>
    </row>
    <row r="90" spans="4:10" hidden="1">
      <c r="D90" t="s">
        <v>3331</v>
      </c>
      <c r="E90">
        <f>AVERAGEIF(Table1[Director Name],Table1113[[#This Row],[Director Name]],Table1[imdb_score])</f>
        <v>7.7</v>
      </c>
      <c r="F90">
        <f>COUNTIF(Table1[Director Name],Table1113[[#This Row],[Director Name]])</f>
        <v>1</v>
      </c>
      <c r="G90" cm="1">
        <f t="array" ref="G90">PERCENTILE(IF(Table1[Director Name] = Table1113[[#This Row],[Director Name]],Table1[imdb_score]),0.25)</f>
        <v>7.7</v>
      </c>
      <c r="H90" cm="1">
        <f t="array" ref="H90">PERCENTILE(IF(Table1[Director Name] = Table1113[[#This Row],[Director Name]],Table1[imdb_score]),0.5)</f>
        <v>7.7</v>
      </c>
      <c r="I90" cm="1">
        <f t="array" ref="I90">PERCENTILE(IF(Table1[Director Name] = Table1113[[#This Row],[Director Name]],Table1[imdb_score]),0.75)</f>
        <v>7.7</v>
      </c>
      <c r="J90" cm="1">
        <f t="array" ref="J90">PERCENTILE(IF(Table1[Director Name] = Table1113[[#This Row],[Director Name]],Table1[imdb_score]),1)</f>
        <v>7.7</v>
      </c>
    </row>
    <row r="91" spans="4:10" hidden="1">
      <c r="D91" t="s">
        <v>3578</v>
      </c>
      <c r="E91">
        <f>AVERAGEIF(Table1[Director Name],Table1113[[#This Row],[Director Name]],Table1[imdb_score])</f>
        <v>7.7</v>
      </c>
      <c r="F91">
        <f>COUNTIF(Table1[Director Name],Table1113[[#This Row],[Director Name]])</f>
        <v>1</v>
      </c>
      <c r="G91" cm="1">
        <f t="array" ref="G91">PERCENTILE(IF(Table1[Director Name] = Table1113[[#This Row],[Director Name]],Table1[imdb_score]),0.25)</f>
        <v>7.7</v>
      </c>
      <c r="H91" cm="1">
        <f t="array" ref="H91">PERCENTILE(IF(Table1[Director Name] = Table1113[[#This Row],[Director Name]],Table1[imdb_score]),0.5)</f>
        <v>7.7</v>
      </c>
      <c r="I91" cm="1">
        <f t="array" ref="I91">PERCENTILE(IF(Table1[Director Name] = Table1113[[#This Row],[Director Name]],Table1[imdb_score]),0.75)</f>
        <v>7.7</v>
      </c>
      <c r="J91" cm="1">
        <f t="array" ref="J91">PERCENTILE(IF(Table1[Director Name] = Table1113[[#This Row],[Director Name]],Table1[imdb_score]),1)</f>
        <v>7.7</v>
      </c>
    </row>
    <row r="92" spans="4:10" hidden="1">
      <c r="D92" t="s">
        <v>3644</v>
      </c>
      <c r="E92">
        <f>AVERAGEIF(Table1[Director Name],Table1113[[#This Row],[Director Name]],Table1[imdb_score])</f>
        <v>7.7</v>
      </c>
      <c r="F92">
        <f>COUNTIF(Table1[Director Name],Table1113[[#This Row],[Director Name]])</f>
        <v>1</v>
      </c>
      <c r="G92" cm="1">
        <f t="array" ref="G92">PERCENTILE(IF(Table1[Director Name] = Table1113[[#This Row],[Director Name]],Table1[imdb_score]),0.25)</f>
        <v>7.7</v>
      </c>
      <c r="H92" cm="1">
        <f t="array" ref="H92">PERCENTILE(IF(Table1[Director Name] = Table1113[[#This Row],[Director Name]],Table1[imdb_score]),0.5)</f>
        <v>7.7</v>
      </c>
      <c r="I92" cm="1">
        <f t="array" ref="I92">PERCENTILE(IF(Table1[Director Name] = Table1113[[#This Row],[Director Name]],Table1[imdb_score]),0.75)</f>
        <v>7.7</v>
      </c>
      <c r="J92" cm="1">
        <f t="array" ref="J92">PERCENTILE(IF(Table1[Director Name] = Table1113[[#This Row],[Director Name]],Table1[imdb_score]),1)</f>
        <v>7.7</v>
      </c>
    </row>
    <row r="93" spans="4:10" hidden="1">
      <c r="D93" t="s">
        <v>3711</v>
      </c>
      <c r="E93">
        <f>AVERAGEIF(Table1[Director Name],Table1113[[#This Row],[Director Name]],Table1[imdb_score])</f>
        <v>7.7</v>
      </c>
      <c r="F93">
        <f>COUNTIF(Table1[Director Name],Table1113[[#This Row],[Director Name]])</f>
        <v>1</v>
      </c>
      <c r="G93" cm="1">
        <f t="array" ref="G93">PERCENTILE(IF(Table1[Director Name] = Table1113[[#This Row],[Director Name]],Table1[imdb_score]),0.25)</f>
        <v>7.7</v>
      </c>
      <c r="H93" cm="1">
        <f t="array" ref="H93">PERCENTILE(IF(Table1[Director Name] = Table1113[[#This Row],[Director Name]],Table1[imdb_score]),0.5)</f>
        <v>7.7</v>
      </c>
      <c r="I93" cm="1">
        <f t="array" ref="I93">PERCENTILE(IF(Table1[Director Name] = Table1113[[#This Row],[Director Name]],Table1[imdb_score]),0.75)</f>
        <v>7.7</v>
      </c>
      <c r="J93" cm="1">
        <f t="array" ref="J93">PERCENTILE(IF(Table1[Director Name] = Table1113[[#This Row],[Director Name]],Table1[imdb_score]),1)</f>
        <v>7.7</v>
      </c>
    </row>
    <row r="94" spans="4:10" hidden="1">
      <c r="D94" t="s">
        <v>3766</v>
      </c>
      <c r="E94">
        <f>AVERAGEIF(Table1[Director Name],Table1113[[#This Row],[Director Name]],Table1[imdb_score])</f>
        <v>7.7</v>
      </c>
      <c r="F94">
        <f>COUNTIF(Table1[Director Name],Table1113[[#This Row],[Director Name]])</f>
        <v>1</v>
      </c>
      <c r="G94" cm="1">
        <f t="array" ref="G94">PERCENTILE(IF(Table1[Director Name] = Table1113[[#This Row],[Director Name]],Table1[imdb_score]),0.25)</f>
        <v>7.7</v>
      </c>
      <c r="H94" cm="1">
        <f t="array" ref="H94">PERCENTILE(IF(Table1[Director Name] = Table1113[[#This Row],[Director Name]],Table1[imdb_score]),0.5)</f>
        <v>7.7</v>
      </c>
      <c r="I94" cm="1">
        <f t="array" ref="I94">PERCENTILE(IF(Table1[Director Name] = Table1113[[#This Row],[Director Name]],Table1[imdb_score]),0.75)</f>
        <v>7.7</v>
      </c>
      <c r="J94" cm="1">
        <f t="array" ref="J94">PERCENTILE(IF(Table1[Director Name] = Table1113[[#This Row],[Director Name]],Table1[imdb_score]),1)</f>
        <v>7.7</v>
      </c>
    </row>
    <row r="95" spans="4:10" hidden="1">
      <c r="D95" t="s">
        <v>4040</v>
      </c>
      <c r="E95">
        <f>AVERAGEIF(Table1[Director Name],Table1113[[#This Row],[Director Name]],Table1[imdb_score])</f>
        <v>7.7</v>
      </c>
      <c r="F95">
        <f>COUNTIF(Table1[Director Name],Table1113[[#This Row],[Director Name]])</f>
        <v>1</v>
      </c>
      <c r="G95" cm="1">
        <f t="array" ref="G95">PERCENTILE(IF(Table1[Director Name] = Table1113[[#This Row],[Director Name]],Table1[imdb_score]),0.25)</f>
        <v>7.7</v>
      </c>
      <c r="H95" cm="1">
        <f t="array" ref="H95">PERCENTILE(IF(Table1[Director Name] = Table1113[[#This Row],[Director Name]],Table1[imdb_score]),0.5)</f>
        <v>7.7</v>
      </c>
      <c r="I95" cm="1">
        <f t="array" ref="I95">PERCENTILE(IF(Table1[Director Name] = Table1113[[#This Row],[Director Name]],Table1[imdb_score]),0.75)</f>
        <v>7.7</v>
      </c>
      <c r="J95" cm="1">
        <f t="array" ref="J95">PERCENTILE(IF(Table1[Director Name] = Table1113[[#This Row],[Director Name]],Table1[imdb_score]),1)</f>
        <v>7.7</v>
      </c>
    </row>
    <row r="96" spans="4:10" hidden="1">
      <c r="D96" t="s">
        <v>4178</v>
      </c>
      <c r="E96">
        <f>AVERAGEIF(Table1[Director Name],Table1113[[#This Row],[Director Name]],Table1[imdb_score])</f>
        <v>7.7</v>
      </c>
      <c r="F96">
        <f>COUNTIF(Table1[Director Name],Table1113[[#This Row],[Director Name]])</f>
        <v>1</v>
      </c>
      <c r="G96" cm="1">
        <f t="array" ref="G96">PERCENTILE(IF(Table1[Director Name] = Table1113[[#This Row],[Director Name]],Table1[imdb_score]),0.25)</f>
        <v>7.7</v>
      </c>
      <c r="H96" cm="1">
        <f t="array" ref="H96">PERCENTILE(IF(Table1[Director Name] = Table1113[[#This Row],[Director Name]],Table1[imdb_score]),0.5)</f>
        <v>7.7</v>
      </c>
      <c r="I96" cm="1">
        <f t="array" ref="I96">PERCENTILE(IF(Table1[Director Name] = Table1113[[#This Row],[Director Name]],Table1[imdb_score]),0.75)</f>
        <v>7.7</v>
      </c>
      <c r="J96" cm="1">
        <f t="array" ref="J96">PERCENTILE(IF(Table1[Director Name] = Table1113[[#This Row],[Director Name]],Table1[imdb_score]),1)</f>
        <v>7.7</v>
      </c>
    </row>
    <row r="97" spans="4:10" hidden="1">
      <c r="D97" t="s">
        <v>4237</v>
      </c>
      <c r="E97">
        <f>AVERAGEIF(Table1[Director Name],Table1113[[#This Row],[Director Name]],Table1[imdb_score])</f>
        <v>7.7</v>
      </c>
      <c r="F97">
        <f>COUNTIF(Table1[Director Name],Table1113[[#This Row],[Director Name]])</f>
        <v>1</v>
      </c>
      <c r="G97" cm="1">
        <f t="array" ref="G97">PERCENTILE(IF(Table1[Director Name] = Table1113[[#This Row],[Director Name]],Table1[imdb_score]),0.25)</f>
        <v>7.7</v>
      </c>
      <c r="H97" cm="1">
        <f t="array" ref="H97">PERCENTILE(IF(Table1[Director Name] = Table1113[[#This Row],[Director Name]],Table1[imdb_score]),0.5)</f>
        <v>7.7</v>
      </c>
      <c r="I97" cm="1">
        <f t="array" ref="I97">PERCENTILE(IF(Table1[Director Name] = Table1113[[#This Row],[Director Name]],Table1[imdb_score]),0.75)</f>
        <v>7.7</v>
      </c>
      <c r="J97" cm="1">
        <f t="array" ref="J97">PERCENTILE(IF(Table1[Director Name] = Table1113[[#This Row],[Director Name]],Table1[imdb_score]),1)</f>
        <v>7.7</v>
      </c>
    </row>
    <row r="98" spans="4:10" hidden="1">
      <c r="D98" t="s">
        <v>4264</v>
      </c>
      <c r="E98">
        <f>AVERAGEIF(Table1[Director Name],Table1113[[#This Row],[Director Name]],Table1[imdb_score])</f>
        <v>7.7</v>
      </c>
      <c r="F98">
        <f>COUNTIF(Table1[Director Name],Table1113[[#This Row],[Director Name]])</f>
        <v>1</v>
      </c>
      <c r="G98" cm="1">
        <f t="array" ref="G98">PERCENTILE(IF(Table1[Director Name] = Table1113[[#This Row],[Director Name]],Table1[imdb_score]),0.25)</f>
        <v>7.7</v>
      </c>
      <c r="H98" cm="1">
        <f t="array" ref="H98">PERCENTILE(IF(Table1[Director Name] = Table1113[[#This Row],[Director Name]],Table1[imdb_score]),0.5)</f>
        <v>7.7</v>
      </c>
      <c r="I98" cm="1">
        <f t="array" ref="I98">PERCENTILE(IF(Table1[Director Name] = Table1113[[#This Row],[Director Name]],Table1[imdb_score]),0.75)</f>
        <v>7.7</v>
      </c>
      <c r="J98" cm="1">
        <f t="array" ref="J98">PERCENTILE(IF(Table1[Director Name] = Table1113[[#This Row],[Director Name]],Table1[imdb_score]),1)</f>
        <v>7.7</v>
      </c>
    </row>
    <row r="99" spans="4:10" hidden="1">
      <c r="D99" t="s">
        <v>4920</v>
      </c>
      <c r="E99">
        <f>AVERAGEIF(Table1[Director Name],Table1113[[#This Row],[Director Name]],Table1[imdb_score])</f>
        <v>7.7</v>
      </c>
      <c r="F99">
        <f>COUNTIF(Table1[Director Name],Table1113[[#This Row],[Director Name]])</f>
        <v>1</v>
      </c>
      <c r="G99" cm="1">
        <f t="array" ref="G99">PERCENTILE(IF(Table1[Director Name] = Table1113[[#This Row],[Director Name]],Table1[imdb_score]),0.25)</f>
        <v>7.7</v>
      </c>
      <c r="H99" cm="1">
        <f t="array" ref="H99">PERCENTILE(IF(Table1[Director Name] = Table1113[[#This Row],[Director Name]],Table1[imdb_score]),0.5)</f>
        <v>7.7</v>
      </c>
      <c r="I99" cm="1">
        <f t="array" ref="I99">PERCENTILE(IF(Table1[Director Name] = Table1113[[#This Row],[Director Name]],Table1[imdb_score]),0.75)</f>
        <v>7.7</v>
      </c>
      <c r="J99" cm="1">
        <f t="array" ref="J99">PERCENTILE(IF(Table1[Director Name] = Table1113[[#This Row],[Director Name]],Table1[imdb_score]),1)</f>
        <v>7.7</v>
      </c>
    </row>
    <row r="100" spans="4:10" hidden="1">
      <c r="D100" t="s">
        <v>5080</v>
      </c>
      <c r="E100">
        <f>AVERAGEIF(Table1[Director Name],Table1113[[#This Row],[Director Name]],Table1[imdb_score])</f>
        <v>7.7</v>
      </c>
      <c r="F100">
        <f>COUNTIF(Table1[Director Name],Table1113[[#This Row],[Director Name]])</f>
        <v>1</v>
      </c>
      <c r="G100" cm="1">
        <f t="array" ref="G100">PERCENTILE(IF(Table1[Director Name] = Table1113[[#This Row],[Director Name]],Table1[imdb_score]),0.25)</f>
        <v>7.7</v>
      </c>
      <c r="H100" cm="1">
        <f t="array" ref="H100">PERCENTILE(IF(Table1[Director Name] = Table1113[[#This Row],[Director Name]],Table1[imdb_score]),0.5)</f>
        <v>7.7</v>
      </c>
      <c r="I100" cm="1">
        <f t="array" ref="I100">PERCENTILE(IF(Table1[Director Name] = Table1113[[#This Row],[Director Name]],Table1[imdb_score]),0.75)</f>
        <v>7.7</v>
      </c>
      <c r="J100" cm="1">
        <f t="array" ref="J100">PERCENTILE(IF(Table1[Director Name] = Table1113[[#This Row],[Director Name]],Table1[imdb_score]),1)</f>
        <v>7.7</v>
      </c>
    </row>
    <row r="101" spans="4:10" hidden="1">
      <c r="D101" t="s">
        <v>5180</v>
      </c>
      <c r="E101">
        <f>AVERAGEIF(Table1[Director Name],Table1113[[#This Row],[Director Name]],Table1[imdb_score])</f>
        <v>7.7</v>
      </c>
      <c r="F101">
        <f>COUNTIF(Table1[Director Name],Table1113[[#This Row],[Director Name]])</f>
        <v>1</v>
      </c>
      <c r="G101" cm="1">
        <f t="array" ref="G101">PERCENTILE(IF(Table1[Director Name] = Table1113[[#This Row],[Director Name]],Table1[imdb_score]),0.25)</f>
        <v>7.7</v>
      </c>
      <c r="H101" cm="1">
        <f t="array" ref="H101">PERCENTILE(IF(Table1[Director Name] = Table1113[[#This Row],[Director Name]],Table1[imdb_score]),0.5)</f>
        <v>7.7</v>
      </c>
      <c r="I101" cm="1">
        <f t="array" ref="I101">PERCENTILE(IF(Table1[Director Name] = Table1113[[#This Row],[Director Name]],Table1[imdb_score]),0.75)</f>
        <v>7.7</v>
      </c>
      <c r="J101" cm="1">
        <f t="array" ref="J101">PERCENTILE(IF(Table1[Director Name] = Table1113[[#This Row],[Director Name]],Table1[imdb_score]),1)</f>
        <v>7.7</v>
      </c>
    </row>
    <row r="102" spans="4:10" hidden="1">
      <c r="D102" t="s">
        <v>5675</v>
      </c>
      <c r="E102">
        <f>AVERAGEIF(Table1[Director Name],Table1113[[#This Row],[Director Name]],Table1[imdb_score])</f>
        <v>7.7</v>
      </c>
      <c r="F102">
        <f>COUNTIF(Table1[Director Name],Table1113[[#This Row],[Director Name]])</f>
        <v>1</v>
      </c>
      <c r="G102" cm="1">
        <f t="array" ref="G102">PERCENTILE(IF(Table1[Director Name] = Table1113[[#This Row],[Director Name]],Table1[imdb_score]),0.25)</f>
        <v>7.7</v>
      </c>
      <c r="H102" cm="1">
        <f t="array" ref="H102">PERCENTILE(IF(Table1[Director Name] = Table1113[[#This Row],[Director Name]],Table1[imdb_score]),0.5)</f>
        <v>7.7</v>
      </c>
      <c r="I102" cm="1">
        <f t="array" ref="I102">PERCENTILE(IF(Table1[Director Name] = Table1113[[#This Row],[Director Name]],Table1[imdb_score]),0.75)</f>
        <v>7.7</v>
      </c>
      <c r="J102" cm="1">
        <f t="array" ref="J102">PERCENTILE(IF(Table1[Director Name] = Table1113[[#This Row],[Director Name]],Table1[imdb_score]),1)</f>
        <v>7.7</v>
      </c>
    </row>
    <row r="103" spans="4:10" hidden="1">
      <c r="D103" t="s">
        <v>5686</v>
      </c>
      <c r="E103">
        <f>AVERAGEIF(Table1[Director Name],Table1113[[#This Row],[Director Name]],Table1[imdb_score])</f>
        <v>7.7</v>
      </c>
      <c r="F103">
        <f>COUNTIF(Table1[Director Name],Table1113[[#This Row],[Director Name]])</f>
        <v>1</v>
      </c>
      <c r="G103" cm="1">
        <f t="array" ref="G103">PERCENTILE(IF(Table1[Director Name] = Table1113[[#This Row],[Director Name]],Table1[imdb_score]),0.25)</f>
        <v>7.7</v>
      </c>
      <c r="H103" cm="1">
        <f t="array" ref="H103">PERCENTILE(IF(Table1[Director Name] = Table1113[[#This Row],[Director Name]],Table1[imdb_score]),0.5)</f>
        <v>7.7</v>
      </c>
      <c r="I103" cm="1">
        <f t="array" ref="I103">PERCENTILE(IF(Table1[Director Name] = Table1113[[#This Row],[Director Name]],Table1[imdb_score]),0.75)</f>
        <v>7.7</v>
      </c>
      <c r="J103" cm="1">
        <f t="array" ref="J103">PERCENTILE(IF(Table1[Director Name] = Table1113[[#This Row],[Director Name]],Table1[imdb_score]),1)</f>
        <v>7.7</v>
      </c>
    </row>
    <row r="104" spans="4:10" hidden="1">
      <c r="D104" t="s">
        <v>5824</v>
      </c>
      <c r="E104">
        <f>AVERAGEIF(Table1[Director Name],Table1113[[#This Row],[Director Name]],Table1[imdb_score])</f>
        <v>7.7</v>
      </c>
      <c r="F104">
        <f>COUNTIF(Table1[Director Name],Table1113[[#This Row],[Director Name]])</f>
        <v>1</v>
      </c>
      <c r="G104" cm="1">
        <f t="array" ref="G104">PERCENTILE(IF(Table1[Director Name] = Table1113[[#This Row],[Director Name]],Table1[imdb_score]),0.25)</f>
        <v>7.7</v>
      </c>
      <c r="H104" cm="1">
        <f t="array" ref="H104">PERCENTILE(IF(Table1[Director Name] = Table1113[[#This Row],[Director Name]],Table1[imdb_score]),0.5)</f>
        <v>7.7</v>
      </c>
      <c r="I104" cm="1">
        <f t="array" ref="I104">PERCENTILE(IF(Table1[Director Name] = Table1113[[#This Row],[Director Name]],Table1[imdb_score]),0.75)</f>
        <v>7.7</v>
      </c>
      <c r="J104" cm="1">
        <f t="array" ref="J104">PERCENTILE(IF(Table1[Director Name] = Table1113[[#This Row],[Director Name]],Table1[imdb_score]),1)</f>
        <v>7.7</v>
      </c>
    </row>
    <row r="105" spans="4:10" hidden="1">
      <c r="D105" t="s">
        <v>5912</v>
      </c>
      <c r="E105">
        <f>AVERAGEIF(Table1[Director Name],Table1113[[#This Row],[Director Name]],Table1[imdb_score])</f>
        <v>7.7</v>
      </c>
      <c r="F105">
        <f>COUNTIF(Table1[Director Name],Table1113[[#This Row],[Director Name]])</f>
        <v>1</v>
      </c>
      <c r="G105" cm="1">
        <f t="array" ref="G105">PERCENTILE(IF(Table1[Director Name] = Table1113[[#This Row],[Director Name]],Table1[imdb_score]),0.25)</f>
        <v>7.7</v>
      </c>
      <c r="H105" cm="1">
        <f t="array" ref="H105">PERCENTILE(IF(Table1[Director Name] = Table1113[[#This Row],[Director Name]],Table1[imdb_score]),0.5)</f>
        <v>7.7</v>
      </c>
      <c r="I105" cm="1">
        <f t="array" ref="I105">PERCENTILE(IF(Table1[Director Name] = Table1113[[#This Row],[Director Name]],Table1[imdb_score]),0.75)</f>
        <v>7.7</v>
      </c>
      <c r="J105" cm="1">
        <f t="array" ref="J105">PERCENTILE(IF(Table1[Director Name] = Table1113[[#This Row],[Director Name]],Table1[imdb_score]),1)</f>
        <v>7.7</v>
      </c>
    </row>
    <row r="106" spans="4:10" hidden="1">
      <c r="D106" t="s">
        <v>6389</v>
      </c>
      <c r="E106">
        <f>AVERAGEIF(Table1[Director Name],Table1113[[#This Row],[Director Name]],Table1[imdb_score])</f>
        <v>7.7</v>
      </c>
      <c r="F106">
        <f>COUNTIF(Table1[Director Name],Table1113[[#This Row],[Director Name]])</f>
        <v>1</v>
      </c>
      <c r="G106" cm="1">
        <f t="array" ref="G106">PERCENTILE(IF(Table1[Director Name] = Table1113[[#This Row],[Director Name]],Table1[imdb_score]),0.25)</f>
        <v>7.7</v>
      </c>
      <c r="H106" cm="1">
        <f t="array" ref="H106">PERCENTILE(IF(Table1[Director Name] = Table1113[[#This Row],[Director Name]],Table1[imdb_score]),0.5)</f>
        <v>7.7</v>
      </c>
      <c r="I106" cm="1">
        <f t="array" ref="I106">PERCENTILE(IF(Table1[Director Name] = Table1113[[#This Row],[Director Name]],Table1[imdb_score]),0.75)</f>
        <v>7.7</v>
      </c>
      <c r="J106" cm="1">
        <f t="array" ref="J106">PERCENTILE(IF(Table1[Director Name] = Table1113[[#This Row],[Director Name]],Table1[imdb_score]),1)</f>
        <v>7.7</v>
      </c>
    </row>
    <row r="107" spans="4:10" hidden="1">
      <c r="D107" t="s">
        <v>400</v>
      </c>
      <c r="E107">
        <f>AVERAGEIF(Table1[Director Name],Table1113[[#This Row],[Director Name]],Table1[imdb_score])</f>
        <v>7.7</v>
      </c>
      <c r="F107">
        <f>COUNTIF(Table1[Director Name],Table1113[[#This Row],[Director Name]])</f>
        <v>1</v>
      </c>
      <c r="G107" cm="1">
        <f t="array" ref="G107">PERCENTILE(IF(Table1[Director Name] = Table1113[[#This Row],[Director Name]],Table1[imdb_score]),0.25)</f>
        <v>7.7</v>
      </c>
      <c r="H107" cm="1">
        <f t="array" ref="H107">PERCENTILE(IF(Table1[Director Name] = Table1113[[#This Row],[Director Name]],Table1[imdb_score]),0.5)</f>
        <v>7.7</v>
      </c>
      <c r="I107" cm="1">
        <f t="array" ref="I107">PERCENTILE(IF(Table1[Director Name] = Table1113[[#This Row],[Director Name]],Table1[imdb_score]),0.75)</f>
        <v>7.7</v>
      </c>
      <c r="J107" cm="1">
        <f t="array" ref="J107">PERCENTILE(IF(Table1[Director Name] = Table1113[[#This Row],[Director Name]],Table1[imdb_score]),1)</f>
        <v>7.7</v>
      </c>
    </row>
    <row r="108" spans="4:10" hidden="1">
      <c r="D108" t="s">
        <v>6507</v>
      </c>
      <c r="E108">
        <f>AVERAGEIF(Table1[Director Name],Table1113[[#This Row],[Director Name]],Table1[imdb_score])</f>
        <v>7.7</v>
      </c>
      <c r="F108">
        <f>COUNTIF(Table1[Director Name],Table1113[[#This Row],[Director Name]])</f>
        <v>1</v>
      </c>
      <c r="G108" cm="1">
        <f t="array" ref="G108">PERCENTILE(IF(Table1[Director Name] = Table1113[[#This Row],[Director Name]],Table1[imdb_score]),0.25)</f>
        <v>7.7</v>
      </c>
      <c r="H108" cm="1">
        <f t="array" ref="H108">PERCENTILE(IF(Table1[Director Name] = Table1113[[#This Row],[Director Name]],Table1[imdb_score]),0.5)</f>
        <v>7.7</v>
      </c>
      <c r="I108" cm="1">
        <f t="array" ref="I108">PERCENTILE(IF(Table1[Director Name] = Table1113[[#This Row],[Director Name]],Table1[imdb_score]),0.75)</f>
        <v>7.7</v>
      </c>
      <c r="J108" cm="1">
        <f t="array" ref="J108">PERCENTILE(IF(Table1[Director Name] = Table1113[[#This Row],[Director Name]],Table1[imdb_score]),1)</f>
        <v>7.7</v>
      </c>
    </row>
    <row r="109" spans="4:10" hidden="1">
      <c r="D109" t="s">
        <v>1371</v>
      </c>
      <c r="E109">
        <f>AVERAGEIF(Table1[Director Name],Table1113[[#This Row],[Director Name]],Table1[imdb_score])</f>
        <v>7.6999999999999993</v>
      </c>
      <c r="F109">
        <f>COUNTIF(Table1[Director Name],Table1113[[#This Row],[Director Name]])</f>
        <v>2</v>
      </c>
      <c r="G109" cm="1">
        <f t="array" ref="G109">PERCENTILE(IF(Table1[Director Name] = Table1113[[#This Row],[Director Name]],Table1[imdb_score]),0.25)</f>
        <v>7.6499999999999995</v>
      </c>
      <c r="H109" cm="1">
        <f t="array" ref="H109">PERCENTILE(IF(Table1[Director Name] = Table1113[[#This Row],[Director Name]],Table1[imdb_score]),0.5)</f>
        <v>7.6999999999999993</v>
      </c>
      <c r="I109" cm="1">
        <f t="array" ref="I109">PERCENTILE(IF(Table1[Director Name] = Table1113[[#This Row],[Director Name]],Table1[imdb_score]),0.75)</f>
        <v>7.75</v>
      </c>
      <c r="J109" cm="1">
        <f t="array" ref="J109">PERCENTILE(IF(Table1[Director Name] = Table1113[[#This Row],[Director Name]],Table1[imdb_score]),1)</f>
        <v>7.8</v>
      </c>
    </row>
    <row r="110" spans="4:10" hidden="1">
      <c r="D110" t="s">
        <v>3024</v>
      </c>
      <c r="E110">
        <f>AVERAGEIF(Table1[Director Name],Table1113[[#This Row],[Director Name]],Table1[imdb_score])</f>
        <v>7.6999999999999993</v>
      </c>
      <c r="F110">
        <f>COUNTIF(Table1[Director Name],Table1113[[#This Row],[Director Name]])</f>
        <v>2</v>
      </c>
      <c r="G110" cm="1">
        <f t="array" ref="G110">PERCENTILE(IF(Table1[Director Name] = Table1113[[#This Row],[Director Name]],Table1[imdb_score]),0.25)</f>
        <v>7.5</v>
      </c>
      <c r="H110" cm="1">
        <f t="array" ref="H110">PERCENTILE(IF(Table1[Director Name] = Table1113[[#This Row],[Director Name]],Table1[imdb_score]),0.5)</f>
        <v>7.6999999999999993</v>
      </c>
      <c r="I110" cm="1">
        <f t="array" ref="I110">PERCENTILE(IF(Table1[Director Name] = Table1113[[#This Row],[Director Name]],Table1[imdb_score]),0.75)</f>
        <v>7.8999999999999995</v>
      </c>
      <c r="J110" cm="1">
        <f t="array" ref="J110">PERCENTILE(IF(Table1[Director Name] = Table1113[[#This Row],[Director Name]],Table1[imdb_score]),1)</f>
        <v>8.1</v>
      </c>
    </row>
    <row r="111" spans="4:10">
      <c r="D111" t="s">
        <v>150</v>
      </c>
      <c r="E111">
        <f>AVERAGEIF(Table1[Director Name],Table1113[[#This Row],[Director Name]],Table1[imdb_score])</f>
        <v>7.6750000000000016</v>
      </c>
      <c r="F111">
        <f>COUNTIF(Table1[Director Name],Table1113[[#This Row],[Director Name]])</f>
        <v>12</v>
      </c>
      <c r="G111" cm="1">
        <f t="array" ref="G111">PERCENTILE(IF(Table1[Director Name] = Table1113[[#This Row],[Director Name]],Table1[imdb_score]),0.25)</f>
        <v>7.2</v>
      </c>
      <c r="H111" cm="1">
        <f t="array" ref="H111">PERCENTILE(IF(Table1[Director Name] = Table1113[[#This Row],[Director Name]],Table1[imdb_score]),0.5)</f>
        <v>7.45</v>
      </c>
      <c r="I111" cm="1">
        <f t="array" ref="I111">PERCENTILE(IF(Table1[Director Name] = Table1113[[#This Row],[Director Name]],Table1[imdb_score]),0.75)</f>
        <v>8.1</v>
      </c>
      <c r="J111" cm="1">
        <f t="array" ref="J111">PERCENTILE(IF(Table1[Director Name] = Table1113[[#This Row],[Director Name]],Table1[imdb_score]),1)</f>
        <v>8.9</v>
      </c>
    </row>
    <row r="112" spans="4:10">
      <c r="D112" t="s">
        <v>280</v>
      </c>
      <c r="E112">
        <f>AVERAGEIF(Table1[Director Name],Table1113[[#This Row],[Director Name]],Table1[imdb_score])</f>
        <v>7.6749999999999998</v>
      </c>
      <c r="F112">
        <f>COUNTIF(Table1[Director Name],Table1113[[#This Row],[Director Name]])</f>
        <v>16</v>
      </c>
      <c r="G112" cm="1">
        <f t="array" ref="G112">PERCENTILE(IF(Table1[Director Name] = Table1113[[#This Row],[Director Name]],Table1[imdb_score]),0.25)</f>
        <v>7.2750000000000004</v>
      </c>
      <c r="H112" cm="1">
        <f t="array" ref="H112">PERCENTILE(IF(Table1[Director Name] = Table1113[[#This Row],[Director Name]],Table1[imdb_score]),0.5)</f>
        <v>7.5</v>
      </c>
      <c r="I112" cm="1">
        <f t="array" ref="I112">PERCENTILE(IF(Table1[Director Name] = Table1113[[#This Row],[Director Name]],Table1[imdb_score]),0.75)</f>
        <v>8.1999999999999993</v>
      </c>
      <c r="J112" cm="1">
        <f t="array" ref="J112">PERCENTILE(IF(Table1[Director Name] = Table1113[[#This Row],[Director Name]],Table1[imdb_score]),1)</f>
        <v>8.6999999999999993</v>
      </c>
    </row>
    <row r="113" spans="4:10" hidden="1">
      <c r="D113" t="s">
        <v>2178</v>
      </c>
      <c r="E113">
        <f>AVERAGEIF(Table1[Director Name],Table1113[[#This Row],[Director Name]],Table1[imdb_score])</f>
        <v>7.666666666666667</v>
      </c>
      <c r="F113">
        <f>COUNTIF(Table1[Director Name],Table1113[[#This Row],[Director Name]])</f>
        <v>3</v>
      </c>
      <c r="G113" cm="1">
        <f t="array" ref="G113">PERCENTILE(IF(Table1[Director Name] = Table1113[[#This Row],[Director Name]],Table1[imdb_score]),0.25)</f>
        <v>7.35</v>
      </c>
      <c r="H113" cm="1">
        <f t="array" ref="H113">PERCENTILE(IF(Table1[Director Name] = Table1113[[#This Row],[Director Name]],Table1[imdb_score]),0.5)</f>
        <v>8.1</v>
      </c>
      <c r="I113" cm="1">
        <f t="array" ref="I113">PERCENTILE(IF(Table1[Director Name] = Table1113[[#This Row],[Director Name]],Table1[imdb_score]),0.75)</f>
        <v>8.1999999999999993</v>
      </c>
      <c r="J113" cm="1">
        <f t="array" ref="J113">PERCENTILE(IF(Table1[Director Name] = Table1113[[#This Row],[Director Name]],Table1[imdb_score]),1)</f>
        <v>8.3000000000000007</v>
      </c>
    </row>
    <row r="114" spans="4:10">
      <c r="D114" t="s">
        <v>440</v>
      </c>
      <c r="E114">
        <f>AVERAGEIF(Table1[Director Name],Table1113[[#This Row],[Director Name]],Table1[imdb_score])</f>
        <v>7.6555555555555559</v>
      </c>
      <c r="F114">
        <f>COUNTIF(Table1[Director Name],Table1113[[#This Row],[Director Name]])</f>
        <v>9</v>
      </c>
      <c r="G114" cm="1">
        <f t="array" ref="G114">PERCENTILE(IF(Table1[Director Name] = Table1113[[#This Row],[Director Name]],Table1[imdb_score]),0.25)</f>
        <v>7.1</v>
      </c>
      <c r="H114" cm="1">
        <f t="array" ref="H114">PERCENTILE(IF(Table1[Director Name] = Table1113[[#This Row],[Director Name]],Table1[imdb_score]),0.5)</f>
        <v>7.5</v>
      </c>
      <c r="I114" cm="1">
        <f t="array" ref="I114">PERCENTILE(IF(Table1[Director Name] = Table1113[[#This Row],[Director Name]],Table1[imdb_score]),0.75)</f>
        <v>8.5</v>
      </c>
      <c r="J114" cm="1">
        <f t="array" ref="J114">PERCENTILE(IF(Table1[Director Name] = Table1113[[#This Row],[Director Name]],Table1[imdb_score]),1)</f>
        <v>9.1999999999999993</v>
      </c>
    </row>
    <row r="115" spans="4:10" hidden="1">
      <c r="D115" t="s">
        <v>1397</v>
      </c>
      <c r="E115">
        <f>AVERAGEIF(Table1[Director Name],Table1113[[#This Row],[Director Name]],Table1[imdb_score])</f>
        <v>7.65</v>
      </c>
      <c r="F115">
        <f>COUNTIF(Table1[Director Name],Table1113[[#This Row],[Director Name]])</f>
        <v>4</v>
      </c>
      <c r="G115" cm="1">
        <f t="array" ref="G115">PERCENTILE(IF(Table1[Director Name] = Table1113[[#This Row],[Director Name]],Table1[imdb_score]),0.25)</f>
        <v>7.625</v>
      </c>
      <c r="H115" cm="1">
        <f t="array" ref="H115">PERCENTILE(IF(Table1[Director Name] = Table1113[[#This Row],[Director Name]],Table1[imdb_score]),0.5)</f>
        <v>7.7</v>
      </c>
      <c r="I115" cm="1">
        <f t="array" ref="I115">PERCENTILE(IF(Table1[Director Name] = Table1113[[#This Row],[Director Name]],Table1[imdb_score]),0.75)</f>
        <v>7.7249999999999996</v>
      </c>
      <c r="J115" cm="1">
        <f t="array" ref="J115">PERCENTILE(IF(Table1[Director Name] = Table1113[[#This Row],[Director Name]],Table1[imdb_score]),1)</f>
        <v>7.8</v>
      </c>
    </row>
    <row r="116" spans="4:10" hidden="1">
      <c r="D116" t="s">
        <v>1266</v>
      </c>
      <c r="E116">
        <f>AVERAGEIF(Table1[Director Name],Table1113[[#This Row],[Director Name]],Table1[imdb_score])</f>
        <v>7.65</v>
      </c>
      <c r="F116">
        <f>COUNTIF(Table1[Director Name],Table1113[[#This Row],[Director Name]])</f>
        <v>2</v>
      </c>
      <c r="G116" cm="1">
        <f t="array" ref="G116">PERCENTILE(IF(Table1[Director Name] = Table1113[[#This Row],[Director Name]],Table1[imdb_score]),0.25)</f>
        <v>7.625</v>
      </c>
      <c r="H116" cm="1">
        <f t="array" ref="H116">PERCENTILE(IF(Table1[Director Name] = Table1113[[#This Row],[Director Name]],Table1[imdb_score]),0.5)</f>
        <v>7.65</v>
      </c>
      <c r="I116" cm="1">
        <f t="array" ref="I116">PERCENTILE(IF(Table1[Director Name] = Table1113[[#This Row],[Director Name]],Table1[imdb_score]),0.75)</f>
        <v>7.6749999999999998</v>
      </c>
      <c r="J116" cm="1">
        <f t="array" ref="J116">PERCENTILE(IF(Table1[Director Name] = Table1113[[#This Row],[Director Name]],Table1[imdb_score]),1)</f>
        <v>7.7</v>
      </c>
    </row>
    <row r="117" spans="4:10" hidden="1">
      <c r="D117" t="s">
        <v>2333</v>
      </c>
      <c r="E117">
        <f>AVERAGEIF(Table1[Director Name],Table1113[[#This Row],[Director Name]],Table1[imdb_score])</f>
        <v>7.65</v>
      </c>
      <c r="F117">
        <f>COUNTIF(Table1[Director Name],Table1113[[#This Row],[Director Name]])</f>
        <v>2</v>
      </c>
      <c r="G117" cm="1">
        <f t="array" ref="G117">PERCENTILE(IF(Table1[Director Name] = Table1113[[#This Row],[Director Name]],Table1[imdb_score]),0.25)</f>
        <v>7.3250000000000002</v>
      </c>
      <c r="H117" cm="1">
        <f t="array" ref="H117">PERCENTILE(IF(Table1[Director Name] = Table1113[[#This Row],[Director Name]],Table1[imdb_score]),0.5)</f>
        <v>7.65</v>
      </c>
      <c r="I117" cm="1">
        <f t="array" ref="I117">PERCENTILE(IF(Table1[Director Name] = Table1113[[#This Row],[Director Name]],Table1[imdb_score]),0.75)</f>
        <v>7.9750000000000005</v>
      </c>
      <c r="J117" cm="1">
        <f t="array" ref="J117">PERCENTILE(IF(Table1[Director Name] = Table1113[[#This Row],[Director Name]],Table1[imdb_score]),1)</f>
        <v>8.3000000000000007</v>
      </c>
    </row>
    <row r="118" spans="4:10" hidden="1">
      <c r="D118" t="s">
        <v>2645</v>
      </c>
      <c r="E118">
        <f>AVERAGEIF(Table1[Director Name],Table1113[[#This Row],[Director Name]],Table1[imdb_score])</f>
        <v>7.65</v>
      </c>
      <c r="F118">
        <f>COUNTIF(Table1[Director Name],Table1113[[#This Row],[Director Name]])</f>
        <v>2</v>
      </c>
      <c r="G118" cm="1">
        <f t="array" ref="G118">PERCENTILE(IF(Table1[Director Name] = Table1113[[#This Row],[Director Name]],Table1[imdb_score]),0.25)</f>
        <v>7.5250000000000004</v>
      </c>
      <c r="H118" cm="1">
        <f t="array" ref="H118">PERCENTILE(IF(Table1[Director Name] = Table1113[[#This Row],[Director Name]],Table1[imdb_score]),0.5)</f>
        <v>7.65</v>
      </c>
      <c r="I118" cm="1">
        <f t="array" ref="I118">PERCENTILE(IF(Table1[Director Name] = Table1113[[#This Row],[Director Name]],Table1[imdb_score]),0.75)</f>
        <v>7.7750000000000004</v>
      </c>
      <c r="J118" cm="1">
        <f t="array" ref="J118">PERCENTILE(IF(Table1[Director Name] = Table1113[[#This Row],[Director Name]],Table1[imdb_score]),1)</f>
        <v>7.9</v>
      </c>
    </row>
    <row r="119" spans="4:10" hidden="1">
      <c r="D119" t="s">
        <v>2901</v>
      </c>
      <c r="E119">
        <f>AVERAGEIF(Table1[Director Name],Table1113[[#This Row],[Director Name]],Table1[imdb_score])</f>
        <v>7.65</v>
      </c>
      <c r="F119">
        <f>COUNTIF(Table1[Director Name],Table1113[[#This Row],[Director Name]])</f>
        <v>2</v>
      </c>
      <c r="G119" cm="1">
        <f t="array" ref="G119">PERCENTILE(IF(Table1[Director Name] = Table1113[[#This Row],[Director Name]],Table1[imdb_score]),0.25)</f>
        <v>7.5250000000000004</v>
      </c>
      <c r="H119" cm="1">
        <f t="array" ref="H119">PERCENTILE(IF(Table1[Director Name] = Table1113[[#This Row],[Director Name]],Table1[imdb_score]),0.5)</f>
        <v>7.65</v>
      </c>
      <c r="I119" cm="1">
        <f t="array" ref="I119">PERCENTILE(IF(Table1[Director Name] = Table1113[[#This Row],[Director Name]],Table1[imdb_score]),0.75)</f>
        <v>7.7750000000000004</v>
      </c>
      <c r="J119" cm="1">
        <f t="array" ref="J119">PERCENTILE(IF(Table1[Director Name] = Table1113[[#This Row],[Director Name]],Table1[imdb_score]),1)</f>
        <v>7.9</v>
      </c>
    </row>
    <row r="120" spans="4:10" hidden="1">
      <c r="D120" t="s">
        <v>3106</v>
      </c>
      <c r="E120">
        <f>AVERAGEIF(Table1[Director Name],Table1113[[#This Row],[Director Name]],Table1[imdb_score])</f>
        <v>7.65</v>
      </c>
      <c r="F120">
        <f>COUNTIF(Table1[Director Name],Table1113[[#This Row],[Director Name]])</f>
        <v>2</v>
      </c>
      <c r="G120" cm="1">
        <f t="array" ref="G120">PERCENTILE(IF(Table1[Director Name] = Table1113[[#This Row],[Director Name]],Table1[imdb_score]),0.25)</f>
        <v>7.5750000000000002</v>
      </c>
      <c r="H120" cm="1">
        <f t="array" ref="H120">PERCENTILE(IF(Table1[Director Name] = Table1113[[#This Row],[Director Name]],Table1[imdb_score]),0.5)</f>
        <v>7.65</v>
      </c>
      <c r="I120" cm="1">
        <f t="array" ref="I120">PERCENTILE(IF(Table1[Director Name] = Table1113[[#This Row],[Director Name]],Table1[imdb_score]),0.75)</f>
        <v>7.7249999999999996</v>
      </c>
      <c r="J120" cm="1">
        <f t="array" ref="J120">PERCENTILE(IF(Table1[Director Name] = Table1113[[#This Row],[Director Name]],Table1[imdb_score]),1)</f>
        <v>7.8</v>
      </c>
    </row>
    <row r="121" spans="4:10" hidden="1">
      <c r="D121" t="s">
        <v>1490</v>
      </c>
      <c r="E121">
        <f>AVERAGEIF(Table1[Director Name],Table1113[[#This Row],[Director Name]],Table1[imdb_score])</f>
        <v>7.6333333333333329</v>
      </c>
      <c r="F121">
        <f>COUNTIF(Table1[Director Name],Table1113[[#This Row],[Director Name]])</f>
        <v>3</v>
      </c>
      <c r="G121" cm="1">
        <f t="array" ref="G121">PERCENTILE(IF(Table1[Director Name] = Table1113[[#This Row],[Director Name]],Table1[imdb_score]),0.25)</f>
        <v>7.4</v>
      </c>
      <c r="H121" cm="1">
        <f t="array" ref="H121">PERCENTILE(IF(Table1[Director Name] = Table1113[[#This Row],[Director Name]],Table1[imdb_score]),0.5)</f>
        <v>7.6</v>
      </c>
      <c r="I121" cm="1">
        <f t="array" ref="I121">PERCENTILE(IF(Table1[Director Name] = Table1113[[#This Row],[Director Name]],Table1[imdb_score]),0.75)</f>
        <v>7.85</v>
      </c>
      <c r="J121" cm="1">
        <f t="array" ref="J121">PERCENTILE(IF(Table1[Director Name] = Table1113[[#This Row],[Director Name]],Table1[imdb_score]),1)</f>
        <v>8.1</v>
      </c>
    </row>
    <row r="122" spans="4:10" hidden="1">
      <c r="D122" t="s">
        <v>1655</v>
      </c>
      <c r="E122">
        <f>AVERAGEIF(Table1[Director Name],Table1113[[#This Row],[Director Name]],Table1[imdb_score])</f>
        <v>7.6333333333333329</v>
      </c>
      <c r="F122">
        <f>COUNTIF(Table1[Director Name],Table1113[[#This Row],[Director Name]])</f>
        <v>3</v>
      </c>
      <c r="G122" cm="1">
        <f t="array" ref="G122">PERCENTILE(IF(Table1[Director Name] = Table1113[[#This Row],[Director Name]],Table1[imdb_score]),0.25)</f>
        <v>7.25</v>
      </c>
      <c r="H122" cm="1">
        <f t="array" ref="H122">PERCENTILE(IF(Table1[Director Name] = Table1113[[#This Row],[Director Name]],Table1[imdb_score]),0.5)</f>
        <v>7.7</v>
      </c>
      <c r="I122" cm="1">
        <f t="array" ref="I122">PERCENTILE(IF(Table1[Director Name] = Table1113[[#This Row],[Director Name]],Table1[imdb_score]),0.75)</f>
        <v>8.0500000000000007</v>
      </c>
      <c r="J122" cm="1">
        <f t="array" ref="J122">PERCENTILE(IF(Table1[Director Name] = Table1113[[#This Row],[Director Name]],Table1[imdb_score]),1)</f>
        <v>8.4</v>
      </c>
    </row>
    <row r="123" spans="4:10" hidden="1">
      <c r="D123" t="s">
        <v>872</v>
      </c>
      <c r="E123">
        <f>AVERAGEIF(Table1[Director Name],Table1113[[#This Row],[Director Name]],Table1[imdb_score])</f>
        <v>7.6333333333333329</v>
      </c>
      <c r="F123">
        <f>COUNTIF(Table1[Director Name],Table1113[[#This Row],[Director Name]])</f>
        <v>3</v>
      </c>
      <c r="G123" cm="1">
        <f t="array" ref="G123">PERCENTILE(IF(Table1[Director Name] = Table1113[[#This Row],[Director Name]],Table1[imdb_score]),0.25)</f>
        <v>7.4499999999999993</v>
      </c>
      <c r="H123" cm="1">
        <f t="array" ref="H123">PERCENTILE(IF(Table1[Director Name] = Table1113[[#This Row],[Director Name]],Table1[imdb_score]),0.5)</f>
        <v>7.8</v>
      </c>
      <c r="I123" cm="1">
        <f t="array" ref="I123">PERCENTILE(IF(Table1[Director Name] = Table1113[[#This Row],[Director Name]],Table1[imdb_score]),0.75)</f>
        <v>7.9</v>
      </c>
      <c r="J123" cm="1">
        <f t="array" ref="J123">PERCENTILE(IF(Table1[Director Name] = Table1113[[#This Row],[Director Name]],Table1[imdb_score]),1)</f>
        <v>8</v>
      </c>
    </row>
    <row r="124" spans="4:10">
      <c r="D124" t="s">
        <v>681</v>
      </c>
      <c r="E124">
        <f>AVERAGEIF(Table1[Director Name],Table1113[[#This Row],[Director Name]],Table1[imdb_score])</f>
        <v>7.6285714285714272</v>
      </c>
      <c r="F124">
        <f>COUNTIF(Table1[Director Name],Table1113[[#This Row],[Director Name]])</f>
        <v>7</v>
      </c>
      <c r="G124" cm="1">
        <f t="array" ref="G124">PERCENTILE(IF(Table1[Director Name] = Table1113[[#This Row],[Director Name]],Table1[imdb_score]),0.25)</f>
        <v>7.4499999999999993</v>
      </c>
      <c r="H124" cm="1">
        <f t="array" ref="H124">PERCENTILE(IF(Table1[Director Name] = Table1113[[#This Row],[Director Name]],Table1[imdb_score]),0.5)</f>
        <v>7.7</v>
      </c>
      <c r="I124" cm="1">
        <f t="array" ref="I124">PERCENTILE(IF(Table1[Director Name] = Table1113[[#This Row],[Director Name]],Table1[imdb_score]),0.75)</f>
        <v>7.8</v>
      </c>
      <c r="J124" cm="1">
        <f t="array" ref="J124">PERCENTILE(IF(Table1[Director Name] = Table1113[[#This Row],[Director Name]],Table1[imdb_score]),1)</f>
        <v>8.1</v>
      </c>
    </row>
    <row r="125" spans="4:10" hidden="1">
      <c r="D125" t="s">
        <v>1099</v>
      </c>
      <c r="E125">
        <f>AVERAGEIF(Table1[Director Name],Table1113[[#This Row],[Director Name]],Table1[imdb_score])</f>
        <v>7.6</v>
      </c>
      <c r="F125">
        <f>COUNTIF(Table1[Director Name],Table1113[[#This Row],[Director Name]])</f>
        <v>5</v>
      </c>
      <c r="G125" cm="1">
        <f t="array" ref="G125">PERCENTILE(IF(Table1[Director Name] = Table1113[[#This Row],[Director Name]],Table1[imdb_score]),0.25)</f>
        <v>7.6</v>
      </c>
      <c r="H125" cm="1">
        <f t="array" ref="H125">PERCENTILE(IF(Table1[Director Name] = Table1113[[#This Row],[Director Name]],Table1[imdb_score]),0.5)</f>
        <v>7.6</v>
      </c>
      <c r="I125" cm="1">
        <f t="array" ref="I125">PERCENTILE(IF(Table1[Director Name] = Table1113[[#This Row],[Director Name]],Table1[imdb_score]),0.75)</f>
        <v>7.9</v>
      </c>
      <c r="J125" cm="1">
        <f t="array" ref="J125">PERCENTILE(IF(Table1[Director Name] = Table1113[[#This Row],[Director Name]],Table1[imdb_score]),1)</f>
        <v>7.9</v>
      </c>
    </row>
    <row r="126" spans="4:10" hidden="1">
      <c r="D126" t="s">
        <v>1214</v>
      </c>
      <c r="E126">
        <f>AVERAGEIF(Table1[Director Name],Table1113[[#This Row],[Director Name]],Table1[imdb_score])</f>
        <v>7.6</v>
      </c>
      <c r="F126">
        <f>COUNTIF(Table1[Director Name],Table1113[[#This Row],[Director Name]])</f>
        <v>4</v>
      </c>
      <c r="G126" cm="1">
        <f t="array" ref="G126">PERCENTILE(IF(Table1[Director Name] = Table1113[[#This Row],[Director Name]],Table1[imdb_score]),0.25)</f>
        <v>7.375</v>
      </c>
      <c r="H126" cm="1">
        <f t="array" ref="H126">PERCENTILE(IF(Table1[Director Name] = Table1113[[#This Row],[Director Name]],Table1[imdb_score]),0.5)</f>
        <v>7.7</v>
      </c>
      <c r="I126" cm="1">
        <f t="array" ref="I126">PERCENTILE(IF(Table1[Director Name] = Table1113[[#This Row],[Director Name]],Table1[imdb_score]),0.75)</f>
        <v>7.9250000000000007</v>
      </c>
      <c r="J126" cm="1">
        <f t="array" ref="J126">PERCENTILE(IF(Table1[Director Name] = Table1113[[#This Row],[Director Name]],Table1[imdb_score]),1)</f>
        <v>8</v>
      </c>
    </row>
    <row r="127" spans="4:10" hidden="1">
      <c r="D127" t="s">
        <v>2789</v>
      </c>
      <c r="E127">
        <f>AVERAGEIF(Table1[Director Name],Table1113[[#This Row],[Director Name]],Table1[imdb_score])</f>
        <v>7.6</v>
      </c>
      <c r="F127">
        <f>COUNTIF(Table1[Director Name],Table1113[[#This Row],[Director Name]])</f>
        <v>2</v>
      </c>
      <c r="G127" cm="1">
        <f t="array" ref="G127">PERCENTILE(IF(Table1[Director Name] = Table1113[[#This Row],[Director Name]],Table1[imdb_score]),0.25)</f>
        <v>7.4</v>
      </c>
      <c r="H127" cm="1">
        <f t="array" ref="H127">PERCENTILE(IF(Table1[Director Name] = Table1113[[#This Row],[Director Name]],Table1[imdb_score]),0.5)</f>
        <v>7.6</v>
      </c>
      <c r="I127" cm="1">
        <f t="array" ref="I127">PERCENTILE(IF(Table1[Director Name] = Table1113[[#This Row],[Director Name]],Table1[imdb_score]),0.75)</f>
        <v>7.8</v>
      </c>
      <c r="J127" cm="1">
        <f t="array" ref="J127">PERCENTILE(IF(Table1[Director Name] = Table1113[[#This Row],[Director Name]],Table1[imdb_score]),1)</f>
        <v>8</v>
      </c>
    </row>
    <row r="128" spans="4:10" hidden="1">
      <c r="D128" t="s">
        <v>118</v>
      </c>
      <c r="E128">
        <f>AVERAGEIF(Table1[Director Name],Table1113[[#This Row],[Director Name]],Table1[imdb_score])</f>
        <v>7.6</v>
      </c>
      <c r="F128">
        <f>COUNTIF(Table1[Director Name],Table1113[[#This Row],[Director Name]])</f>
        <v>2</v>
      </c>
      <c r="G128" cm="1">
        <f t="array" ref="G128">PERCENTILE(IF(Table1[Director Name] = Table1113[[#This Row],[Director Name]],Table1[imdb_score]),0.25)</f>
        <v>7.55</v>
      </c>
      <c r="H128" cm="1">
        <f t="array" ref="H128">PERCENTILE(IF(Table1[Director Name] = Table1113[[#This Row],[Director Name]],Table1[imdb_score]),0.5)</f>
        <v>7.6</v>
      </c>
      <c r="I128" cm="1">
        <f t="array" ref="I128">PERCENTILE(IF(Table1[Director Name] = Table1113[[#This Row],[Director Name]],Table1[imdb_score]),0.75)</f>
        <v>7.65</v>
      </c>
      <c r="J128" cm="1">
        <f t="array" ref="J128">PERCENTILE(IF(Table1[Director Name] = Table1113[[#This Row],[Director Name]],Table1[imdb_score]),1)</f>
        <v>7.7</v>
      </c>
    </row>
    <row r="129" spans="4:10" hidden="1">
      <c r="D129" t="s">
        <v>1651</v>
      </c>
      <c r="E129">
        <f>AVERAGEIF(Table1[Director Name],Table1113[[#This Row],[Director Name]],Table1[imdb_score])</f>
        <v>7.6</v>
      </c>
      <c r="F129">
        <f>COUNTIF(Table1[Director Name],Table1113[[#This Row],[Director Name]])</f>
        <v>2</v>
      </c>
      <c r="G129" cm="1">
        <f t="array" ref="G129">PERCENTILE(IF(Table1[Director Name] = Table1113[[#This Row],[Director Name]],Table1[imdb_score]),0.25)</f>
        <v>7.55</v>
      </c>
      <c r="H129" cm="1">
        <f t="array" ref="H129">PERCENTILE(IF(Table1[Director Name] = Table1113[[#This Row],[Director Name]],Table1[imdb_score]),0.5)</f>
        <v>7.6</v>
      </c>
      <c r="I129" cm="1">
        <f t="array" ref="I129">PERCENTILE(IF(Table1[Director Name] = Table1113[[#This Row],[Director Name]],Table1[imdb_score]),0.75)</f>
        <v>7.65</v>
      </c>
      <c r="J129" cm="1">
        <f t="array" ref="J129">PERCENTILE(IF(Table1[Director Name] = Table1113[[#This Row],[Director Name]],Table1[imdb_score]),1)</f>
        <v>7.7</v>
      </c>
    </row>
    <row r="130" spans="4:10" hidden="1">
      <c r="D130" t="s">
        <v>3370</v>
      </c>
      <c r="E130">
        <f>AVERAGEIF(Table1[Director Name],Table1113[[#This Row],[Director Name]],Table1[imdb_score])</f>
        <v>7.6</v>
      </c>
      <c r="F130">
        <f>COUNTIF(Table1[Director Name],Table1113[[#This Row],[Director Name]])</f>
        <v>1</v>
      </c>
      <c r="G130" cm="1">
        <f t="array" ref="G130">PERCENTILE(IF(Table1[Director Name] = Table1113[[#This Row],[Director Name]],Table1[imdb_score]),0.25)</f>
        <v>7.6</v>
      </c>
      <c r="H130" cm="1">
        <f t="array" ref="H130">PERCENTILE(IF(Table1[Director Name] = Table1113[[#This Row],[Director Name]],Table1[imdb_score]),0.5)</f>
        <v>7.6</v>
      </c>
      <c r="I130" cm="1">
        <f t="array" ref="I130">PERCENTILE(IF(Table1[Director Name] = Table1113[[#This Row],[Director Name]],Table1[imdb_score]),0.75)</f>
        <v>7.6</v>
      </c>
      <c r="J130" cm="1">
        <f t="array" ref="J130">PERCENTILE(IF(Table1[Director Name] = Table1113[[#This Row],[Director Name]],Table1[imdb_score]),1)</f>
        <v>7.6</v>
      </c>
    </row>
    <row r="131" spans="4:10" hidden="1">
      <c r="D131" t="s">
        <v>3436</v>
      </c>
      <c r="E131">
        <f>AVERAGEIF(Table1[Director Name],Table1113[[#This Row],[Director Name]],Table1[imdb_score])</f>
        <v>7.6</v>
      </c>
      <c r="F131">
        <f>COUNTIF(Table1[Director Name],Table1113[[#This Row],[Director Name]])</f>
        <v>1</v>
      </c>
      <c r="G131" cm="1">
        <f t="array" ref="G131">PERCENTILE(IF(Table1[Director Name] = Table1113[[#This Row],[Director Name]],Table1[imdb_score]),0.25)</f>
        <v>7.6</v>
      </c>
      <c r="H131" cm="1">
        <f t="array" ref="H131">PERCENTILE(IF(Table1[Director Name] = Table1113[[#This Row],[Director Name]],Table1[imdb_score]),0.5)</f>
        <v>7.6</v>
      </c>
      <c r="I131" cm="1">
        <f t="array" ref="I131">PERCENTILE(IF(Table1[Director Name] = Table1113[[#This Row],[Director Name]],Table1[imdb_score]),0.75)</f>
        <v>7.6</v>
      </c>
      <c r="J131" cm="1">
        <f t="array" ref="J131">PERCENTILE(IF(Table1[Director Name] = Table1113[[#This Row],[Director Name]],Table1[imdb_score]),1)</f>
        <v>7.6</v>
      </c>
    </row>
    <row r="132" spans="4:10" hidden="1">
      <c r="D132" t="s">
        <v>3588</v>
      </c>
      <c r="E132">
        <f>AVERAGEIF(Table1[Director Name],Table1113[[#This Row],[Director Name]],Table1[imdb_score])</f>
        <v>7.6</v>
      </c>
      <c r="F132">
        <f>COUNTIF(Table1[Director Name],Table1113[[#This Row],[Director Name]])</f>
        <v>1</v>
      </c>
      <c r="G132" cm="1">
        <f t="array" ref="G132">PERCENTILE(IF(Table1[Director Name] = Table1113[[#This Row],[Director Name]],Table1[imdb_score]),0.25)</f>
        <v>7.6</v>
      </c>
      <c r="H132" cm="1">
        <f t="array" ref="H132">PERCENTILE(IF(Table1[Director Name] = Table1113[[#This Row],[Director Name]],Table1[imdb_score]),0.5)</f>
        <v>7.6</v>
      </c>
      <c r="I132" cm="1">
        <f t="array" ref="I132">PERCENTILE(IF(Table1[Director Name] = Table1113[[#This Row],[Director Name]],Table1[imdb_score]),0.75)</f>
        <v>7.6</v>
      </c>
      <c r="J132" cm="1">
        <f t="array" ref="J132">PERCENTILE(IF(Table1[Director Name] = Table1113[[#This Row],[Director Name]],Table1[imdb_score]),1)</f>
        <v>7.6</v>
      </c>
    </row>
    <row r="133" spans="4:10" hidden="1">
      <c r="D133" t="s">
        <v>3689</v>
      </c>
      <c r="E133">
        <f>AVERAGEIF(Table1[Director Name],Table1113[[#This Row],[Director Name]],Table1[imdb_score])</f>
        <v>7.6</v>
      </c>
      <c r="F133">
        <f>COUNTIF(Table1[Director Name],Table1113[[#This Row],[Director Name]])</f>
        <v>1</v>
      </c>
      <c r="G133" cm="1">
        <f t="array" ref="G133">PERCENTILE(IF(Table1[Director Name] = Table1113[[#This Row],[Director Name]],Table1[imdb_score]),0.25)</f>
        <v>7.6</v>
      </c>
      <c r="H133" cm="1">
        <f t="array" ref="H133">PERCENTILE(IF(Table1[Director Name] = Table1113[[#This Row],[Director Name]],Table1[imdb_score]),0.5)</f>
        <v>7.6</v>
      </c>
      <c r="I133" cm="1">
        <f t="array" ref="I133">PERCENTILE(IF(Table1[Director Name] = Table1113[[#This Row],[Director Name]],Table1[imdb_score]),0.75)</f>
        <v>7.6</v>
      </c>
      <c r="J133" cm="1">
        <f t="array" ref="J133">PERCENTILE(IF(Table1[Director Name] = Table1113[[#This Row],[Director Name]],Table1[imdb_score]),1)</f>
        <v>7.6</v>
      </c>
    </row>
    <row r="134" spans="4:10" hidden="1">
      <c r="D134" t="s">
        <v>213</v>
      </c>
      <c r="E134">
        <f>AVERAGEIF(Table1[Director Name],Table1113[[#This Row],[Director Name]],Table1[imdb_score])</f>
        <v>7.6</v>
      </c>
      <c r="F134">
        <f>COUNTIF(Table1[Director Name],Table1113[[#This Row],[Director Name]])</f>
        <v>1</v>
      </c>
      <c r="G134" cm="1">
        <f t="array" ref="G134">PERCENTILE(IF(Table1[Director Name] = Table1113[[#This Row],[Director Name]],Table1[imdb_score]),0.25)</f>
        <v>7.6</v>
      </c>
      <c r="H134" cm="1">
        <f t="array" ref="H134">PERCENTILE(IF(Table1[Director Name] = Table1113[[#This Row],[Director Name]],Table1[imdb_score]),0.5)</f>
        <v>7.6</v>
      </c>
      <c r="I134" cm="1">
        <f t="array" ref="I134">PERCENTILE(IF(Table1[Director Name] = Table1113[[#This Row],[Director Name]],Table1[imdb_score]),0.75)</f>
        <v>7.6</v>
      </c>
      <c r="J134" cm="1">
        <f t="array" ref="J134">PERCENTILE(IF(Table1[Director Name] = Table1113[[#This Row],[Director Name]],Table1[imdb_score]),1)</f>
        <v>7.6</v>
      </c>
    </row>
    <row r="135" spans="4:10" hidden="1">
      <c r="D135" t="s">
        <v>3634</v>
      </c>
      <c r="E135">
        <f>AVERAGEIF(Table1[Director Name],Table1113[[#This Row],[Director Name]],Table1[imdb_score])</f>
        <v>7.6</v>
      </c>
      <c r="F135">
        <f>COUNTIF(Table1[Director Name],Table1113[[#This Row],[Director Name]])</f>
        <v>1</v>
      </c>
      <c r="G135" cm="1">
        <f t="array" ref="G135">PERCENTILE(IF(Table1[Director Name] = Table1113[[#This Row],[Director Name]],Table1[imdb_score]),0.25)</f>
        <v>7.6</v>
      </c>
      <c r="H135" cm="1">
        <f t="array" ref="H135">PERCENTILE(IF(Table1[Director Name] = Table1113[[#This Row],[Director Name]],Table1[imdb_score]),0.5)</f>
        <v>7.6</v>
      </c>
      <c r="I135" cm="1">
        <f t="array" ref="I135">PERCENTILE(IF(Table1[Director Name] = Table1113[[#This Row],[Director Name]],Table1[imdb_score]),0.75)</f>
        <v>7.6</v>
      </c>
      <c r="J135" cm="1">
        <f t="array" ref="J135">PERCENTILE(IF(Table1[Director Name] = Table1113[[#This Row],[Director Name]],Table1[imdb_score]),1)</f>
        <v>7.6</v>
      </c>
    </row>
    <row r="136" spans="4:10" hidden="1">
      <c r="D136" t="s">
        <v>2871</v>
      </c>
      <c r="E136">
        <f>AVERAGEIF(Table1[Director Name],Table1113[[#This Row],[Director Name]],Table1[imdb_score])</f>
        <v>7.6</v>
      </c>
      <c r="F136">
        <f>COUNTIF(Table1[Director Name],Table1113[[#This Row],[Director Name]])</f>
        <v>1</v>
      </c>
      <c r="G136" cm="1">
        <f t="array" ref="G136">PERCENTILE(IF(Table1[Director Name] = Table1113[[#This Row],[Director Name]],Table1[imdb_score]),0.25)</f>
        <v>7.6</v>
      </c>
      <c r="H136" cm="1">
        <f t="array" ref="H136">PERCENTILE(IF(Table1[Director Name] = Table1113[[#This Row],[Director Name]],Table1[imdb_score]),0.5)</f>
        <v>7.6</v>
      </c>
      <c r="I136" cm="1">
        <f t="array" ref="I136">PERCENTILE(IF(Table1[Director Name] = Table1113[[#This Row],[Director Name]],Table1[imdb_score]),0.75)</f>
        <v>7.6</v>
      </c>
      <c r="J136" cm="1">
        <f t="array" ref="J136">PERCENTILE(IF(Table1[Director Name] = Table1113[[#This Row],[Director Name]],Table1[imdb_score]),1)</f>
        <v>7.6</v>
      </c>
    </row>
    <row r="137" spans="4:10" hidden="1">
      <c r="D137" t="s">
        <v>4334</v>
      </c>
      <c r="E137">
        <f>AVERAGEIF(Table1[Director Name],Table1113[[#This Row],[Director Name]],Table1[imdb_score])</f>
        <v>7.6</v>
      </c>
      <c r="F137">
        <f>COUNTIF(Table1[Director Name],Table1113[[#This Row],[Director Name]])</f>
        <v>1</v>
      </c>
      <c r="G137" cm="1">
        <f t="array" ref="G137">PERCENTILE(IF(Table1[Director Name] = Table1113[[#This Row],[Director Name]],Table1[imdb_score]),0.25)</f>
        <v>7.6</v>
      </c>
      <c r="H137" cm="1">
        <f t="array" ref="H137">PERCENTILE(IF(Table1[Director Name] = Table1113[[#This Row],[Director Name]],Table1[imdb_score]),0.5)</f>
        <v>7.6</v>
      </c>
      <c r="I137" cm="1">
        <f t="array" ref="I137">PERCENTILE(IF(Table1[Director Name] = Table1113[[#This Row],[Director Name]],Table1[imdb_score]),0.75)</f>
        <v>7.6</v>
      </c>
      <c r="J137" cm="1">
        <f t="array" ref="J137">PERCENTILE(IF(Table1[Director Name] = Table1113[[#This Row],[Director Name]],Table1[imdb_score]),1)</f>
        <v>7.6</v>
      </c>
    </row>
    <row r="138" spans="4:10" hidden="1">
      <c r="D138" t="s">
        <v>4520</v>
      </c>
      <c r="E138">
        <f>AVERAGEIF(Table1[Director Name],Table1113[[#This Row],[Director Name]],Table1[imdb_score])</f>
        <v>7.6</v>
      </c>
      <c r="F138">
        <f>COUNTIF(Table1[Director Name],Table1113[[#This Row],[Director Name]])</f>
        <v>1</v>
      </c>
      <c r="G138" cm="1">
        <f t="array" ref="G138">PERCENTILE(IF(Table1[Director Name] = Table1113[[#This Row],[Director Name]],Table1[imdb_score]),0.25)</f>
        <v>7.6</v>
      </c>
      <c r="H138" cm="1">
        <f t="array" ref="H138">PERCENTILE(IF(Table1[Director Name] = Table1113[[#This Row],[Director Name]],Table1[imdb_score]),0.5)</f>
        <v>7.6</v>
      </c>
      <c r="I138" cm="1">
        <f t="array" ref="I138">PERCENTILE(IF(Table1[Director Name] = Table1113[[#This Row],[Director Name]],Table1[imdb_score]),0.75)</f>
        <v>7.6</v>
      </c>
      <c r="J138" cm="1">
        <f t="array" ref="J138">PERCENTILE(IF(Table1[Director Name] = Table1113[[#This Row],[Director Name]],Table1[imdb_score]),1)</f>
        <v>7.6</v>
      </c>
    </row>
    <row r="139" spans="4:10" hidden="1">
      <c r="D139" t="s">
        <v>2969</v>
      </c>
      <c r="E139">
        <f>AVERAGEIF(Table1[Director Name],Table1113[[#This Row],[Director Name]],Table1[imdb_score])</f>
        <v>7.6</v>
      </c>
      <c r="F139">
        <f>COUNTIF(Table1[Director Name],Table1113[[#This Row],[Director Name]])</f>
        <v>1</v>
      </c>
      <c r="G139" cm="1">
        <f t="array" ref="G139">PERCENTILE(IF(Table1[Director Name] = Table1113[[#This Row],[Director Name]],Table1[imdb_score]),0.25)</f>
        <v>7.6</v>
      </c>
      <c r="H139" cm="1">
        <f t="array" ref="H139">PERCENTILE(IF(Table1[Director Name] = Table1113[[#This Row],[Director Name]],Table1[imdb_score]),0.5)</f>
        <v>7.6</v>
      </c>
      <c r="I139" cm="1">
        <f t="array" ref="I139">PERCENTILE(IF(Table1[Director Name] = Table1113[[#This Row],[Director Name]],Table1[imdb_score]),0.75)</f>
        <v>7.6</v>
      </c>
      <c r="J139" cm="1">
        <f t="array" ref="J139">PERCENTILE(IF(Table1[Director Name] = Table1113[[#This Row],[Director Name]],Table1[imdb_score]),1)</f>
        <v>7.6</v>
      </c>
    </row>
    <row r="140" spans="4:10" hidden="1">
      <c r="D140" t="s">
        <v>4979</v>
      </c>
      <c r="E140">
        <f>AVERAGEIF(Table1[Director Name],Table1113[[#This Row],[Director Name]],Table1[imdb_score])</f>
        <v>7.6</v>
      </c>
      <c r="F140">
        <f>COUNTIF(Table1[Director Name],Table1113[[#This Row],[Director Name]])</f>
        <v>1</v>
      </c>
      <c r="G140" cm="1">
        <f t="array" ref="G140">PERCENTILE(IF(Table1[Director Name] = Table1113[[#This Row],[Director Name]],Table1[imdb_score]),0.25)</f>
        <v>7.6</v>
      </c>
      <c r="H140" cm="1">
        <f t="array" ref="H140">PERCENTILE(IF(Table1[Director Name] = Table1113[[#This Row],[Director Name]],Table1[imdb_score]),0.5)</f>
        <v>7.6</v>
      </c>
      <c r="I140" cm="1">
        <f t="array" ref="I140">PERCENTILE(IF(Table1[Director Name] = Table1113[[#This Row],[Director Name]],Table1[imdb_score]),0.75)</f>
        <v>7.6</v>
      </c>
      <c r="J140" cm="1">
        <f t="array" ref="J140">PERCENTILE(IF(Table1[Director Name] = Table1113[[#This Row],[Director Name]],Table1[imdb_score]),1)</f>
        <v>7.6</v>
      </c>
    </row>
    <row r="141" spans="4:10" hidden="1">
      <c r="D141" t="s">
        <v>5048</v>
      </c>
      <c r="E141">
        <f>AVERAGEIF(Table1[Director Name],Table1113[[#This Row],[Director Name]],Table1[imdb_score])</f>
        <v>7.6</v>
      </c>
      <c r="F141">
        <f>COUNTIF(Table1[Director Name],Table1113[[#This Row],[Director Name]])</f>
        <v>1</v>
      </c>
      <c r="G141" cm="1">
        <f t="array" ref="G141">PERCENTILE(IF(Table1[Director Name] = Table1113[[#This Row],[Director Name]],Table1[imdb_score]),0.25)</f>
        <v>7.6</v>
      </c>
      <c r="H141" cm="1">
        <f t="array" ref="H141">PERCENTILE(IF(Table1[Director Name] = Table1113[[#This Row],[Director Name]],Table1[imdb_score]),0.5)</f>
        <v>7.6</v>
      </c>
      <c r="I141" cm="1">
        <f t="array" ref="I141">PERCENTILE(IF(Table1[Director Name] = Table1113[[#This Row],[Director Name]],Table1[imdb_score]),0.75)</f>
        <v>7.6</v>
      </c>
      <c r="J141" cm="1">
        <f t="array" ref="J141">PERCENTILE(IF(Table1[Director Name] = Table1113[[#This Row],[Director Name]],Table1[imdb_score]),1)</f>
        <v>7.6</v>
      </c>
    </row>
    <row r="142" spans="4:10" hidden="1">
      <c r="D142" t="s">
        <v>5078</v>
      </c>
      <c r="E142">
        <f>AVERAGEIF(Table1[Director Name],Table1113[[#This Row],[Director Name]],Table1[imdb_score])</f>
        <v>7.6</v>
      </c>
      <c r="F142">
        <f>COUNTIF(Table1[Director Name],Table1113[[#This Row],[Director Name]])</f>
        <v>1</v>
      </c>
      <c r="G142" cm="1">
        <f t="array" ref="G142">PERCENTILE(IF(Table1[Director Name] = Table1113[[#This Row],[Director Name]],Table1[imdb_score]),0.25)</f>
        <v>7.6</v>
      </c>
      <c r="H142" cm="1">
        <f t="array" ref="H142">PERCENTILE(IF(Table1[Director Name] = Table1113[[#This Row],[Director Name]],Table1[imdb_score]),0.5)</f>
        <v>7.6</v>
      </c>
      <c r="I142" cm="1">
        <f t="array" ref="I142">PERCENTILE(IF(Table1[Director Name] = Table1113[[#This Row],[Director Name]],Table1[imdb_score]),0.75)</f>
        <v>7.6</v>
      </c>
      <c r="J142" cm="1">
        <f t="array" ref="J142">PERCENTILE(IF(Table1[Director Name] = Table1113[[#This Row],[Director Name]],Table1[imdb_score]),1)</f>
        <v>7.6</v>
      </c>
    </row>
    <row r="143" spans="4:10" hidden="1">
      <c r="D143" t="s">
        <v>1719</v>
      </c>
      <c r="E143">
        <f>AVERAGEIF(Table1[Director Name],Table1113[[#This Row],[Director Name]],Table1[imdb_score])</f>
        <v>7.6</v>
      </c>
      <c r="F143">
        <f>COUNTIF(Table1[Director Name],Table1113[[#This Row],[Director Name]])</f>
        <v>1</v>
      </c>
      <c r="G143" cm="1">
        <f t="array" ref="G143">PERCENTILE(IF(Table1[Director Name] = Table1113[[#This Row],[Director Name]],Table1[imdb_score]),0.25)</f>
        <v>7.6</v>
      </c>
      <c r="H143" cm="1">
        <f t="array" ref="H143">PERCENTILE(IF(Table1[Director Name] = Table1113[[#This Row],[Director Name]],Table1[imdb_score]),0.5)</f>
        <v>7.6</v>
      </c>
      <c r="I143" cm="1">
        <f t="array" ref="I143">PERCENTILE(IF(Table1[Director Name] = Table1113[[#This Row],[Director Name]],Table1[imdb_score]),0.75)</f>
        <v>7.6</v>
      </c>
      <c r="J143" cm="1">
        <f t="array" ref="J143">PERCENTILE(IF(Table1[Director Name] = Table1113[[#This Row],[Director Name]],Table1[imdb_score]),1)</f>
        <v>7.6</v>
      </c>
    </row>
    <row r="144" spans="4:10" hidden="1">
      <c r="D144" t="s">
        <v>5338</v>
      </c>
      <c r="E144">
        <f>AVERAGEIF(Table1[Director Name],Table1113[[#This Row],[Director Name]],Table1[imdb_score])</f>
        <v>7.6</v>
      </c>
      <c r="F144">
        <f>COUNTIF(Table1[Director Name],Table1113[[#This Row],[Director Name]])</f>
        <v>1</v>
      </c>
      <c r="G144" cm="1">
        <f t="array" ref="G144">PERCENTILE(IF(Table1[Director Name] = Table1113[[#This Row],[Director Name]],Table1[imdb_score]),0.25)</f>
        <v>7.6</v>
      </c>
      <c r="H144" cm="1">
        <f t="array" ref="H144">PERCENTILE(IF(Table1[Director Name] = Table1113[[#This Row],[Director Name]],Table1[imdb_score]),0.5)</f>
        <v>7.6</v>
      </c>
      <c r="I144" cm="1">
        <f t="array" ref="I144">PERCENTILE(IF(Table1[Director Name] = Table1113[[#This Row],[Director Name]],Table1[imdb_score]),0.75)</f>
        <v>7.6</v>
      </c>
      <c r="J144" cm="1">
        <f t="array" ref="J144">PERCENTILE(IF(Table1[Director Name] = Table1113[[#This Row],[Director Name]],Table1[imdb_score]),1)</f>
        <v>7.6</v>
      </c>
    </row>
    <row r="145" spans="4:10" hidden="1">
      <c r="D145" t="s">
        <v>5456</v>
      </c>
      <c r="E145">
        <f>AVERAGEIF(Table1[Director Name],Table1113[[#This Row],[Director Name]],Table1[imdb_score])</f>
        <v>7.6</v>
      </c>
      <c r="F145">
        <f>COUNTIF(Table1[Director Name],Table1113[[#This Row],[Director Name]])</f>
        <v>1</v>
      </c>
      <c r="G145" cm="1">
        <f t="array" ref="G145">PERCENTILE(IF(Table1[Director Name] = Table1113[[#This Row],[Director Name]],Table1[imdb_score]),0.25)</f>
        <v>7.6</v>
      </c>
      <c r="H145" cm="1">
        <f t="array" ref="H145">PERCENTILE(IF(Table1[Director Name] = Table1113[[#This Row],[Director Name]],Table1[imdb_score]),0.5)</f>
        <v>7.6</v>
      </c>
      <c r="I145" cm="1">
        <f t="array" ref="I145">PERCENTILE(IF(Table1[Director Name] = Table1113[[#This Row],[Director Name]],Table1[imdb_score]),0.75)</f>
        <v>7.6</v>
      </c>
      <c r="J145" cm="1">
        <f t="array" ref="J145">PERCENTILE(IF(Table1[Director Name] = Table1113[[#This Row],[Director Name]],Table1[imdb_score]),1)</f>
        <v>7.6</v>
      </c>
    </row>
    <row r="146" spans="4:10" hidden="1">
      <c r="D146" t="s">
        <v>5812</v>
      </c>
      <c r="E146">
        <f>AVERAGEIF(Table1[Director Name],Table1113[[#This Row],[Director Name]],Table1[imdb_score])</f>
        <v>7.6</v>
      </c>
      <c r="F146">
        <f>COUNTIF(Table1[Director Name],Table1113[[#This Row],[Director Name]])</f>
        <v>1</v>
      </c>
      <c r="G146" cm="1">
        <f t="array" ref="G146">PERCENTILE(IF(Table1[Director Name] = Table1113[[#This Row],[Director Name]],Table1[imdb_score]),0.25)</f>
        <v>7.6</v>
      </c>
      <c r="H146" cm="1">
        <f t="array" ref="H146">PERCENTILE(IF(Table1[Director Name] = Table1113[[#This Row],[Director Name]],Table1[imdb_score]),0.5)</f>
        <v>7.6</v>
      </c>
      <c r="I146" cm="1">
        <f t="array" ref="I146">PERCENTILE(IF(Table1[Director Name] = Table1113[[#This Row],[Director Name]],Table1[imdb_score]),0.75)</f>
        <v>7.6</v>
      </c>
      <c r="J146" cm="1">
        <f t="array" ref="J146">PERCENTILE(IF(Table1[Director Name] = Table1113[[#This Row],[Director Name]],Table1[imdb_score]),1)</f>
        <v>7.6</v>
      </c>
    </row>
    <row r="147" spans="4:10" hidden="1">
      <c r="D147" t="s">
        <v>3013</v>
      </c>
      <c r="E147">
        <f>AVERAGEIF(Table1[Director Name],Table1113[[#This Row],[Director Name]],Table1[imdb_score])</f>
        <v>7.6</v>
      </c>
      <c r="F147">
        <f>COUNTIF(Table1[Director Name],Table1113[[#This Row],[Director Name]])</f>
        <v>1</v>
      </c>
      <c r="G147" cm="1">
        <f t="array" ref="G147">PERCENTILE(IF(Table1[Director Name] = Table1113[[#This Row],[Director Name]],Table1[imdb_score]),0.25)</f>
        <v>7.6</v>
      </c>
      <c r="H147" cm="1">
        <f t="array" ref="H147">PERCENTILE(IF(Table1[Director Name] = Table1113[[#This Row],[Director Name]],Table1[imdb_score]),0.5)</f>
        <v>7.6</v>
      </c>
      <c r="I147" cm="1">
        <f t="array" ref="I147">PERCENTILE(IF(Table1[Director Name] = Table1113[[#This Row],[Director Name]],Table1[imdb_score]),0.75)</f>
        <v>7.6</v>
      </c>
      <c r="J147" cm="1">
        <f t="array" ref="J147">PERCENTILE(IF(Table1[Director Name] = Table1113[[#This Row],[Director Name]],Table1[imdb_score]),1)</f>
        <v>7.6</v>
      </c>
    </row>
    <row r="148" spans="4:10" hidden="1">
      <c r="D148" t="s">
        <v>4075</v>
      </c>
      <c r="E148">
        <f>AVERAGEIF(Table1[Director Name],Table1113[[#This Row],[Director Name]],Table1[imdb_score])</f>
        <v>7.6</v>
      </c>
      <c r="F148">
        <f>COUNTIF(Table1[Director Name],Table1113[[#This Row],[Director Name]])</f>
        <v>1</v>
      </c>
      <c r="G148" cm="1">
        <f t="array" ref="G148">PERCENTILE(IF(Table1[Director Name] = Table1113[[#This Row],[Director Name]],Table1[imdb_score]),0.25)</f>
        <v>7.6</v>
      </c>
      <c r="H148" cm="1">
        <f t="array" ref="H148">PERCENTILE(IF(Table1[Director Name] = Table1113[[#This Row],[Director Name]],Table1[imdb_score]),0.5)</f>
        <v>7.6</v>
      </c>
      <c r="I148" cm="1">
        <f t="array" ref="I148">PERCENTILE(IF(Table1[Director Name] = Table1113[[#This Row],[Director Name]],Table1[imdb_score]),0.75)</f>
        <v>7.6</v>
      </c>
      <c r="J148" cm="1">
        <f t="array" ref="J148">PERCENTILE(IF(Table1[Director Name] = Table1113[[#This Row],[Director Name]],Table1[imdb_score]),1)</f>
        <v>7.6</v>
      </c>
    </row>
    <row r="149" spans="4:10" hidden="1">
      <c r="D149" t="s">
        <v>3075</v>
      </c>
      <c r="E149">
        <f>AVERAGEIF(Table1[Director Name],Table1113[[#This Row],[Director Name]],Table1[imdb_score])</f>
        <v>7.6</v>
      </c>
      <c r="F149">
        <f>COUNTIF(Table1[Director Name],Table1113[[#This Row],[Director Name]])</f>
        <v>1</v>
      </c>
      <c r="G149" cm="1">
        <f t="array" ref="G149">PERCENTILE(IF(Table1[Director Name] = Table1113[[#This Row],[Director Name]],Table1[imdb_score]),0.25)</f>
        <v>7.6</v>
      </c>
      <c r="H149" cm="1">
        <f t="array" ref="H149">PERCENTILE(IF(Table1[Director Name] = Table1113[[#This Row],[Director Name]],Table1[imdb_score]),0.5)</f>
        <v>7.6</v>
      </c>
      <c r="I149" cm="1">
        <f t="array" ref="I149">PERCENTILE(IF(Table1[Director Name] = Table1113[[#This Row],[Director Name]],Table1[imdb_score]),0.75)</f>
        <v>7.6</v>
      </c>
      <c r="J149" cm="1">
        <f t="array" ref="J149">PERCENTILE(IF(Table1[Director Name] = Table1113[[#This Row],[Director Name]],Table1[imdb_score]),1)</f>
        <v>7.6</v>
      </c>
    </row>
    <row r="150" spans="4:10" hidden="1">
      <c r="D150" t="s">
        <v>5379</v>
      </c>
      <c r="E150">
        <f>AVERAGEIF(Table1[Director Name],Table1113[[#This Row],[Director Name]],Table1[imdb_score])</f>
        <v>7.6</v>
      </c>
      <c r="F150">
        <f>COUNTIF(Table1[Director Name],Table1113[[#This Row],[Director Name]])</f>
        <v>1</v>
      </c>
      <c r="G150" cm="1">
        <f t="array" ref="G150">PERCENTILE(IF(Table1[Director Name] = Table1113[[#This Row],[Director Name]],Table1[imdb_score]),0.25)</f>
        <v>7.6</v>
      </c>
      <c r="H150" cm="1">
        <f t="array" ref="H150">PERCENTILE(IF(Table1[Director Name] = Table1113[[#This Row],[Director Name]],Table1[imdb_score]),0.5)</f>
        <v>7.6</v>
      </c>
      <c r="I150" cm="1">
        <f t="array" ref="I150">PERCENTILE(IF(Table1[Director Name] = Table1113[[#This Row],[Director Name]],Table1[imdb_score]),0.75)</f>
        <v>7.6</v>
      </c>
      <c r="J150" cm="1">
        <f t="array" ref="J150">PERCENTILE(IF(Table1[Director Name] = Table1113[[#This Row],[Director Name]],Table1[imdb_score]),1)</f>
        <v>7.6</v>
      </c>
    </row>
    <row r="151" spans="4:10" hidden="1">
      <c r="D151" t="s">
        <v>6361</v>
      </c>
      <c r="E151">
        <f>AVERAGEIF(Table1[Director Name],Table1113[[#This Row],[Director Name]],Table1[imdb_score])</f>
        <v>7.6</v>
      </c>
      <c r="F151">
        <f>COUNTIF(Table1[Director Name],Table1113[[#This Row],[Director Name]])</f>
        <v>1</v>
      </c>
      <c r="G151" cm="1">
        <f t="array" ref="G151">PERCENTILE(IF(Table1[Director Name] = Table1113[[#This Row],[Director Name]],Table1[imdb_score]),0.25)</f>
        <v>7.6</v>
      </c>
      <c r="H151" cm="1">
        <f t="array" ref="H151">PERCENTILE(IF(Table1[Director Name] = Table1113[[#This Row],[Director Name]],Table1[imdb_score]),0.5)</f>
        <v>7.6</v>
      </c>
      <c r="I151" cm="1">
        <f t="array" ref="I151">PERCENTILE(IF(Table1[Director Name] = Table1113[[#This Row],[Director Name]],Table1[imdb_score]),0.75)</f>
        <v>7.6</v>
      </c>
      <c r="J151" cm="1">
        <f t="array" ref="J151">PERCENTILE(IF(Table1[Director Name] = Table1113[[#This Row],[Director Name]],Table1[imdb_score]),1)</f>
        <v>7.6</v>
      </c>
    </row>
    <row r="152" spans="4:10" hidden="1">
      <c r="D152" t="s">
        <v>1727</v>
      </c>
      <c r="E152">
        <f>AVERAGEIF(Table1[Director Name],Table1113[[#This Row],[Director Name]],Table1[imdb_score])</f>
        <v>7.5999999999999988</v>
      </c>
      <c r="F152">
        <f>COUNTIF(Table1[Director Name],Table1113[[#This Row],[Director Name]])</f>
        <v>3</v>
      </c>
      <c r="G152" cm="1">
        <f t="array" ref="G152">PERCENTILE(IF(Table1[Director Name] = Table1113[[#This Row],[Director Name]],Table1[imdb_score]),0.25)</f>
        <v>7.05</v>
      </c>
      <c r="H152" cm="1">
        <f t="array" ref="H152">PERCENTILE(IF(Table1[Director Name] = Table1113[[#This Row],[Director Name]],Table1[imdb_score]),0.5)</f>
        <v>7.5</v>
      </c>
      <c r="I152" cm="1">
        <f t="array" ref="I152">PERCENTILE(IF(Table1[Director Name] = Table1113[[#This Row],[Director Name]],Table1[imdb_score]),0.75)</f>
        <v>8.1</v>
      </c>
      <c r="J152" cm="1">
        <f t="array" ref="J152">PERCENTILE(IF(Table1[Director Name] = Table1113[[#This Row],[Director Name]],Table1[imdb_score]),1)</f>
        <v>8.6999999999999993</v>
      </c>
    </row>
    <row r="153" spans="4:10">
      <c r="D153" t="s">
        <v>641</v>
      </c>
      <c r="E153">
        <f>AVERAGEIF(Table1[Director Name],Table1113[[#This Row],[Director Name]],Table1[imdb_score])</f>
        <v>7.5857142857142863</v>
      </c>
      <c r="F153">
        <f>COUNTIF(Table1[Director Name],Table1113[[#This Row],[Director Name]])</f>
        <v>7</v>
      </c>
      <c r="G153" cm="1">
        <f t="array" ref="G153">PERCENTILE(IF(Table1[Director Name] = Table1113[[#This Row],[Director Name]],Table1[imdb_score]),0.25)</f>
        <v>7.35</v>
      </c>
      <c r="H153" cm="1">
        <f t="array" ref="H153">PERCENTILE(IF(Table1[Director Name] = Table1113[[#This Row],[Director Name]],Table1[imdb_score]),0.5)</f>
        <v>7.7</v>
      </c>
      <c r="I153" cm="1">
        <f t="array" ref="I153">PERCENTILE(IF(Table1[Director Name] = Table1113[[#This Row],[Director Name]],Table1[imdb_score]),0.75)</f>
        <v>7.85</v>
      </c>
      <c r="J153" cm="1">
        <f t="array" ref="J153">PERCENTILE(IF(Table1[Director Name] = Table1113[[#This Row],[Director Name]],Table1[imdb_score]),1)</f>
        <v>8.1</v>
      </c>
    </row>
    <row r="154" spans="4:10" hidden="1">
      <c r="D154" t="s">
        <v>451</v>
      </c>
      <c r="E154">
        <f>AVERAGEIF(Table1[Director Name],Table1113[[#This Row],[Director Name]],Table1[imdb_score])</f>
        <v>7.58</v>
      </c>
      <c r="F154">
        <f>COUNTIF(Table1[Director Name],Table1113[[#This Row],[Director Name]])</f>
        <v>5</v>
      </c>
      <c r="G154" cm="1">
        <f t="array" ref="G154">PERCENTILE(IF(Table1[Director Name] = Table1113[[#This Row],[Director Name]],Table1[imdb_score]),0.25)</f>
        <v>7.4</v>
      </c>
      <c r="H154" cm="1">
        <f t="array" ref="H154">PERCENTILE(IF(Table1[Director Name] = Table1113[[#This Row],[Director Name]],Table1[imdb_score]),0.5)</f>
        <v>8</v>
      </c>
      <c r="I154" cm="1">
        <f t="array" ref="I154">PERCENTILE(IF(Table1[Director Name] = Table1113[[#This Row],[Director Name]],Table1[imdb_score]),0.75)</f>
        <v>8</v>
      </c>
      <c r="J154" cm="1">
        <f t="array" ref="J154">PERCENTILE(IF(Table1[Director Name] = Table1113[[#This Row],[Director Name]],Table1[imdb_score]),1)</f>
        <v>8</v>
      </c>
    </row>
    <row r="155" spans="4:10" hidden="1">
      <c r="D155" t="s">
        <v>1533</v>
      </c>
      <c r="E155">
        <f>AVERAGEIF(Table1[Director Name],Table1113[[#This Row],[Director Name]],Table1[imdb_score])</f>
        <v>7.5750000000000002</v>
      </c>
      <c r="F155">
        <f>COUNTIF(Table1[Director Name],Table1113[[#This Row],[Director Name]])</f>
        <v>4</v>
      </c>
      <c r="G155" cm="1">
        <f t="array" ref="G155">PERCENTILE(IF(Table1[Director Name] = Table1113[[#This Row],[Director Name]],Table1[imdb_score]),0.25)</f>
        <v>7.4749999999999996</v>
      </c>
      <c r="H155" cm="1">
        <f t="array" ref="H155">PERCENTILE(IF(Table1[Director Name] = Table1113[[#This Row],[Director Name]],Table1[imdb_score]),0.5)</f>
        <v>7.75</v>
      </c>
      <c r="I155" cm="1">
        <f t="array" ref="I155">PERCENTILE(IF(Table1[Director Name] = Table1113[[#This Row],[Director Name]],Table1[imdb_score]),0.75)</f>
        <v>7.85</v>
      </c>
      <c r="J155" cm="1">
        <f t="array" ref="J155">PERCENTILE(IF(Table1[Director Name] = Table1113[[#This Row],[Director Name]],Table1[imdb_score]),1)</f>
        <v>8</v>
      </c>
    </row>
    <row r="156" spans="4:10" hidden="1">
      <c r="D156" t="s">
        <v>1715</v>
      </c>
      <c r="E156">
        <f>AVERAGEIF(Table1[Director Name],Table1113[[#This Row],[Director Name]],Table1[imdb_score])</f>
        <v>7.5666666666666664</v>
      </c>
      <c r="F156">
        <f>COUNTIF(Table1[Director Name],Table1113[[#This Row],[Director Name]])</f>
        <v>3</v>
      </c>
      <c r="G156" cm="1">
        <f t="array" ref="G156">PERCENTILE(IF(Table1[Director Name] = Table1113[[#This Row],[Director Name]],Table1[imdb_score]),0.25)</f>
        <v>7.4</v>
      </c>
      <c r="H156" cm="1">
        <f t="array" ref="H156">PERCENTILE(IF(Table1[Director Name] = Table1113[[#This Row],[Director Name]],Table1[imdb_score]),0.5)</f>
        <v>7.5</v>
      </c>
      <c r="I156" cm="1">
        <f t="array" ref="I156">PERCENTILE(IF(Table1[Director Name] = Table1113[[#This Row],[Director Name]],Table1[imdb_score]),0.75)</f>
        <v>7.7</v>
      </c>
      <c r="J156" cm="1">
        <f t="array" ref="J156">PERCENTILE(IF(Table1[Director Name] = Table1113[[#This Row],[Director Name]],Table1[imdb_score]),1)</f>
        <v>7.9</v>
      </c>
    </row>
    <row r="157" spans="4:10" hidden="1">
      <c r="D157" t="s">
        <v>3042</v>
      </c>
      <c r="E157">
        <f>AVERAGEIF(Table1[Director Name],Table1113[[#This Row],[Director Name]],Table1[imdb_score])</f>
        <v>7.5500000000000007</v>
      </c>
      <c r="F157">
        <f>COUNTIF(Table1[Director Name],Table1113[[#This Row],[Director Name]])</f>
        <v>2</v>
      </c>
      <c r="G157" cm="1">
        <f t="array" ref="G157">PERCENTILE(IF(Table1[Director Name] = Table1113[[#This Row],[Director Name]],Table1[imdb_score]),0.25)</f>
        <v>7.1749999999999998</v>
      </c>
      <c r="H157" cm="1">
        <f t="array" ref="H157">PERCENTILE(IF(Table1[Director Name] = Table1113[[#This Row],[Director Name]],Table1[imdb_score]),0.5)</f>
        <v>7.5500000000000007</v>
      </c>
      <c r="I157" cm="1">
        <f t="array" ref="I157">PERCENTILE(IF(Table1[Director Name] = Table1113[[#This Row],[Director Name]],Table1[imdb_score]),0.75)</f>
        <v>7.9250000000000007</v>
      </c>
      <c r="J157" cm="1">
        <f t="array" ref="J157">PERCENTILE(IF(Table1[Director Name] = Table1113[[#This Row],[Director Name]],Table1[imdb_score]),1)</f>
        <v>8.3000000000000007</v>
      </c>
    </row>
    <row r="158" spans="4:10" hidden="1">
      <c r="D158" t="s">
        <v>2574</v>
      </c>
      <c r="E158">
        <f>AVERAGEIF(Table1[Director Name],Table1113[[#This Row],[Director Name]],Table1[imdb_score])</f>
        <v>7.55</v>
      </c>
      <c r="F158">
        <f>COUNTIF(Table1[Director Name],Table1113[[#This Row],[Director Name]])</f>
        <v>2</v>
      </c>
      <c r="G158" cm="1">
        <f t="array" ref="G158">PERCENTILE(IF(Table1[Director Name] = Table1113[[#This Row],[Director Name]],Table1[imdb_score]),0.25)</f>
        <v>7.5250000000000004</v>
      </c>
      <c r="H158" cm="1">
        <f t="array" ref="H158">PERCENTILE(IF(Table1[Director Name] = Table1113[[#This Row],[Director Name]],Table1[imdb_score]),0.5)</f>
        <v>7.55</v>
      </c>
      <c r="I158" cm="1">
        <f t="array" ref="I158">PERCENTILE(IF(Table1[Director Name] = Table1113[[#This Row],[Director Name]],Table1[imdb_score]),0.75)</f>
        <v>7.5749999999999993</v>
      </c>
      <c r="J158" cm="1">
        <f t="array" ref="J158">PERCENTILE(IF(Table1[Director Name] = Table1113[[#This Row],[Director Name]],Table1[imdb_score]),1)</f>
        <v>7.6</v>
      </c>
    </row>
    <row r="159" spans="4:10" hidden="1">
      <c r="D159" t="s">
        <v>3029</v>
      </c>
      <c r="E159">
        <f>AVERAGEIF(Table1[Director Name],Table1113[[#This Row],[Director Name]],Table1[imdb_score])</f>
        <v>7.55</v>
      </c>
      <c r="F159">
        <f>COUNTIF(Table1[Director Name],Table1113[[#This Row],[Director Name]])</f>
        <v>2</v>
      </c>
      <c r="G159" cm="1">
        <f t="array" ref="G159">PERCENTILE(IF(Table1[Director Name] = Table1113[[#This Row],[Director Name]],Table1[imdb_score]),0.25)</f>
        <v>7.4249999999999998</v>
      </c>
      <c r="H159" cm="1">
        <f t="array" ref="H159">PERCENTILE(IF(Table1[Director Name] = Table1113[[#This Row],[Director Name]],Table1[imdb_score]),0.5)</f>
        <v>7.55</v>
      </c>
      <c r="I159" cm="1">
        <f t="array" ref="I159">PERCENTILE(IF(Table1[Director Name] = Table1113[[#This Row],[Director Name]],Table1[imdb_score]),0.75)</f>
        <v>7.6749999999999998</v>
      </c>
      <c r="J159" cm="1">
        <f t="array" ref="J159">PERCENTILE(IF(Table1[Director Name] = Table1113[[#This Row],[Director Name]],Table1[imdb_score]),1)</f>
        <v>7.8</v>
      </c>
    </row>
    <row r="160" spans="4:10" hidden="1">
      <c r="D160" t="s">
        <v>3099</v>
      </c>
      <c r="E160">
        <f>AVERAGEIF(Table1[Director Name],Table1113[[#This Row],[Director Name]],Table1[imdb_score])</f>
        <v>7.55</v>
      </c>
      <c r="F160">
        <f>COUNTIF(Table1[Director Name],Table1113[[#This Row],[Director Name]])</f>
        <v>2</v>
      </c>
      <c r="G160" cm="1">
        <f t="array" ref="G160">PERCENTILE(IF(Table1[Director Name] = Table1113[[#This Row],[Director Name]],Table1[imdb_score]),0.25)</f>
        <v>7.5250000000000004</v>
      </c>
      <c r="H160" cm="1">
        <f t="array" ref="H160">PERCENTILE(IF(Table1[Director Name] = Table1113[[#This Row],[Director Name]],Table1[imdb_score]),0.5)</f>
        <v>7.55</v>
      </c>
      <c r="I160" cm="1">
        <f t="array" ref="I160">PERCENTILE(IF(Table1[Director Name] = Table1113[[#This Row],[Director Name]],Table1[imdb_score]),0.75)</f>
        <v>7.5749999999999993</v>
      </c>
      <c r="J160" cm="1">
        <f t="array" ref="J160">PERCENTILE(IF(Table1[Director Name] = Table1113[[#This Row],[Director Name]],Table1[imdb_score]),1)</f>
        <v>7.6</v>
      </c>
    </row>
    <row r="161" spans="4:10">
      <c r="D161" t="s">
        <v>51</v>
      </c>
      <c r="E161">
        <f>AVERAGEIF(Table1[Director Name],Table1113[[#This Row],[Director Name]],Table1[imdb_score])</f>
        <v>7.5439999999999996</v>
      </c>
      <c r="F161">
        <f>COUNTIF(Table1[Director Name],Table1113[[#This Row],[Director Name]])</f>
        <v>25</v>
      </c>
      <c r="G161" cm="1">
        <f t="array" ref="G161">PERCENTILE(IF(Table1[Director Name] = Table1113[[#This Row],[Director Name]],Table1[imdb_score]),0.25)</f>
        <v>7.2</v>
      </c>
      <c r="H161" cm="1">
        <f t="array" ref="H161">PERCENTILE(IF(Table1[Director Name] = Table1113[[#This Row],[Director Name]],Table1[imdb_score]),0.5)</f>
        <v>7.6</v>
      </c>
      <c r="I161" cm="1">
        <f t="array" ref="I161">PERCENTILE(IF(Table1[Director Name] = Table1113[[#This Row],[Director Name]],Table1[imdb_score]),0.75)</f>
        <v>8</v>
      </c>
      <c r="J161" cm="1">
        <f t="array" ref="J161">PERCENTILE(IF(Table1[Director Name] = Table1113[[#This Row],[Director Name]],Table1[imdb_score]),1)</f>
        <v>8.9</v>
      </c>
    </row>
    <row r="162" spans="4:10" hidden="1">
      <c r="D162" t="s">
        <v>1684</v>
      </c>
      <c r="E162">
        <f>AVERAGEIF(Table1[Director Name],Table1113[[#This Row],[Director Name]],Table1[imdb_score])</f>
        <v>7.5333333333333341</v>
      </c>
      <c r="F162">
        <f>COUNTIF(Table1[Director Name],Table1113[[#This Row],[Director Name]])</f>
        <v>3</v>
      </c>
      <c r="G162" cm="1">
        <f t="array" ref="G162">PERCENTILE(IF(Table1[Director Name] = Table1113[[#This Row],[Director Name]],Table1[imdb_score]),0.25)</f>
        <v>7.3</v>
      </c>
      <c r="H162" cm="1">
        <f t="array" ref="H162">PERCENTILE(IF(Table1[Director Name] = Table1113[[#This Row],[Director Name]],Table1[imdb_score]),0.5)</f>
        <v>8</v>
      </c>
      <c r="I162" cm="1">
        <f t="array" ref="I162">PERCENTILE(IF(Table1[Director Name] = Table1113[[#This Row],[Director Name]],Table1[imdb_score]),0.75)</f>
        <v>8</v>
      </c>
      <c r="J162" cm="1">
        <f t="array" ref="J162">PERCENTILE(IF(Table1[Director Name] = Table1113[[#This Row],[Director Name]],Table1[imdb_score]),1)</f>
        <v>8</v>
      </c>
    </row>
    <row r="163" spans="4:10">
      <c r="D163" t="s">
        <v>787</v>
      </c>
      <c r="E163">
        <f>AVERAGEIF(Table1[Director Name],Table1113[[#This Row],[Director Name]],Table1[imdb_score])</f>
        <v>7.5166666666666666</v>
      </c>
      <c r="F163">
        <f>COUNTIF(Table1[Director Name],Table1113[[#This Row],[Director Name]])</f>
        <v>6</v>
      </c>
      <c r="G163" cm="1">
        <f t="array" ref="G163">PERCENTILE(IF(Table1[Director Name] = Table1113[[#This Row],[Director Name]],Table1[imdb_score]),0.25)</f>
        <v>7.1499999999999995</v>
      </c>
      <c r="H163" cm="1">
        <f t="array" ref="H163">PERCENTILE(IF(Table1[Director Name] = Table1113[[#This Row],[Director Name]],Table1[imdb_score]),0.5)</f>
        <v>7.6</v>
      </c>
      <c r="I163" cm="1">
        <f t="array" ref="I163">PERCENTILE(IF(Table1[Director Name] = Table1113[[#This Row],[Director Name]],Table1[imdb_score]),0.75)</f>
        <v>7.9749999999999996</v>
      </c>
      <c r="J163" cm="1">
        <f t="array" ref="J163">PERCENTILE(IF(Table1[Director Name] = Table1113[[#This Row],[Director Name]],Table1[imdb_score]),1)</f>
        <v>8.1</v>
      </c>
    </row>
    <row r="164" spans="4:10" hidden="1">
      <c r="D164" t="s">
        <v>886</v>
      </c>
      <c r="E164">
        <f>AVERAGEIF(Table1[Director Name],Table1113[[#This Row],[Director Name]],Table1[imdb_score])</f>
        <v>7.5</v>
      </c>
      <c r="F164">
        <f>COUNTIF(Table1[Director Name],Table1113[[#This Row],[Director Name]])</f>
        <v>3</v>
      </c>
      <c r="G164" cm="1">
        <f t="array" ref="G164">PERCENTILE(IF(Table1[Director Name] = Table1113[[#This Row],[Director Name]],Table1[imdb_score]),0.25)</f>
        <v>7.2</v>
      </c>
      <c r="H164" cm="1">
        <f t="array" ref="H164">PERCENTILE(IF(Table1[Director Name] = Table1113[[#This Row],[Director Name]],Table1[imdb_score]),0.5)</f>
        <v>7.2</v>
      </c>
      <c r="I164" cm="1">
        <f t="array" ref="I164">PERCENTILE(IF(Table1[Director Name] = Table1113[[#This Row],[Director Name]],Table1[imdb_score]),0.75)</f>
        <v>7.65</v>
      </c>
      <c r="J164" cm="1">
        <f t="array" ref="J164">PERCENTILE(IF(Table1[Director Name] = Table1113[[#This Row],[Director Name]],Table1[imdb_score]),1)</f>
        <v>8.1</v>
      </c>
    </row>
    <row r="165" spans="4:10" hidden="1">
      <c r="D165" t="s">
        <v>1938</v>
      </c>
      <c r="E165">
        <f>AVERAGEIF(Table1[Director Name],Table1113[[#This Row],[Director Name]],Table1[imdb_score])</f>
        <v>7.5</v>
      </c>
      <c r="F165">
        <f>COUNTIF(Table1[Director Name],Table1113[[#This Row],[Director Name]])</f>
        <v>3</v>
      </c>
      <c r="G165" cm="1">
        <f t="array" ref="G165">PERCENTILE(IF(Table1[Director Name] = Table1113[[#This Row],[Director Name]],Table1[imdb_score]),0.25)</f>
        <v>7.25</v>
      </c>
      <c r="H165" cm="1">
        <f t="array" ref="H165">PERCENTILE(IF(Table1[Director Name] = Table1113[[#This Row],[Director Name]],Table1[imdb_score]),0.5)</f>
        <v>7.4</v>
      </c>
      <c r="I165" cm="1">
        <f t="array" ref="I165">PERCENTILE(IF(Table1[Director Name] = Table1113[[#This Row],[Director Name]],Table1[imdb_score]),0.75)</f>
        <v>7.7</v>
      </c>
      <c r="J165" cm="1">
        <f t="array" ref="J165">PERCENTILE(IF(Table1[Director Name] = Table1113[[#This Row],[Director Name]],Table1[imdb_score]),1)</f>
        <v>8</v>
      </c>
    </row>
    <row r="166" spans="4:10" hidden="1">
      <c r="D166" t="s">
        <v>2299</v>
      </c>
      <c r="E166">
        <f>AVERAGEIF(Table1[Director Name],Table1113[[#This Row],[Director Name]],Table1[imdb_score])</f>
        <v>7.5</v>
      </c>
      <c r="F166">
        <f>COUNTIF(Table1[Director Name],Table1113[[#This Row],[Director Name]])</f>
        <v>2</v>
      </c>
      <c r="G166" cm="1">
        <f t="array" ref="G166">PERCENTILE(IF(Table1[Director Name] = Table1113[[#This Row],[Director Name]],Table1[imdb_score]),0.25)</f>
        <v>7.45</v>
      </c>
      <c r="H166" cm="1">
        <f t="array" ref="H166">PERCENTILE(IF(Table1[Director Name] = Table1113[[#This Row],[Director Name]],Table1[imdb_score]),0.5)</f>
        <v>7.5</v>
      </c>
      <c r="I166" cm="1">
        <f t="array" ref="I166">PERCENTILE(IF(Table1[Director Name] = Table1113[[#This Row],[Director Name]],Table1[imdb_score]),0.75)</f>
        <v>7.55</v>
      </c>
      <c r="J166" cm="1">
        <f t="array" ref="J166">PERCENTILE(IF(Table1[Director Name] = Table1113[[#This Row],[Director Name]],Table1[imdb_score]),1)</f>
        <v>7.6</v>
      </c>
    </row>
    <row r="167" spans="4:10" hidden="1">
      <c r="D167" t="s">
        <v>2449</v>
      </c>
      <c r="E167">
        <f>AVERAGEIF(Table1[Director Name],Table1113[[#This Row],[Director Name]],Table1[imdb_score])</f>
        <v>7.5</v>
      </c>
      <c r="F167">
        <f>COUNTIF(Table1[Director Name],Table1113[[#This Row],[Director Name]])</f>
        <v>2</v>
      </c>
      <c r="G167" cm="1">
        <f t="array" ref="G167">PERCENTILE(IF(Table1[Director Name] = Table1113[[#This Row],[Director Name]],Table1[imdb_score]),0.25)</f>
        <v>7.5</v>
      </c>
      <c r="H167" cm="1">
        <f t="array" ref="H167">PERCENTILE(IF(Table1[Director Name] = Table1113[[#This Row],[Director Name]],Table1[imdb_score]),0.5)</f>
        <v>7.5</v>
      </c>
      <c r="I167" cm="1">
        <f t="array" ref="I167">PERCENTILE(IF(Table1[Director Name] = Table1113[[#This Row],[Director Name]],Table1[imdb_score]),0.75)</f>
        <v>7.5</v>
      </c>
      <c r="J167" cm="1">
        <f t="array" ref="J167">PERCENTILE(IF(Table1[Director Name] = Table1113[[#This Row],[Director Name]],Table1[imdb_score]),1)</f>
        <v>7.5</v>
      </c>
    </row>
    <row r="168" spans="4:10" hidden="1">
      <c r="D168" t="s">
        <v>170</v>
      </c>
      <c r="E168">
        <f>AVERAGEIF(Table1[Director Name],Table1113[[#This Row],[Director Name]],Table1[imdb_score])</f>
        <v>7.5</v>
      </c>
      <c r="F168">
        <f>COUNTIF(Table1[Director Name],Table1113[[#This Row],[Director Name]])</f>
        <v>2</v>
      </c>
      <c r="G168" cm="1">
        <f t="array" ref="G168">PERCENTILE(IF(Table1[Director Name] = Table1113[[#This Row],[Director Name]],Table1[imdb_score]),0.25)</f>
        <v>6.8500000000000005</v>
      </c>
      <c r="H168" cm="1">
        <f t="array" ref="H168">PERCENTILE(IF(Table1[Director Name] = Table1113[[#This Row],[Director Name]],Table1[imdb_score]),0.5)</f>
        <v>7.5</v>
      </c>
      <c r="I168" cm="1">
        <f t="array" ref="I168">PERCENTILE(IF(Table1[Director Name] = Table1113[[#This Row],[Director Name]],Table1[imdb_score]),0.75)</f>
        <v>8.15</v>
      </c>
      <c r="J168" cm="1">
        <f t="array" ref="J168">PERCENTILE(IF(Table1[Director Name] = Table1113[[#This Row],[Director Name]],Table1[imdb_score]),1)</f>
        <v>8.8000000000000007</v>
      </c>
    </row>
    <row r="169" spans="4:10" hidden="1">
      <c r="D169" t="s">
        <v>2701</v>
      </c>
      <c r="E169">
        <f>AVERAGEIF(Table1[Director Name],Table1113[[#This Row],[Director Name]],Table1[imdb_score])</f>
        <v>7.5</v>
      </c>
      <c r="F169">
        <f>COUNTIF(Table1[Director Name],Table1113[[#This Row],[Director Name]])</f>
        <v>2</v>
      </c>
      <c r="G169" cm="1">
        <f t="array" ref="G169">PERCENTILE(IF(Table1[Director Name] = Table1113[[#This Row],[Director Name]],Table1[imdb_score]),0.25)</f>
        <v>7.2</v>
      </c>
      <c r="H169" cm="1">
        <f t="array" ref="H169">PERCENTILE(IF(Table1[Director Name] = Table1113[[#This Row],[Director Name]],Table1[imdb_score]),0.5)</f>
        <v>7.5</v>
      </c>
      <c r="I169" cm="1">
        <f t="array" ref="I169">PERCENTILE(IF(Table1[Director Name] = Table1113[[#This Row],[Director Name]],Table1[imdb_score]),0.75)</f>
        <v>7.8</v>
      </c>
      <c r="J169" cm="1">
        <f t="array" ref="J169">PERCENTILE(IF(Table1[Director Name] = Table1113[[#This Row],[Director Name]],Table1[imdb_score]),1)</f>
        <v>8.1</v>
      </c>
    </row>
    <row r="170" spans="4:10" hidden="1">
      <c r="D170" t="s">
        <v>3001</v>
      </c>
      <c r="E170">
        <f>AVERAGEIF(Table1[Director Name],Table1113[[#This Row],[Director Name]],Table1[imdb_score])</f>
        <v>7.5</v>
      </c>
      <c r="F170">
        <f>COUNTIF(Table1[Director Name],Table1113[[#This Row],[Director Name]])</f>
        <v>2</v>
      </c>
      <c r="G170" cm="1">
        <f t="array" ref="G170">PERCENTILE(IF(Table1[Director Name] = Table1113[[#This Row],[Director Name]],Table1[imdb_score]),0.25)</f>
        <v>7.1499999999999995</v>
      </c>
      <c r="H170" cm="1">
        <f t="array" ref="H170">PERCENTILE(IF(Table1[Director Name] = Table1113[[#This Row],[Director Name]],Table1[imdb_score]),0.5)</f>
        <v>7.5</v>
      </c>
      <c r="I170" cm="1">
        <f t="array" ref="I170">PERCENTILE(IF(Table1[Director Name] = Table1113[[#This Row],[Director Name]],Table1[imdb_score]),0.75)</f>
        <v>7.85</v>
      </c>
      <c r="J170" cm="1">
        <f t="array" ref="J170">PERCENTILE(IF(Table1[Director Name] = Table1113[[#This Row],[Director Name]],Table1[imdb_score]),1)</f>
        <v>8.1999999999999993</v>
      </c>
    </row>
    <row r="171" spans="4:10" hidden="1">
      <c r="D171" t="s">
        <v>621</v>
      </c>
      <c r="E171">
        <f>AVERAGEIF(Table1[Director Name],Table1113[[#This Row],[Director Name]],Table1[imdb_score])</f>
        <v>7.5</v>
      </c>
      <c r="F171">
        <f>COUNTIF(Table1[Director Name],Table1113[[#This Row],[Director Name]])</f>
        <v>2</v>
      </c>
      <c r="G171" cm="1">
        <f t="array" ref="G171">PERCENTILE(IF(Table1[Director Name] = Table1113[[#This Row],[Director Name]],Table1[imdb_score]),0.25)</f>
        <v>7.2</v>
      </c>
      <c r="H171" cm="1">
        <f t="array" ref="H171">PERCENTILE(IF(Table1[Director Name] = Table1113[[#This Row],[Director Name]],Table1[imdb_score]),0.5)</f>
        <v>7.5</v>
      </c>
      <c r="I171" cm="1">
        <f t="array" ref="I171">PERCENTILE(IF(Table1[Director Name] = Table1113[[#This Row],[Director Name]],Table1[imdb_score]),0.75)</f>
        <v>7.8</v>
      </c>
      <c r="J171" cm="1">
        <f t="array" ref="J171">PERCENTILE(IF(Table1[Director Name] = Table1113[[#This Row],[Director Name]],Table1[imdb_score]),1)</f>
        <v>8.1</v>
      </c>
    </row>
    <row r="172" spans="4:10" hidden="1">
      <c r="D172" t="s">
        <v>3640</v>
      </c>
      <c r="E172">
        <f>AVERAGEIF(Table1[Director Name],Table1113[[#This Row],[Director Name]],Table1[imdb_score])</f>
        <v>7.5</v>
      </c>
      <c r="F172">
        <f>COUNTIF(Table1[Director Name],Table1113[[#This Row],[Director Name]])</f>
        <v>1</v>
      </c>
      <c r="G172" cm="1">
        <f t="array" ref="G172">PERCENTILE(IF(Table1[Director Name] = Table1113[[#This Row],[Director Name]],Table1[imdb_score]),0.25)</f>
        <v>7.5</v>
      </c>
      <c r="H172" cm="1">
        <f t="array" ref="H172">PERCENTILE(IF(Table1[Director Name] = Table1113[[#This Row],[Director Name]],Table1[imdb_score]),0.5)</f>
        <v>7.5</v>
      </c>
      <c r="I172" cm="1">
        <f t="array" ref="I172">PERCENTILE(IF(Table1[Director Name] = Table1113[[#This Row],[Director Name]],Table1[imdb_score]),0.75)</f>
        <v>7.5</v>
      </c>
      <c r="J172" cm="1">
        <f t="array" ref="J172">PERCENTILE(IF(Table1[Director Name] = Table1113[[#This Row],[Director Name]],Table1[imdb_score]),1)</f>
        <v>7.5</v>
      </c>
    </row>
    <row r="173" spans="4:10" hidden="1">
      <c r="D173" t="s">
        <v>3680</v>
      </c>
      <c r="E173">
        <f>AVERAGEIF(Table1[Director Name],Table1113[[#This Row],[Director Name]],Table1[imdb_score])</f>
        <v>7.5</v>
      </c>
      <c r="F173">
        <f>COUNTIF(Table1[Director Name],Table1113[[#This Row],[Director Name]])</f>
        <v>1</v>
      </c>
      <c r="G173" cm="1">
        <f t="array" ref="G173">PERCENTILE(IF(Table1[Director Name] = Table1113[[#This Row],[Director Name]],Table1[imdb_score]),0.25)</f>
        <v>7.5</v>
      </c>
      <c r="H173" cm="1">
        <f t="array" ref="H173">PERCENTILE(IF(Table1[Director Name] = Table1113[[#This Row],[Director Name]],Table1[imdb_score]),0.5)</f>
        <v>7.5</v>
      </c>
      <c r="I173" cm="1">
        <f t="array" ref="I173">PERCENTILE(IF(Table1[Director Name] = Table1113[[#This Row],[Director Name]],Table1[imdb_score]),0.75)</f>
        <v>7.5</v>
      </c>
      <c r="J173" cm="1">
        <f t="array" ref="J173">PERCENTILE(IF(Table1[Director Name] = Table1113[[#This Row],[Director Name]],Table1[imdb_score]),1)</f>
        <v>7.5</v>
      </c>
    </row>
    <row r="174" spans="4:10" hidden="1">
      <c r="D174" t="s">
        <v>4392</v>
      </c>
      <c r="E174">
        <f>AVERAGEIF(Table1[Director Name],Table1113[[#This Row],[Director Name]],Table1[imdb_score])</f>
        <v>7.5</v>
      </c>
      <c r="F174">
        <f>COUNTIF(Table1[Director Name],Table1113[[#This Row],[Director Name]])</f>
        <v>1</v>
      </c>
      <c r="G174" cm="1">
        <f t="array" ref="G174">PERCENTILE(IF(Table1[Director Name] = Table1113[[#This Row],[Director Name]],Table1[imdb_score]),0.25)</f>
        <v>7.5</v>
      </c>
      <c r="H174" cm="1">
        <f t="array" ref="H174">PERCENTILE(IF(Table1[Director Name] = Table1113[[#This Row],[Director Name]],Table1[imdb_score]),0.5)</f>
        <v>7.5</v>
      </c>
      <c r="I174" cm="1">
        <f t="array" ref="I174">PERCENTILE(IF(Table1[Director Name] = Table1113[[#This Row],[Director Name]],Table1[imdb_score]),0.75)</f>
        <v>7.5</v>
      </c>
      <c r="J174" cm="1">
        <f t="array" ref="J174">PERCENTILE(IF(Table1[Director Name] = Table1113[[#This Row],[Director Name]],Table1[imdb_score]),1)</f>
        <v>7.5</v>
      </c>
    </row>
    <row r="175" spans="4:10" hidden="1">
      <c r="D175" t="s">
        <v>4540</v>
      </c>
      <c r="E175">
        <f>AVERAGEIF(Table1[Director Name],Table1113[[#This Row],[Director Name]],Table1[imdb_score])</f>
        <v>7.5</v>
      </c>
      <c r="F175">
        <f>COUNTIF(Table1[Director Name],Table1113[[#This Row],[Director Name]])</f>
        <v>1</v>
      </c>
      <c r="G175" cm="1">
        <f t="array" ref="G175">PERCENTILE(IF(Table1[Director Name] = Table1113[[#This Row],[Director Name]],Table1[imdb_score]),0.25)</f>
        <v>7.5</v>
      </c>
      <c r="H175" cm="1">
        <f t="array" ref="H175">PERCENTILE(IF(Table1[Director Name] = Table1113[[#This Row],[Director Name]],Table1[imdb_score]),0.5)</f>
        <v>7.5</v>
      </c>
      <c r="I175" cm="1">
        <f t="array" ref="I175">PERCENTILE(IF(Table1[Director Name] = Table1113[[#This Row],[Director Name]],Table1[imdb_score]),0.75)</f>
        <v>7.5</v>
      </c>
      <c r="J175" cm="1">
        <f t="array" ref="J175">PERCENTILE(IF(Table1[Director Name] = Table1113[[#This Row],[Director Name]],Table1[imdb_score]),1)</f>
        <v>7.5</v>
      </c>
    </row>
    <row r="176" spans="4:10" hidden="1">
      <c r="D176" t="s">
        <v>3731</v>
      </c>
      <c r="E176">
        <f>AVERAGEIF(Table1[Director Name],Table1113[[#This Row],[Director Name]],Table1[imdb_score])</f>
        <v>7.5</v>
      </c>
      <c r="F176">
        <f>COUNTIF(Table1[Director Name],Table1113[[#This Row],[Director Name]])</f>
        <v>1</v>
      </c>
      <c r="G176" cm="1">
        <f t="array" ref="G176">PERCENTILE(IF(Table1[Director Name] = Table1113[[#This Row],[Director Name]],Table1[imdb_score]),0.25)</f>
        <v>7.5</v>
      </c>
      <c r="H176" cm="1">
        <f t="array" ref="H176">PERCENTILE(IF(Table1[Director Name] = Table1113[[#This Row],[Director Name]],Table1[imdb_score]),0.5)</f>
        <v>7.5</v>
      </c>
      <c r="I176" cm="1">
        <f t="array" ref="I176">PERCENTILE(IF(Table1[Director Name] = Table1113[[#This Row],[Director Name]],Table1[imdb_score]),0.75)</f>
        <v>7.5</v>
      </c>
      <c r="J176" cm="1">
        <f t="array" ref="J176">PERCENTILE(IF(Table1[Director Name] = Table1113[[#This Row],[Director Name]],Table1[imdb_score]),1)</f>
        <v>7.5</v>
      </c>
    </row>
    <row r="177" spans="4:10" hidden="1">
      <c r="D177" t="s">
        <v>4838</v>
      </c>
      <c r="E177">
        <f>AVERAGEIF(Table1[Director Name],Table1113[[#This Row],[Director Name]],Table1[imdb_score])</f>
        <v>7.5</v>
      </c>
      <c r="F177">
        <f>COUNTIF(Table1[Director Name],Table1113[[#This Row],[Director Name]])</f>
        <v>1</v>
      </c>
      <c r="G177" cm="1">
        <f t="array" ref="G177">PERCENTILE(IF(Table1[Director Name] = Table1113[[#This Row],[Director Name]],Table1[imdb_score]),0.25)</f>
        <v>7.5</v>
      </c>
      <c r="H177" cm="1">
        <f t="array" ref="H177">PERCENTILE(IF(Table1[Director Name] = Table1113[[#This Row],[Director Name]],Table1[imdb_score]),0.5)</f>
        <v>7.5</v>
      </c>
      <c r="I177" cm="1">
        <f t="array" ref="I177">PERCENTILE(IF(Table1[Director Name] = Table1113[[#This Row],[Director Name]],Table1[imdb_score]),0.75)</f>
        <v>7.5</v>
      </c>
      <c r="J177" cm="1">
        <f t="array" ref="J177">PERCENTILE(IF(Table1[Director Name] = Table1113[[#This Row],[Director Name]],Table1[imdb_score]),1)</f>
        <v>7.5</v>
      </c>
    </row>
    <row r="178" spans="4:10" hidden="1">
      <c r="D178" t="s">
        <v>4969</v>
      </c>
      <c r="E178">
        <f>AVERAGEIF(Table1[Director Name],Table1113[[#This Row],[Director Name]],Table1[imdb_score])</f>
        <v>7.5</v>
      </c>
      <c r="F178">
        <f>COUNTIF(Table1[Director Name],Table1113[[#This Row],[Director Name]])</f>
        <v>1</v>
      </c>
      <c r="G178" cm="1">
        <f t="array" ref="G178">PERCENTILE(IF(Table1[Director Name] = Table1113[[#This Row],[Director Name]],Table1[imdb_score]),0.25)</f>
        <v>7.5</v>
      </c>
      <c r="H178" cm="1">
        <f t="array" ref="H178">PERCENTILE(IF(Table1[Director Name] = Table1113[[#This Row],[Director Name]],Table1[imdb_score]),0.5)</f>
        <v>7.5</v>
      </c>
      <c r="I178" cm="1">
        <f t="array" ref="I178">PERCENTILE(IF(Table1[Director Name] = Table1113[[#This Row],[Director Name]],Table1[imdb_score]),0.75)</f>
        <v>7.5</v>
      </c>
      <c r="J178" cm="1">
        <f t="array" ref="J178">PERCENTILE(IF(Table1[Director Name] = Table1113[[#This Row],[Director Name]],Table1[imdb_score]),1)</f>
        <v>7.5</v>
      </c>
    </row>
    <row r="179" spans="4:10" hidden="1">
      <c r="D179" t="s">
        <v>5000</v>
      </c>
      <c r="E179">
        <f>AVERAGEIF(Table1[Director Name],Table1113[[#This Row],[Director Name]],Table1[imdb_score])</f>
        <v>7.5</v>
      </c>
      <c r="F179">
        <f>COUNTIF(Table1[Director Name],Table1113[[#This Row],[Director Name]])</f>
        <v>1</v>
      </c>
      <c r="G179" cm="1">
        <f t="array" ref="G179">PERCENTILE(IF(Table1[Director Name] = Table1113[[#This Row],[Director Name]],Table1[imdb_score]),0.25)</f>
        <v>7.5</v>
      </c>
      <c r="H179" cm="1">
        <f t="array" ref="H179">PERCENTILE(IF(Table1[Director Name] = Table1113[[#This Row],[Director Name]],Table1[imdb_score]),0.5)</f>
        <v>7.5</v>
      </c>
      <c r="I179" cm="1">
        <f t="array" ref="I179">PERCENTILE(IF(Table1[Director Name] = Table1113[[#This Row],[Director Name]],Table1[imdb_score]),0.75)</f>
        <v>7.5</v>
      </c>
      <c r="J179" cm="1">
        <f t="array" ref="J179">PERCENTILE(IF(Table1[Director Name] = Table1113[[#This Row],[Director Name]],Table1[imdb_score]),1)</f>
        <v>7.5</v>
      </c>
    </row>
    <row r="180" spans="4:10" hidden="1">
      <c r="D180" t="s">
        <v>5088</v>
      </c>
      <c r="E180">
        <f>AVERAGEIF(Table1[Director Name],Table1113[[#This Row],[Director Name]],Table1[imdb_score])</f>
        <v>7.5</v>
      </c>
      <c r="F180">
        <f>COUNTIF(Table1[Director Name],Table1113[[#This Row],[Director Name]])</f>
        <v>1</v>
      </c>
      <c r="G180" cm="1">
        <f t="array" ref="G180">PERCENTILE(IF(Table1[Director Name] = Table1113[[#This Row],[Director Name]],Table1[imdb_score]),0.25)</f>
        <v>7.5</v>
      </c>
      <c r="H180" cm="1">
        <f t="array" ref="H180">PERCENTILE(IF(Table1[Director Name] = Table1113[[#This Row],[Director Name]],Table1[imdb_score]),0.5)</f>
        <v>7.5</v>
      </c>
      <c r="I180" cm="1">
        <f t="array" ref="I180">PERCENTILE(IF(Table1[Director Name] = Table1113[[#This Row],[Director Name]],Table1[imdb_score]),0.75)</f>
        <v>7.5</v>
      </c>
      <c r="J180" cm="1">
        <f t="array" ref="J180">PERCENTILE(IF(Table1[Director Name] = Table1113[[#This Row],[Director Name]],Table1[imdb_score]),1)</f>
        <v>7.5</v>
      </c>
    </row>
    <row r="181" spans="4:10" hidden="1">
      <c r="D181" t="s">
        <v>5102</v>
      </c>
      <c r="E181">
        <f>AVERAGEIF(Table1[Director Name],Table1113[[#This Row],[Director Name]],Table1[imdb_score])</f>
        <v>7.5</v>
      </c>
      <c r="F181">
        <f>COUNTIF(Table1[Director Name],Table1113[[#This Row],[Director Name]])</f>
        <v>1</v>
      </c>
      <c r="G181" cm="1">
        <f t="array" ref="G181">PERCENTILE(IF(Table1[Director Name] = Table1113[[#This Row],[Director Name]],Table1[imdb_score]),0.25)</f>
        <v>7.5</v>
      </c>
      <c r="H181" cm="1">
        <f t="array" ref="H181">PERCENTILE(IF(Table1[Director Name] = Table1113[[#This Row],[Director Name]],Table1[imdb_score]),0.5)</f>
        <v>7.5</v>
      </c>
      <c r="I181" cm="1">
        <f t="array" ref="I181">PERCENTILE(IF(Table1[Director Name] = Table1113[[#This Row],[Director Name]],Table1[imdb_score]),0.75)</f>
        <v>7.5</v>
      </c>
      <c r="J181" cm="1">
        <f t="array" ref="J181">PERCENTILE(IF(Table1[Director Name] = Table1113[[#This Row],[Director Name]],Table1[imdb_score]),1)</f>
        <v>7.5</v>
      </c>
    </row>
    <row r="182" spans="4:10" hidden="1">
      <c r="D182" t="s">
        <v>5226</v>
      </c>
      <c r="E182">
        <f>AVERAGEIF(Table1[Director Name],Table1113[[#This Row],[Director Name]],Table1[imdb_score])</f>
        <v>7.5</v>
      </c>
      <c r="F182">
        <f>COUNTIF(Table1[Director Name],Table1113[[#This Row],[Director Name]])</f>
        <v>1</v>
      </c>
      <c r="G182" cm="1">
        <f t="array" ref="G182">PERCENTILE(IF(Table1[Director Name] = Table1113[[#This Row],[Director Name]],Table1[imdb_score]),0.25)</f>
        <v>7.5</v>
      </c>
      <c r="H182" cm="1">
        <f t="array" ref="H182">PERCENTILE(IF(Table1[Director Name] = Table1113[[#This Row],[Director Name]],Table1[imdb_score]),0.5)</f>
        <v>7.5</v>
      </c>
      <c r="I182" cm="1">
        <f t="array" ref="I182">PERCENTILE(IF(Table1[Director Name] = Table1113[[#This Row],[Director Name]],Table1[imdb_score]),0.75)</f>
        <v>7.5</v>
      </c>
      <c r="J182" cm="1">
        <f t="array" ref="J182">PERCENTILE(IF(Table1[Director Name] = Table1113[[#This Row],[Director Name]],Table1[imdb_score]),1)</f>
        <v>7.5</v>
      </c>
    </row>
    <row r="183" spans="4:10" hidden="1">
      <c r="D183" t="s">
        <v>1452</v>
      </c>
      <c r="E183">
        <f>AVERAGEIF(Table1[Director Name],Table1113[[#This Row],[Director Name]],Table1[imdb_score])</f>
        <v>7.5</v>
      </c>
      <c r="F183">
        <f>COUNTIF(Table1[Director Name],Table1113[[#This Row],[Director Name]])</f>
        <v>1</v>
      </c>
      <c r="G183" cm="1">
        <f t="array" ref="G183">PERCENTILE(IF(Table1[Director Name] = Table1113[[#This Row],[Director Name]],Table1[imdb_score]),0.25)</f>
        <v>7.5</v>
      </c>
      <c r="H183" cm="1">
        <f t="array" ref="H183">PERCENTILE(IF(Table1[Director Name] = Table1113[[#This Row],[Director Name]],Table1[imdb_score]),0.5)</f>
        <v>7.5</v>
      </c>
      <c r="I183" cm="1">
        <f t="array" ref="I183">PERCENTILE(IF(Table1[Director Name] = Table1113[[#This Row],[Director Name]],Table1[imdb_score]),0.75)</f>
        <v>7.5</v>
      </c>
      <c r="J183" cm="1">
        <f t="array" ref="J183">PERCENTILE(IF(Table1[Director Name] = Table1113[[#This Row],[Director Name]],Table1[imdb_score]),1)</f>
        <v>7.5</v>
      </c>
    </row>
    <row r="184" spans="4:10" hidden="1">
      <c r="D184" t="s">
        <v>3817</v>
      </c>
      <c r="E184">
        <f>AVERAGEIF(Table1[Director Name],Table1113[[#This Row],[Director Name]],Table1[imdb_score])</f>
        <v>7.5</v>
      </c>
      <c r="F184">
        <f>COUNTIF(Table1[Director Name],Table1113[[#This Row],[Director Name]])</f>
        <v>1</v>
      </c>
      <c r="G184" cm="1">
        <f t="array" ref="G184">PERCENTILE(IF(Table1[Director Name] = Table1113[[#This Row],[Director Name]],Table1[imdb_score]),0.25)</f>
        <v>7.5</v>
      </c>
      <c r="H184" cm="1">
        <f t="array" ref="H184">PERCENTILE(IF(Table1[Director Name] = Table1113[[#This Row],[Director Name]],Table1[imdb_score]),0.5)</f>
        <v>7.5</v>
      </c>
      <c r="I184" cm="1">
        <f t="array" ref="I184">PERCENTILE(IF(Table1[Director Name] = Table1113[[#This Row],[Director Name]],Table1[imdb_score]),0.75)</f>
        <v>7.5</v>
      </c>
      <c r="J184" cm="1">
        <f t="array" ref="J184">PERCENTILE(IF(Table1[Director Name] = Table1113[[#This Row],[Director Name]],Table1[imdb_score]),1)</f>
        <v>7.5</v>
      </c>
    </row>
    <row r="185" spans="4:10" hidden="1">
      <c r="D185" t="s">
        <v>6335</v>
      </c>
      <c r="E185">
        <f>AVERAGEIF(Table1[Director Name],Table1113[[#This Row],[Director Name]],Table1[imdb_score])</f>
        <v>7.5</v>
      </c>
      <c r="F185">
        <f>COUNTIF(Table1[Director Name],Table1113[[#This Row],[Director Name]])</f>
        <v>1</v>
      </c>
      <c r="G185" cm="1">
        <f t="array" ref="G185">PERCENTILE(IF(Table1[Director Name] = Table1113[[#This Row],[Director Name]],Table1[imdb_score]),0.25)</f>
        <v>7.5</v>
      </c>
      <c r="H185" cm="1">
        <f t="array" ref="H185">PERCENTILE(IF(Table1[Director Name] = Table1113[[#This Row],[Director Name]],Table1[imdb_score]),0.5)</f>
        <v>7.5</v>
      </c>
      <c r="I185" cm="1">
        <f t="array" ref="I185">PERCENTILE(IF(Table1[Director Name] = Table1113[[#This Row],[Director Name]],Table1[imdb_score]),0.75)</f>
        <v>7.5</v>
      </c>
      <c r="J185" cm="1">
        <f t="array" ref="J185">PERCENTILE(IF(Table1[Director Name] = Table1113[[#This Row],[Director Name]],Table1[imdb_score]),1)</f>
        <v>7.5</v>
      </c>
    </row>
    <row r="186" spans="4:10" hidden="1">
      <c r="D186" t="s">
        <v>6378</v>
      </c>
      <c r="E186">
        <f>AVERAGEIF(Table1[Director Name],Table1113[[#This Row],[Director Name]],Table1[imdb_score])</f>
        <v>7.5</v>
      </c>
      <c r="F186">
        <f>COUNTIF(Table1[Director Name],Table1113[[#This Row],[Director Name]])</f>
        <v>1</v>
      </c>
      <c r="G186" cm="1">
        <f t="array" ref="G186">PERCENTILE(IF(Table1[Director Name] = Table1113[[#This Row],[Director Name]],Table1[imdb_score]),0.25)</f>
        <v>7.5</v>
      </c>
      <c r="H186" cm="1">
        <f t="array" ref="H186">PERCENTILE(IF(Table1[Director Name] = Table1113[[#This Row],[Director Name]],Table1[imdb_score]),0.5)</f>
        <v>7.5</v>
      </c>
      <c r="I186" cm="1">
        <f t="array" ref="I186">PERCENTILE(IF(Table1[Director Name] = Table1113[[#This Row],[Director Name]],Table1[imdb_score]),0.75)</f>
        <v>7.5</v>
      </c>
      <c r="J186" cm="1">
        <f t="array" ref="J186">PERCENTILE(IF(Table1[Director Name] = Table1113[[#This Row],[Director Name]],Table1[imdb_score]),1)</f>
        <v>7.5</v>
      </c>
    </row>
    <row r="187" spans="4:10" hidden="1">
      <c r="D187" t="s">
        <v>3480</v>
      </c>
      <c r="E187">
        <f>AVERAGEIF(Table1[Director Name],Table1113[[#This Row],[Director Name]],Table1[imdb_score])</f>
        <v>7.5</v>
      </c>
      <c r="F187">
        <f>COUNTIF(Table1[Director Name],Table1113[[#This Row],[Director Name]])</f>
        <v>1</v>
      </c>
      <c r="G187" cm="1">
        <f t="array" ref="G187">PERCENTILE(IF(Table1[Director Name] = Table1113[[#This Row],[Director Name]],Table1[imdb_score]),0.25)</f>
        <v>7.5</v>
      </c>
      <c r="H187" cm="1">
        <f t="array" ref="H187">PERCENTILE(IF(Table1[Director Name] = Table1113[[#This Row],[Director Name]],Table1[imdb_score]),0.5)</f>
        <v>7.5</v>
      </c>
      <c r="I187" cm="1">
        <f t="array" ref="I187">PERCENTILE(IF(Table1[Director Name] = Table1113[[#This Row],[Director Name]],Table1[imdb_score]),0.75)</f>
        <v>7.5</v>
      </c>
      <c r="J187" cm="1">
        <f t="array" ref="J187">PERCENTILE(IF(Table1[Director Name] = Table1113[[#This Row],[Director Name]],Table1[imdb_score]),1)</f>
        <v>7.5</v>
      </c>
    </row>
    <row r="188" spans="4:10" hidden="1">
      <c r="D188" t="s">
        <v>6475</v>
      </c>
      <c r="E188">
        <f>AVERAGEIF(Table1[Director Name],Table1113[[#This Row],[Director Name]],Table1[imdb_score])</f>
        <v>7.5</v>
      </c>
      <c r="F188">
        <f>COUNTIF(Table1[Director Name],Table1113[[#This Row],[Director Name]])</f>
        <v>1</v>
      </c>
      <c r="G188" cm="1">
        <f t="array" ref="G188">PERCENTILE(IF(Table1[Director Name] = Table1113[[#This Row],[Director Name]],Table1[imdb_score]),0.25)</f>
        <v>7.5</v>
      </c>
      <c r="H188" cm="1">
        <f t="array" ref="H188">PERCENTILE(IF(Table1[Director Name] = Table1113[[#This Row],[Director Name]],Table1[imdb_score]),0.5)</f>
        <v>7.5</v>
      </c>
      <c r="I188" cm="1">
        <f t="array" ref="I188">PERCENTILE(IF(Table1[Director Name] = Table1113[[#This Row],[Director Name]],Table1[imdb_score]),0.75)</f>
        <v>7.5</v>
      </c>
      <c r="J188" cm="1">
        <f t="array" ref="J188">PERCENTILE(IF(Table1[Director Name] = Table1113[[#This Row],[Director Name]],Table1[imdb_score]),1)</f>
        <v>7.5</v>
      </c>
    </row>
    <row r="189" spans="4:10" hidden="1">
      <c r="D189" t="s">
        <v>6498</v>
      </c>
      <c r="E189">
        <f>AVERAGEIF(Table1[Director Name],Table1113[[#This Row],[Director Name]],Table1[imdb_score])</f>
        <v>7.5</v>
      </c>
      <c r="F189">
        <f>COUNTIF(Table1[Director Name],Table1113[[#This Row],[Director Name]])</f>
        <v>1</v>
      </c>
      <c r="G189" cm="1">
        <f t="array" ref="G189">PERCENTILE(IF(Table1[Director Name] = Table1113[[#This Row],[Director Name]],Table1[imdb_score]),0.25)</f>
        <v>7.5</v>
      </c>
      <c r="H189" cm="1">
        <f t="array" ref="H189">PERCENTILE(IF(Table1[Director Name] = Table1113[[#This Row],[Director Name]],Table1[imdb_score]),0.5)</f>
        <v>7.5</v>
      </c>
      <c r="I189" cm="1">
        <f t="array" ref="I189">PERCENTILE(IF(Table1[Director Name] = Table1113[[#This Row],[Director Name]],Table1[imdb_score]),0.75)</f>
        <v>7.5</v>
      </c>
      <c r="J189" cm="1">
        <f t="array" ref="J189">PERCENTILE(IF(Table1[Director Name] = Table1113[[#This Row],[Director Name]],Table1[imdb_score]),1)</f>
        <v>7.5</v>
      </c>
    </row>
    <row r="190" spans="4:10">
      <c r="D190" t="s">
        <v>555</v>
      </c>
      <c r="E190">
        <f>AVERAGEIF(Table1[Director Name],Table1113[[#This Row],[Director Name]],Table1[imdb_score])</f>
        <v>7.4999999999999991</v>
      </c>
      <c r="F190">
        <f>COUNTIF(Table1[Director Name],Table1113[[#This Row],[Director Name]])</f>
        <v>8</v>
      </c>
      <c r="G190" cm="1">
        <f t="array" ref="G190">PERCENTILE(IF(Table1[Director Name] = Table1113[[#This Row],[Director Name]],Table1[imdb_score]),0.25)</f>
        <v>7.1</v>
      </c>
      <c r="H190" cm="1">
        <f t="array" ref="H190">PERCENTILE(IF(Table1[Director Name] = Table1113[[#This Row],[Director Name]],Table1[imdb_score]),0.5)</f>
        <v>7.5</v>
      </c>
      <c r="I190" cm="1">
        <f t="array" ref="I190">PERCENTILE(IF(Table1[Director Name] = Table1113[[#This Row],[Director Name]],Table1[imdb_score]),0.75)</f>
        <v>7.8</v>
      </c>
      <c r="J190" cm="1">
        <f t="array" ref="J190">PERCENTILE(IF(Table1[Director Name] = Table1113[[#This Row],[Director Name]],Table1[imdb_score]),1)</f>
        <v>8.4</v>
      </c>
    </row>
    <row r="191" spans="4:10">
      <c r="D191" t="s">
        <v>720</v>
      </c>
      <c r="E191">
        <f>AVERAGEIF(Table1[Director Name],Table1113[[#This Row],[Director Name]],Table1[imdb_score])</f>
        <v>7.4833333333333316</v>
      </c>
      <c r="F191">
        <f>COUNTIF(Table1[Director Name],Table1113[[#This Row],[Director Name]])</f>
        <v>6</v>
      </c>
      <c r="G191" cm="1">
        <f t="array" ref="G191">PERCENTILE(IF(Table1[Director Name] = Table1113[[#This Row],[Director Name]],Table1[imdb_score]),0.25)</f>
        <v>7.35</v>
      </c>
      <c r="H191" cm="1">
        <f t="array" ref="H191">PERCENTILE(IF(Table1[Director Name] = Table1113[[#This Row],[Director Name]],Table1[imdb_score]),0.5)</f>
        <v>7.7</v>
      </c>
      <c r="I191" cm="1">
        <f t="array" ref="I191">PERCENTILE(IF(Table1[Director Name] = Table1113[[#This Row],[Director Name]],Table1[imdb_score]),0.75)</f>
        <v>7.9749999999999996</v>
      </c>
      <c r="J191" cm="1">
        <f t="array" ref="J191">PERCENTILE(IF(Table1[Director Name] = Table1113[[#This Row],[Director Name]],Table1[imdb_score]),1)</f>
        <v>8.4</v>
      </c>
    </row>
    <row r="192" spans="4:10" hidden="1">
      <c r="D192" t="s">
        <v>1807</v>
      </c>
      <c r="E192">
        <f>AVERAGEIF(Table1[Director Name],Table1113[[#This Row],[Director Name]],Table1[imdb_score])</f>
        <v>7.4666666666666659</v>
      </c>
      <c r="F192">
        <f>COUNTIF(Table1[Director Name],Table1113[[#This Row],[Director Name]])</f>
        <v>3</v>
      </c>
      <c r="G192" cm="1">
        <f t="array" ref="G192">PERCENTILE(IF(Table1[Director Name] = Table1113[[#This Row],[Director Name]],Table1[imdb_score]),0.25)</f>
        <v>7.1999999999999993</v>
      </c>
      <c r="H192" cm="1">
        <f t="array" ref="H192">PERCENTILE(IF(Table1[Director Name] = Table1113[[#This Row],[Director Name]],Table1[imdb_score]),0.5)</f>
        <v>7.3</v>
      </c>
      <c r="I192" cm="1">
        <f t="array" ref="I192">PERCENTILE(IF(Table1[Director Name] = Table1113[[#This Row],[Director Name]],Table1[imdb_score]),0.75)</f>
        <v>7.65</v>
      </c>
      <c r="J192" cm="1">
        <f t="array" ref="J192">PERCENTILE(IF(Table1[Director Name] = Table1113[[#This Row],[Director Name]],Table1[imdb_score]),1)</f>
        <v>8</v>
      </c>
    </row>
    <row r="193" spans="4:10" hidden="1">
      <c r="D193" t="s">
        <v>2763</v>
      </c>
      <c r="E193">
        <f>AVERAGEIF(Table1[Director Name],Table1113[[#This Row],[Director Name]],Table1[imdb_score])</f>
        <v>7.45</v>
      </c>
      <c r="F193">
        <f>COUNTIF(Table1[Director Name],Table1113[[#This Row],[Director Name]])</f>
        <v>2</v>
      </c>
      <c r="G193" cm="1">
        <f t="array" ref="G193">PERCENTILE(IF(Table1[Director Name] = Table1113[[#This Row],[Director Name]],Table1[imdb_score]),0.25)</f>
        <v>7.4250000000000007</v>
      </c>
      <c r="H193" cm="1">
        <f t="array" ref="H193">PERCENTILE(IF(Table1[Director Name] = Table1113[[#This Row],[Director Name]],Table1[imdb_score]),0.5)</f>
        <v>7.45</v>
      </c>
      <c r="I193" cm="1">
        <f t="array" ref="I193">PERCENTILE(IF(Table1[Director Name] = Table1113[[#This Row],[Director Name]],Table1[imdb_score]),0.75)</f>
        <v>7.4749999999999996</v>
      </c>
      <c r="J193" cm="1">
        <f t="array" ref="J193">PERCENTILE(IF(Table1[Director Name] = Table1113[[#This Row],[Director Name]],Table1[imdb_score]),1)</f>
        <v>7.5</v>
      </c>
    </row>
    <row r="194" spans="4:10" hidden="1">
      <c r="D194" t="s">
        <v>1761</v>
      </c>
      <c r="E194">
        <f>AVERAGEIF(Table1[Director Name],Table1113[[#This Row],[Director Name]],Table1[imdb_score])</f>
        <v>7.45</v>
      </c>
      <c r="F194">
        <f>COUNTIF(Table1[Director Name],Table1113[[#This Row],[Director Name]])</f>
        <v>2</v>
      </c>
      <c r="G194" cm="1">
        <f t="array" ref="G194">PERCENTILE(IF(Table1[Director Name] = Table1113[[#This Row],[Director Name]],Table1[imdb_score]),0.25)</f>
        <v>7.3250000000000002</v>
      </c>
      <c r="H194" cm="1">
        <f t="array" ref="H194">PERCENTILE(IF(Table1[Director Name] = Table1113[[#This Row],[Director Name]],Table1[imdb_score]),0.5)</f>
        <v>7.45</v>
      </c>
      <c r="I194" cm="1">
        <f t="array" ref="I194">PERCENTILE(IF(Table1[Director Name] = Table1113[[#This Row],[Director Name]],Table1[imdb_score]),0.75)</f>
        <v>7.5750000000000002</v>
      </c>
      <c r="J194" cm="1">
        <f t="array" ref="J194">PERCENTILE(IF(Table1[Director Name] = Table1113[[#This Row],[Director Name]],Table1[imdb_score]),1)</f>
        <v>7.7</v>
      </c>
    </row>
    <row r="195" spans="4:10" hidden="1">
      <c r="D195" t="s">
        <v>1020</v>
      </c>
      <c r="E195">
        <f>AVERAGEIF(Table1[Director Name],Table1113[[#This Row],[Director Name]],Table1[imdb_score])</f>
        <v>7.4499999999999993</v>
      </c>
      <c r="F195">
        <f>COUNTIF(Table1[Director Name],Table1113[[#This Row],[Director Name]])</f>
        <v>4</v>
      </c>
      <c r="G195" cm="1">
        <f t="array" ref="G195">PERCENTILE(IF(Table1[Director Name] = Table1113[[#This Row],[Director Name]],Table1[imdb_score]),0.25)</f>
        <v>7.05</v>
      </c>
      <c r="H195" cm="1">
        <f t="array" ref="H195">PERCENTILE(IF(Table1[Director Name] = Table1113[[#This Row],[Director Name]],Table1[imdb_score]),0.5)</f>
        <v>7.4499999999999993</v>
      </c>
      <c r="I195" cm="1">
        <f t="array" ref="I195">PERCENTILE(IF(Table1[Director Name] = Table1113[[#This Row],[Director Name]],Table1[imdb_score]),0.75)</f>
        <v>7.85</v>
      </c>
      <c r="J195" cm="1">
        <f t="array" ref="J195">PERCENTILE(IF(Table1[Director Name] = Table1113[[#This Row],[Director Name]],Table1[imdb_score]),1)</f>
        <v>8</v>
      </c>
    </row>
    <row r="196" spans="4:10" hidden="1">
      <c r="D196" t="s">
        <v>1539</v>
      </c>
      <c r="E196">
        <f>AVERAGEIF(Table1[Director Name],Table1113[[#This Row],[Director Name]],Table1[imdb_score])</f>
        <v>7.4499999999999993</v>
      </c>
      <c r="F196">
        <f>COUNTIF(Table1[Director Name],Table1113[[#This Row],[Director Name]])</f>
        <v>4</v>
      </c>
      <c r="G196" cm="1">
        <f t="array" ref="G196">PERCENTILE(IF(Table1[Director Name] = Table1113[[#This Row],[Director Name]],Table1[imdb_score]),0.25)</f>
        <v>7.4249999999999998</v>
      </c>
      <c r="H196" cm="1">
        <f t="array" ref="H196">PERCENTILE(IF(Table1[Director Name] = Table1113[[#This Row],[Director Name]],Table1[imdb_score]),0.5)</f>
        <v>7.6</v>
      </c>
      <c r="I196" cm="1">
        <f t="array" ref="I196">PERCENTILE(IF(Table1[Director Name] = Table1113[[#This Row],[Director Name]],Table1[imdb_score]),0.75)</f>
        <v>7.625</v>
      </c>
      <c r="J196" cm="1">
        <f t="array" ref="J196">PERCENTILE(IF(Table1[Director Name] = Table1113[[#This Row],[Director Name]],Table1[imdb_score]),1)</f>
        <v>7.7</v>
      </c>
    </row>
    <row r="197" spans="4:10" hidden="1">
      <c r="D197" t="s">
        <v>1355</v>
      </c>
      <c r="E197">
        <f>AVERAGEIF(Table1[Director Name],Table1113[[#This Row],[Director Name]],Table1[imdb_score])</f>
        <v>7.4499999999999993</v>
      </c>
      <c r="F197">
        <f>COUNTIF(Table1[Director Name],Table1113[[#This Row],[Director Name]])</f>
        <v>2</v>
      </c>
      <c r="G197" cm="1">
        <f t="array" ref="G197">PERCENTILE(IF(Table1[Director Name] = Table1113[[#This Row],[Director Name]],Table1[imdb_score]),0.25)</f>
        <v>7.375</v>
      </c>
      <c r="H197" cm="1">
        <f t="array" ref="H197">PERCENTILE(IF(Table1[Director Name] = Table1113[[#This Row],[Director Name]],Table1[imdb_score]),0.5)</f>
        <v>7.4499999999999993</v>
      </c>
      <c r="I197" cm="1">
        <f t="array" ref="I197">PERCENTILE(IF(Table1[Director Name] = Table1113[[#This Row],[Director Name]],Table1[imdb_score]),0.75)</f>
        <v>7.5249999999999995</v>
      </c>
      <c r="J197" cm="1">
        <f t="array" ref="J197">PERCENTILE(IF(Table1[Director Name] = Table1113[[#This Row],[Director Name]],Table1[imdb_score]),1)</f>
        <v>7.6</v>
      </c>
    </row>
    <row r="198" spans="4:10" hidden="1">
      <c r="D198" t="s">
        <v>2024</v>
      </c>
      <c r="E198">
        <f>AVERAGEIF(Table1[Director Name],Table1113[[#This Row],[Director Name]],Table1[imdb_score])</f>
        <v>7.4333333333333336</v>
      </c>
      <c r="F198">
        <f>COUNTIF(Table1[Director Name],Table1113[[#This Row],[Director Name]])</f>
        <v>3</v>
      </c>
      <c r="G198" cm="1">
        <f t="array" ref="G198">PERCENTILE(IF(Table1[Director Name] = Table1113[[#This Row],[Director Name]],Table1[imdb_score]),0.25)</f>
        <v>7.35</v>
      </c>
      <c r="H198" cm="1">
        <f t="array" ref="H198">PERCENTILE(IF(Table1[Director Name] = Table1113[[#This Row],[Director Name]],Table1[imdb_score]),0.5)</f>
        <v>7.4</v>
      </c>
      <c r="I198" cm="1">
        <f t="array" ref="I198">PERCENTILE(IF(Table1[Director Name] = Table1113[[#This Row],[Director Name]],Table1[imdb_score]),0.75)</f>
        <v>7.5</v>
      </c>
      <c r="J198" cm="1">
        <f t="array" ref="J198">PERCENTILE(IF(Table1[Director Name] = Table1113[[#This Row],[Director Name]],Table1[imdb_score]),1)</f>
        <v>7.6</v>
      </c>
    </row>
    <row r="199" spans="4:10" hidden="1">
      <c r="D199" t="s">
        <v>2065</v>
      </c>
      <c r="E199">
        <f>AVERAGEIF(Table1[Director Name],Table1113[[#This Row],[Director Name]],Table1[imdb_score])</f>
        <v>7.4333333333333336</v>
      </c>
      <c r="F199">
        <f>COUNTIF(Table1[Director Name],Table1113[[#This Row],[Director Name]])</f>
        <v>3</v>
      </c>
      <c r="G199" cm="1">
        <f t="array" ref="G199">PERCENTILE(IF(Table1[Director Name] = Table1113[[#This Row],[Director Name]],Table1[imdb_score]),0.25)</f>
        <v>7.4</v>
      </c>
      <c r="H199" cm="1">
        <f t="array" ref="H199">PERCENTILE(IF(Table1[Director Name] = Table1113[[#This Row],[Director Name]],Table1[imdb_score]),0.5)</f>
        <v>7.4</v>
      </c>
      <c r="I199" cm="1">
        <f t="array" ref="I199">PERCENTILE(IF(Table1[Director Name] = Table1113[[#This Row],[Director Name]],Table1[imdb_score]),0.75)</f>
        <v>7.45</v>
      </c>
      <c r="J199" cm="1">
        <f t="array" ref="J199">PERCENTILE(IF(Table1[Director Name] = Table1113[[#This Row],[Director Name]],Table1[imdb_score]),1)</f>
        <v>7.5</v>
      </c>
    </row>
    <row r="200" spans="4:10" hidden="1">
      <c r="D200" t="s">
        <v>856</v>
      </c>
      <c r="E200">
        <f>AVERAGEIF(Table1[Director Name],Table1113[[#This Row],[Director Name]],Table1[imdb_score])</f>
        <v>7.42</v>
      </c>
      <c r="F200">
        <f>COUNTIF(Table1[Director Name],Table1113[[#This Row],[Director Name]])</f>
        <v>5</v>
      </c>
      <c r="G200" cm="1">
        <f t="array" ref="G200">PERCENTILE(IF(Table1[Director Name] = Table1113[[#This Row],[Director Name]],Table1[imdb_score]),0.25)</f>
        <v>7.3</v>
      </c>
      <c r="H200" cm="1">
        <f t="array" ref="H200">PERCENTILE(IF(Table1[Director Name] = Table1113[[#This Row],[Director Name]],Table1[imdb_score]),0.5)</f>
        <v>7.3</v>
      </c>
      <c r="I200" cm="1">
        <f t="array" ref="I200">PERCENTILE(IF(Table1[Director Name] = Table1113[[#This Row],[Director Name]],Table1[imdb_score]),0.75)</f>
        <v>7.5</v>
      </c>
      <c r="J200" cm="1">
        <f t="array" ref="J200">PERCENTILE(IF(Table1[Director Name] = Table1113[[#This Row],[Director Name]],Table1[imdb_score]),1)</f>
        <v>7.8</v>
      </c>
    </row>
    <row r="201" spans="4:10" hidden="1">
      <c r="D201" t="s">
        <v>43</v>
      </c>
      <c r="E201">
        <f>AVERAGEIF(Table1[Director Name],Table1113[[#This Row],[Director Name]],Table1[imdb_score])</f>
        <v>7.4</v>
      </c>
      <c r="F201">
        <f>COUNTIF(Table1[Director Name],Table1113[[#This Row],[Director Name]])</f>
        <v>5</v>
      </c>
      <c r="G201" cm="1">
        <f t="array" ref="G201">PERCENTILE(IF(Table1[Director Name] = Table1113[[#This Row],[Director Name]],Table1[imdb_score]),0.25)</f>
        <v>6.7</v>
      </c>
      <c r="H201" cm="1">
        <f t="array" ref="H201">PERCENTILE(IF(Table1[Director Name] = Table1113[[#This Row],[Director Name]],Table1[imdb_score]),0.5)</f>
        <v>7.5</v>
      </c>
      <c r="I201" cm="1">
        <f t="array" ref="I201">PERCENTILE(IF(Table1[Director Name] = Table1113[[#This Row],[Director Name]],Table1[imdb_score]),0.75)</f>
        <v>7.6</v>
      </c>
      <c r="J201" cm="1">
        <f t="array" ref="J201">PERCENTILE(IF(Table1[Director Name] = Table1113[[#This Row],[Director Name]],Table1[imdb_score]),1)</f>
        <v>8.6999999999999993</v>
      </c>
    </row>
    <row r="202" spans="4:10" hidden="1">
      <c r="D202" t="s">
        <v>1302</v>
      </c>
      <c r="E202">
        <f>AVERAGEIF(Table1[Director Name],Table1113[[#This Row],[Director Name]],Table1[imdb_score])</f>
        <v>7.4</v>
      </c>
      <c r="F202">
        <f>COUNTIF(Table1[Director Name],Table1113[[#This Row],[Director Name]])</f>
        <v>4</v>
      </c>
      <c r="G202" cm="1">
        <f t="array" ref="G202">PERCENTILE(IF(Table1[Director Name] = Table1113[[#This Row],[Director Name]],Table1[imdb_score]),0.25)</f>
        <v>7.05</v>
      </c>
      <c r="H202" cm="1">
        <f t="array" ref="H202">PERCENTILE(IF(Table1[Director Name] = Table1113[[#This Row],[Director Name]],Table1[imdb_score]),0.5)</f>
        <v>7.55</v>
      </c>
      <c r="I202" cm="1">
        <f t="array" ref="I202">PERCENTILE(IF(Table1[Director Name] = Table1113[[#This Row],[Director Name]],Table1[imdb_score]),0.75)</f>
        <v>7.8999999999999995</v>
      </c>
      <c r="J202" cm="1">
        <f t="array" ref="J202">PERCENTILE(IF(Table1[Director Name] = Table1113[[#This Row],[Director Name]],Table1[imdb_score]),1)</f>
        <v>8.1999999999999993</v>
      </c>
    </row>
    <row r="203" spans="4:10" hidden="1">
      <c r="D203" t="s">
        <v>2249</v>
      </c>
      <c r="E203">
        <f>AVERAGEIF(Table1[Director Name],Table1113[[#This Row],[Director Name]],Table1[imdb_score])</f>
        <v>7.4</v>
      </c>
      <c r="F203">
        <f>COUNTIF(Table1[Director Name],Table1113[[#This Row],[Director Name]])</f>
        <v>2</v>
      </c>
      <c r="G203" cm="1">
        <f t="array" ref="G203">PERCENTILE(IF(Table1[Director Name] = Table1113[[#This Row],[Director Name]],Table1[imdb_score]),0.25)</f>
        <v>7.4</v>
      </c>
      <c r="H203" cm="1">
        <f t="array" ref="H203">PERCENTILE(IF(Table1[Director Name] = Table1113[[#This Row],[Director Name]],Table1[imdb_score]),0.5)</f>
        <v>7.4</v>
      </c>
      <c r="I203" cm="1">
        <f t="array" ref="I203">PERCENTILE(IF(Table1[Director Name] = Table1113[[#This Row],[Director Name]],Table1[imdb_score]),0.75)</f>
        <v>7.4</v>
      </c>
      <c r="J203" cm="1">
        <f t="array" ref="J203">PERCENTILE(IF(Table1[Director Name] = Table1113[[#This Row],[Director Name]],Table1[imdb_score]),1)</f>
        <v>7.4</v>
      </c>
    </row>
    <row r="204" spans="4:10" hidden="1">
      <c r="D204" t="s">
        <v>309</v>
      </c>
      <c r="E204">
        <f>AVERAGEIF(Table1[Director Name],Table1113[[#This Row],[Director Name]],Table1[imdb_score])</f>
        <v>7.4</v>
      </c>
      <c r="F204">
        <f>COUNTIF(Table1[Director Name],Table1113[[#This Row],[Director Name]])</f>
        <v>2</v>
      </c>
      <c r="G204" cm="1">
        <f t="array" ref="G204">PERCENTILE(IF(Table1[Director Name] = Table1113[[#This Row],[Director Name]],Table1[imdb_score]),0.25)</f>
        <v>7.3</v>
      </c>
      <c r="H204" cm="1">
        <f t="array" ref="H204">PERCENTILE(IF(Table1[Director Name] = Table1113[[#This Row],[Director Name]],Table1[imdb_score]),0.5)</f>
        <v>7.4</v>
      </c>
      <c r="I204" cm="1">
        <f t="array" ref="I204">PERCENTILE(IF(Table1[Director Name] = Table1113[[#This Row],[Director Name]],Table1[imdb_score]),0.75)</f>
        <v>7.5</v>
      </c>
      <c r="J204" cm="1">
        <f t="array" ref="J204">PERCENTILE(IF(Table1[Director Name] = Table1113[[#This Row],[Director Name]],Table1[imdb_score]),1)</f>
        <v>7.6</v>
      </c>
    </row>
    <row r="205" spans="4:10" hidden="1">
      <c r="D205" t="s">
        <v>3181</v>
      </c>
      <c r="E205">
        <f>AVERAGEIF(Table1[Director Name],Table1113[[#This Row],[Director Name]],Table1[imdb_score])</f>
        <v>7.4</v>
      </c>
      <c r="F205">
        <f>COUNTIF(Table1[Director Name],Table1113[[#This Row],[Director Name]])</f>
        <v>2</v>
      </c>
      <c r="G205" cm="1">
        <f t="array" ref="G205">PERCENTILE(IF(Table1[Director Name] = Table1113[[#This Row],[Director Name]],Table1[imdb_score]),0.25)</f>
        <v>7.15</v>
      </c>
      <c r="H205" cm="1">
        <f t="array" ref="H205">PERCENTILE(IF(Table1[Director Name] = Table1113[[#This Row],[Director Name]],Table1[imdb_score]),0.5)</f>
        <v>7.4</v>
      </c>
      <c r="I205" cm="1">
        <f t="array" ref="I205">PERCENTILE(IF(Table1[Director Name] = Table1113[[#This Row],[Director Name]],Table1[imdb_score]),0.75)</f>
        <v>7.65</v>
      </c>
      <c r="J205" cm="1">
        <f t="array" ref="J205">PERCENTILE(IF(Table1[Director Name] = Table1113[[#This Row],[Director Name]],Table1[imdb_score]),1)</f>
        <v>7.9</v>
      </c>
    </row>
    <row r="206" spans="4:10" hidden="1">
      <c r="D206" t="s">
        <v>1008</v>
      </c>
      <c r="E206">
        <f>AVERAGEIF(Table1[Director Name],Table1113[[#This Row],[Director Name]],Table1[imdb_score])</f>
        <v>7.4</v>
      </c>
      <c r="F206">
        <f>COUNTIF(Table1[Director Name],Table1113[[#This Row],[Director Name]])</f>
        <v>1</v>
      </c>
      <c r="G206" cm="1">
        <f t="array" ref="G206">PERCENTILE(IF(Table1[Director Name] = Table1113[[#This Row],[Director Name]],Table1[imdb_score]),0.25)</f>
        <v>7.4</v>
      </c>
      <c r="H206" cm="1">
        <f t="array" ref="H206">PERCENTILE(IF(Table1[Director Name] = Table1113[[#This Row],[Director Name]],Table1[imdb_score]),0.5)</f>
        <v>7.4</v>
      </c>
      <c r="I206" cm="1">
        <f t="array" ref="I206">PERCENTILE(IF(Table1[Director Name] = Table1113[[#This Row],[Director Name]],Table1[imdb_score]),0.75)</f>
        <v>7.4</v>
      </c>
      <c r="J206" cm="1">
        <f t="array" ref="J206">PERCENTILE(IF(Table1[Director Name] = Table1113[[#This Row],[Director Name]],Table1[imdb_score]),1)</f>
        <v>7.4</v>
      </c>
    </row>
    <row r="207" spans="4:10" hidden="1">
      <c r="D207" t="s">
        <v>4115</v>
      </c>
      <c r="E207">
        <f>AVERAGEIF(Table1[Director Name],Table1113[[#This Row],[Director Name]],Table1[imdb_score])</f>
        <v>7.4</v>
      </c>
      <c r="F207">
        <f>COUNTIF(Table1[Director Name],Table1113[[#This Row],[Director Name]])</f>
        <v>1</v>
      </c>
      <c r="G207" cm="1">
        <f t="array" ref="G207">PERCENTILE(IF(Table1[Director Name] = Table1113[[#This Row],[Director Name]],Table1[imdb_score]),0.25)</f>
        <v>7.4</v>
      </c>
      <c r="H207" cm="1">
        <f t="array" ref="H207">PERCENTILE(IF(Table1[Director Name] = Table1113[[#This Row],[Director Name]],Table1[imdb_score]),0.5)</f>
        <v>7.4</v>
      </c>
      <c r="I207" cm="1">
        <f t="array" ref="I207">PERCENTILE(IF(Table1[Director Name] = Table1113[[#This Row],[Director Name]],Table1[imdb_score]),0.75)</f>
        <v>7.4</v>
      </c>
      <c r="J207" cm="1">
        <f t="array" ref="J207">PERCENTILE(IF(Table1[Director Name] = Table1113[[#This Row],[Director Name]],Table1[imdb_score]),1)</f>
        <v>7.4</v>
      </c>
    </row>
    <row r="208" spans="4:10" hidden="1">
      <c r="D208" t="s">
        <v>4398</v>
      </c>
      <c r="E208">
        <f>AVERAGEIF(Table1[Director Name],Table1113[[#This Row],[Director Name]],Table1[imdb_score])</f>
        <v>7.4</v>
      </c>
      <c r="F208">
        <f>COUNTIF(Table1[Director Name],Table1113[[#This Row],[Director Name]])</f>
        <v>1</v>
      </c>
      <c r="G208" cm="1">
        <f t="array" ref="G208">PERCENTILE(IF(Table1[Director Name] = Table1113[[#This Row],[Director Name]],Table1[imdb_score]),0.25)</f>
        <v>7.4</v>
      </c>
      <c r="H208" cm="1">
        <f t="array" ref="H208">PERCENTILE(IF(Table1[Director Name] = Table1113[[#This Row],[Director Name]],Table1[imdb_score]),0.5)</f>
        <v>7.4</v>
      </c>
      <c r="I208" cm="1">
        <f t="array" ref="I208">PERCENTILE(IF(Table1[Director Name] = Table1113[[#This Row],[Director Name]],Table1[imdb_score]),0.75)</f>
        <v>7.4</v>
      </c>
      <c r="J208" cm="1">
        <f t="array" ref="J208">PERCENTILE(IF(Table1[Director Name] = Table1113[[#This Row],[Director Name]],Table1[imdb_score]),1)</f>
        <v>7.4</v>
      </c>
    </row>
    <row r="209" spans="4:10" hidden="1">
      <c r="D209" t="s">
        <v>4432</v>
      </c>
      <c r="E209">
        <f>AVERAGEIF(Table1[Director Name],Table1113[[#This Row],[Director Name]],Table1[imdb_score])</f>
        <v>7.4</v>
      </c>
      <c r="F209">
        <f>COUNTIF(Table1[Director Name],Table1113[[#This Row],[Director Name]])</f>
        <v>1</v>
      </c>
      <c r="G209" cm="1">
        <f t="array" ref="G209">PERCENTILE(IF(Table1[Director Name] = Table1113[[#This Row],[Director Name]],Table1[imdb_score]),0.25)</f>
        <v>7.4</v>
      </c>
      <c r="H209" cm="1">
        <f t="array" ref="H209">PERCENTILE(IF(Table1[Director Name] = Table1113[[#This Row],[Director Name]],Table1[imdb_score]),0.5)</f>
        <v>7.4</v>
      </c>
      <c r="I209" cm="1">
        <f t="array" ref="I209">PERCENTILE(IF(Table1[Director Name] = Table1113[[#This Row],[Director Name]],Table1[imdb_score]),0.75)</f>
        <v>7.4</v>
      </c>
      <c r="J209" cm="1">
        <f t="array" ref="J209">PERCENTILE(IF(Table1[Director Name] = Table1113[[#This Row],[Director Name]],Table1[imdb_score]),1)</f>
        <v>7.4</v>
      </c>
    </row>
    <row r="210" spans="4:10" hidden="1">
      <c r="D210" t="s">
        <v>4724</v>
      </c>
      <c r="E210">
        <f>AVERAGEIF(Table1[Director Name],Table1113[[#This Row],[Director Name]],Table1[imdb_score])</f>
        <v>7.4</v>
      </c>
      <c r="F210">
        <f>COUNTIF(Table1[Director Name],Table1113[[#This Row],[Director Name]])</f>
        <v>1</v>
      </c>
      <c r="G210" cm="1">
        <f t="array" ref="G210">PERCENTILE(IF(Table1[Director Name] = Table1113[[#This Row],[Director Name]],Table1[imdb_score]),0.25)</f>
        <v>7.4</v>
      </c>
      <c r="H210" cm="1">
        <f t="array" ref="H210">PERCENTILE(IF(Table1[Director Name] = Table1113[[#This Row],[Director Name]],Table1[imdb_score]),0.5)</f>
        <v>7.4</v>
      </c>
      <c r="I210" cm="1">
        <f t="array" ref="I210">PERCENTILE(IF(Table1[Director Name] = Table1113[[#This Row],[Director Name]],Table1[imdb_score]),0.75)</f>
        <v>7.4</v>
      </c>
      <c r="J210" cm="1">
        <f t="array" ref="J210">PERCENTILE(IF(Table1[Director Name] = Table1113[[#This Row],[Director Name]],Table1[imdb_score]),1)</f>
        <v>7.4</v>
      </c>
    </row>
    <row r="211" spans="4:10" hidden="1">
      <c r="D211" t="s">
        <v>5105</v>
      </c>
      <c r="E211">
        <f>AVERAGEIF(Table1[Director Name],Table1113[[#This Row],[Director Name]],Table1[imdb_score])</f>
        <v>7.4</v>
      </c>
      <c r="F211">
        <f>COUNTIF(Table1[Director Name],Table1113[[#This Row],[Director Name]])</f>
        <v>1</v>
      </c>
      <c r="G211" cm="1">
        <f t="array" ref="G211">PERCENTILE(IF(Table1[Director Name] = Table1113[[#This Row],[Director Name]],Table1[imdb_score]),0.25)</f>
        <v>7.4</v>
      </c>
      <c r="H211" cm="1">
        <f t="array" ref="H211">PERCENTILE(IF(Table1[Director Name] = Table1113[[#This Row],[Director Name]],Table1[imdb_score]),0.5)</f>
        <v>7.4</v>
      </c>
      <c r="I211" cm="1">
        <f t="array" ref="I211">PERCENTILE(IF(Table1[Director Name] = Table1113[[#This Row],[Director Name]],Table1[imdb_score]),0.75)</f>
        <v>7.4</v>
      </c>
      <c r="J211" cm="1">
        <f t="array" ref="J211">PERCENTILE(IF(Table1[Director Name] = Table1113[[#This Row],[Director Name]],Table1[imdb_score]),1)</f>
        <v>7.4</v>
      </c>
    </row>
    <row r="212" spans="4:10" hidden="1">
      <c r="D212" t="s">
        <v>5509</v>
      </c>
      <c r="E212">
        <f>AVERAGEIF(Table1[Director Name],Table1113[[#This Row],[Director Name]],Table1[imdb_score])</f>
        <v>7.4</v>
      </c>
      <c r="F212">
        <f>COUNTIF(Table1[Director Name],Table1113[[#This Row],[Director Name]])</f>
        <v>1</v>
      </c>
      <c r="G212" cm="1">
        <f t="array" ref="G212">PERCENTILE(IF(Table1[Director Name] = Table1113[[#This Row],[Director Name]],Table1[imdb_score]),0.25)</f>
        <v>7.4</v>
      </c>
      <c r="H212" cm="1">
        <f t="array" ref="H212">PERCENTILE(IF(Table1[Director Name] = Table1113[[#This Row],[Director Name]],Table1[imdb_score]),0.5)</f>
        <v>7.4</v>
      </c>
      <c r="I212" cm="1">
        <f t="array" ref="I212">PERCENTILE(IF(Table1[Director Name] = Table1113[[#This Row],[Director Name]],Table1[imdb_score]),0.75)</f>
        <v>7.4</v>
      </c>
      <c r="J212" cm="1">
        <f t="array" ref="J212">PERCENTILE(IF(Table1[Director Name] = Table1113[[#This Row],[Director Name]],Table1[imdb_score]),1)</f>
        <v>7.4</v>
      </c>
    </row>
    <row r="213" spans="4:10" hidden="1">
      <c r="D213" t="s">
        <v>5553</v>
      </c>
      <c r="E213">
        <f>AVERAGEIF(Table1[Director Name],Table1113[[#This Row],[Director Name]],Table1[imdb_score])</f>
        <v>7.4</v>
      </c>
      <c r="F213">
        <f>COUNTIF(Table1[Director Name],Table1113[[#This Row],[Director Name]])</f>
        <v>1</v>
      </c>
      <c r="G213" cm="1">
        <f t="array" ref="G213">PERCENTILE(IF(Table1[Director Name] = Table1113[[#This Row],[Director Name]],Table1[imdb_score]),0.25)</f>
        <v>7.4</v>
      </c>
      <c r="H213" cm="1">
        <f t="array" ref="H213">PERCENTILE(IF(Table1[Director Name] = Table1113[[#This Row],[Director Name]],Table1[imdb_score]),0.5)</f>
        <v>7.4</v>
      </c>
      <c r="I213" cm="1">
        <f t="array" ref="I213">PERCENTILE(IF(Table1[Director Name] = Table1113[[#This Row],[Director Name]],Table1[imdb_score]),0.75)</f>
        <v>7.4</v>
      </c>
      <c r="J213" cm="1">
        <f t="array" ref="J213">PERCENTILE(IF(Table1[Director Name] = Table1113[[#This Row],[Director Name]],Table1[imdb_score]),1)</f>
        <v>7.4</v>
      </c>
    </row>
    <row r="214" spans="4:10" hidden="1">
      <c r="D214" t="s">
        <v>5562</v>
      </c>
      <c r="E214">
        <f>AVERAGEIF(Table1[Director Name],Table1113[[#This Row],[Director Name]],Table1[imdb_score])</f>
        <v>7.4</v>
      </c>
      <c r="F214">
        <f>COUNTIF(Table1[Director Name],Table1113[[#This Row],[Director Name]])</f>
        <v>1</v>
      </c>
      <c r="G214" cm="1">
        <f t="array" ref="G214">PERCENTILE(IF(Table1[Director Name] = Table1113[[#This Row],[Director Name]],Table1[imdb_score]),0.25)</f>
        <v>7.4</v>
      </c>
      <c r="H214" cm="1">
        <f t="array" ref="H214">PERCENTILE(IF(Table1[Director Name] = Table1113[[#This Row],[Director Name]],Table1[imdb_score]),0.5)</f>
        <v>7.4</v>
      </c>
      <c r="I214" cm="1">
        <f t="array" ref="I214">PERCENTILE(IF(Table1[Director Name] = Table1113[[#This Row],[Director Name]],Table1[imdb_score]),0.75)</f>
        <v>7.4</v>
      </c>
      <c r="J214" cm="1">
        <f t="array" ref="J214">PERCENTILE(IF(Table1[Director Name] = Table1113[[#This Row],[Director Name]],Table1[imdb_score]),1)</f>
        <v>7.4</v>
      </c>
    </row>
    <row r="215" spans="4:10" hidden="1">
      <c r="D215" t="s">
        <v>4756</v>
      </c>
      <c r="E215">
        <f>AVERAGEIF(Table1[Director Name],Table1113[[#This Row],[Director Name]],Table1[imdb_score])</f>
        <v>7.4</v>
      </c>
      <c r="F215">
        <f>COUNTIF(Table1[Director Name],Table1113[[#This Row],[Director Name]])</f>
        <v>1</v>
      </c>
      <c r="G215" cm="1">
        <f t="array" ref="G215">PERCENTILE(IF(Table1[Director Name] = Table1113[[#This Row],[Director Name]],Table1[imdb_score]),0.25)</f>
        <v>7.4</v>
      </c>
      <c r="H215" cm="1">
        <f t="array" ref="H215">PERCENTILE(IF(Table1[Director Name] = Table1113[[#This Row],[Director Name]],Table1[imdb_score]),0.5)</f>
        <v>7.4</v>
      </c>
      <c r="I215" cm="1">
        <f t="array" ref="I215">PERCENTILE(IF(Table1[Director Name] = Table1113[[#This Row],[Director Name]],Table1[imdb_score]),0.75)</f>
        <v>7.4</v>
      </c>
      <c r="J215" cm="1">
        <f t="array" ref="J215">PERCENTILE(IF(Table1[Director Name] = Table1113[[#This Row],[Director Name]],Table1[imdb_score]),1)</f>
        <v>7.4</v>
      </c>
    </row>
    <row r="216" spans="4:10" hidden="1">
      <c r="D216" t="s">
        <v>5858</v>
      </c>
      <c r="E216">
        <f>AVERAGEIF(Table1[Director Name],Table1113[[#This Row],[Director Name]],Table1[imdb_score])</f>
        <v>7.4</v>
      </c>
      <c r="F216">
        <f>COUNTIF(Table1[Director Name],Table1113[[#This Row],[Director Name]])</f>
        <v>1</v>
      </c>
      <c r="G216" cm="1">
        <f t="array" ref="G216">PERCENTILE(IF(Table1[Director Name] = Table1113[[#This Row],[Director Name]],Table1[imdb_score]),0.25)</f>
        <v>7.4</v>
      </c>
      <c r="H216" cm="1">
        <f t="array" ref="H216">PERCENTILE(IF(Table1[Director Name] = Table1113[[#This Row],[Director Name]],Table1[imdb_score]),0.5)</f>
        <v>7.4</v>
      </c>
      <c r="I216" cm="1">
        <f t="array" ref="I216">PERCENTILE(IF(Table1[Director Name] = Table1113[[#This Row],[Director Name]],Table1[imdb_score]),0.75)</f>
        <v>7.4</v>
      </c>
      <c r="J216" cm="1">
        <f t="array" ref="J216">PERCENTILE(IF(Table1[Director Name] = Table1113[[#This Row],[Director Name]],Table1[imdb_score]),1)</f>
        <v>7.4</v>
      </c>
    </row>
    <row r="217" spans="4:10" hidden="1">
      <c r="D217" t="s">
        <v>6151</v>
      </c>
      <c r="E217">
        <f>AVERAGEIF(Table1[Director Name],Table1113[[#This Row],[Director Name]],Table1[imdb_score])</f>
        <v>7.4</v>
      </c>
      <c r="F217">
        <f>COUNTIF(Table1[Director Name],Table1113[[#This Row],[Director Name]])</f>
        <v>1</v>
      </c>
      <c r="G217" cm="1">
        <f t="array" ref="G217">PERCENTILE(IF(Table1[Director Name] = Table1113[[#This Row],[Director Name]],Table1[imdb_score]),0.25)</f>
        <v>7.4</v>
      </c>
      <c r="H217" cm="1">
        <f t="array" ref="H217">PERCENTILE(IF(Table1[Director Name] = Table1113[[#This Row],[Director Name]],Table1[imdb_score]),0.5)</f>
        <v>7.4</v>
      </c>
      <c r="I217" cm="1">
        <f t="array" ref="I217">PERCENTILE(IF(Table1[Director Name] = Table1113[[#This Row],[Director Name]],Table1[imdb_score]),0.75)</f>
        <v>7.4</v>
      </c>
      <c r="J217" cm="1">
        <f t="array" ref="J217">PERCENTILE(IF(Table1[Director Name] = Table1113[[#This Row],[Director Name]],Table1[imdb_score]),1)</f>
        <v>7.4</v>
      </c>
    </row>
    <row r="218" spans="4:10" hidden="1">
      <c r="D218" t="s">
        <v>6309</v>
      </c>
      <c r="E218">
        <f>AVERAGEIF(Table1[Director Name],Table1113[[#This Row],[Director Name]],Table1[imdb_score])</f>
        <v>7.4</v>
      </c>
      <c r="F218">
        <f>COUNTIF(Table1[Director Name],Table1113[[#This Row],[Director Name]])</f>
        <v>1</v>
      </c>
      <c r="G218" cm="1">
        <f t="array" ref="G218">PERCENTILE(IF(Table1[Director Name] = Table1113[[#This Row],[Director Name]],Table1[imdb_score]),0.25)</f>
        <v>7.4</v>
      </c>
      <c r="H218" cm="1">
        <f t="array" ref="H218">PERCENTILE(IF(Table1[Director Name] = Table1113[[#This Row],[Director Name]],Table1[imdb_score]),0.5)</f>
        <v>7.4</v>
      </c>
      <c r="I218" cm="1">
        <f t="array" ref="I218">PERCENTILE(IF(Table1[Director Name] = Table1113[[#This Row],[Director Name]],Table1[imdb_score]),0.75)</f>
        <v>7.4</v>
      </c>
      <c r="J218" cm="1">
        <f t="array" ref="J218">PERCENTILE(IF(Table1[Director Name] = Table1113[[#This Row],[Director Name]],Table1[imdb_score]),1)</f>
        <v>7.4</v>
      </c>
    </row>
    <row r="219" spans="4:10" hidden="1">
      <c r="D219" t="s">
        <v>1978</v>
      </c>
      <c r="E219">
        <f>AVERAGEIF(Table1[Director Name],Table1113[[#This Row],[Director Name]],Table1[imdb_score])</f>
        <v>7.3999999999999995</v>
      </c>
      <c r="F219">
        <f>COUNTIF(Table1[Director Name],Table1113[[#This Row],[Director Name]])</f>
        <v>3</v>
      </c>
      <c r="G219" cm="1">
        <f t="array" ref="G219">PERCENTILE(IF(Table1[Director Name] = Table1113[[#This Row],[Director Name]],Table1[imdb_score]),0.25)</f>
        <v>7.15</v>
      </c>
      <c r="H219" cm="1">
        <f t="array" ref="H219">PERCENTILE(IF(Table1[Director Name] = Table1113[[#This Row],[Director Name]],Table1[imdb_score]),0.5)</f>
        <v>7.8</v>
      </c>
      <c r="I219" cm="1">
        <f t="array" ref="I219">PERCENTILE(IF(Table1[Director Name] = Table1113[[#This Row],[Director Name]],Table1[imdb_score]),0.75)</f>
        <v>7.85</v>
      </c>
      <c r="J219" cm="1">
        <f t="array" ref="J219">PERCENTILE(IF(Table1[Director Name] = Table1113[[#This Row],[Director Name]],Table1[imdb_score]),1)</f>
        <v>7.9</v>
      </c>
    </row>
    <row r="220" spans="4:10" hidden="1">
      <c r="D220" t="s">
        <v>388</v>
      </c>
      <c r="E220">
        <f>AVERAGEIF(Table1[Director Name],Table1113[[#This Row],[Director Name]],Table1[imdb_score])</f>
        <v>7.3999999999999995</v>
      </c>
      <c r="F220">
        <f>COUNTIF(Table1[Director Name],Table1113[[#This Row],[Director Name]])</f>
        <v>3</v>
      </c>
      <c r="G220" cm="1">
        <f t="array" ref="G220">PERCENTILE(IF(Table1[Director Name] = Table1113[[#This Row],[Director Name]],Table1[imdb_score]),0.25)</f>
        <v>7.1</v>
      </c>
      <c r="H220" cm="1">
        <f t="array" ref="H220">PERCENTILE(IF(Table1[Director Name] = Table1113[[#This Row],[Director Name]],Table1[imdb_score]),0.5)</f>
        <v>7.1</v>
      </c>
      <c r="I220" cm="1">
        <f t="array" ref="I220">PERCENTILE(IF(Table1[Director Name] = Table1113[[#This Row],[Director Name]],Table1[imdb_score]),0.75)</f>
        <v>7.55</v>
      </c>
      <c r="J220" cm="1">
        <f t="array" ref="J220">PERCENTILE(IF(Table1[Director Name] = Table1113[[#This Row],[Director Name]],Table1[imdb_score]),1)</f>
        <v>8</v>
      </c>
    </row>
    <row r="221" spans="4:10">
      <c r="D221" t="s">
        <v>430</v>
      </c>
      <c r="E221">
        <f>AVERAGEIF(Table1[Director Name],Table1113[[#This Row],[Director Name]],Table1[imdb_score])</f>
        <v>7.3888888888888893</v>
      </c>
      <c r="F221">
        <f>COUNTIF(Table1[Director Name],Table1113[[#This Row],[Director Name]])</f>
        <v>9</v>
      </c>
      <c r="G221" cm="1">
        <f t="array" ref="G221">PERCENTILE(IF(Table1[Director Name] = Table1113[[#This Row],[Director Name]],Table1[imdb_score]),0.25)</f>
        <v>7</v>
      </c>
      <c r="H221" cm="1">
        <f t="array" ref="H221">PERCENTILE(IF(Table1[Director Name] = Table1113[[#This Row],[Director Name]],Table1[imdb_score]),0.5)</f>
        <v>7.3</v>
      </c>
      <c r="I221" cm="1">
        <f t="array" ref="I221">PERCENTILE(IF(Table1[Director Name] = Table1113[[#This Row],[Director Name]],Table1[imdb_score]),0.75)</f>
        <v>7.6</v>
      </c>
      <c r="J221" cm="1">
        <f t="array" ref="J221">PERCENTILE(IF(Table1[Director Name] = Table1113[[#This Row],[Director Name]],Table1[imdb_score]),1)</f>
        <v>8.1999999999999993</v>
      </c>
    </row>
    <row r="222" spans="4:10" hidden="1">
      <c r="D222" t="s">
        <v>498</v>
      </c>
      <c r="E222">
        <f>AVERAGEIF(Table1[Director Name],Table1113[[#This Row],[Director Name]],Table1[imdb_score])</f>
        <v>7.38</v>
      </c>
      <c r="F222">
        <f>COUNTIF(Table1[Director Name],Table1113[[#This Row],[Director Name]])</f>
        <v>5</v>
      </c>
      <c r="G222" cm="1">
        <f t="array" ref="G222">PERCENTILE(IF(Table1[Director Name] = Table1113[[#This Row],[Director Name]],Table1[imdb_score]),0.25)</f>
        <v>7.2</v>
      </c>
      <c r="H222" cm="1">
        <f t="array" ref="H222">PERCENTILE(IF(Table1[Director Name] = Table1113[[#This Row],[Director Name]],Table1[imdb_score]),0.5)</f>
        <v>7.2</v>
      </c>
      <c r="I222" cm="1">
        <f t="array" ref="I222">PERCENTILE(IF(Table1[Director Name] = Table1113[[#This Row],[Director Name]],Table1[imdb_score]),0.75)</f>
        <v>7.9</v>
      </c>
      <c r="J222" cm="1">
        <f t="array" ref="J222">PERCENTILE(IF(Table1[Director Name] = Table1113[[#This Row],[Director Name]],Table1[imdb_score]),1)</f>
        <v>8.3000000000000007</v>
      </c>
    </row>
    <row r="223" spans="4:10" hidden="1">
      <c r="D223" t="s">
        <v>1029</v>
      </c>
      <c r="E223">
        <f>AVERAGEIF(Table1[Director Name],Table1113[[#This Row],[Director Name]],Table1[imdb_score])</f>
        <v>7.3599999999999994</v>
      </c>
      <c r="F223">
        <f>COUNTIF(Table1[Director Name],Table1113[[#This Row],[Director Name]])</f>
        <v>5</v>
      </c>
      <c r="G223" cm="1">
        <f t="array" ref="G223">PERCENTILE(IF(Table1[Director Name] = Table1113[[#This Row],[Director Name]],Table1[imdb_score]),0.25)</f>
        <v>7.3</v>
      </c>
      <c r="H223" cm="1">
        <f t="array" ref="H223">PERCENTILE(IF(Table1[Director Name] = Table1113[[#This Row],[Director Name]],Table1[imdb_score]),0.5)</f>
        <v>7.4</v>
      </c>
      <c r="I223" cm="1">
        <f t="array" ref="I223">PERCENTILE(IF(Table1[Director Name] = Table1113[[#This Row],[Director Name]],Table1[imdb_score]),0.75)</f>
        <v>7.6</v>
      </c>
      <c r="J223" cm="1">
        <f t="array" ref="J223">PERCENTILE(IF(Table1[Director Name] = Table1113[[#This Row],[Director Name]],Table1[imdb_score]),1)</f>
        <v>7.7</v>
      </c>
    </row>
    <row r="224" spans="4:10" hidden="1">
      <c r="D224" t="s">
        <v>2447</v>
      </c>
      <c r="E224">
        <f>AVERAGEIF(Table1[Director Name],Table1113[[#This Row],[Director Name]],Table1[imdb_score])</f>
        <v>7.35</v>
      </c>
      <c r="F224">
        <f>COUNTIF(Table1[Director Name],Table1113[[#This Row],[Director Name]])</f>
        <v>2</v>
      </c>
      <c r="G224" cm="1">
        <f t="array" ref="G224">PERCENTILE(IF(Table1[Director Name] = Table1113[[#This Row],[Director Name]],Table1[imdb_score]),0.25)</f>
        <v>7.3250000000000002</v>
      </c>
      <c r="H224" cm="1">
        <f t="array" ref="H224">PERCENTILE(IF(Table1[Director Name] = Table1113[[#This Row],[Director Name]],Table1[imdb_score]),0.5)</f>
        <v>7.35</v>
      </c>
      <c r="I224" cm="1">
        <f t="array" ref="I224">PERCENTILE(IF(Table1[Director Name] = Table1113[[#This Row],[Director Name]],Table1[imdb_score]),0.75)</f>
        <v>7.375</v>
      </c>
      <c r="J224" cm="1">
        <f t="array" ref="J224">PERCENTILE(IF(Table1[Director Name] = Table1113[[#This Row],[Director Name]],Table1[imdb_score]),1)</f>
        <v>7.4</v>
      </c>
    </row>
    <row r="225" spans="4:10" hidden="1">
      <c r="D225" t="s">
        <v>68</v>
      </c>
      <c r="E225">
        <f>AVERAGEIF(Table1[Director Name],Table1113[[#This Row],[Director Name]],Table1[imdb_score])</f>
        <v>7.35</v>
      </c>
      <c r="F225">
        <f>COUNTIF(Table1[Director Name],Table1113[[#This Row],[Director Name]])</f>
        <v>2</v>
      </c>
      <c r="G225" cm="1">
        <f t="array" ref="G225">PERCENTILE(IF(Table1[Director Name] = Table1113[[#This Row],[Director Name]],Table1[imdb_score]),0.25)</f>
        <v>6.7750000000000004</v>
      </c>
      <c r="H225" cm="1">
        <f t="array" ref="H225">PERCENTILE(IF(Table1[Director Name] = Table1113[[#This Row],[Director Name]],Table1[imdb_score]),0.5)</f>
        <v>7.35</v>
      </c>
      <c r="I225" cm="1">
        <f t="array" ref="I225">PERCENTILE(IF(Table1[Director Name] = Table1113[[#This Row],[Director Name]],Table1[imdb_score]),0.75)</f>
        <v>7.9249999999999998</v>
      </c>
      <c r="J225" cm="1">
        <f t="array" ref="J225">PERCENTILE(IF(Table1[Director Name] = Table1113[[#This Row],[Director Name]],Table1[imdb_score]),1)</f>
        <v>8.5</v>
      </c>
    </row>
    <row r="226" spans="4:10" hidden="1">
      <c r="D226" t="s">
        <v>966</v>
      </c>
      <c r="E226">
        <f>AVERAGEIF(Table1[Director Name],Table1113[[#This Row],[Director Name]],Table1[imdb_score])</f>
        <v>7.3400000000000007</v>
      </c>
      <c r="F226">
        <f>COUNTIF(Table1[Director Name],Table1113[[#This Row],[Director Name]])</f>
        <v>5</v>
      </c>
      <c r="G226" cm="1">
        <f t="array" ref="G226">PERCENTILE(IF(Table1[Director Name] = Table1113[[#This Row],[Director Name]],Table1[imdb_score]),0.25)</f>
        <v>7.1</v>
      </c>
      <c r="H226" cm="1">
        <f t="array" ref="H226">PERCENTILE(IF(Table1[Director Name] = Table1113[[#This Row],[Director Name]],Table1[imdb_score]),0.5)</f>
        <v>7.2</v>
      </c>
      <c r="I226" cm="1">
        <f t="array" ref="I226">PERCENTILE(IF(Table1[Director Name] = Table1113[[#This Row],[Director Name]],Table1[imdb_score]),0.75)</f>
        <v>7.7</v>
      </c>
      <c r="J226" cm="1">
        <f t="array" ref="J226">PERCENTILE(IF(Table1[Director Name] = Table1113[[#This Row],[Director Name]],Table1[imdb_score]),1)</f>
        <v>8.4</v>
      </c>
    </row>
    <row r="227" spans="4:10">
      <c r="D227" t="s">
        <v>670</v>
      </c>
      <c r="E227">
        <f>AVERAGEIF(Table1[Director Name],Table1113[[#This Row],[Director Name]],Table1[imdb_score])</f>
        <v>7.3285714285714283</v>
      </c>
      <c r="F227">
        <f>COUNTIF(Table1[Director Name],Table1113[[#This Row],[Director Name]])</f>
        <v>7</v>
      </c>
      <c r="G227" cm="1">
        <f t="array" ref="G227">PERCENTILE(IF(Table1[Director Name] = Table1113[[#This Row],[Director Name]],Table1[imdb_score]),0.25)</f>
        <v>6.9</v>
      </c>
      <c r="H227" cm="1">
        <f t="array" ref="H227">PERCENTILE(IF(Table1[Director Name] = Table1113[[#This Row],[Director Name]],Table1[imdb_score]),0.5)</f>
        <v>7.6</v>
      </c>
      <c r="I227" cm="1">
        <f t="array" ref="I227">PERCENTILE(IF(Table1[Director Name] = Table1113[[#This Row],[Director Name]],Table1[imdb_score]),0.75)</f>
        <v>7.85</v>
      </c>
      <c r="J227" cm="1">
        <f t="array" ref="J227">PERCENTILE(IF(Table1[Director Name] = Table1113[[#This Row],[Director Name]],Table1[imdb_score]),1)</f>
        <v>8.3000000000000007</v>
      </c>
    </row>
    <row r="228" spans="4:10">
      <c r="D228" t="s">
        <v>381</v>
      </c>
      <c r="E228">
        <f>AVERAGEIF(Table1[Director Name],Table1113[[#This Row],[Director Name]],Table1[imdb_score])</f>
        <v>7.3272727272727272</v>
      </c>
      <c r="F228">
        <f>COUNTIF(Table1[Director Name],Table1113[[#This Row],[Director Name]])</f>
        <v>11</v>
      </c>
      <c r="G228" cm="1">
        <f t="array" ref="G228">PERCENTILE(IF(Table1[Director Name] = Table1113[[#This Row],[Director Name]],Table1[imdb_score]),0.25)</f>
        <v>6.9499999999999993</v>
      </c>
      <c r="H228" cm="1">
        <f t="array" ref="H228">PERCENTILE(IF(Table1[Director Name] = Table1113[[#This Row],[Director Name]],Table1[imdb_score]),0.5)</f>
        <v>7.1</v>
      </c>
      <c r="I228" cm="1">
        <f t="array" ref="I228">PERCENTILE(IF(Table1[Director Name] = Table1113[[#This Row],[Director Name]],Table1[imdb_score]),0.75)</f>
        <v>7.95</v>
      </c>
      <c r="J228" cm="1">
        <f t="array" ref="J228">PERCENTILE(IF(Table1[Director Name] = Table1113[[#This Row],[Director Name]],Table1[imdb_score]),1)</f>
        <v>8.1</v>
      </c>
    </row>
    <row r="229" spans="4:10">
      <c r="D229" t="s">
        <v>492</v>
      </c>
      <c r="E229">
        <f>AVERAGEIF(Table1[Director Name],Table1113[[#This Row],[Director Name]],Table1[imdb_score])</f>
        <v>7.3250000000000002</v>
      </c>
      <c r="F229">
        <f>COUNTIF(Table1[Director Name],Table1113[[#This Row],[Director Name]])</f>
        <v>8</v>
      </c>
      <c r="G229" cm="1">
        <f t="array" ref="G229">PERCENTILE(IF(Table1[Director Name] = Table1113[[#This Row],[Director Name]],Table1[imdb_score]),0.25)</f>
        <v>6.6749999999999998</v>
      </c>
      <c r="H229" cm="1">
        <f t="array" ref="H229">PERCENTILE(IF(Table1[Director Name] = Table1113[[#This Row],[Director Name]],Table1[imdb_score]),0.5)</f>
        <v>7.6</v>
      </c>
      <c r="I229" cm="1">
        <f t="array" ref="I229">PERCENTILE(IF(Table1[Director Name] = Table1113[[#This Row],[Director Name]],Table1[imdb_score]),0.75)</f>
        <v>7.9</v>
      </c>
      <c r="J229" cm="1">
        <f t="array" ref="J229">PERCENTILE(IF(Table1[Director Name] = Table1113[[#This Row],[Director Name]],Table1[imdb_score]),1)</f>
        <v>8</v>
      </c>
    </row>
    <row r="230" spans="4:10" hidden="1">
      <c r="D230" t="s">
        <v>1574</v>
      </c>
      <c r="E230">
        <f>AVERAGEIF(Table1[Director Name],Table1113[[#This Row],[Director Name]],Table1[imdb_score])</f>
        <v>7.3250000000000002</v>
      </c>
      <c r="F230">
        <f>COUNTIF(Table1[Director Name],Table1113[[#This Row],[Director Name]])</f>
        <v>4</v>
      </c>
      <c r="G230" cm="1">
        <f t="array" ref="G230">PERCENTILE(IF(Table1[Director Name] = Table1113[[#This Row],[Director Name]],Table1[imdb_score]),0.25)</f>
        <v>7.25</v>
      </c>
      <c r="H230" cm="1">
        <f t="array" ref="H230">PERCENTILE(IF(Table1[Director Name] = Table1113[[#This Row],[Director Name]],Table1[imdb_score]),0.5)</f>
        <v>7.5</v>
      </c>
      <c r="I230" cm="1">
        <f t="array" ref="I230">PERCENTILE(IF(Table1[Director Name] = Table1113[[#This Row],[Director Name]],Table1[imdb_score]),0.75)</f>
        <v>7.5750000000000002</v>
      </c>
      <c r="J230" cm="1">
        <f t="array" ref="J230">PERCENTILE(IF(Table1[Director Name] = Table1113[[#This Row],[Director Name]],Table1[imdb_score]),1)</f>
        <v>7.8</v>
      </c>
    </row>
    <row r="231" spans="4:10" hidden="1">
      <c r="D231" t="s">
        <v>1504</v>
      </c>
      <c r="E231">
        <f>AVERAGEIF(Table1[Director Name],Table1113[[#This Row],[Director Name]],Table1[imdb_score])</f>
        <v>7.3249999999999993</v>
      </c>
      <c r="F231">
        <f>COUNTIF(Table1[Director Name],Table1113[[#This Row],[Director Name]])</f>
        <v>4</v>
      </c>
      <c r="G231" cm="1">
        <f t="array" ref="G231">PERCENTILE(IF(Table1[Director Name] = Table1113[[#This Row],[Director Name]],Table1[imdb_score]),0.25)</f>
        <v>6.8500000000000005</v>
      </c>
      <c r="H231" cm="1">
        <f t="array" ref="H231">PERCENTILE(IF(Table1[Director Name] = Table1113[[#This Row],[Director Name]],Table1[imdb_score]),0.5)</f>
        <v>7.0500000000000007</v>
      </c>
      <c r="I231" cm="1">
        <f t="array" ref="I231">PERCENTILE(IF(Table1[Director Name] = Table1113[[#This Row],[Director Name]],Table1[imdb_score]),0.75)</f>
        <v>7.5250000000000004</v>
      </c>
      <c r="J231" cm="1">
        <f t="array" ref="J231">PERCENTILE(IF(Table1[Director Name] = Table1113[[#This Row],[Director Name]],Table1[imdb_score]),1)</f>
        <v>8.5</v>
      </c>
    </row>
    <row r="232" spans="4:10">
      <c r="D232" t="s">
        <v>162</v>
      </c>
      <c r="E232">
        <f>AVERAGEIF(Table1[Director Name],Table1113[[#This Row],[Director Name]],Table1[imdb_score])</f>
        <v>7.3076923076923066</v>
      </c>
      <c r="F232">
        <f>COUNTIF(Table1[Director Name],Table1113[[#This Row],[Director Name]])</f>
        <v>13</v>
      </c>
      <c r="G232" cm="1">
        <f t="array" ref="G232">PERCENTILE(IF(Table1[Director Name] = Table1113[[#This Row],[Director Name]],Table1[imdb_score]),0.25)</f>
        <v>6.6</v>
      </c>
      <c r="H232" cm="1">
        <f t="array" ref="H232">PERCENTILE(IF(Table1[Director Name] = Table1113[[#This Row],[Director Name]],Table1[imdb_score]),0.5)</f>
        <v>7.4</v>
      </c>
      <c r="I232" cm="1">
        <f t="array" ref="I232">PERCENTILE(IF(Table1[Director Name] = Table1113[[#This Row],[Director Name]],Table1[imdb_score]),0.75)</f>
        <v>7.7</v>
      </c>
      <c r="J232" cm="1">
        <f t="array" ref="J232">PERCENTILE(IF(Table1[Director Name] = Table1113[[#This Row],[Director Name]],Table1[imdb_score]),1)</f>
        <v>8.8000000000000007</v>
      </c>
    </row>
    <row r="233" spans="4:10" hidden="1">
      <c r="D233" t="s">
        <v>1600</v>
      </c>
      <c r="E233">
        <f>AVERAGEIF(Table1[Director Name],Table1113[[#This Row],[Director Name]],Table1[imdb_score])</f>
        <v>7.3</v>
      </c>
      <c r="F233">
        <f>COUNTIF(Table1[Director Name],Table1113[[#This Row],[Director Name]])</f>
        <v>3</v>
      </c>
      <c r="G233" cm="1">
        <f t="array" ref="G233">PERCENTILE(IF(Table1[Director Name] = Table1113[[#This Row],[Director Name]],Table1[imdb_score]),0.25)</f>
        <v>7.25</v>
      </c>
      <c r="H233" cm="1">
        <f t="array" ref="H233">PERCENTILE(IF(Table1[Director Name] = Table1113[[#This Row],[Director Name]],Table1[imdb_score]),0.5)</f>
        <v>7.3</v>
      </c>
      <c r="I233" cm="1">
        <f t="array" ref="I233">PERCENTILE(IF(Table1[Director Name] = Table1113[[#This Row],[Director Name]],Table1[imdb_score]),0.75)</f>
        <v>7.35</v>
      </c>
      <c r="J233" cm="1">
        <f t="array" ref="J233">PERCENTILE(IF(Table1[Director Name] = Table1113[[#This Row],[Director Name]],Table1[imdb_score]),1)</f>
        <v>7.4</v>
      </c>
    </row>
    <row r="234" spans="4:10" hidden="1">
      <c r="D234" t="s">
        <v>1118</v>
      </c>
      <c r="E234">
        <f>AVERAGEIF(Table1[Director Name],Table1113[[#This Row],[Director Name]],Table1[imdb_score])</f>
        <v>7.3</v>
      </c>
      <c r="F234">
        <f>COUNTIF(Table1[Director Name],Table1113[[#This Row],[Director Name]])</f>
        <v>2</v>
      </c>
      <c r="G234" cm="1">
        <f t="array" ref="G234">PERCENTILE(IF(Table1[Director Name] = Table1113[[#This Row],[Director Name]],Table1[imdb_score]),0.25)</f>
        <v>7.15</v>
      </c>
      <c r="H234" cm="1">
        <f t="array" ref="H234">PERCENTILE(IF(Table1[Director Name] = Table1113[[#This Row],[Director Name]],Table1[imdb_score]),0.5)</f>
        <v>7.3</v>
      </c>
      <c r="I234" cm="1">
        <f t="array" ref="I234">PERCENTILE(IF(Table1[Director Name] = Table1113[[#This Row],[Director Name]],Table1[imdb_score]),0.75)</f>
        <v>7.4499999999999993</v>
      </c>
      <c r="J234" cm="1">
        <f t="array" ref="J234">PERCENTILE(IF(Table1[Director Name] = Table1113[[#This Row],[Director Name]],Table1[imdb_score]),1)</f>
        <v>7.6</v>
      </c>
    </row>
    <row r="235" spans="4:10" hidden="1">
      <c r="D235" t="s">
        <v>2944</v>
      </c>
      <c r="E235">
        <f>AVERAGEIF(Table1[Director Name],Table1113[[#This Row],[Director Name]],Table1[imdb_score])</f>
        <v>7.3</v>
      </c>
      <c r="F235">
        <f>COUNTIF(Table1[Director Name],Table1113[[#This Row],[Director Name]])</f>
        <v>2</v>
      </c>
      <c r="G235" cm="1">
        <f t="array" ref="G235">PERCENTILE(IF(Table1[Director Name] = Table1113[[#This Row],[Director Name]],Table1[imdb_score]),0.25)</f>
        <v>7.1999999999999993</v>
      </c>
      <c r="H235" cm="1">
        <f t="array" ref="H235">PERCENTILE(IF(Table1[Director Name] = Table1113[[#This Row],[Director Name]],Table1[imdb_score]),0.5)</f>
        <v>7.3</v>
      </c>
      <c r="I235" cm="1">
        <f t="array" ref="I235">PERCENTILE(IF(Table1[Director Name] = Table1113[[#This Row],[Director Name]],Table1[imdb_score]),0.75)</f>
        <v>7.4</v>
      </c>
      <c r="J235" cm="1">
        <f t="array" ref="J235">PERCENTILE(IF(Table1[Director Name] = Table1113[[#This Row],[Director Name]],Table1[imdb_score]),1)</f>
        <v>7.5</v>
      </c>
    </row>
    <row r="236" spans="4:10" hidden="1">
      <c r="D236" t="s">
        <v>3462</v>
      </c>
      <c r="E236">
        <f>AVERAGEIF(Table1[Director Name],Table1113[[#This Row],[Director Name]],Table1[imdb_score])</f>
        <v>7.3</v>
      </c>
      <c r="F236">
        <f>COUNTIF(Table1[Director Name],Table1113[[#This Row],[Director Name]])</f>
        <v>1</v>
      </c>
      <c r="G236" cm="1">
        <f t="array" ref="G236">PERCENTILE(IF(Table1[Director Name] = Table1113[[#This Row],[Director Name]],Table1[imdb_score]),0.25)</f>
        <v>7.3</v>
      </c>
      <c r="H236" cm="1">
        <f t="array" ref="H236">PERCENTILE(IF(Table1[Director Name] = Table1113[[#This Row],[Director Name]],Table1[imdb_score]),0.5)</f>
        <v>7.3</v>
      </c>
      <c r="I236" cm="1">
        <f t="array" ref="I236">PERCENTILE(IF(Table1[Director Name] = Table1113[[#This Row],[Director Name]],Table1[imdb_score]),0.75)</f>
        <v>7.3</v>
      </c>
      <c r="J236" cm="1">
        <f t="array" ref="J236">PERCENTILE(IF(Table1[Director Name] = Table1113[[#This Row],[Director Name]],Table1[imdb_score]),1)</f>
        <v>7.3</v>
      </c>
    </row>
    <row r="237" spans="4:10" hidden="1">
      <c r="D237" t="s">
        <v>3486</v>
      </c>
      <c r="E237">
        <f>AVERAGEIF(Table1[Director Name],Table1113[[#This Row],[Director Name]],Table1[imdb_score])</f>
        <v>7.3</v>
      </c>
      <c r="F237">
        <f>COUNTIF(Table1[Director Name],Table1113[[#This Row],[Director Name]])</f>
        <v>1</v>
      </c>
      <c r="G237" cm="1">
        <f t="array" ref="G237">PERCENTILE(IF(Table1[Director Name] = Table1113[[#This Row],[Director Name]],Table1[imdb_score]),0.25)</f>
        <v>7.3</v>
      </c>
      <c r="H237" cm="1">
        <f t="array" ref="H237">PERCENTILE(IF(Table1[Director Name] = Table1113[[#This Row],[Director Name]],Table1[imdb_score]),0.5)</f>
        <v>7.3</v>
      </c>
      <c r="I237" cm="1">
        <f t="array" ref="I237">PERCENTILE(IF(Table1[Director Name] = Table1113[[#This Row],[Director Name]],Table1[imdb_score]),0.75)</f>
        <v>7.3</v>
      </c>
      <c r="J237" cm="1">
        <f t="array" ref="J237">PERCENTILE(IF(Table1[Director Name] = Table1113[[#This Row],[Director Name]],Table1[imdb_score]),1)</f>
        <v>7.3</v>
      </c>
    </row>
    <row r="238" spans="4:10" hidden="1">
      <c r="D238" t="s">
        <v>3647</v>
      </c>
      <c r="E238">
        <f>AVERAGEIF(Table1[Director Name],Table1113[[#This Row],[Director Name]],Table1[imdb_score])</f>
        <v>7.3</v>
      </c>
      <c r="F238">
        <f>COUNTIF(Table1[Director Name],Table1113[[#This Row],[Director Name]])</f>
        <v>1</v>
      </c>
      <c r="G238" cm="1">
        <f t="array" ref="G238">PERCENTILE(IF(Table1[Director Name] = Table1113[[#This Row],[Director Name]],Table1[imdb_score]),0.25)</f>
        <v>7.3</v>
      </c>
      <c r="H238" cm="1">
        <f t="array" ref="H238">PERCENTILE(IF(Table1[Director Name] = Table1113[[#This Row],[Director Name]],Table1[imdb_score]),0.5)</f>
        <v>7.3</v>
      </c>
      <c r="I238" cm="1">
        <f t="array" ref="I238">PERCENTILE(IF(Table1[Director Name] = Table1113[[#This Row],[Director Name]],Table1[imdb_score]),0.75)</f>
        <v>7.3</v>
      </c>
      <c r="J238" cm="1">
        <f t="array" ref="J238">PERCENTILE(IF(Table1[Director Name] = Table1113[[#This Row],[Director Name]],Table1[imdb_score]),1)</f>
        <v>7.3</v>
      </c>
    </row>
    <row r="239" spans="4:10" hidden="1">
      <c r="D239" t="s">
        <v>3873</v>
      </c>
      <c r="E239">
        <f>AVERAGEIF(Table1[Director Name],Table1113[[#This Row],[Director Name]],Table1[imdb_score])</f>
        <v>7.3</v>
      </c>
      <c r="F239">
        <f>COUNTIF(Table1[Director Name],Table1113[[#This Row],[Director Name]])</f>
        <v>1</v>
      </c>
      <c r="G239" cm="1">
        <f t="array" ref="G239">PERCENTILE(IF(Table1[Director Name] = Table1113[[#This Row],[Director Name]],Table1[imdb_score]),0.25)</f>
        <v>7.3</v>
      </c>
      <c r="H239" cm="1">
        <f t="array" ref="H239">PERCENTILE(IF(Table1[Director Name] = Table1113[[#This Row],[Director Name]],Table1[imdb_score]),0.5)</f>
        <v>7.3</v>
      </c>
      <c r="I239" cm="1">
        <f t="array" ref="I239">PERCENTILE(IF(Table1[Director Name] = Table1113[[#This Row],[Director Name]],Table1[imdb_score]),0.75)</f>
        <v>7.3</v>
      </c>
      <c r="J239" cm="1">
        <f t="array" ref="J239">PERCENTILE(IF(Table1[Director Name] = Table1113[[#This Row],[Director Name]],Table1[imdb_score]),1)</f>
        <v>7.3</v>
      </c>
    </row>
    <row r="240" spans="4:10" hidden="1">
      <c r="D240" t="s">
        <v>1750</v>
      </c>
      <c r="E240">
        <f>AVERAGEIF(Table1[Director Name],Table1113[[#This Row],[Director Name]],Table1[imdb_score])</f>
        <v>7.3</v>
      </c>
      <c r="F240">
        <f>COUNTIF(Table1[Director Name],Table1113[[#This Row],[Director Name]])</f>
        <v>1</v>
      </c>
      <c r="G240" cm="1">
        <f t="array" ref="G240">PERCENTILE(IF(Table1[Director Name] = Table1113[[#This Row],[Director Name]],Table1[imdb_score]),0.25)</f>
        <v>7.3</v>
      </c>
      <c r="H240" cm="1">
        <f t="array" ref="H240">PERCENTILE(IF(Table1[Director Name] = Table1113[[#This Row],[Director Name]],Table1[imdb_score]),0.5)</f>
        <v>7.3</v>
      </c>
      <c r="I240" cm="1">
        <f t="array" ref="I240">PERCENTILE(IF(Table1[Director Name] = Table1113[[#This Row],[Director Name]],Table1[imdb_score]),0.75)</f>
        <v>7.3</v>
      </c>
      <c r="J240" cm="1">
        <f t="array" ref="J240">PERCENTILE(IF(Table1[Director Name] = Table1113[[#This Row],[Director Name]],Table1[imdb_score]),1)</f>
        <v>7.3</v>
      </c>
    </row>
    <row r="241" spans="4:10" hidden="1">
      <c r="D241" t="s">
        <v>2036</v>
      </c>
      <c r="E241">
        <f>AVERAGEIF(Table1[Director Name],Table1113[[#This Row],[Director Name]],Table1[imdb_score])</f>
        <v>7.3</v>
      </c>
      <c r="F241">
        <f>COUNTIF(Table1[Director Name],Table1113[[#This Row],[Director Name]])</f>
        <v>1</v>
      </c>
      <c r="G241" cm="1">
        <f t="array" ref="G241">PERCENTILE(IF(Table1[Director Name] = Table1113[[#This Row],[Director Name]],Table1[imdb_score]),0.25)</f>
        <v>7.3</v>
      </c>
      <c r="H241" cm="1">
        <f t="array" ref="H241">PERCENTILE(IF(Table1[Director Name] = Table1113[[#This Row],[Director Name]],Table1[imdb_score]),0.5)</f>
        <v>7.3</v>
      </c>
      <c r="I241" cm="1">
        <f t="array" ref="I241">PERCENTILE(IF(Table1[Director Name] = Table1113[[#This Row],[Director Name]],Table1[imdb_score]),0.75)</f>
        <v>7.3</v>
      </c>
      <c r="J241" cm="1">
        <f t="array" ref="J241">PERCENTILE(IF(Table1[Director Name] = Table1113[[#This Row],[Director Name]],Table1[imdb_score]),1)</f>
        <v>7.3</v>
      </c>
    </row>
    <row r="242" spans="4:10" hidden="1">
      <c r="D242" t="s">
        <v>4113</v>
      </c>
      <c r="E242">
        <f>AVERAGEIF(Table1[Director Name],Table1113[[#This Row],[Director Name]],Table1[imdb_score])</f>
        <v>7.3</v>
      </c>
      <c r="F242">
        <f>COUNTIF(Table1[Director Name],Table1113[[#This Row],[Director Name]])</f>
        <v>1</v>
      </c>
      <c r="G242" cm="1">
        <f t="array" ref="G242">PERCENTILE(IF(Table1[Director Name] = Table1113[[#This Row],[Director Name]],Table1[imdb_score]),0.25)</f>
        <v>7.3</v>
      </c>
      <c r="H242" cm="1">
        <f t="array" ref="H242">PERCENTILE(IF(Table1[Director Name] = Table1113[[#This Row],[Director Name]],Table1[imdb_score]),0.5)</f>
        <v>7.3</v>
      </c>
      <c r="I242" cm="1">
        <f t="array" ref="I242">PERCENTILE(IF(Table1[Director Name] = Table1113[[#This Row],[Director Name]],Table1[imdb_score]),0.75)</f>
        <v>7.3</v>
      </c>
      <c r="J242" cm="1">
        <f t="array" ref="J242">PERCENTILE(IF(Table1[Director Name] = Table1113[[#This Row],[Director Name]],Table1[imdb_score]),1)</f>
        <v>7.3</v>
      </c>
    </row>
    <row r="243" spans="4:10" hidden="1">
      <c r="D243" t="s">
        <v>4221</v>
      </c>
      <c r="E243">
        <f>AVERAGEIF(Table1[Director Name],Table1113[[#This Row],[Director Name]],Table1[imdb_score])</f>
        <v>7.3</v>
      </c>
      <c r="F243">
        <f>COUNTIF(Table1[Director Name],Table1113[[#This Row],[Director Name]])</f>
        <v>1</v>
      </c>
      <c r="G243" cm="1">
        <f t="array" ref="G243">PERCENTILE(IF(Table1[Director Name] = Table1113[[#This Row],[Director Name]],Table1[imdb_score]),0.25)</f>
        <v>7.3</v>
      </c>
      <c r="H243" cm="1">
        <f t="array" ref="H243">PERCENTILE(IF(Table1[Director Name] = Table1113[[#This Row],[Director Name]],Table1[imdb_score]),0.5)</f>
        <v>7.3</v>
      </c>
      <c r="I243" cm="1">
        <f t="array" ref="I243">PERCENTILE(IF(Table1[Director Name] = Table1113[[#This Row],[Director Name]],Table1[imdb_score]),0.75)</f>
        <v>7.3</v>
      </c>
      <c r="J243" cm="1">
        <f t="array" ref="J243">PERCENTILE(IF(Table1[Director Name] = Table1113[[#This Row],[Director Name]],Table1[imdb_score]),1)</f>
        <v>7.3</v>
      </c>
    </row>
    <row r="244" spans="4:10" hidden="1">
      <c r="D244" t="s">
        <v>4231</v>
      </c>
      <c r="E244">
        <f>AVERAGEIF(Table1[Director Name],Table1113[[#This Row],[Director Name]],Table1[imdb_score])</f>
        <v>7.3</v>
      </c>
      <c r="F244">
        <f>COUNTIF(Table1[Director Name],Table1113[[#This Row],[Director Name]])</f>
        <v>1</v>
      </c>
      <c r="G244" cm="1">
        <f t="array" ref="G244">PERCENTILE(IF(Table1[Director Name] = Table1113[[#This Row],[Director Name]],Table1[imdb_score]),0.25)</f>
        <v>7.3</v>
      </c>
      <c r="H244" cm="1">
        <f t="array" ref="H244">PERCENTILE(IF(Table1[Director Name] = Table1113[[#This Row],[Director Name]],Table1[imdb_score]),0.5)</f>
        <v>7.3</v>
      </c>
      <c r="I244" cm="1">
        <f t="array" ref="I244">PERCENTILE(IF(Table1[Director Name] = Table1113[[#This Row],[Director Name]],Table1[imdb_score]),0.75)</f>
        <v>7.3</v>
      </c>
      <c r="J244" cm="1">
        <f t="array" ref="J244">PERCENTILE(IF(Table1[Director Name] = Table1113[[#This Row],[Director Name]],Table1[imdb_score]),1)</f>
        <v>7.3</v>
      </c>
    </row>
    <row r="245" spans="4:10" hidden="1">
      <c r="D245" t="s">
        <v>4361</v>
      </c>
      <c r="E245">
        <f>AVERAGEIF(Table1[Director Name],Table1113[[#This Row],[Director Name]],Table1[imdb_score])</f>
        <v>7.3</v>
      </c>
      <c r="F245">
        <f>COUNTIF(Table1[Director Name],Table1113[[#This Row],[Director Name]])</f>
        <v>1</v>
      </c>
      <c r="G245" cm="1">
        <f t="array" ref="G245">PERCENTILE(IF(Table1[Director Name] = Table1113[[#This Row],[Director Name]],Table1[imdb_score]),0.25)</f>
        <v>7.3</v>
      </c>
      <c r="H245" cm="1">
        <f t="array" ref="H245">PERCENTILE(IF(Table1[Director Name] = Table1113[[#This Row],[Director Name]],Table1[imdb_score]),0.5)</f>
        <v>7.3</v>
      </c>
      <c r="I245" cm="1">
        <f t="array" ref="I245">PERCENTILE(IF(Table1[Director Name] = Table1113[[#This Row],[Director Name]],Table1[imdb_score]),0.75)</f>
        <v>7.3</v>
      </c>
      <c r="J245" cm="1">
        <f t="array" ref="J245">PERCENTILE(IF(Table1[Director Name] = Table1113[[#This Row],[Director Name]],Table1[imdb_score]),1)</f>
        <v>7.3</v>
      </c>
    </row>
    <row r="246" spans="4:10" hidden="1">
      <c r="D246" t="s">
        <v>4440</v>
      </c>
      <c r="E246">
        <f>AVERAGEIF(Table1[Director Name],Table1113[[#This Row],[Director Name]],Table1[imdb_score])</f>
        <v>7.3</v>
      </c>
      <c r="F246">
        <f>COUNTIF(Table1[Director Name],Table1113[[#This Row],[Director Name]])</f>
        <v>1</v>
      </c>
      <c r="G246" cm="1">
        <f t="array" ref="G246">PERCENTILE(IF(Table1[Director Name] = Table1113[[#This Row],[Director Name]],Table1[imdb_score]),0.25)</f>
        <v>7.3</v>
      </c>
      <c r="H246" cm="1">
        <f t="array" ref="H246">PERCENTILE(IF(Table1[Director Name] = Table1113[[#This Row],[Director Name]],Table1[imdb_score]),0.5)</f>
        <v>7.3</v>
      </c>
      <c r="I246" cm="1">
        <f t="array" ref="I246">PERCENTILE(IF(Table1[Director Name] = Table1113[[#This Row],[Director Name]],Table1[imdb_score]),0.75)</f>
        <v>7.3</v>
      </c>
      <c r="J246" cm="1">
        <f t="array" ref="J246">PERCENTILE(IF(Table1[Director Name] = Table1113[[#This Row],[Director Name]],Table1[imdb_score]),1)</f>
        <v>7.3</v>
      </c>
    </row>
    <row r="247" spans="4:10" hidden="1">
      <c r="D247" t="s">
        <v>4533</v>
      </c>
      <c r="E247">
        <f>AVERAGEIF(Table1[Director Name],Table1113[[#This Row],[Director Name]],Table1[imdb_score])</f>
        <v>7.3</v>
      </c>
      <c r="F247">
        <f>COUNTIF(Table1[Director Name],Table1113[[#This Row],[Director Name]])</f>
        <v>1</v>
      </c>
      <c r="G247" cm="1">
        <f t="array" ref="G247">PERCENTILE(IF(Table1[Director Name] = Table1113[[#This Row],[Director Name]],Table1[imdb_score]),0.25)</f>
        <v>7.3</v>
      </c>
      <c r="H247" cm="1">
        <f t="array" ref="H247">PERCENTILE(IF(Table1[Director Name] = Table1113[[#This Row],[Director Name]],Table1[imdb_score]),0.5)</f>
        <v>7.3</v>
      </c>
      <c r="I247" cm="1">
        <f t="array" ref="I247">PERCENTILE(IF(Table1[Director Name] = Table1113[[#This Row],[Director Name]],Table1[imdb_score]),0.75)</f>
        <v>7.3</v>
      </c>
      <c r="J247" cm="1">
        <f t="array" ref="J247">PERCENTILE(IF(Table1[Director Name] = Table1113[[#This Row],[Director Name]],Table1[imdb_score]),1)</f>
        <v>7.3</v>
      </c>
    </row>
    <row r="248" spans="4:10" hidden="1">
      <c r="D248" t="s">
        <v>4550</v>
      </c>
      <c r="E248">
        <f>AVERAGEIF(Table1[Director Name],Table1113[[#This Row],[Director Name]],Table1[imdb_score])</f>
        <v>7.3</v>
      </c>
      <c r="F248">
        <f>COUNTIF(Table1[Director Name],Table1113[[#This Row],[Director Name]])</f>
        <v>1</v>
      </c>
      <c r="G248" cm="1">
        <f t="array" ref="G248">PERCENTILE(IF(Table1[Director Name] = Table1113[[#This Row],[Director Name]],Table1[imdb_score]),0.25)</f>
        <v>7.3</v>
      </c>
      <c r="H248" cm="1">
        <f t="array" ref="H248">PERCENTILE(IF(Table1[Director Name] = Table1113[[#This Row],[Director Name]],Table1[imdb_score]),0.5)</f>
        <v>7.3</v>
      </c>
      <c r="I248" cm="1">
        <f t="array" ref="I248">PERCENTILE(IF(Table1[Director Name] = Table1113[[#This Row],[Director Name]],Table1[imdb_score]),0.75)</f>
        <v>7.3</v>
      </c>
      <c r="J248" cm="1">
        <f t="array" ref="J248">PERCENTILE(IF(Table1[Director Name] = Table1113[[#This Row],[Director Name]],Table1[imdb_score]),1)</f>
        <v>7.3</v>
      </c>
    </row>
    <row r="249" spans="4:10" hidden="1">
      <c r="D249" t="s">
        <v>4668</v>
      </c>
      <c r="E249">
        <f>AVERAGEIF(Table1[Director Name],Table1113[[#This Row],[Director Name]],Table1[imdb_score])</f>
        <v>7.3</v>
      </c>
      <c r="F249">
        <f>COUNTIF(Table1[Director Name],Table1113[[#This Row],[Director Name]])</f>
        <v>1</v>
      </c>
      <c r="G249" cm="1">
        <f t="array" ref="G249">PERCENTILE(IF(Table1[Director Name] = Table1113[[#This Row],[Director Name]],Table1[imdb_score]),0.25)</f>
        <v>7.3</v>
      </c>
      <c r="H249" cm="1">
        <f t="array" ref="H249">PERCENTILE(IF(Table1[Director Name] = Table1113[[#This Row],[Director Name]],Table1[imdb_score]),0.5)</f>
        <v>7.3</v>
      </c>
      <c r="I249" cm="1">
        <f t="array" ref="I249">PERCENTILE(IF(Table1[Director Name] = Table1113[[#This Row],[Director Name]],Table1[imdb_score]),0.75)</f>
        <v>7.3</v>
      </c>
      <c r="J249" cm="1">
        <f t="array" ref="J249">PERCENTILE(IF(Table1[Director Name] = Table1113[[#This Row],[Director Name]],Table1[imdb_score]),1)</f>
        <v>7.3</v>
      </c>
    </row>
    <row r="250" spans="4:10" hidden="1">
      <c r="D250" t="s">
        <v>4828</v>
      </c>
      <c r="E250">
        <f>AVERAGEIF(Table1[Director Name],Table1113[[#This Row],[Director Name]],Table1[imdb_score])</f>
        <v>7.3</v>
      </c>
      <c r="F250">
        <f>COUNTIF(Table1[Director Name],Table1113[[#This Row],[Director Name]])</f>
        <v>1</v>
      </c>
      <c r="G250" cm="1">
        <f t="array" ref="G250">PERCENTILE(IF(Table1[Director Name] = Table1113[[#This Row],[Director Name]],Table1[imdb_score]),0.25)</f>
        <v>7.3</v>
      </c>
      <c r="H250" cm="1">
        <f t="array" ref="H250">PERCENTILE(IF(Table1[Director Name] = Table1113[[#This Row],[Director Name]],Table1[imdb_score]),0.5)</f>
        <v>7.3</v>
      </c>
      <c r="I250" cm="1">
        <f t="array" ref="I250">PERCENTILE(IF(Table1[Director Name] = Table1113[[#This Row],[Director Name]],Table1[imdb_score]),0.75)</f>
        <v>7.3</v>
      </c>
      <c r="J250" cm="1">
        <f t="array" ref="J250">PERCENTILE(IF(Table1[Director Name] = Table1113[[#This Row],[Director Name]],Table1[imdb_score]),1)</f>
        <v>7.3</v>
      </c>
    </row>
    <row r="251" spans="4:10" hidden="1">
      <c r="D251" t="s">
        <v>4849</v>
      </c>
      <c r="E251">
        <f>AVERAGEIF(Table1[Director Name],Table1113[[#This Row],[Director Name]],Table1[imdb_score])</f>
        <v>7.3</v>
      </c>
      <c r="F251">
        <f>COUNTIF(Table1[Director Name],Table1113[[#This Row],[Director Name]])</f>
        <v>1</v>
      </c>
      <c r="G251" cm="1">
        <f t="array" ref="G251">PERCENTILE(IF(Table1[Director Name] = Table1113[[#This Row],[Director Name]],Table1[imdb_score]),0.25)</f>
        <v>7.3</v>
      </c>
      <c r="H251" cm="1">
        <f t="array" ref="H251">PERCENTILE(IF(Table1[Director Name] = Table1113[[#This Row],[Director Name]],Table1[imdb_score]),0.5)</f>
        <v>7.3</v>
      </c>
      <c r="I251" cm="1">
        <f t="array" ref="I251">PERCENTILE(IF(Table1[Director Name] = Table1113[[#This Row],[Director Name]],Table1[imdb_score]),0.75)</f>
        <v>7.3</v>
      </c>
      <c r="J251" cm="1">
        <f t="array" ref="J251">PERCENTILE(IF(Table1[Director Name] = Table1113[[#This Row],[Director Name]],Table1[imdb_score]),1)</f>
        <v>7.3</v>
      </c>
    </row>
    <row r="252" spans="4:10" hidden="1">
      <c r="D252" t="s">
        <v>4915</v>
      </c>
      <c r="E252">
        <f>AVERAGEIF(Table1[Director Name],Table1113[[#This Row],[Director Name]],Table1[imdb_score])</f>
        <v>7.3</v>
      </c>
      <c r="F252">
        <f>COUNTIF(Table1[Director Name],Table1113[[#This Row],[Director Name]])</f>
        <v>1</v>
      </c>
      <c r="G252" cm="1">
        <f t="array" ref="G252">PERCENTILE(IF(Table1[Director Name] = Table1113[[#This Row],[Director Name]],Table1[imdb_score]),0.25)</f>
        <v>7.3</v>
      </c>
      <c r="H252" cm="1">
        <f t="array" ref="H252">PERCENTILE(IF(Table1[Director Name] = Table1113[[#This Row],[Director Name]],Table1[imdb_score]),0.5)</f>
        <v>7.3</v>
      </c>
      <c r="I252" cm="1">
        <f t="array" ref="I252">PERCENTILE(IF(Table1[Director Name] = Table1113[[#This Row],[Director Name]],Table1[imdb_score]),0.75)</f>
        <v>7.3</v>
      </c>
      <c r="J252" cm="1">
        <f t="array" ref="J252">PERCENTILE(IF(Table1[Director Name] = Table1113[[#This Row],[Director Name]],Table1[imdb_score]),1)</f>
        <v>7.3</v>
      </c>
    </row>
    <row r="253" spans="4:10" hidden="1">
      <c r="D253" t="s">
        <v>5138</v>
      </c>
      <c r="E253">
        <f>AVERAGEIF(Table1[Director Name],Table1113[[#This Row],[Director Name]],Table1[imdb_score])</f>
        <v>7.3</v>
      </c>
      <c r="F253">
        <f>COUNTIF(Table1[Director Name],Table1113[[#This Row],[Director Name]])</f>
        <v>1</v>
      </c>
      <c r="G253" cm="1">
        <f t="array" ref="G253">PERCENTILE(IF(Table1[Director Name] = Table1113[[#This Row],[Director Name]],Table1[imdb_score]),0.25)</f>
        <v>7.3</v>
      </c>
      <c r="H253" cm="1">
        <f t="array" ref="H253">PERCENTILE(IF(Table1[Director Name] = Table1113[[#This Row],[Director Name]],Table1[imdb_score]),0.5)</f>
        <v>7.3</v>
      </c>
      <c r="I253" cm="1">
        <f t="array" ref="I253">PERCENTILE(IF(Table1[Director Name] = Table1113[[#This Row],[Director Name]],Table1[imdb_score]),0.75)</f>
        <v>7.3</v>
      </c>
      <c r="J253" cm="1">
        <f t="array" ref="J253">PERCENTILE(IF(Table1[Director Name] = Table1113[[#This Row],[Director Name]],Table1[imdb_score]),1)</f>
        <v>7.3</v>
      </c>
    </row>
    <row r="254" spans="4:10" hidden="1">
      <c r="D254" t="s">
        <v>5240</v>
      </c>
      <c r="E254">
        <f>AVERAGEIF(Table1[Director Name],Table1113[[#This Row],[Director Name]],Table1[imdb_score])</f>
        <v>7.3</v>
      </c>
      <c r="F254">
        <f>COUNTIF(Table1[Director Name],Table1113[[#This Row],[Director Name]])</f>
        <v>1</v>
      </c>
      <c r="G254" cm="1">
        <f t="array" ref="G254">PERCENTILE(IF(Table1[Director Name] = Table1113[[#This Row],[Director Name]],Table1[imdb_score]),0.25)</f>
        <v>7.3</v>
      </c>
      <c r="H254" cm="1">
        <f t="array" ref="H254">PERCENTILE(IF(Table1[Director Name] = Table1113[[#This Row],[Director Name]],Table1[imdb_score]),0.5)</f>
        <v>7.3</v>
      </c>
      <c r="I254" cm="1">
        <f t="array" ref="I254">PERCENTILE(IF(Table1[Director Name] = Table1113[[#This Row],[Director Name]],Table1[imdb_score]),0.75)</f>
        <v>7.3</v>
      </c>
      <c r="J254" cm="1">
        <f t="array" ref="J254">PERCENTILE(IF(Table1[Director Name] = Table1113[[#This Row],[Director Name]],Table1[imdb_score]),1)</f>
        <v>7.3</v>
      </c>
    </row>
    <row r="255" spans="4:10" hidden="1">
      <c r="D255" t="s">
        <v>5389</v>
      </c>
      <c r="E255">
        <f>AVERAGEIF(Table1[Director Name],Table1113[[#This Row],[Director Name]],Table1[imdb_score])</f>
        <v>7.3</v>
      </c>
      <c r="F255">
        <f>COUNTIF(Table1[Director Name],Table1113[[#This Row],[Director Name]])</f>
        <v>1</v>
      </c>
      <c r="G255" cm="1">
        <f t="array" ref="G255">PERCENTILE(IF(Table1[Director Name] = Table1113[[#This Row],[Director Name]],Table1[imdb_score]),0.25)</f>
        <v>7.3</v>
      </c>
      <c r="H255" cm="1">
        <f t="array" ref="H255">PERCENTILE(IF(Table1[Director Name] = Table1113[[#This Row],[Director Name]],Table1[imdb_score]),0.5)</f>
        <v>7.3</v>
      </c>
      <c r="I255" cm="1">
        <f t="array" ref="I255">PERCENTILE(IF(Table1[Director Name] = Table1113[[#This Row],[Director Name]],Table1[imdb_score]),0.75)</f>
        <v>7.3</v>
      </c>
      <c r="J255" cm="1">
        <f t="array" ref="J255">PERCENTILE(IF(Table1[Director Name] = Table1113[[#This Row],[Director Name]],Table1[imdb_score]),1)</f>
        <v>7.3</v>
      </c>
    </row>
    <row r="256" spans="4:10" hidden="1">
      <c r="D256" t="s">
        <v>5600</v>
      </c>
      <c r="E256">
        <f>AVERAGEIF(Table1[Director Name],Table1113[[#This Row],[Director Name]],Table1[imdb_score])</f>
        <v>7.3</v>
      </c>
      <c r="F256">
        <f>COUNTIF(Table1[Director Name],Table1113[[#This Row],[Director Name]])</f>
        <v>1</v>
      </c>
      <c r="G256" cm="1">
        <f t="array" ref="G256">PERCENTILE(IF(Table1[Director Name] = Table1113[[#This Row],[Director Name]],Table1[imdb_score]),0.25)</f>
        <v>7.3</v>
      </c>
      <c r="H256" cm="1">
        <f t="array" ref="H256">PERCENTILE(IF(Table1[Director Name] = Table1113[[#This Row],[Director Name]],Table1[imdb_score]),0.5)</f>
        <v>7.3</v>
      </c>
      <c r="I256" cm="1">
        <f t="array" ref="I256">PERCENTILE(IF(Table1[Director Name] = Table1113[[#This Row],[Director Name]],Table1[imdb_score]),0.75)</f>
        <v>7.3</v>
      </c>
      <c r="J256" cm="1">
        <f t="array" ref="J256">PERCENTILE(IF(Table1[Director Name] = Table1113[[#This Row],[Director Name]],Table1[imdb_score]),1)</f>
        <v>7.3</v>
      </c>
    </row>
    <row r="257" spans="4:10" hidden="1">
      <c r="D257" t="s">
        <v>5661</v>
      </c>
      <c r="E257">
        <f>AVERAGEIF(Table1[Director Name],Table1113[[#This Row],[Director Name]],Table1[imdb_score])</f>
        <v>7.3</v>
      </c>
      <c r="F257">
        <f>COUNTIF(Table1[Director Name],Table1113[[#This Row],[Director Name]])</f>
        <v>1</v>
      </c>
      <c r="G257" cm="1">
        <f t="array" ref="G257">PERCENTILE(IF(Table1[Director Name] = Table1113[[#This Row],[Director Name]],Table1[imdb_score]),0.25)</f>
        <v>7.3</v>
      </c>
      <c r="H257" cm="1">
        <f t="array" ref="H257">PERCENTILE(IF(Table1[Director Name] = Table1113[[#This Row],[Director Name]],Table1[imdb_score]),0.5)</f>
        <v>7.3</v>
      </c>
      <c r="I257" cm="1">
        <f t="array" ref="I257">PERCENTILE(IF(Table1[Director Name] = Table1113[[#This Row],[Director Name]],Table1[imdb_score]),0.75)</f>
        <v>7.3</v>
      </c>
      <c r="J257" cm="1">
        <f t="array" ref="J257">PERCENTILE(IF(Table1[Director Name] = Table1113[[#This Row],[Director Name]],Table1[imdb_score]),1)</f>
        <v>7.3</v>
      </c>
    </row>
    <row r="258" spans="4:10" hidden="1">
      <c r="D258" t="s">
        <v>5694</v>
      </c>
      <c r="E258">
        <f>AVERAGEIF(Table1[Director Name],Table1113[[#This Row],[Director Name]],Table1[imdb_score])</f>
        <v>7.3</v>
      </c>
      <c r="F258">
        <f>COUNTIF(Table1[Director Name],Table1113[[#This Row],[Director Name]])</f>
        <v>1</v>
      </c>
      <c r="G258" cm="1">
        <f t="array" ref="G258">PERCENTILE(IF(Table1[Director Name] = Table1113[[#This Row],[Director Name]],Table1[imdb_score]),0.25)</f>
        <v>7.3</v>
      </c>
      <c r="H258" cm="1">
        <f t="array" ref="H258">PERCENTILE(IF(Table1[Director Name] = Table1113[[#This Row],[Director Name]],Table1[imdb_score]),0.5)</f>
        <v>7.3</v>
      </c>
      <c r="I258" cm="1">
        <f t="array" ref="I258">PERCENTILE(IF(Table1[Director Name] = Table1113[[#This Row],[Director Name]],Table1[imdb_score]),0.75)</f>
        <v>7.3</v>
      </c>
      <c r="J258" cm="1">
        <f t="array" ref="J258">PERCENTILE(IF(Table1[Director Name] = Table1113[[#This Row],[Director Name]],Table1[imdb_score]),1)</f>
        <v>7.3</v>
      </c>
    </row>
    <row r="259" spans="4:10" hidden="1">
      <c r="D259" t="s">
        <v>3551</v>
      </c>
      <c r="E259">
        <f>AVERAGEIF(Table1[Director Name],Table1113[[#This Row],[Director Name]],Table1[imdb_score])</f>
        <v>7.3</v>
      </c>
      <c r="F259">
        <f>COUNTIF(Table1[Director Name],Table1113[[#This Row],[Director Name]])</f>
        <v>1</v>
      </c>
      <c r="G259" cm="1">
        <f t="array" ref="G259">PERCENTILE(IF(Table1[Director Name] = Table1113[[#This Row],[Director Name]],Table1[imdb_score]),0.25)</f>
        <v>7.3</v>
      </c>
      <c r="H259" cm="1">
        <f t="array" ref="H259">PERCENTILE(IF(Table1[Director Name] = Table1113[[#This Row],[Director Name]],Table1[imdb_score]),0.5)</f>
        <v>7.3</v>
      </c>
      <c r="I259" cm="1">
        <f t="array" ref="I259">PERCENTILE(IF(Table1[Director Name] = Table1113[[#This Row],[Director Name]],Table1[imdb_score]),0.75)</f>
        <v>7.3</v>
      </c>
      <c r="J259" cm="1">
        <f t="array" ref="J259">PERCENTILE(IF(Table1[Director Name] = Table1113[[#This Row],[Director Name]],Table1[imdb_score]),1)</f>
        <v>7.3</v>
      </c>
    </row>
    <row r="260" spans="4:10" hidden="1">
      <c r="D260" t="s">
        <v>5727</v>
      </c>
      <c r="E260">
        <f>AVERAGEIF(Table1[Director Name],Table1113[[#This Row],[Director Name]],Table1[imdb_score])</f>
        <v>7.3</v>
      </c>
      <c r="F260">
        <f>COUNTIF(Table1[Director Name],Table1113[[#This Row],[Director Name]])</f>
        <v>1</v>
      </c>
      <c r="G260" cm="1">
        <f t="array" ref="G260">PERCENTILE(IF(Table1[Director Name] = Table1113[[#This Row],[Director Name]],Table1[imdb_score]),0.25)</f>
        <v>7.3</v>
      </c>
      <c r="H260" cm="1">
        <f t="array" ref="H260">PERCENTILE(IF(Table1[Director Name] = Table1113[[#This Row],[Director Name]],Table1[imdb_score]),0.5)</f>
        <v>7.3</v>
      </c>
      <c r="I260" cm="1">
        <f t="array" ref="I260">PERCENTILE(IF(Table1[Director Name] = Table1113[[#This Row],[Director Name]],Table1[imdb_score]),0.75)</f>
        <v>7.3</v>
      </c>
      <c r="J260" cm="1">
        <f t="array" ref="J260">PERCENTILE(IF(Table1[Director Name] = Table1113[[#This Row],[Director Name]],Table1[imdb_score]),1)</f>
        <v>7.3</v>
      </c>
    </row>
    <row r="261" spans="4:10" hidden="1">
      <c r="D261" t="s">
        <v>967</v>
      </c>
      <c r="E261">
        <f>AVERAGEIF(Table1[Director Name],Table1113[[#This Row],[Director Name]],Table1[imdb_score])</f>
        <v>7.3</v>
      </c>
      <c r="F261">
        <f>COUNTIF(Table1[Director Name],Table1113[[#This Row],[Director Name]])</f>
        <v>1</v>
      </c>
      <c r="G261" cm="1">
        <f t="array" ref="G261">PERCENTILE(IF(Table1[Director Name] = Table1113[[#This Row],[Director Name]],Table1[imdb_score]),0.25)</f>
        <v>7.3</v>
      </c>
      <c r="H261" cm="1">
        <f t="array" ref="H261">PERCENTILE(IF(Table1[Director Name] = Table1113[[#This Row],[Director Name]],Table1[imdb_score]),0.5)</f>
        <v>7.3</v>
      </c>
      <c r="I261" cm="1">
        <f t="array" ref="I261">PERCENTILE(IF(Table1[Director Name] = Table1113[[#This Row],[Director Name]],Table1[imdb_score]),0.75)</f>
        <v>7.3</v>
      </c>
      <c r="J261" cm="1">
        <f t="array" ref="J261">PERCENTILE(IF(Table1[Director Name] = Table1113[[#This Row],[Director Name]],Table1[imdb_score]),1)</f>
        <v>7.3</v>
      </c>
    </row>
    <row r="262" spans="4:10" hidden="1">
      <c r="D262" t="s">
        <v>5805</v>
      </c>
      <c r="E262">
        <f>AVERAGEIF(Table1[Director Name],Table1113[[#This Row],[Director Name]],Table1[imdb_score])</f>
        <v>7.3</v>
      </c>
      <c r="F262">
        <f>COUNTIF(Table1[Director Name],Table1113[[#This Row],[Director Name]])</f>
        <v>1</v>
      </c>
      <c r="G262" cm="1">
        <f t="array" ref="G262">PERCENTILE(IF(Table1[Director Name] = Table1113[[#This Row],[Director Name]],Table1[imdb_score]),0.25)</f>
        <v>7.3</v>
      </c>
      <c r="H262" cm="1">
        <f t="array" ref="H262">PERCENTILE(IF(Table1[Director Name] = Table1113[[#This Row],[Director Name]],Table1[imdb_score]),0.5)</f>
        <v>7.3</v>
      </c>
      <c r="I262" cm="1">
        <f t="array" ref="I262">PERCENTILE(IF(Table1[Director Name] = Table1113[[#This Row],[Director Name]],Table1[imdb_score]),0.75)</f>
        <v>7.3</v>
      </c>
      <c r="J262" cm="1">
        <f t="array" ref="J262">PERCENTILE(IF(Table1[Director Name] = Table1113[[#This Row],[Director Name]],Table1[imdb_score]),1)</f>
        <v>7.3</v>
      </c>
    </row>
    <row r="263" spans="4:10" hidden="1">
      <c r="D263" t="s">
        <v>5995</v>
      </c>
      <c r="E263">
        <f>AVERAGEIF(Table1[Director Name],Table1113[[#This Row],[Director Name]],Table1[imdb_score])</f>
        <v>7.3</v>
      </c>
      <c r="F263">
        <f>COUNTIF(Table1[Director Name],Table1113[[#This Row],[Director Name]])</f>
        <v>1</v>
      </c>
      <c r="G263" cm="1">
        <f t="array" ref="G263">PERCENTILE(IF(Table1[Director Name] = Table1113[[#This Row],[Director Name]],Table1[imdb_score]),0.25)</f>
        <v>7.3</v>
      </c>
      <c r="H263" cm="1">
        <f t="array" ref="H263">PERCENTILE(IF(Table1[Director Name] = Table1113[[#This Row],[Director Name]],Table1[imdb_score]),0.5)</f>
        <v>7.3</v>
      </c>
      <c r="I263" cm="1">
        <f t="array" ref="I263">PERCENTILE(IF(Table1[Director Name] = Table1113[[#This Row],[Director Name]],Table1[imdb_score]),0.75)</f>
        <v>7.3</v>
      </c>
      <c r="J263" cm="1">
        <f t="array" ref="J263">PERCENTILE(IF(Table1[Director Name] = Table1113[[#This Row],[Director Name]],Table1[imdb_score]),1)</f>
        <v>7.3</v>
      </c>
    </row>
    <row r="264" spans="4:10" hidden="1">
      <c r="D264" t="s">
        <v>6191</v>
      </c>
      <c r="E264">
        <f>AVERAGEIF(Table1[Director Name],Table1113[[#This Row],[Director Name]],Table1[imdb_score])</f>
        <v>7.3</v>
      </c>
      <c r="F264">
        <f>COUNTIF(Table1[Director Name],Table1113[[#This Row],[Director Name]])</f>
        <v>1</v>
      </c>
      <c r="G264" cm="1">
        <f t="array" ref="G264">PERCENTILE(IF(Table1[Director Name] = Table1113[[#This Row],[Director Name]],Table1[imdb_score]),0.25)</f>
        <v>7.3</v>
      </c>
      <c r="H264" cm="1">
        <f t="array" ref="H264">PERCENTILE(IF(Table1[Director Name] = Table1113[[#This Row],[Director Name]],Table1[imdb_score]),0.5)</f>
        <v>7.3</v>
      </c>
      <c r="I264" cm="1">
        <f t="array" ref="I264">PERCENTILE(IF(Table1[Director Name] = Table1113[[#This Row],[Director Name]],Table1[imdb_score]),0.75)</f>
        <v>7.3</v>
      </c>
      <c r="J264" cm="1">
        <f t="array" ref="J264">PERCENTILE(IF(Table1[Director Name] = Table1113[[#This Row],[Director Name]],Table1[imdb_score]),1)</f>
        <v>7.3</v>
      </c>
    </row>
    <row r="265" spans="4:10" hidden="1">
      <c r="D265" t="s">
        <v>3428</v>
      </c>
      <c r="E265">
        <f>AVERAGEIF(Table1[Director Name],Table1113[[#This Row],[Director Name]],Table1[imdb_score])</f>
        <v>7.3</v>
      </c>
      <c r="F265">
        <f>COUNTIF(Table1[Director Name],Table1113[[#This Row],[Director Name]])</f>
        <v>1</v>
      </c>
      <c r="G265" cm="1">
        <f t="array" ref="G265">PERCENTILE(IF(Table1[Director Name] = Table1113[[#This Row],[Director Name]],Table1[imdb_score]),0.25)</f>
        <v>7.3</v>
      </c>
      <c r="H265" cm="1">
        <f t="array" ref="H265">PERCENTILE(IF(Table1[Director Name] = Table1113[[#This Row],[Director Name]],Table1[imdb_score]),0.5)</f>
        <v>7.3</v>
      </c>
      <c r="I265" cm="1">
        <f t="array" ref="I265">PERCENTILE(IF(Table1[Director Name] = Table1113[[#This Row],[Director Name]],Table1[imdb_score]),0.75)</f>
        <v>7.3</v>
      </c>
      <c r="J265" cm="1">
        <f t="array" ref="J265">PERCENTILE(IF(Table1[Director Name] = Table1113[[#This Row],[Director Name]],Table1[imdb_score]),1)</f>
        <v>7.3</v>
      </c>
    </row>
    <row r="266" spans="4:10" hidden="1">
      <c r="D266" t="s">
        <v>4552</v>
      </c>
      <c r="E266">
        <f>AVERAGEIF(Table1[Director Name],Table1113[[#This Row],[Director Name]],Table1[imdb_score])</f>
        <v>7.3</v>
      </c>
      <c r="F266">
        <f>COUNTIF(Table1[Director Name],Table1113[[#This Row],[Director Name]])</f>
        <v>1</v>
      </c>
      <c r="G266" cm="1">
        <f t="array" ref="G266">PERCENTILE(IF(Table1[Director Name] = Table1113[[#This Row],[Director Name]],Table1[imdb_score]),0.25)</f>
        <v>7.3</v>
      </c>
      <c r="H266" cm="1">
        <f t="array" ref="H266">PERCENTILE(IF(Table1[Director Name] = Table1113[[#This Row],[Director Name]],Table1[imdb_score]),0.5)</f>
        <v>7.3</v>
      </c>
      <c r="I266" cm="1">
        <f t="array" ref="I266">PERCENTILE(IF(Table1[Director Name] = Table1113[[#This Row],[Director Name]],Table1[imdb_score]),0.75)</f>
        <v>7.3</v>
      </c>
      <c r="J266" cm="1">
        <f t="array" ref="J266">PERCENTILE(IF(Table1[Director Name] = Table1113[[#This Row],[Director Name]],Table1[imdb_score]),1)</f>
        <v>7.3</v>
      </c>
    </row>
    <row r="267" spans="4:10">
      <c r="D267" t="s">
        <v>476</v>
      </c>
      <c r="E267">
        <f>AVERAGEIF(Table1[Director Name],Table1113[[#This Row],[Director Name]],Table1[imdb_score])</f>
        <v>7.2874999999999996</v>
      </c>
      <c r="F267">
        <f>COUNTIF(Table1[Director Name],Table1113[[#This Row],[Director Name]])</f>
        <v>8</v>
      </c>
      <c r="G267" cm="1">
        <f t="array" ref="G267">PERCENTILE(IF(Table1[Director Name] = Table1113[[#This Row],[Director Name]],Table1[imdb_score]),0.25)</f>
        <v>6.8999999999999995</v>
      </c>
      <c r="H267" cm="1">
        <f t="array" ref="H267">PERCENTILE(IF(Table1[Director Name] = Table1113[[#This Row],[Director Name]],Table1[imdb_score]),0.5)</f>
        <v>7.35</v>
      </c>
      <c r="I267" cm="1">
        <f t="array" ref="I267">PERCENTILE(IF(Table1[Director Name] = Table1113[[#This Row],[Director Name]],Table1[imdb_score]),0.75)</f>
        <v>7.625</v>
      </c>
      <c r="J267" cm="1">
        <f t="array" ref="J267">PERCENTILE(IF(Table1[Director Name] = Table1113[[#This Row],[Director Name]],Table1[imdb_score]),1)</f>
        <v>8.6</v>
      </c>
    </row>
    <row r="268" spans="4:10">
      <c r="D268" t="s">
        <v>740</v>
      </c>
      <c r="E268">
        <f>AVERAGEIF(Table1[Director Name],Table1113[[#This Row],[Director Name]],Table1[imdb_score])</f>
        <v>7.2833333333333323</v>
      </c>
      <c r="F268">
        <f>COUNTIF(Table1[Director Name],Table1113[[#This Row],[Director Name]])</f>
        <v>6</v>
      </c>
      <c r="G268" cm="1">
        <f t="array" ref="G268">PERCENTILE(IF(Table1[Director Name] = Table1113[[#This Row],[Director Name]],Table1[imdb_score]),0.25)</f>
        <v>6.875</v>
      </c>
      <c r="H268" cm="1">
        <f t="array" ref="H268">PERCENTILE(IF(Table1[Director Name] = Table1113[[#This Row],[Director Name]],Table1[imdb_score]),0.5)</f>
        <v>7.1999999999999993</v>
      </c>
      <c r="I268" cm="1">
        <f t="array" ref="I268">PERCENTILE(IF(Table1[Director Name] = Table1113[[#This Row],[Director Name]],Table1[imdb_score]),0.75)</f>
        <v>7.5249999999999995</v>
      </c>
      <c r="J268" cm="1">
        <f t="array" ref="J268">PERCENTILE(IF(Table1[Director Name] = Table1113[[#This Row],[Director Name]],Table1[imdb_score]),1)</f>
        <v>8.3000000000000007</v>
      </c>
    </row>
    <row r="269" spans="4:10" hidden="1">
      <c r="D269" t="s">
        <v>343</v>
      </c>
      <c r="E269">
        <f>AVERAGEIF(Table1[Director Name],Table1113[[#This Row],[Director Name]],Table1[imdb_score])</f>
        <v>7.2749999999999995</v>
      </c>
      <c r="F269">
        <f>COUNTIF(Table1[Director Name],Table1113[[#This Row],[Director Name]])</f>
        <v>4</v>
      </c>
      <c r="G269" cm="1">
        <f t="array" ref="G269">PERCENTILE(IF(Table1[Director Name] = Table1113[[#This Row],[Director Name]],Table1[imdb_score]),0.25)</f>
        <v>7.0749999999999993</v>
      </c>
      <c r="H269" cm="1">
        <f t="array" ref="H269">PERCENTILE(IF(Table1[Director Name] = Table1113[[#This Row],[Director Name]],Table1[imdb_score]),0.5)</f>
        <v>7.15</v>
      </c>
      <c r="I269" cm="1">
        <f t="array" ref="I269">PERCENTILE(IF(Table1[Director Name] = Table1113[[#This Row],[Director Name]],Table1[imdb_score]),0.75)</f>
        <v>7.35</v>
      </c>
      <c r="J269" cm="1">
        <f t="array" ref="J269">PERCENTILE(IF(Table1[Director Name] = Table1113[[#This Row],[Director Name]],Table1[imdb_score]),1)</f>
        <v>7.8</v>
      </c>
    </row>
    <row r="270" spans="4:10" hidden="1">
      <c r="D270" t="s">
        <v>1338</v>
      </c>
      <c r="E270">
        <f>AVERAGEIF(Table1[Director Name],Table1113[[#This Row],[Director Name]],Table1[imdb_score])</f>
        <v>7.2666666666666666</v>
      </c>
      <c r="F270">
        <f>COUNTIF(Table1[Director Name],Table1113[[#This Row],[Director Name]])</f>
        <v>3</v>
      </c>
      <c r="G270" cm="1">
        <f t="array" ref="G270">PERCENTILE(IF(Table1[Director Name] = Table1113[[#This Row],[Director Name]],Table1[imdb_score]),0.25)</f>
        <v>7.25</v>
      </c>
      <c r="H270" cm="1">
        <f t="array" ref="H270">PERCENTILE(IF(Table1[Director Name] = Table1113[[#This Row],[Director Name]],Table1[imdb_score]),0.5)</f>
        <v>7.3</v>
      </c>
      <c r="I270" cm="1">
        <f t="array" ref="I270">PERCENTILE(IF(Table1[Director Name] = Table1113[[#This Row],[Director Name]],Table1[imdb_score]),0.75)</f>
        <v>7.3</v>
      </c>
      <c r="J270" cm="1">
        <f t="array" ref="J270">PERCENTILE(IF(Table1[Director Name] = Table1113[[#This Row],[Director Name]],Table1[imdb_score]),1)</f>
        <v>7.3</v>
      </c>
    </row>
    <row r="271" spans="4:10" hidden="1">
      <c r="D271" t="s">
        <v>1968</v>
      </c>
      <c r="E271">
        <f>AVERAGEIF(Table1[Director Name],Table1113[[#This Row],[Director Name]],Table1[imdb_score])</f>
        <v>7.2666666666666666</v>
      </c>
      <c r="F271">
        <f>COUNTIF(Table1[Director Name],Table1113[[#This Row],[Director Name]])</f>
        <v>3</v>
      </c>
      <c r="G271" cm="1">
        <f t="array" ref="G271">PERCENTILE(IF(Table1[Director Name] = Table1113[[#This Row],[Director Name]],Table1[imdb_score]),0.25)</f>
        <v>7.1</v>
      </c>
      <c r="H271" cm="1">
        <f t="array" ref="H271">PERCENTILE(IF(Table1[Director Name] = Table1113[[#This Row],[Director Name]],Table1[imdb_score]),0.5)</f>
        <v>7.2</v>
      </c>
      <c r="I271" cm="1">
        <f t="array" ref="I271">PERCENTILE(IF(Table1[Director Name] = Table1113[[#This Row],[Director Name]],Table1[imdb_score]),0.75)</f>
        <v>7.4</v>
      </c>
      <c r="J271" cm="1">
        <f t="array" ref="J271">PERCENTILE(IF(Table1[Director Name] = Table1113[[#This Row],[Director Name]],Table1[imdb_score]),1)</f>
        <v>7.6</v>
      </c>
    </row>
    <row r="272" spans="4:10" hidden="1">
      <c r="D272" t="s">
        <v>2126</v>
      </c>
      <c r="E272">
        <f>AVERAGEIF(Table1[Director Name],Table1113[[#This Row],[Director Name]],Table1[imdb_score])</f>
        <v>7.2666666666666666</v>
      </c>
      <c r="F272">
        <f>COUNTIF(Table1[Director Name],Table1113[[#This Row],[Director Name]])</f>
        <v>3</v>
      </c>
      <c r="G272" cm="1">
        <f t="array" ref="G272">PERCENTILE(IF(Table1[Director Name] = Table1113[[#This Row],[Director Name]],Table1[imdb_score]),0.25)</f>
        <v>7.15</v>
      </c>
      <c r="H272" cm="1">
        <f t="array" ref="H272">PERCENTILE(IF(Table1[Director Name] = Table1113[[#This Row],[Director Name]],Table1[imdb_score]),0.5)</f>
        <v>7.3</v>
      </c>
      <c r="I272" cm="1">
        <f t="array" ref="I272">PERCENTILE(IF(Table1[Director Name] = Table1113[[#This Row],[Director Name]],Table1[imdb_score]),0.75)</f>
        <v>7.4</v>
      </c>
      <c r="J272" cm="1">
        <f t="array" ref="J272">PERCENTILE(IF(Table1[Director Name] = Table1113[[#This Row],[Director Name]],Table1[imdb_score]),1)</f>
        <v>7.5</v>
      </c>
    </row>
    <row r="273" spans="4:10">
      <c r="D273" t="s">
        <v>509</v>
      </c>
      <c r="E273">
        <f>AVERAGEIF(Table1[Director Name],Table1113[[#This Row],[Director Name]],Table1[imdb_score])</f>
        <v>7.2624999999999993</v>
      </c>
      <c r="F273">
        <f>COUNTIF(Table1[Director Name],Table1113[[#This Row],[Director Name]])</f>
        <v>8</v>
      </c>
      <c r="G273" cm="1">
        <f t="array" ref="G273">PERCENTILE(IF(Table1[Director Name] = Table1113[[#This Row],[Director Name]],Table1[imdb_score]),0.25)</f>
        <v>7.3</v>
      </c>
      <c r="H273" cm="1">
        <f t="array" ref="H273">PERCENTILE(IF(Table1[Director Name] = Table1113[[#This Row],[Director Name]],Table1[imdb_score]),0.5)</f>
        <v>7.55</v>
      </c>
      <c r="I273" cm="1">
        <f t="array" ref="I273">PERCENTILE(IF(Table1[Director Name] = Table1113[[#This Row],[Director Name]],Table1[imdb_score]),0.75)</f>
        <v>8.2249999999999996</v>
      </c>
      <c r="J273" cm="1">
        <f t="array" ref="J273">PERCENTILE(IF(Table1[Director Name] = Table1113[[#This Row],[Director Name]],Table1[imdb_score]),1)</f>
        <v>8.3000000000000007</v>
      </c>
    </row>
    <row r="274" spans="4:10">
      <c r="D274" t="s">
        <v>467</v>
      </c>
      <c r="E274">
        <f>AVERAGEIF(Table1[Director Name],Table1113[[#This Row],[Director Name]],Table1[imdb_score])</f>
        <v>7.25</v>
      </c>
      <c r="F274">
        <f>COUNTIF(Table1[Director Name],Table1113[[#This Row],[Director Name]])</f>
        <v>8</v>
      </c>
      <c r="G274" cm="1">
        <f t="array" ref="G274">PERCENTILE(IF(Table1[Director Name] = Table1113[[#This Row],[Director Name]],Table1[imdb_score]),0.25)</f>
        <v>6.7750000000000004</v>
      </c>
      <c r="H274" cm="1">
        <f t="array" ref="H274">PERCENTILE(IF(Table1[Director Name] = Table1113[[#This Row],[Director Name]],Table1[imdb_score]),0.5)</f>
        <v>7.6</v>
      </c>
      <c r="I274" cm="1">
        <f t="array" ref="I274">PERCENTILE(IF(Table1[Director Name] = Table1113[[#This Row],[Director Name]],Table1[imdb_score]),0.75)</f>
        <v>7.75</v>
      </c>
      <c r="J274" cm="1">
        <f t="array" ref="J274">PERCENTILE(IF(Table1[Director Name] = Table1113[[#This Row],[Director Name]],Table1[imdb_score]),1)</f>
        <v>8</v>
      </c>
    </row>
    <row r="275" spans="4:10" hidden="1">
      <c r="D275" t="s">
        <v>2936</v>
      </c>
      <c r="E275">
        <f>AVERAGEIF(Table1[Director Name],Table1113[[#This Row],[Director Name]],Table1[imdb_score])</f>
        <v>7.25</v>
      </c>
      <c r="F275">
        <f>COUNTIF(Table1[Director Name],Table1113[[#This Row],[Director Name]])</f>
        <v>2</v>
      </c>
      <c r="G275" cm="1">
        <f t="array" ref="G275">PERCENTILE(IF(Table1[Director Name] = Table1113[[#This Row],[Director Name]],Table1[imdb_score]),0.25)</f>
        <v>7.1749999999999998</v>
      </c>
      <c r="H275" cm="1">
        <f t="array" ref="H275">PERCENTILE(IF(Table1[Director Name] = Table1113[[#This Row],[Director Name]],Table1[imdb_score]),0.5)</f>
        <v>7.25</v>
      </c>
      <c r="I275" cm="1">
        <f t="array" ref="I275">PERCENTILE(IF(Table1[Director Name] = Table1113[[#This Row],[Director Name]],Table1[imdb_score]),0.75)</f>
        <v>7.3250000000000002</v>
      </c>
      <c r="J275" cm="1">
        <f t="array" ref="J275">PERCENTILE(IF(Table1[Director Name] = Table1113[[#This Row],[Director Name]],Table1[imdb_score]),1)</f>
        <v>7.4</v>
      </c>
    </row>
    <row r="276" spans="4:10" hidden="1">
      <c r="D276" t="s">
        <v>2753</v>
      </c>
      <c r="E276">
        <f>AVERAGEIF(Table1[Director Name],Table1113[[#This Row],[Director Name]],Table1[imdb_score])</f>
        <v>7.25</v>
      </c>
      <c r="F276">
        <f>COUNTIF(Table1[Director Name],Table1113[[#This Row],[Director Name]])</f>
        <v>2</v>
      </c>
      <c r="G276" cm="1">
        <f t="array" ref="G276">PERCENTILE(IF(Table1[Director Name] = Table1113[[#This Row],[Director Name]],Table1[imdb_score]),0.25)</f>
        <v>7.1749999999999998</v>
      </c>
      <c r="H276" cm="1">
        <f t="array" ref="H276">PERCENTILE(IF(Table1[Director Name] = Table1113[[#This Row],[Director Name]],Table1[imdb_score]),0.5)</f>
        <v>7.25</v>
      </c>
      <c r="I276" cm="1">
        <f t="array" ref="I276">PERCENTILE(IF(Table1[Director Name] = Table1113[[#This Row],[Director Name]],Table1[imdb_score]),0.75)</f>
        <v>7.3250000000000002</v>
      </c>
      <c r="J276" cm="1">
        <f t="array" ref="J276">PERCENTILE(IF(Table1[Director Name] = Table1113[[#This Row],[Director Name]],Table1[imdb_score]),1)</f>
        <v>7.4</v>
      </c>
    </row>
    <row r="277" spans="4:10" hidden="1">
      <c r="D277" t="s">
        <v>3095</v>
      </c>
      <c r="E277">
        <f>AVERAGEIF(Table1[Director Name],Table1113[[#This Row],[Director Name]],Table1[imdb_score])</f>
        <v>7.25</v>
      </c>
      <c r="F277">
        <f>COUNTIF(Table1[Director Name],Table1113[[#This Row],[Director Name]])</f>
        <v>2</v>
      </c>
      <c r="G277" cm="1">
        <f t="array" ref="G277">PERCENTILE(IF(Table1[Director Name] = Table1113[[#This Row],[Director Name]],Table1[imdb_score]),0.25)</f>
        <v>7.0750000000000002</v>
      </c>
      <c r="H277" cm="1">
        <f t="array" ref="H277">PERCENTILE(IF(Table1[Director Name] = Table1113[[#This Row],[Director Name]],Table1[imdb_score]),0.5)</f>
        <v>7.25</v>
      </c>
      <c r="I277" cm="1">
        <f t="array" ref="I277">PERCENTILE(IF(Table1[Director Name] = Table1113[[#This Row],[Director Name]],Table1[imdb_score]),0.75)</f>
        <v>7.4249999999999998</v>
      </c>
      <c r="J277" cm="1">
        <f t="array" ref="J277">PERCENTILE(IF(Table1[Director Name] = Table1113[[#This Row],[Director Name]],Table1[imdb_score]),1)</f>
        <v>7.6</v>
      </c>
    </row>
    <row r="278" spans="4:10">
      <c r="D278" t="s">
        <v>528</v>
      </c>
      <c r="E278">
        <f>AVERAGEIF(Table1[Director Name],Table1113[[#This Row],[Director Name]],Table1[imdb_score])</f>
        <v>7.2374999999999998</v>
      </c>
      <c r="F278">
        <f>COUNTIF(Table1[Director Name],Table1113[[#This Row],[Director Name]])</f>
        <v>8</v>
      </c>
      <c r="G278" cm="1">
        <f t="array" ref="G278">PERCENTILE(IF(Table1[Director Name] = Table1113[[#This Row],[Director Name]],Table1[imdb_score]),0.25)</f>
        <v>7</v>
      </c>
      <c r="H278" cm="1">
        <f t="array" ref="H278">PERCENTILE(IF(Table1[Director Name] = Table1113[[#This Row],[Director Name]],Table1[imdb_score]),0.5)</f>
        <v>7.2</v>
      </c>
      <c r="I278" cm="1">
        <f t="array" ref="I278">PERCENTILE(IF(Table1[Director Name] = Table1113[[#This Row],[Director Name]],Table1[imdb_score]),0.75)</f>
        <v>7.7249999999999996</v>
      </c>
      <c r="J278" cm="1">
        <f t="array" ref="J278">PERCENTILE(IF(Table1[Director Name] = Table1113[[#This Row],[Director Name]],Table1[imdb_score]),1)</f>
        <v>7.8</v>
      </c>
    </row>
    <row r="279" spans="4:10" hidden="1">
      <c r="D279" t="s">
        <v>1806</v>
      </c>
      <c r="E279">
        <f>AVERAGEIF(Table1[Director Name],Table1113[[#This Row],[Director Name]],Table1[imdb_score])</f>
        <v>7.2333333333333334</v>
      </c>
      <c r="F279">
        <f>COUNTIF(Table1[Director Name],Table1113[[#This Row],[Director Name]])</f>
        <v>3</v>
      </c>
      <c r="G279" cm="1">
        <f t="array" ref="G279">PERCENTILE(IF(Table1[Director Name] = Table1113[[#This Row],[Director Name]],Table1[imdb_score]),0.25)</f>
        <v>7.05</v>
      </c>
      <c r="H279" cm="1">
        <f t="array" ref="H279">PERCENTILE(IF(Table1[Director Name] = Table1113[[#This Row],[Director Name]],Table1[imdb_score]),0.5)</f>
        <v>7.1</v>
      </c>
      <c r="I279" cm="1">
        <f t="array" ref="I279">PERCENTILE(IF(Table1[Director Name] = Table1113[[#This Row],[Director Name]],Table1[imdb_score]),0.75)</f>
        <v>7.35</v>
      </c>
      <c r="J279" cm="1">
        <f t="array" ref="J279">PERCENTILE(IF(Table1[Director Name] = Table1113[[#This Row],[Director Name]],Table1[imdb_score]),1)</f>
        <v>7.6</v>
      </c>
    </row>
    <row r="280" spans="4:10" hidden="1">
      <c r="D280" t="s">
        <v>1923</v>
      </c>
      <c r="E280">
        <f>AVERAGEIF(Table1[Director Name],Table1113[[#This Row],[Director Name]],Table1[imdb_score])</f>
        <v>7.2333333333333334</v>
      </c>
      <c r="F280">
        <f>COUNTIF(Table1[Director Name],Table1113[[#This Row],[Director Name]])</f>
        <v>3</v>
      </c>
      <c r="G280" cm="1">
        <f t="array" ref="G280">PERCENTILE(IF(Table1[Director Name] = Table1113[[#This Row],[Director Name]],Table1[imdb_score]),0.25)</f>
        <v>7.0500000000000007</v>
      </c>
      <c r="H280" cm="1">
        <f t="array" ref="H280">PERCENTILE(IF(Table1[Director Name] = Table1113[[#This Row],[Director Name]],Table1[imdb_score]),0.5)</f>
        <v>7.4</v>
      </c>
      <c r="I280" cm="1">
        <f t="array" ref="I280">PERCENTILE(IF(Table1[Director Name] = Table1113[[#This Row],[Director Name]],Table1[imdb_score]),0.75)</f>
        <v>7.5</v>
      </c>
      <c r="J280" cm="1">
        <f t="array" ref="J280">PERCENTILE(IF(Table1[Director Name] = Table1113[[#This Row],[Director Name]],Table1[imdb_score]),1)</f>
        <v>7.6</v>
      </c>
    </row>
    <row r="281" spans="4:10">
      <c r="D281" t="s">
        <v>629</v>
      </c>
      <c r="E281">
        <f>AVERAGEIF(Table1[Director Name],Table1113[[#This Row],[Director Name]],Table1[imdb_score])</f>
        <v>7.2285714285714286</v>
      </c>
      <c r="F281">
        <f>COUNTIF(Table1[Director Name],Table1113[[#This Row],[Director Name]])</f>
        <v>7</v>
      </c>
      <c r="G281" cm="1">
        <f t="array" ref="G281">PERCENTILE(IF(Table1[Director Name] = Table1113[[#This Row],[Director Name]],Table1[imdb_score]),0.25)</f>
        <v>6.9</v>
      </c>
      <c r="H281" cm="1">
        <f t="array" ref="H281">PERCENTILE(IF(Table1[Director Name] = Table1113[[#This Row],[Director Name]],Table1[imdb_score]),0.5)</f>
        <v>7.1</v>
      </c>
      <c r="I281" cm="1">
        <f t="array" ref="I281">PERCENTILE(IF(Table1[Director Name] = Table1113[[#This Row],[Director Name]],Table1[imdb_score]),0.75)</f>
        <v>7.6</v>
      </c>
      <c r="J281" cm="1">
        <f t="array" ref="J281">PERCENTILE(IF(Table1[Director Name] = Table1113[[#This Row],[Director Name]],Table1[imdb_score]),1)</f>
        <v>7.8</v>
      </c>
    </row>
    <row r="282" spans="4:10">
      <c r="D282" t="s">
        <v>126</v>
      </c>
      <c r="E282">
        <f>AVERAGEIF(Table1[Director Name],Table1113[[#This Row],[Director Name]],Table1[imdb_score])</f>
        <v>7.2052631578947368</v>
      </c>
      <c r="F282">
        <f>COUNTIF(Table1[Director Name],Table1113[[#This Row],[Director Name]])</f>
        <v>19</v>
      </c>
      <c r="G282" cm="1">
        <f t="array" ref="G282">PERCENTILE(IF(Table1[Director Name] = Table1113[[#This Row],[Director Name]],Table1[imdb_score]),0.25)</f>
        <v>6.6</v>
      </c>
      <c r="H282" cm="1">
        <f t="array" ref="H282">PERCENTILE(IF(Table1[Director Name] = Table1113[[#This Row],[Director Name]],Table1[imdb_score]),0.5)</f>
        <v>7.3</v>
      </c>
      <c r="I282" cm="1">
        <f t="array" ref="I282">PERCENTILE(IF(Table1[Director Name] = Table1113[[#This Row],[Director Name]],Table1[imdb_score]),0.75)</f>
        <v>7.85</v>
      </c>
      <c r="J282" cm="1">
        <f t="array" ref="J282">PERCENTILE(IF(Table1[Director Name] = Table1113[[#This Row],[Director Name]],Table1[imdb_score]),1)</f>
        <v>8.3000000000000007</v>
      </c>
    </row>
    <row r="283" spans="4:10" hidden="1">
      <c r="D283" t="s">
        <v>1900</v>
      </c>
      <c r="E283">
        <f>AVERAGEIF(Table1[Director Name],Table1113[[#This Row],[Director Name]],Table1[imdb_score])</f>
        <v>7.2</v>
      </c>
      <c r="F283">
        <f>COUNTIF(Table1[Director Name],Table1113[[#This Row],[Director Name]])</f>
        <v>3</v>
      </c>
      <c r="G283" cm="1">
        <f t="array" ref="G283">PERCENTILE(IF(Table1[Director Name] = Table1113[[#This Row],[Director Name]],Table1[imdb_score]),0.25)</f>
        <v>6.95</v>
      </c>
      <c r="H283" cm="1">
        <f t="array" ref="H283">PERCENTILE(IF(Table1[Director Name] = Table1113[[#This Row],[Director Name]],Table1[imdb_score]),0.5)</f>
        <v>7</v>
      </c>
      <c r="I283" cm="1">
        <f t="array" ref="I283">PERCENTILE(IF(Table1[Director Name] = Table1113[[#This Row],[Director Name]],Table1[imdb_score]),0.75)</f>
        <v>7.35</v>
      </c>
      <c r="J283" cm="1">
        <f t="array" ref="J283">PERCENTILE(IF(Table1[Director Name] = Table1113[[#This Row],[Director Name]],Table1[imdb_score]),1)</f>
        <v>7.7</v>
      </c>
    </row>
    <row r="284" spans="4:10" hidden="1">
      <c r="D284" t="s">
        <v>2391</v>
      </c>
      <c r="E284">
        <f>AVERAGEIF(Table1[Director Name],Table1113[[#This Row],[Director Name]],Table1[imdb_score])</f>
        <v>7.2</v>
      </c>
      <c r="F284">
        <f>COUNTIF(Table1[Director Name],Table1113[[#This Row],[Director Name]])</f>
        <v>2</v>
      </c>
      <c r="G284" cm="1">
        <f t="array" ref="G284">PERCENTILE(IF(Table1[Director Name] = Table1113[[#This Row],[Director Name]],Table1[imdb_score]),0.25)</f>
        <v>7.1</v>
      </c>
      <c r="H284" cm="1">
        <f t="array" ref="H284">PERCENTILE(IF(Table1[Director Name] = Table1113[[#This Row],[Director Name]],Table1[imdb_score]),0.5)</f>
        <v>7.2</v>
      </c>
      <c r="I284" cm="1">
        <f t="array" ref="I284">PERCENTILE(IF(Table1[Director Name] = Table1113[[#This Row],[Director Name]],Table1[imdb_score]),0.75)</f>
        <v>7.3000000000000007</v>
      </c>
      <c r="J284" cm="1">
        <f t="array" ref="J284">PERCENTILE(IF(Table1[Director Name] = Table1113[[#This Row],[Director Name]],Table1[imdb_score]),1)</f>
        <v>7.4</v>
      </c>
    </row>
    <row r="285" spans="4:10" hidden="1">
      <c r="D285" t="s">
        <v>566</v>
      </c>
      <c r="E285">
        <f>AVERAGEIF(Table1[Director Name],Table1113[[#This Row],[Director Name]],Table1[imdb_score])</f>
        <v>7.2</v>
      </c>
      <c r="F285">
        <f>COUNTIF(Table1[Director Name],Table1113[[#This Row],[Director Name]])</f>
        <v>2</v>
      </c>
      <c r="G285" cm="1">
        <f t="array" ref="G285">PERCENTILE(IF(Table1[Director Name] = Table1113[[#This Row],[Director Name]],Table1[imdb_score]),0.25)</f>
        <v>6.8000000000000007</v>
      </c>
      <c r="H285" cm="1">
        <f t="array" ref="H285">PERCENTILE(IF(Table1[Director Name] = Table1113[[#This Row],[Director Name]],Table1[imdb_score]),0.5)</f>
        <v>7.2</v>
      </c>
      <c r="I285" cm="1">
        <f t="array" ref="I285">PERCENTILE(IF(Table1[Director Name] = Table1113[[#This Row],[Director Name]],Table1[imdb_score]),0.75)</f>
        <v>7.6</v>
      </c>
      <c r="J285" cm="1">
        <f t="array" ref="J285">PERCENTILE(IF(Table1[Director Name] = Table1113[[#This Row],[Director Name]],Table1[imdb_score]),1)</f>
        <v>8</v>
      </c>
    </row>
    <row r="286" spans="4:10" hidden="1">
      <c r="D286" t="s">
        <v>3102</v>
      </c>
      <c r="E286">
        <f>AVERAGEIF(Table1[Director Name],Table1113[[#This Row],[Director Name]],Table1[imdb_score])</f>
        <v>7.2</v>
      </c>
      <c r="F286">
        <f>COUNTIF(Table1[Director Name],Table1113[[#This Row],[Director Name]])</f>
        <v>2</v>
      </c>
      <c r="G286" cm="1">
        <f t="array" ref="G286">PERCENTILE(IF(Table1[Director Name] = Table1113[[#This Row],[Director Name]],Table1[imdb_score]),0.25)</f>
        <v>7.1</v>
      </c>
      <c r="H286" cm="1">
        <f t="array" ref="H286">PERCENTILE(IF(Table1[Director Name] = Table1113[[#This Row],[Director Name]],Table1[imdb_score]),0.5)</f>
        <v>7.2</v>
      </c>
      <c r="I286" cm="1">
        <f t="array" ref="I286">PERCENTILE(IF(Table1[Director Name] = Table1113[[#This Row],[Director Name]],Table1[imdb_score]),0.75)</f>
        <v>7.3000000000000007</v>
      </c>
      <c r="J286" cm="1">
        <f t="array" ref="J286">PERCENTILE(IF(Table1[Director Name] = Table1113[[#This Row],[Director Name]],Table1[imdb_score]),1)</f>
        <v>7.4</v>
      </c>
    </row>
    <row r="287" spans="4:10" hidden="1">
      <c r="D287" t="s">
        <v>3164</v>
      </c>
      <c r="E287">
        <f>AVERAGEIF(Table1[Director Name],Table1113[[#This Row],[Director Name]],Table1[imdb_score])</f>
        <v>7.2</v>
      </c>
      <c r="F287">
        <f>COUNTIF(Table1[Director Name],Table1113[[#This Row],[Director Name]])</f>
        <v>2</v>
      </c>
      <c r="G287" cm="1">
        <f t="array" ref="G287">PERCENTILE(IF(Table1[Director Name] = Table1113[[#This Row],[Director Name]],Table1[imdb_score]),0.25)</f>
        <v>7.1</v>
      </c>
      <c r="H287" cm="1">
        <f t="array" ref="H287">PERCENTILE(IF(Table1[Director Name] = Table1113[[#This Row],[Director Name]],Table1[imdb_score]),0.5)</f>
        <v>7.2</v>
      </c>
      <c r="I287" cm="1">
        <f t="array" ref="I287">PERCENTILE(IF(Table1[Director Name] = Table1113[[#This Row],[Director Name]],Table1[imdb_score]),0.75)</f>
        <v>7.3000000000000007</v>
      </c>
      <c r="J287" cm="1">
        <f t="array" ref="J287">PERCENTILE(IF(Table1[Director Name] = Table1113[[#This Row],[Director Name]],Table1[imdb_score]),1)</f>
        <v>7.4</v>
      </c>
    </row>
    <row r="288" spans="4:10" hidden="1">
      <c r="D288" t="s">
        <v>3232</v>
      </c>
      <c r="E288">
        <f>AVERAGEIF(Table1[Director Name],Table1113[[#This Row],[Director Name]],Table1[imdb_score])</f>
        <v>7.2</v>
      </c>
      <c r="F288">
        <f>COUNTIF(Table1[Director Name],Table1113[[#This Row],[Director Name]])</f>
        <v>1</v>
      </c>
      <c r="G288" cm="1">
        <f t="array" ref="G288">PERCENTILE(IF(Table1[Director Name] = Table1113[[#This Row],[Director Name]],Table1[imdb_score]),0.25)</f>
        <v>7.2</v>
      </c>
      <c r="H288" cm="1">
        <f t="array" ref="H288">PERCENTILE(IF(Table1[Director Name] = Table1113[[#This Row],[Director Name]],Table1[imdb_score]),0.5)</f>
        <v>7.2</v>
      </c>
      <c r="I288" cm="1">
        <f t="array" ref="I288">PERCENTILE(IF(Table1[Director Name] = Table1113[[#This Row],[Director Name]],Table1[imdb_score]),0.75)</f>
        <v>7.2</v>
      </c>
      <c r="J288" cm="1">
        <f t="array" ref="J288">PERCENTILE(IF(Table1[Director Name] = Table1113[[#This Row],[Director Name]],Table1[imdb_score]),1)</f>
        <v>7.2</v>
      </c>
    </row>
    <row r="289" spans="4:10" hidden="1">
      <c r="D289" t="s">
        <v>3266</v>
      </c>
      <c r="E289">
        <f>AVERAGEIF(Table1[Director Name],Table1113[[#This Row],[Director Name]],Table1[imdb_score])</f>
        <v>7.2</v>
      </c>
      <c r="F289">
        <f>COUNTIF(Table1[Director Name],Table1113[[#This Row],[Director Name]])</f>
        <v>1</v>
      </c>
      <c r="G289" cm="1">
        <f t="array" ref="G289">PERCENTILE(IF(Table1[Director Name] = Table1113[[#This Row],[Director Name]],Table1[imdb_score]),0.25)</f>
        <v>7.2</v>
      </c>
      <c r="H289" cm="1">
        <f t="array" ref="H289">PERCENTILE(IF(Table1[Director Name] = Table1113[[#This Row],[Director Name]],Table1[imdb_score]),0.5)</f>
        <v>7.2</v>
      </c>
      <c r="I289" cm="1">
        <f t="array" ref="I289">PERCENTILE(IF(Table1[Director Name] = Table1113[[#This Row],[Director Name]],Table1[imdb_score]),0.75)</f>
        <v>7.2</v>
      </c>
      <c r="J289" cm="1">
        <f t="array" ref="J289">PERCENTILE(IF(Table1[Director Name] = Table1113[[#This Row],[Director Name]],Table1[imdb_score]),1)</f>
        <v>7.2</v>
      </c>
    </row>
    <row r="290" spans="4:10" hidden="1">
      <c r="D290" t="s">
        <v>3305</v>
      </c>
      <c r="E290">
        <f>AVERAGEIF(Table1[Director Name],Table1113[[#This Row],[Director Name]],Table1[imdb_score])</f>
        <v>7.2</v>
      </c>
      <c r="F290">
        <f>COUNTIF(Table1[Director Name],Table1113[[#This Row],[Director Name]])</f>
        <v>1</v>
      </c>
      <c r="G290" cm="1">
        <f t="array" ref="G290">PERCENTILE(IF(Table1[Director Name] = Table1113[[#This Row],[Director Name]],Table1[imdb_score]),0.25)</f>
        <v>7.2</v>
      </c>
      <c r="H290" cm="1">
        <f t="array" ref="H290">PERCENTILE(IF(Table1[Director Name] = Table1113[[#This Row],[Director Name]],Table1[imdb_score]),0.5)</f>
        <v>7.2</v>
      </c>
      <c r="I290" cm="1">
        <f t="array" ref="I290">PERCENTILE(IF(Table1[Director Name] = Table1113[[#This Row],[Director Name]],Table1[imdb_score]),0.75)</f>
        <v>7.2</v>
      </c>
      <c r="J290" cm="1">
        <f t="array" ref="J290">PERCENTILE(IF(Table1[Director Name] = Table1113[[#This Row],[Director Name]],Table1[imdb_score]),1)</f>
        <v>7.2</v>
      </c>
    </row>
    <row r="291" spans="4:10" hidden="1">
      <c r="D291" t="s">
        <v>3348</v>
      </c>
      <c r="E291">
        <f>AVERAGEIF(Table1[Director Name],Table1113[[#This Row],[Director Name]],Table1[imdb_score])</f>
        <v>7.2</v>
      </c>
      <c r="F291">
        <f>COUNTIF(Table1[Director Name],Table1113[[#This Row],[Director Name]])</f>
        <v>1</v>
      </c>
      <c r="G291" cm="1">
        <f t="array" ref="G291">PERCENTILE(IF(Table1[Director Name] = Table1113[[#This Row],[Director Name]],Table1[imdb_score]),0.25)</f>
        <v>7.2</v>
      </c>
      <c r="H291" cm="1">
        <f t="array" ref="H291">PERCENTILE(IF(Table1[Director Name] = Table1113[[#This Row],[Director Name]],Table1[imdb_score]),0.5)</f>
        <v>7.2</v>
      </c>
      <c r="I291" cm="1">
        <f t="array" ref="I291">PERCENTILE(IF(Table1[Director Name] = Table1113[[#This Row],[Director Name]],Table1[imdb_score]),0.75)</f>
        <v>7.2</v>
      </c>
      <c r="J291" cm="1">
        <f t="array" ref="J291">PERCENTILE(IF(Table1[Director Name] = Table1113[[#This Row],[Director Name]],Table1[imdb_score]),1)</f>
        <v>7.2</v>
      </c>
    </row>
    <row r="292" spans="4:10" hidden="1">
      <c r="D292" t="s">
        <v>3443</v>
      </c>
      <c r="E292">
        <f>AVERAGEIF(Table1[Director Name],Table1113[[#This Row],[Director Name]],Table1[imdb_score])</f>
        <v>7.2</v>
      </c>
      <c r="F292">
        <f>COUNTIF(Table1[Director Name],Table1113[[#This Row],[Director Name]])</f>
        <v>1</v>
      </c>
      <c r="G292" cm="1">
        <f t="array" ref="G292">PERCENTILE(IF(Table1[Director Name] = Table1113[[#This Row],[Director Name]],Table1[imdb_score]),0.25)</f>
        <v>7.2</v>
      </c>
      <c r="H292" cm="1">
        <f t="array" ref="H292">PERCENTILE(IF(Table1[Director Name] = Table1113[[#This Row],[Director Name]],Table1[imdb_score]),0.5)</f>
        <v>7.2</v>
      </c>
      <c r="I292" cm="1">
        <f t="array" ref="I292">PERCENTILE(IF(Table1[Director Name] = Table1113[[#This Row],[Director Name]],Table1[imdb_score]),0.75)</f>
        <v>7.2</v>
      </c>
      <c r="J292" cm="1">
        <f t="array" ref="J292">PERCENTILE(IF(Table1[Director Name] = Table1113[[#This Row],[Director Name]],Table1[imdb_score]),1)</f>
        <v>7.2</v>
      </c>
    </row>
    <row r="293" spans="4:10" hidden="1">
      <c r="D293" t="s">
        <v>3500</v>
      </c>
      <c r="E293">
        <f>AVERAGEIF(Table1[Director Name],Table1113[[#This Row],[Director Name]],Table1[imdb_score])</f>
        <v>7.2</v>
      </c>
      <c r="F293">
        <f>COUNTIF(Table1[Director Name],Table1113[[#This Row],[Director Name]])</f>
        <v>1</v>
      </c>
      <c r="G293" cm="1">
        <f t="array" ref="G293">PERCENTILE(IF(Table1[Director Name] = Table1113[[#This Row],[Director Name]],Table1[imdb_score]),0.25)</f>
        <v>7.2</v>
      </c>
      <c r="H293" cm="1">
        <f t="array" ref="H293">PERCENTILE(IF(Table1[Director Name] = Table1113[[#This Row],[Director Name]],Table1[imdb_score]),0.5)</f>
        <v>7.2</v>
      </c>
      <c r="I293" cm="1">
        <f t="array" ref="I293">PERCENTILE(IF(Table1[Director Name] = Table1113[[#This Row],[Director Name]],Table1[imdb_score]),0.75)</f>
        <v>7.2</v>
      </c>
      <c r="J293" cm="1">
        <f t="array" ref="J293">PERCENTILE(IF(Table1[Director Name] = Table1113[[#This Row],[Director Name]],Table1[imdb_score]),1)</f>
        <v>7.2</v>
      </c>
    </row>
    <row r="294" spans="4:10" hidden="1">
      <c r="D294" t="s">
        <v>3633</v>
      </c>
      <c r="E294">
        <f>AVERAGEIF(Table1[Director Name],Table1113[[#This Row],[Director Name]],Table1[imdb_score])</f>
        <v>7.2</v>
      </c>
      <c r="F294">
        <f>COUNTIF(Table1[Director Name],Table1113[[#This Row],[Director Name]])</f>
        <v>1</v>
      </c>
      <c r="G294" cm="1">
        <f t="array" ref="G294">PERCENTILE(IF(Table1[Director Name] = Table1113[[#This Row],[Director Name]],Table1[imdb_score]),0.25)</f>
        <v>7.2</v>
      </c>
      <c r="H294" cm="1">
        <f t="array" ref="H294">PERCENTILE(IF(Table1[Director Name] = Table1113[[#This Row],[Director Name]],Table1[imdb_score]),0.5)</f>
        <v>7.2</v>
      </c>
      <c r="I294" cm="1">
        <f t="array" ref="I294">PERCENTILE(IF(Table1[Director Name] = Table1113[[#This Row],[Director Name]],Table1[imdb_score]),0.75)</f>
        <v>7.2</v>
      </c>
      <c r="J294" cm="1">
        <f t="array" ref="J294">PERCENTILE(IF(Table1[Director Name] = Table1113[[#This Row],[Director Name]],Table1[imdb_score]),1)</f>
        <v>7.2</v>
      </c>
    </row>
    <row r="295" spans="4:10" hidden="1">
      <c r="D295" t="s">
        <v>3702</v>
      </c>
      <c r="E295">
        <f>AVERAGEIF(Table1[Director Name],Table1113[[#This Row],[Director Name]],Table1[imdb_score])</f>
        <v>7.2</v>
      </c>
      <c r="F295">
        <f>COUNTIF(Table1[Director Name],Table1113[[#This Row],[Director Name]])</f>
        <v>1</v>
      </c>
      <c r="G295" cm="1">
        <f t="array" ref="G295">PERCENTILE(IF(Table1[Director Name] = Table1113[[#This Row],[Director Name]],Table1[imdb_score]),0.25)</f>
        <v>7.2</v>
      </c>
      <c r="H295" cm="1">
        <f t="array" ref="H295">PERCENTILE(IF(Table1[Director Name] = Table1113[[#This Row],[Director Name]],Table1[imdb_score]),0.5)</f>
        <v>7.2</v>
      </c>
      <c r="I295" cm="1">
        <f t="array" ref="I295">PERCENTILE(IF(Table1[Director Name] = Table1113[[#This Row],[Director Name]],Table1[imdb_score]),0.75)</f>
        <v>7.2</v>
      </c>
      <c r="J295" cm="1">
        <f t="array" ref="J295">PERCENTILE(IF(Table1[Director Name] = Table1113[[#This Row],[Director Name]],Table1[imdb_score]),1)</f>
        <v>7.2</v>
      </c>
    </row>
    <row r="296" spans="4:10" hidden="1">
      <c r="D296" t="s">
        <v>3814</v>
      </c>
      <c r="E296">
        <f>AVERAGEIF(Table1[Director Name],Table1113[[#This Row],[Director Name]],Table1[imdb_score])</f>
        <v>7.2</v>
      </c>
      <c r="F296">
        <f>COUNTIF(Table1[Director Name],Table1113[[#This Row],[Director Name]])</f>
        <v>1</v>
      </c>
      <c r="G296" cm="1">
        <f t="array" ref="G296">PERCENTILE(IF(Table1[Director Name] = Table1113[[#This Row],[Director Name]],Table1[imdb_score]),0.25)</f>
        <v>7.2</v>
      </c>
      <c r="H296" cm="1">
        <f t="array" ref="H296">PERCENTILE(IF(Table1[Director Name] = Table1113[[#This Row],[Director Name]],Table1[imdb_score]),0.5)</f>
        <v>7.2</v>
      </c>
      <c r="I296" cm="1">
        <f t="array" ref="I296">PERCENTILE(IF(Table1[Director Name] = Table1113[[#This Row],[Director Name]],Table1[imdb_score]),0.75)</f>
        <v>7.2</v>
      </c>
      <c r="J296" cm="1">
        <f t="array" ref="J296">PERCENTILE(IF(Table1[Director Name] = Table1113[[#This Row],[Director Name]],Table1[imdb_score]),1)</f>
        <v>7.2</v>
      </c>
    </row>
    <row r="297" spans="4:10" hidden="1">
      <c r="D297" t="s">
        <v>3891</v>
      </c>
      <c r="E297">
        <f>AVERAGEIF(Table1[Director Name],Table1113[[#This Row],[Director Name]],Table1[imdb_score])</f>
        <v>7.2</v>
      </c>
      <c r="F297">
        <f>COUNTIF(Table1[Director Name],Table1113[[#This Row],[Director Name]])</f>
        <v>1</v>
      </c>
      <c r="G297" cm="1">
        <f t="array" ref="G297">PERCENTILE(IF(Table1[Director Name] = Table1113[[#This Row],[Director Name]],Table1[imdb_score]),0.25)</f>
        <v>7.2</v>
      </c>
      <c r="H297" cm="1">
        <f t="array" ref="H297">PERCENTILE(IF(Table1[Director Name] = Table1113[[#This Row],[Director Name]],Table1[imdb_score]),0.5)</f>
        <v>7.2</v>
      </c>
      <c r="I297" cm="1">
        <f t="array" ref="I297">PERCENTILE(IF(Table1[Director Name] = Table1113[[#This Row],[Director Name]],Table1[imdb_score]),0.75)</f>
        <v>7.2</v>
      </c>
      <c r="J297" cm="1">
        <f t="array" ref="J297">PERCENTILE(IF(Table1[Director Name] = Table1113[[#This Row],[Director Name]],Table1[imdb_score]),1)</f>
        <v>7.2</v>
      </c>
    </row>
    <row r="298" spans="4:10" hidden="1">
      <c r="D298" t="s">
        <v>2912</v>
      </c>
      <c r="E298">
        <f>AVERAGEIF(Table1[Director Name],Table1113[[#This Row],[Director Name]],Table1[imdb_score])</f>
        <v>7.2</v>
      </c>
      <c r="F298">
        <f>COUNTIF(Table1[Director Name],Table1113[[#This Row],[Director Name]])</f>
        <v>1</v>
      </c>
      <c r="G298" cm="1">
        <f t="array" ref="G298">PERCENTILE(IF(Table1[Director Name] = Table1113[[#This Row],[Director Name]],Table1[imdb_score]),0.25)</f>
        <v>7.2</v>
      </c>
      <c r="H298" cm="1">
        <f t="array" ref="H298">PERCENTILE(IF(Table1[Director Name] = Table1113[[#This Row],[Director Name]],Table1[imdb_score]),0.5)</f>
        <v>7.2</v>
      </c>
      <c r="I298" cm="1">
        <f t="array" ref="I298">PERCENTILE(IF(Table1[Director Name] = Table1113[[#This Row],[Director Name]],Table1[imdb_score]),0.75)</f>
        <v>7.2</v>
      </c>
      <c r="J298" cm="1">
        <f t="array" ref="J298">PERCENTILE(IF(Table1[Director Name] = Table1113[[#This Row],[Director Name]],Table1[imdb_score]),1)</f>
        <v>7.2</v>
      </c>
    </row>
    <row r="299" spans="4:10" hidden="1">
      <c r="D299" t="s">
        <v>4030</v>
      </c>
      <c r="E299">
        <f>AVERAGEIF(Table1[Director Name],Table1113[[#This Row],[Director Name]],Table1[imdb_score])</f>
        <v>7.2</v>
      </c>
      <c r="F299">
        <f>COUNTIF(Table1[Director Name],Table1113[[#This Row],[Director Name]])</f>
        <v>1</v>
      </c>
      <c r="G299" cm="1">
        <f t="array" ref="G299">PERCENTILE(IF(Table1[Director Name] = Table1113[[#This Row],[Director Name]],Table1[imdb_score]),0.25)</f>
        <v>7.2</v>
      </c>
      <c r="H299" cm="1">
        <f t="array" ref="H299">PERCENTILE(IF(Table1[Director Name] = Table1113[[#This Row],[Director Name]],Table1[imdb_score]),0.5)</f>
        <v>7.2</v>
      </c>
      <c r="I299" cm="1">
        <f t="array" ref="I299">PERCENTILE(IF(Table1[Director Name] = Table1113[[#This Row],[Director Name]],Table1[imdb_score]),0.75)</f>
        <v>7.2</v>
      </c>
      <c r="J299" cm="1">
        <f t="array" ref="J299">PERCENTILE(IF(Table1[Director Name] = Table1113[[#This Row],[Director Name]],Table1[imdb_score]),1)</f>
        <v>7.2</v>
      </c>
    </row>
    <row r="300" spans="4:10" hidden="1">
      <c r="D300" t="s">
        <v>4269</v>
      </c>
      <c r="E300">
        <f>AVERAGEIF(Table1[Director Name],Table1113[[#This Row],[Director Name]],Table1[imdb_score])</f>
        <v>7.2</v>
      </c>
      <c r="F300">
        <f>COUNTIF(Table1[Director Name],Table1113[[#This Row],[Director Name]])</f>
        <v>1</v>
      </c>
      <c r="G300" cm="1">
        <f t="array" ref="G300">PERCENTILE(IF(Table1[Director Name] = Table1113[[#This Row],[Director Name]],Table1[imdb_score]),0.25)</f>
        <v>7.2</v>
      </c>
      <c r="H300" cm="1">
        <f t="array" ref="H300">PERCENTILE(IF(Table1[Director Name] = Table1113[[#This Row],[Director Name]],Table1[imdb_score]),0.5)</f>
        <v>7.2</v>
      </c>
      <c r="I300" cm="1">
        <f t="array" ref="I300">PERCENTILE(IF(Table1[Director Name] = Table1113[[#This Row],[Director Name]],Table1[imdb_score]),0.75)</f>
        <v>7.2</v>
      </c>
      <c r="J300" cm="1">
        <f t="array" ref="J300">PERCENTILE(IF(Table1[Director Name] = Table1113[[#This Row],[Director Name]],Table1[imdb_score]),1)</f>
        <v>7.2</v>
      </c>
    </row>
    <row r="301" spans="4:10" hidden="1">
      <c r="D301" t="s">
        <v>1840</v>
      </c>
      <c r="E301">
        <f>AVERAGEIF(Table1[Director Name],Table1113[[#This Row],[Director Name]],Table1[imdb_score])</f>
        <v>7.2</v>
      </c>
      <c r="F301">
        <f>COUNTIF(Table1[Director Name],Table1113[[#This Row],[Director Name]])</f>
        <v>1</v>
      </c>
      <c r="G301" cm="1">
        <f t="array" ref="G301">PERCENTILE(IF(Table1[Director Name] = Table1113[[#This Row],[Director Name]],Table1[imdb_score]),0.25)</f>
        <v>7.2</v>
      </c>
      <c r="H301" cm="1">
        <f t="array" ref="H301">PERCENTILE(IF(Table1[Director Name] = Table1113[[#This Row],[Director Name]],Table1[imdb_score]),0.5)</f>
        <v>7.2</v>
      </c>
      <c r="I301" cm="1">
        <f t="array" ref="I301">PERCENTILE(IF(Table1[Director Name] = Table1113[[#This Row],[Director Name]],Table1[imdb_score]),0.75)</f>
        <v>7.2</v>
      </c>
      <c r="J301" cm="1">
        <f t="array" ref="J301">PERCENTILE(IF(Table1[Director Name] = Table1113[[#This Row],[Director Name]],Table1[imdb_score]),1)</f>
        <v>7.2</v>
      </c>
    </row>
    <row r="302" spans="4:10" hidden="1">
      <c r="D302" t="s">
        <v>4471</v>
      </c>
      <c r="E302">
        <f>AVERAGEIF(Table1[Director Name],Table1113[[#This Row],[Director Name]],Table1[imdb_score])</f>
        <v>7.2</v>
      </c>
      <c r="F302">
        <f>COUNTIF(Table1[Director Name],Table1113[[#This Row],[Director Name]])</f>
        <v>1</v>
      </c>
      <c r="G302" cm="1">
        <f t="array" ref="G302">PERCENTILE(IF(Table1[Director Name] = Table1113[[#This Row],[Director Name]],Table1[imdb_score]),0.25)</f>
        <v>7.2</v>
      </c>
      <c r="H302" cm="1">
        <f t="array" ref="H302">PERCENTILE(IF(Table1[Director Name] = Table1113[[#This Row],[Director Name]],Table1[imdb_score]),0.5)</f>
        <v>7.2</v>
      </c>
      <c r="I302" cm="1">
        <f t="array" ref="I302">PERCENTILE(IF(Table1[Director Name] = Table1113[[#This Row],[Director Name]],Table1[imdb_score]),0.75)</f>
        <v>7.2</v>
      </c>
      <c r="J302" cm="1">
        <f t="array" ref="J302">PERCENTILE(IF(Table1[Director Name] = Table1113[[#This Row],[Director Name]],Table1[imdb_score]),1)</f>
        <v>7.2</v>
      </c>
    </row>
    <row r="303" spans="4:10" hidden="1">
      <c r="D303" t="s">
        <v>4547</v>
      </c>
      <c r="E303">
        <f>AVERAGEIF(Table1[Director Name],Table1113[[#This Row],[Director Name]],Table1[imdb_score])</f>
        <v>7.2</v>
      </c>
      <c r="F303">
        <f>COUNTIF(Table1[Director Name],Table1113[[#This Row],[Director Name]])</f>
        <v>1</v>
      </c>
      <c r="G303" cm="1">
        <f t="array" ref="G303">PERCENTILE(IF(Table1[Director Name] = Table1113[[#This Row],[Director Name]],Table1[imdb_score]),0.25)</f>
        <v>7.2</v>
      </c>
      <c r="H303" cm="1">
        <f t="array" ref="H303">PERCENTILE(IF(Table1[Director Name] = Table1113[[#This Row],[Director Name]],Table1[imdb_score]),0.5)</f>
        <v>7.2</v>
      </c>
      <c r="I303" cm="1">
        <f t="array" ref="I303">PERCENTILE(IF(Table1[Director Name] = Table1113[[#This Row],[Director Name]],Table1[imdb_score]),0.75)</f>
        <v>7.2</v>
      </c>
      <c r="J303" cm="1">
        <f t="array" ref="J303">PERCENTILE(IF(Table1[Director Name] = Table1113[[#This Row],[Director Name]],Table1[imdb_score]),1)</f>
        <v>7.2</v>
      </c>
    </row>
    <row r="304" spans="4:10" hidden="1">
      <c r="D304" t="s">
        <v>2426</v>
      </c>
      <c r="E304">
        <f>AVERAGEIF(Table1[Director Name],Table1113[[#This Row],[Director Name]],Table1[imdb_score])</f>
        <v>7.2</v>
      </c>
      <c r="F304">
        <f>COUNTIF(Table1[Director Name],Table1113[[#This Row],[Director Name]])</f>
        <v>1</v>
      </c>
      <c r="G304" cm="1">
        <f t="array" ref="G304">PERCENTILE(IF(Table1[Director Name] = Table1113[[#This Row],[Director Name]],Table1[imdb_score]),0.25)</f>
        <v>7.2</v>
      </c>
      <c r="H304" cm="1">
        <f t="array" ref="H304">PERCENTILE(IF(Table1[Director Name] = Table1113[[#This Row],[Director Name]],Table1[imdb_score]),0.5)</f>
        <v>7.2</v>
      </c>
      <c r="I304" cm="1">
        <f t="array" ref="I304">PERCENTILE(IF(Table1[Director Name] = Table1113[[#This Row],[Director Name]],Table1[imdb_score]),0.75)</f>
        <v>7.2</v>
      </c>
      <c r="J304" cm="1">
        <f t="array" ref="J304">PERCENTILE(IF(Table1[Director Name] = Table1113[[#This Row],[Director Name]],Table1[imdb_score]),1)</f>
        <v>7.2</v>
      </c>
    </row>
    <row r="305" spans="4:10" hidden="1">
      <c r="D305" t="s">
        <v>4885</v>
      </c>
      <c r="E305">
        <f>AVERAGEIF(Table1[Director Name],Table1113[[#This Row],[Director Name]],Table1[imdb_score])</f>
        <v>7.2</v>
      </c>
      <c r="F305">
        <f>COUNTIF(Table1[Director Name],Table1113[[#This Row],[Director Name]])</f>
        <v>1</v>
      </c>
      <c r="G305" cm="1">
        <f t="array" ref="G305">PERCENTILE(IF(Table1[Director Name] = Table1113[[#This Row],[Director Name]],Table1[imdb_score]),0.25)</f>
        <v>7.2</v>
      </c>
      <c r="H305" cm="1">
        <f t="array" ref="H305">PERCENTILE(IF(Table1[Director Name] = Table1113[[#This Row],[Director Name]],Table1[imdb_score]),0.5)</f>
        <v>7.2</v>
      </c>
      <c r="I305" cm="1">
        <f t="array" ref="I305">PERCENTILE(IF(Table1[Director Name] = Table1113[[#This Row],[Director Name]],Table1[imdb_score]),0.75)</f>
        <v>7.2</v>
      </c>
      <c r="J305" cm="1">
        <f t="array" ref="J305">PERCENTILE(IF(Table1[Director Name] = Table1113[[#This Row],[Director Name]],Table1[imdb_score]),1)</f>
        <v>7.2</v>
      </c>
    </row>
    <row r="306" spans="4:10" hidden="1">
      <c r="D306" t="s">
        <v>4645</v>
      </c>
      <c r="E306">
        <f>AVERAGEIF(Table1[Director Name],Table1113[[#This Row],[Director Name]],Table1[imdb_score])</f>
        <v>7.2</v>
      </c>
      <c r="F306">
        <f>COUNTIF(Table1[Director Name],Table1113[[#This Row],[Director Name]])</f>
        <v>1</v>
      </c>
      <c r="G306" cm="1">
        <f t="array" ref="G306">PERCENTILE(IF(Table1[Director Name] = Table1113[[#This Row],[Director Name]],Table1[imdb_score]),0.25)</f>
        <v>7.2</v>
      </c>
      <c r="H306" cm="1">
        <f t="array" ref="H306">PERCENTILE(IF(Table1[Director Name] = Table1113[[#This Row],[Director Name]],Table1[imdb_score]),0.5)</f>
        <v>7.2</v>
      </c>
      <c r="I306" cm="1">
        <f t="array" ref="I306">PERCENTILE(IF(Table1[Director Name] = Table1113[[#This Row],[Director Name]],Table1[imdb_score]),0.75)</f>
        <v>7.2</v>
      </c>
      <c r="J306" cm="1">
        <f t="array" ref="J306">PERCENTILE(IF(Table1[Director Name] = Table1113[[#This Row],[Director Name]],Table1[imdb_score]),1)</f>
        <v>7.2</v>
      </c>
    </row>
    <row r="307" spans="4:10" hidden="1">
      <c r="D307" t="s">
        <v>5261</v>
      </c>
      <c r="E307">
        <f>AVERAGEIF(Table1[Director Name],Table1113[[#This Row],[Director Name]],Table1[imdb_score])</f>
        <v>7.2</v>
      </c>
      <c r="F307">
        <f>COUNTIF(Table1[Director Name],Table1113[[#This Row],[Director Name]])</f>
        <v>1</v>
      </c>
      <c r="G307" cm="1">
        <f t="array" ref="G307">PERCENTILE(IF(Table1[Director Name] = Table1113[[#This Row],[Director Name]],Table1[imdb_score]),0.25)</f>
        <v>7.2</v>
      </c>
      <c r="H307" cm="1">
        <f t="array" ref="H307">PERCENTILE(IF(Table1[Director Name] = Table1113[[#This Row],[Director Name]],Table1[imdb_score]),0.5)</f>
        <v>7.2</v>
      </c>
      <c r="I307" cm="1">
        <f t="array" ref="I307">PERCENTILE(IF(Table1[Director Name] = Table1113[[#This Row],[Director Name]],Table1[imdb_score]),0.75)</f>
        <v>7.2</v>
      </c>
      <c r="J307" cm="1">
        <f t="array" ref="J307">PERCENTILE(IF(Table1[Director Name] = Table1113[[#This Row],[Director Name]],Table1[imdb_score]),1)</f>
        <v>7.2</v>
      </c>
    </row>
    <row r="308" spans="4:10" hidden="1">
      <c r="D308" t="s">
        <v>2222</v>
      </c>
      <c r="E308">
        <f>AVERAGEIF(Table1[Director Name],Table1113[[#This Row],[Director Name]],Table1[imdb_score])</f>
        <v>7.2</v>
      </c>
      <c r="F308">
        <f>COUNTIF(Table1[Director Name],Table1113[[#This Row],[Director Name]])</f>
        <v>1</v>
      </c>
      <c r="G308" cm="1">
        <f t="array" ref="G308">PERCENTILE(IF(Table1[Director Name] = Table1113[[#This Row],[Director Name]],Table1[imdb_score]),0.25)</f>
        <v>7.2</v>
      </c>
      <c r="H308" cm="1">
        <f t="array" ref="H308">PERCENTILE(IF(Table1[Director Name] = Table1113[[#This Row],[Director Name]],Table1[imdb_score]),0.5)</f>
        <v>7.2</v>
      </c>
      <c r="I308" cm="1">
        <f t="array" ref="I308">PERCENTILE(IF(Table1[Director Name] = Table1113[[#This Row],[Director Name]],Table1[imdb_score]),0.75)</f>
        <v>7.2</v>
      </c>
      <c r="J308" cm="1">
        <f t="array" ref="J308">PERCENTILE(IF(Table1[Director Name] = Table1113[[#This Row],[Director Name]],Table1[imdb_score]),1)</f>
        <v>7.2</v>
      </c>
    </row>
    <row r="309" spans="4:10" hidden="1">
      <c r="D309" t="s">
        <v>5386</v>
      </c>
      <c r="E309">
        <f>AVERAGEIF(Table1[Director Name],Table1113[[#This Row],[Director Name]],Table1[imdb_score])</f>
        <v>7.2</v>
      </c>
      <c r="F309">
        <f>COUNTIF(Table1[Director Name],Table1113[[#This Row],[Director Name]])</f>
        <v>1</v>
      </c>
      <c r="G309" cm="1">
        <f t="array" ref="G309">PERCENTILE(IF(Table1[Director Name] = Table1113[[#This Row],[Director Name]],Table1[imdb_score]),0.25)</f>
        <v>7.2</v>
      </c>
      <c r="H309" cm="1">
        <f t="array" ref="H309">PERCENTILE(IF(Table1[Director Name] = Table1113[[#This Row],[Director Name]],Table1[imdb_score]),0.5)</f>
        <v>7.2</v>
      </c>
      <c r="I309" cm="1">
        <f t="array" ref="I309">PERCENTILE(IF(Table1[Director Name] = Table1113[[#This Row],[Director Name]],Table1[imdb_score]),0.75)</f>
        <v>7.2</v>
      </c>
      <c r="J309" cm="1">
        <f t="array" ref="J309">PERCENTILE(IF(Table1[Director Name] = Table1113[[#This Row],[Director Name]],Table1[imdb_score]),1)</f>
        <v>7.2</v>
      </c>
    </row>
    <row r="310" spans="4:10" hidden="1">
      <c r="D310" t="s">
        <v>5505</v>
      </c>
      <c r="E310">
        <f>AVERAGEIF(Table1[Director Name],Table1113[[#This Row],[Director Name]],Table1[imdb_score])</f>
        <v>7.2</v>
      </c>
      <c r="F310">
        <f>COUNTIF(Table1[Director Name],Table1113[[#This Row],[Director Name]])</f>
        <v>1</v>
      </c>
      <c r="G310" cm="1">
        <f t="array" ref="G310">PERCENTILE(IF(Table1[Director Name] = Table1113[[#This Row],[Director Name]],Table1[imdb_score]),0.25)</f>
        <v>7.2</v>
      </c>
      <c r="H310" cm="1">
        <f t="array" ref="H310">PERCENTILE(IF(Table1[Director Name] = Table1113[[#This Row],[Director Name]],Table1[imdb_score]),0.5)</f>
        <v>7.2</v>
      </c>
      <c r="I310" cm="1">
        <f t="array" ref="I310">PERCENTILE(IF(Table1[Director Name] = Table1113[[#This Row],[Director Name]],Table1[imdb_score]),0.75)</f>
        <v>7.2</v>
      </c>
      <c r="J310" cm="1">
        <f t="array" ref="J310">PERCENTILE(IF(Table1[Director Name] = Table1113[[#This Row],[Director Name]],Table1[imdb_score]),1)</f>
        <v>7.2</v>
      </c>
    </row>
    <row r="311" spans="4:10" hidden="1">
      <c r="D311" t="s">
        <v>5573</v>
      </c>
      <c r="E311">
        <f>AVERAGEIF(Table1[Director Name],Table1113[[#This Row],[Director Name]],Table1[imdb_score])</f>
        <v>7.2</v>
      </c>
      <c r="F311">
        <f>COUNTIF(Table1[Director Name],Table1113[[#This Row],[Director Name]])</f>
        <v>1</v>
      </c>
      <c r="G311" cm="1">
        <f t="array" ref="G311">PERCENTILE(IF(Table1[Director Name] = Table1113[[#This Row],[Director Name]],Table1[imdb_score]),0.25)</f>
        <v>7.2</v>
      </c>
      <c r="H311" cm="1">
        <f t="array" ref="H311">PERCENTILE(IF(Table1[Director Name] = Table1113[[#This Row],[Director Name]],Table1[imdb_score]),0.5)</f>
        <v>7.2</v>
      </c>
      <c r="I311" cm="1">
        <f t="array" ref="I311">PERCENTILE(IF(Table1[Director Name] = Table1113[[#This Row],[Director Name]],Table1[imdb_score]),0.75)</f>
        <v>7.2</v>
      </c>
      <c r="J311" cm="1">
        <f t="array" ref="J311">PERCENTILE(IF(Table1[Director Name] = Table1113[[#This Row],[Director Name]],Table1[imdb_score]),1)</f>
        <v>7.2</v>
      </c>
    </row>
    <row r="312" spans="4:10" hidden="1">
      <c r="D312" t="s">
        <v>5577</v>
      </c>
      <c r="E312">
        <f>AVERAGEIF(Table1[Director Name],Table1113[[#This Row],[Director Name]],Table1[imdb_score])</f>
        <v>7.2</v>
      </c>
      <c r="F312">
        <f>COUNTIF(Table1[Director Name],Table1113[[#This Row],[Director Name]])</f>
        <v>1</v>
      </c>
      <c r="G312" cm="1">
        <f t="array" ref="G312">PERCENTILE(IF(Table1[Director Name] = Table1113[[#This Row],[Director Name]],Table1[imdb_score]),0.25)</f>
        <v>7.2</v>
      </c>
      <c r="H312" cm="1">
        <f t="array" ref="H312">PERCENTILE(IF(Table1[Director Name] = Table1113[[#This Row],[Director Name]],Table1[imdb_score]),0.5)</f>
        <v>7.2</v>
      </c>
      <c r="I312" cm="1">
        <f t="array" ref="I312">PERCENTILE(IF(Table1[Director Name] = Table1113[[#This Row],[Director Name]],Table1[imdb_score]),0.75)</f>
        <v>7.2</v>
      </c>
      <c r="J312" cm="1">
        <f t="array" ref="J312">PERCENTILE(IF(Table1[Director Name] = Table1113[[#This Row],[Director Name]],Table1[imdb_score]),1)</f>
        <v>7.2</v>
      </c>
    </row>
    <row r="313" spans="4:10" hidden="1">
      <c r="D313" t="s">
        <v>5669</v>
      </c>
      <c r="E313">
        <f>AVERAGEIF(Table1[Director Name],Table1113[[#This Row],[Director Name]],Table1[imdb_score])</f>
        <v>7.2</v>
      </c>
      <c r="F313">
        <f>COUNTIF(Table1[Director Name],Table1113[[#This Row],[Director Name]])</f>
        <v>1</v>
      </c>
      <c r="G313" cm="1">
        <f t="array" ref="G313">PERCENTILE(IF(Table1[Director Name] = Table1113[[#This Row],[Director Name]],Table1[imdb_score]),0.25)</f>
        <v>7.2</v>
      </c>
      <c r="H313" cm="1">
        <f t="array" ref="H313">PERCENTILE(IF(Table1[Director Name] = Table1113[[#This Row],[Director Name]],Table1[imdb_score]),0.5)</f>
        <v>7.2</v>
      </c>
      <c r="I313" cm="1">
        <f t="array" ref="I313">PERCENTILE(IF(Table1[Director Name] = Table1113[[#This Row],[Director Name]],Table1[imdb_score]),0.75)</f>
        <v>7.2</v>
      </c>
      <c r="J313" cm="1">
        <f t="array" ref="J313">PERCENTILE(IF(Table1[Director Name] = Table1113[[#This Row],[Director Name]],Table1[imdb_score]),1)</f>
        <v>7.2</v>
      </c>
    </row>
    <row r="314" spans="4:10" hidden="1">
      <c r="D314" t="s">
        <v>4270</v>
      </c>
      <c r="E314">
        <f>AVERAGEIF(Table1[Director Name],Table1113[[#This Row],[Director Name]],Table1[imdb_score])</f>
        <v>7.2</v>
      </c>
      <c r="F314">
        <f>COUNTIF(Table1[Director Name],Table1113[[#This Row],[Director Name]])</f>
        <v>1</v>
      </c>
      <c r="G314" cm="1">
        <f t="array" ref="G314">PERCENTILE(IF(Table1[Director Name] = Table1113[[#This Row],[Director Name]],Table1[imdb_score]),0.25)</f>
        <v>7.2</v>
      </c>
      <c r="H314" cm="1">
        <f t="array" ref="H314">PERCENTILE(IF(Table1[Director Name] = Table1113[[#This Row],[Director Name]],Table1[imdb_score]),0.5)</f>
        <v>7.2</v>
      </c>
      <c r="I314" cm="1">
        <f t="array" ref="I314">PERCENTILE(IF(Table1[Director Name] = Table1113[[#This Row],[Director Name]],Table1[imdb_score]),0.75)</f>
        <v>7.2</v>
      </c>
      <c r="J314" cm="1">
        <f t="array" ref="J314">PERCENTILE(IF(Table1[Director Name] = Table1113[[#This Row],[Director Name]],Table1[imdb_score]),1)</f>
        <v>7.2</v>
      </c>
    </row>
    <row r="315" spans="4:10" hidden="1">
      <c r="D315" t="s">
        <v>5783</v>
      </c>
      <c r="E315">
        <f>AVERAGEIF(Table1[Director Name],Table1113[[#This Row],[Director Name]],Table1[imdb_score])</f>
        <v>7.2</v>
      </c>
      <c r="F315">
        <f>COUNTIF(Table1[Director Name],Table1113[[#This Row],[Director Name]])</f>
        <v>1</v>
      </c>
      <c r="G315" cm="1">
        <f t="array" ref="G315">PERCENTILE(IF(Table1[Director Name] = Table1113[[#This Row],[Director Name]],Table1[imdb_score]),0.25)</f>
        <v>7.2</v>
      </c>
      <c r="H315" cm="1">
        <f t="array" ref="H315">PERCENTILE(IF(Table1[Director Name] = Table1113[[#This Row],[Director Name]],Table1[imdb_score]),0.5)</f>
        <v>7.2</v>
      </c>
      <c r="I315" cm="1">
        <f t="array" ref="I315">PERCENTILE(IF(Table1[Director Name] = Table1113[[#This Row],[Director Name]],Table1[imdb_score]),0.75)</f>
        <v>7.2</v>
      </c>
      <c r="J315" cm="1">
        <f t="array" ref="J315">PERCENTILE(IF(Table1[Director Name] = Table1113[[#This Row],[Director Name]],Table1[imdb_score]),1)</f>
        <v>7.2</v>
      </c>
    </row>
    <row r="316" spans="4:10" hidden="1">
      <c r="D316" t="s">
        <v>5838</v>
      </c>
      <c r="E316">
        <f>AVERAGEIF(Table1[Director Name],Table1113[[#This Row],[Director Name]],Table1[imdb_score])</f>
        <v>7.2</v>
      </c>
      <c r="F316">
        <f>COUNTIF(Table1[Director Name],Table1113[[#This Row],[Director Name]])</f>
        <v>1</v>
      </c>
      <c r="G316" cm="1">
        <f t="array" ref="G316">PERCENTILE(IF(Table1[Director Name] = Table1113[[#This Row],[Director Name]],Table1[imdb_score]),0.25)</f>
        <v>7.2</v>
      </c>
      <c r="H316" cm="1">
        <f t="array" ref="H316">PERCENTILE(IF(Table1[Director Name] = Table1113[[#This Row],[Director Name]],Table1[imdb_score]),0.5)</f>
        <v>7.2</v>
      </c>
      <c r="I316" cm="1">
        <f t="array" ref="I316">PERCENTILE(IF(Table1[Director Name] = Table1113[[#This Row],[Director Name]],Table1[imdb_score]),0.75)</f>
        <v>7.2</v>
      </c>
      <c r="J316" cm="1">
        <f t="array" ref="J316">PERCENTILE(IF(Table1[Director Name] = Table1113[[#This Row],[Director Name]],Table1[imdb_score]),1)</f>
        <v>7.2</v>
      </c>
    </row>
    <row r="317" spans="4:10" hidden="1">
      <c r="D317" t="s">
        <v>5876</v>
      </c>
      <c r="E317">
        <f>AVERAGEIF(Table1[Director Name],Table1113[[#This Row],[Director Name]],Table1[imdb_score])</f>
        <v>7.2</v>
      </c>
      <c r="F317">
        <f>COUNTIF(Table1[Director Name],Table1113[[#This Row],[Director Name]])</f>
        <v>1</v>
      </c>
      <c r="G317" cm="1">
        <f t="array" ref="G317">PERCENTILE(IF(Table1[Director Name] = Table1113[[#This Row],[Director Name]],Table1[imdb_score]),0.25)</f>
        <v>7.2</v>
      </c>
      <c r="H317" cm="1">
        <f t="array" ref="H317">PERCENTILE(IF(Table1[Director Name] = Table1113[[#This Row],[Director Name]],Table1[imdb_score]),0.5)</f>
        <v>7.2</v>
      </c>
      <c r="I317" cm="1">
        <f t="array" ref="I317">PERCENTILE(IF(Table1[Director Name] = Table1113[[#This Row],[Director Name]],Table1[imdb_score]),0.75)</f>
        <v>7.2</v>
      </c>
      <c r="J317" cm="1">
        <f t="array" ref="J317">PERCENTILE(IF(Table1[Director Name] = Table1113[[#This Row],[Director Name]],Table1[imdb_score]),1)</f>
        <v>7.2</v>
      </c>
    </row>
    <row r="318" spans="4:10" hidden="1">
      <c r="D318" t="s">
        <v>5886</v>
      </c>
      <c r="E318">
        <f>AVERAGEIF(Table1[Director Name],Table1113[[#This Row],[Director Name]],Table1[imdb_score])</f>
        <v>7.2</v>
      </c>
      <c r="F318">
        <f>COUNTIF(Table1[Director Name],Table1113[[#This Row],[Director Name]])</f>
        <v>1</v>
      </c>
      <c r="G318" cm="1">
        <f t="array" ref="G318">PERCENTILE(IF(Table1[Director Name] = Table1113[[#This Row],[Director Name]],Table1[imdb_score]),0.25)</f>
        <v>7.2</v>
      </c>
      <c r="H318" cm="1">
        <f t="array" ref="H318">PERCENTILE(IF(Table1[Director Name] = Table1113[[#This Row],[Director Name]],Table1[imdb_score]),0.5)</f>
        <v>7.2</v>
      </c>
      <c r="I318" cm="1">
        <f t="array" ref="I318">PERCENTILE(IF(Table1[Director Name] = Table1113[[#This Row],[Director Name]],Table1[imdb_score]),0.75)</f>
        <v>7.2</v>
      </c>
      <c r="J318" cm="1">
        <f t="array" ref="J318">PERCENTILE(IF(Table1[Director Name] = Table1113[[#This Row],[Director Name]],Table1[imdb_score]),1)</f>
        <v>7.2</v>
      </c>
    </row>
    <row r="319" spans="4:10" hidden="1">
      <c r="D319" t="s">
        <v>5894</v>
      </c>
      <c r="E319">
        <f>AVERAGEIF(Table1[Director Name],Table1113[[#This Row],[Director Name]],Table1[imdb_score])</f>
        <v>7.2</v>
      </c>
      <c r="F319">
        <f>COUNTIF(Table1[Director Name],Table1113[[#This Row],[Director Name]])</f>
        <v>1</v>
      </c>
      <c r="G319" cm="1">
        <f t="array" ref="G319">PERCENTILE(IF(Table1[Director Name] = Table1113[[#This Row],[Director Name]],Table1[imdb_score]),0.25)</f>
        <v>7.2</v>
      </c>
      <c r="H319" cm="1">
        <f t="array" ref="H319">PERCENTILE(IF(Table1[Director Name] = Table1113[[#This Row],[Director Name]],Table1[imdb_score]),0.5)</f>
        <v>7.2</v>
      </c>
      <c r="I319" cm="1">
        <f t="array" ref="I319">PERCENTILE(IF(Table1[Director Name] = Table1113[[#This Row],[Director Name]],Table1[imdb_score]),0.75)</f>
        <v>7.2</v>
      </c>
      <c r="J319" cm="1">
        <f t="array" ref="J319">PERCENTILE(IF(Table1[Director Name] = Table1113[[#This Row],[Director Name]],Table1[imdb_score]),1)</f>
        <v>7.2</v>
      </c>
    </row>
    <row r="320" spans="4:10" hidden="1">
      <c r="D320" t="s">
        <v>757</v>
      </c>
      <c r="E320">
        <f>AVERAGEIF(Table1[Director Name],Table1113[[#This Row],[Director Name]],Table1[imdb_score])</f>
        <v>7.2</v>
      </c>
      <c r="F320">
        <f>COUNTIF(Table1[Director Name],Table1113[[#This Row],[Director Name]])</f>
        <v>1</v>
      </c>
      <c r="G320" cm="1">
        <f t="array" ref="G320">PERCENTILE(IF(Table1[Director Name] = Table1113[[#This Row],[Director Name]],Table1[imdb_score]),0.25)</f>
        <v>7.2</v>
      </c>
      <c r="H320" cm="1">
        <f t="array" ref="H320">PERCENTILE(IF(Table1[Director Name] = Table1113[[#This Row],[Director Name]],Table1[imdb_score]),0.5)</f>
        <v>7.2</v>
      </c>
      <c r="I320" cm="1">
        <f t="array" ref="I320">PERCENTILE(IF(Table1[Director Name] = Table1113[[#This Row],[Director Name]],Table1[imdb_score]),0.75)</f>
        <v>7.2</v>
      </c>
      <c r="J320" cm="1">
        <f t="array" ref="J320">PERCENTILE(IF(Table1[Director Name] = Table1113[[#This Row],[Director Name]],Table1[imdb_score]),1)</f>
        <v>7.2</v>
      </c>
    </row>
    <row r="321" spans="4:10" hidden="1">
      <c r="D321" t="s">
        <v>5964</v>
      </c>
      <c r="E321">
        <f>AVERAGEIF(Table1[Director Name],Table1113[[#This Row],[Director Name]],Table1[imdb_score])</f>
        <v>7.2</v>
      </c>
      <c r="F321">
        <f>COUNTIF(Table1[Director Name],Table1113[[#This Row],[Director Name]])</f>
        <v>1</v>
      </c>
      <c r="G321" cm="1">
        <f t="array" ref="G321">PERCENTILE(IF(Table1[Director Name] = Table1113[[#This Row],[Director Name]],Table1[imdb_score]),0.25)</f>
        <v>7.2</v>
      </c>
      <c r="H321" cm="1">
        <f t="array" ref="H321">PERCENTILE(IF(Table1[Director Name] = Table1113[[#This Row],[Director Name]],Table1[imdb_score]),0.5)</f>
        <v>7.2</v>
      </c>
      <c r="I321" cm="1">
        <f t="array" ref="I321">PERCENTILE(IF(Table1[Director Name] = Table1113[[#This Row],[Director Name]],Table1[imdb_score]),0.75)</f>
        <v>7.2</v>
      </c>
      <c r="J321" cm="1">
        <f t="array" ref="J321">PERCENTILE(IF(Table1[Director Name] = Table1113[[#This Row],[Director Name]],Table1[imdb_score]),1)</f>
        <v>7.2</v>
      </c>
    </row>
    <row r="322" spans="4:10" hidden="1">
      <c r="D322" t="s">
        <v>5981</v>
      </c>
      <c r="E322">
        <f>AVERAGEIF(Table1[Director Name],Table1113[[#This Row],[Director Name]],Table1[imdb_score])</f>
        <v>7.2</v>
      </c>
      <c r="F322">
        <f>COUNTIF(Table1[Director Name],Table1113[[#This Row],[Director Name]])</f>
        <v>1</v>
      </c>
      <c r="G322" cm="1">
        <f t="array" ref="G322">PERCENTILE(IF(Table1[Director Name] = Table1113[[#This Row],[Director Name]],Table1[imdb_score]),0.25)</f>
        <v>7.2</v>
      </c>
      <c r="H322" cm="1">
        <f t="array" ref="H322">PERCENTILE(IF(Table1[Director Name] = Table1113[[#This Row],[Director Name]],Table1[imdb_score]),0.5)</f>
        <v>7.2</v>
      </c>
      <c r="I322" cm="1">
        <f t="array" ref="I322">PERCENTILE(IF(Table1[Director Name] = Table1113[[#This Row],[Director Name]],Table1[imdb_score]),0.75)</f>
        <v>7.2</v>
      </c>
      <c r="J322" cm="1">
        <f t="array" ref="J322">PERCENTILE(IF(Table1[Director Name] = Table1113[[#This Row],[Director Name]],Table1[imdb_score]),1)</f>
        <v>7.2</v>
      </c>
    </row>
    <row r="323" spans="4:10" hidden="1">
      <c r="D323" t="s">
        <v>6055</v>
      </c>
      <c r="E323">
        <f>AVERAGEIF(Table1[Director Name],Table1113[[#This Row],[Director Name]],Table1[imdb_score])</f>
        <v>7.2</v>
      </c>
      <c r="F323">
        <f>COUNTIF(Table1[Director Name],Table1113[[#This Row],[Director Name]])</f>
        <v>1</v>
      </c>
      <c r="G323" cm="1">
        <f t="array" ref="G323">PERCENTILE(IF(Table1[Director Name] = Table1113[[#This Row],[Director Name]],Table1[imdb_score]),0.25)</f>
        <v>7.2</v>
      </c>
      <c r="H323" cm="1">
        <f t="array" ref="H323">PERCENTILE(IF(Table1[Director Name] = Table1113[[#This Row],[Director Name]],Table1[imdb_score]),0.5)</f>
        <v>7.2</v>
      </c>
      <c r="I323" cm="1">
        <f t="array" ref="I323">PERCENTILE(IF(Table1[Director Name] = Table1113[[#This Row],[Director Name]],Table1[imdb_score]),0.75)</f>
        <v>7.2</v>
      </c>
      <c r="J323" cm="1">
        <f t="array" ref="J323">PERCENTILE(IF(Table1[Director Name] = Table1113[[#This Row],[Director Name]],Table1[imdb_score]),1)</f>
        <v>7.2</v>
      </c>
    </row>
    <row r="324" spans="4:10" hidden="1">
      <c r="D324" t="s">
        <v>6268</v>
      </c>
      <c r="E324">
        <f>AVERAGEIF(Table1[Director Name],Table1113[[#This Row],[Director Name]],Table1[imdb_score])</f>
        <v>7.2</v>
      </c>
      <c r="F324">
        <f>COUNTIF(Table1[Director Name],Table1113[[#This Row],[Director Name]])</f>
        <v>1</v>
      </c>
      <c r="G324" cm="1">
        <f t="array" ref="G324">PERCENTILE(IF(Table1[Director Name] = Table1113[[#This Row],[Director Name]],Table1[imdb_score]),0.25)</f>
        <v>7.2</v>
      </c>
      <c r="H324" cm="1">
        <f t="array" ref="H324">PERCENTILE(IF(Table1[Director Name] = Table1113[[#This Row],[Director Name]],Table1[imdb_score]),0.5)</f>
        <v>7.2</v>
      </c>
      <c r="I324" cm="1">
        <f t="array" ref="I324">PERCENTILE(IF(Table1[Director Name] = Table1113[[#This Row],[Director Name]],Table1[imdb_score]),0.75)</f>
        <v>7.2</v>
      </c>
      <c r="J324" cm="1">
        <f t="array" ref="J324">PERCENTILE(IF(Table1[Director Name] = Table1113[[#This Row],[Director Name]],Table1[imdb_score]),1)</f>
        <v>7.2</v>
      </c>
    </row>
    <row r="325" spans="4:10" hidden="1">
      <c r="D325" t="s">
        <v>6283</v>
      </c>
      <c r="E325">
        <f>AVERAGEIF(Table1[Director Name],Table1113[[#This Row],[Director Name]],Table1[imdb_score])</f>
        <v>7.2</v>
      </c>
      <c r="F325">
        <f>COUNTIF(Table1[Director Name],Table1113[[#This Row],[Director Name]])</f>
        <v>1</v>
      </c>
      <c r="G325" cm="1">
        <f t="array" ref="G325">PERCENTILE(IF(Table1[Director Name] = Table1113[[#This Row],[Director Name]],Table1[imdb_score]),0.25)</f>
        <v>7.2</v>
      </c>
      <c r="H325" cm="1">
        <f t="array" ref="H325">PERCENTILE(IF(Table1[Director Name] = Table1113[[#This Row],[Director Name]],Table1[imdb_score]),0.5)</f>
        <v>7.2</v>
      </c>
      <c r="I325" cm="1">
        <f t="array" ref="I325">PERCENTILE(IF(Table1[Director Name] = Table1113[[#This Row],[Director Name]],Table1[imdb_score]),0.75)</f>
        <v>7.2</v>
      </c>
      <c r="J325" cm="1">
        <f t="array" ref="J325">PERCENTILE(IF(Table1[Director Name] = Table1113[[#This Row],[Director Name]],Table1[imdb_score]),1)</f>
        <v>7.2</v>
      </c>
    </row>
    <row r="326" spans="4:10" hidden="1">
      <c r="D326" t="s">
        <v>6382</v>
      </c>
      <c r="E326">
        <f>AVERAGEIF(Table1[Director Name],Table1113[[#This Row],[Director Name]],Table1[imdb_score])</f>
        <v>7.2</v>
      </c>
      <c r="F326">
        <f>COUNTIF(Table1[Director Name],Table1113[[#This Row],[Director Name]])</f>
        <v>1</v>
      </c>
      <c r="G326" cm="1">
        <f t="array" ref="G326">PERCENTILE(IF(Table1[Director Name] = Table1113[[#This Row],[Director Name]],Table1[imdb_score]),0.25)</f>
        <v>7.2</v>
      </c>
      <c r="H326" cm="1">
        <f t="array" ref="H326">PERCENTILE(IF(Table1[Director Name] = Table1113[[#This Row],[Director Name]],Table1[imdb_score]),0.5)</f>
        <v>7.2</v>
      </c>
      <c r="I326" cm="1">
        <f t="array" ref="I326">PERCENTILE(IF(Table1[Director Name] = Table1113[[#This Row],[Director Name]],Table1[imdb_score]),0.75)</f>
        <v>7.2</v>
      </c>
      <c r="J326" cm="1">
        <f t="array" ref="J326">PERCENTILE(IF(Table1[Director Name] = Table1113[[#This Row],[Director Name]],Table1[imdb_score]),1)</f>
        <v>7.2</v>
      </c>
    </row>
    <row r="327" spans="4:10" hidden="1">
      <c r="D327" t="s">
        <v>6505</v>
      </c>
      <c r="E327">
        <f>AVERAGEIF(Table1[Director Name],Table1113[[#This Row],[Director Name]],Table1[imdb_score])</f>
        <v>7.2</v>
      </c>
      <c r="F327">
        <f>COUNTIF(Table1[Director Name],Table1113[[#This Row],[Director Name]])</f>
        <v>1</v>
      </c>
      <c r="G327" cm="1">
        <f t="array" ref="G327">PERCENTILE(IF(Table1[Director Name] = Table1113[[#This Row],[Director Name]],Table1[imdb_score]),0.25)</f>
        <v>7.2</v>
      </c>
      <c r="H327" cm="1">
        <f t="array" ref="H327">PERCENTILE(IF(Table1[Director Name] = Table1113[[#This Row],[Director Name]],Table1[imdb_score]),0.5)</f>
        <v>7.2</v>
      </c>
      <c r="I327" cm="1">
        <f t="array" ref="I327">PERCENTILE(IF(Table1[Director Name] = Table1113[[#This Row],[Director Name]],Table1[imdb_score]),0.75)</f>
        <v>7.2</v>
      </c>
      <c r="J327" cm="1">
        <f t="array" ref="J327">PERCENTILE(IF(Table1[Director Name] = Table1113[[#This Row],[Director Name]],Table1[imdb_score]),1)</f>
        <v>7.2</v>
      </c>
    </row>
    <row r="328" spans="4:10" hidden="1">
      <c r="D328" t="s">
        <v>6514</v>
      </c>
      <c r="E328">
        <f>AVERAGEIF(Table1[Director Name],Table1113[[#This Row],[Director Name]],Table1[imdb_score])</f>
        <v>7.2</v>
      </c>
      <c r="F328">
        <f>COUNTIF(Table1[Director Name],Table1113[[#This Row],[Director Name]])</f>
        <v>1</v>
      </c>
      <c r="G328" cm="1">
        <f t="array" ref="G328">PERCENTILE(IF(Table1[Director Name] = Table1113[[#This Row],[Director Name]],Table1[imdb_score]),0.25)</f>
        <v>7.2</v>
      </c>
      <c r="H328" cm="1">
        <f t="array" ref="H328">PERCENTILE(IF(Table1[Director Name] = Table1113[[#This Row],[Director Name]],Table1[imdb_score]),0.5)</f>
        <v>7.2</v>
      </c>
      <c r="I328" cm="1">
        <f t="array" ref="I328">PERCENTILE(IF(Table1[Director Name] = Table1113[[#This Row],[Director Name]],Table1[imdb_score]),0.75)</f>
        <v>7.2</v>
      </c>
      <c r="J328" cm="1">
        <f t="array" ref="J328">PERCENTILE(IF(Table1[Director Name] = Table1113[[#This Row],[Director Name]],Table1[imdb_score]),1)</f>
        <v>7.2</v>
      </c>
    </row>
    <row r="329" spans="4:10">
      <c r="D329" t="s">
        <v>711</v>
      </c>
      <c r="E329">
        <f>AVERAGEIF(Table1[Director Name],Table1113[[#This Row],[Director Name]],Table1[imdb_score])</f>
        <v>7.1999999999999993</v>
      </c>
      <c r="F329">
        <f>COUNTIF(Table1[Director Name],Table1113[[#This Row],[Director Name]])</f>
        <v>6</v>
      </c>
      <c r="G329" cm="1">
        <f t="array" ref="G329">PERCENTILE(IF(Table1[Director Name] = Table1113[[#This Row],[Director Name]],Table1[imdb_score]),0.25)</f>
        <v>7.0250000000000004</v>
      </c>
      <c r="H329" cm="1">
        <f t="array" ref="H329">PERCENTILE(IF(Table1[Director Name] = Table1113[[#This Row],[Director Name]],Table1[imdb_score]),0.5)</f>
        <v>7.45</v>
      </c>
      <c r="I329" cm="1">
        <f t="array" ref="I329">PERCENTILE(IF(Table1[Director Name] = Table1113[[#This Row],[Director Name]],Table1[imdb_score]),0.75)</f>
        <v>7.5</v>
      </c>
      <c r="J329" cm="1">
        <f t="array" ref="J329">PERCENTILE(IF(Table1[Director Name] = Table1113[[#This Row],[Director Name]],Table1[imdb_score]),1)</f>
        <v>7.6</v>
      </c>
    </row>
    <row r="330" spans="4:10" hidden="1">
      <c r="D330" t="s">
        <v>955</v>
      </c>
      <c r="E330">
        <f>AVERAGEIF(Table1[Director Name],Table1113[[#This Row],[Director Name]],Table1[imdb_score])</f>
        <v>7.1999999999999993</v>
      </c>
      <c r="F330">
        <f>COUNTIF(Table1[Director Name],Table1113[[#This Row],[Director Name]])</f>
        <v>4</v>
      </c>
      <c r="G330" cm="1">
        <f t="array" ref="G330">PERCENTILE(IF(Table1[Director Name] = Table1113[[#This Row],[Director Name]],Table1[imdb_score]),0.25)</f>
        <v>6.4249999999999998</v>
      </c>
      <c r="H330" cm="1">
        <f t="array" ref="H330">PERCENTILE(IF(Table1[Director Name] = Table1113[[#This Row],[Director Name]],Table1[imdb_score]),0.5)</f>
        <v>7.15</v>
      </c>
      <c r="I330" cm="1">
        <f t="array" ref="I330">PERCENTILE(IF(Table1[Director Name] = Table1113[[#This Row],[Director Name]],Table1[imdb_score]),0.75)</f>
        <v>7.9249999999999998</v>
      </c>
      <c r="J330" cm="1">
        <f t="array" ref="J330">PERCENTILE(IF(Table1[Director Name] = Table1113[[#This Row],[Director Name]],Table1[imdb_score]),1)</f>
        <v>8.6</v>
      </c>
    </row>
    <row r="331" spans="4:10">
      <c r="D331" t="s">
        <v>520</v>
      </c>
      <c r="E331">
        <f>AVERAGEIF(Table1[Director Name],Table1113[[#This Row],[Director Name]],Table1[imdb_score])</f>
        <v>7.1999999999999984</v>
      </c>
      <c r="F331">
        <f>COUNTIF(Table1[Director Name],Table1113[[#This Row],[Director Name]])</f>
        <v>7</v>
      </c>
      <c r="G331" cm="1">
        <f t="array" ref="G331">PERCENTILE(IF(Table1[Director Name] = Table1113[[#This Row],[Director Name]],Table1[imdb_score]),0.25)</f>
        <v>6.8</v>
      </c>
      <c r="H331" cm="1">
        <f t="array" ref="H331">PERCENTILE(IF(Table1[Director Name] = Table1113[[#This Row],[Director Name]],Table1[imdb_score]),0.5)</f>
        <v>7.2</v>
      </c>
      <c r="I331" cm="1">
        <f t="array" ref="I331">PERCENTILE(IF(Table1[Director Name] = Table1113[[#This Row],[Director Name]],Table1[imdb_score]),0.75)</f>
        <v>7.6</v>
      </c>
      <c r="J331" cm="1">
        <f t="array" ref="J331">PERCENTILE(IF(Table1[Director Name] = Table1113[[#This Row],[Director Name]],Table1[imdb_score]),1)</f>
        <v>7.8</v>
      </c>
    </row>
    <row r="332" spans="4:10">
      <c r="D332" t="s">
        <v>557</v>
      </c>
      <c r="E332">
        <f>AVERAGEIF(Table1[Director Name],Table1113[[#This Row],[Director Name]],Table1[imdb_score])</f>
        <v>7.1750000000000007</v>
      </c>
      <c r="F332">
        <f>COUNTIF(Table1[Director Name],Table1113[[#This Row],[Director Name]])</f>
        <v>8</v>
      </c>
      <c r="G332" cm="1">
        <f t="array" ref="G332">PERCENTILE(IF(Table1[Director Name] = Table1113[[#This Row],[Director Name]],Table1[imdb_score]),0.25)</f>
        <v>6.9749999999999996</v>
      </c>
      <c r="H332" cm="1">
        <f t="array" ref="H332">PERCENTILE(IF(Table1[Director Name] = Table1113[[#This Row],[Director Name]],Table1[imdb_score]),0.5)</f>
        <v>7.3000000000000007</v>
      </c>
      <c r="I332" cm="1">
        <f t="array" ref="I332">PERCENTILE(IF(Table1[Director Name] = Table1113[[#This Row],[Director Name]],Table1[imdb_score]),0.75)</f>
        <v>7.4750000000000005</v>
      </c>
      <c r="J332" cm="1">
        <f t="array" ref="J332">PERCENTILE(IF(Table1[Director Name] = Table1113[[#This Row],[Director Name]],Table1[imdb_score]),1)</f>
        <v>7.7</v>
      </c>
    </row>
    <row r="333" spans="4:10">
      <c r="D333" t="s">
        <v>572</v>
      </c>
      <c r="E333">
        <f>AVERAGEIF(Table1[Director Name],Table1113[[#This Row],[Director Name]],Table1[imdb_score])</f>
        <v>7.1714285714285717</v>
      </c>
      <c r="F333">
        <f>COUNTIF(Table1[Director Name],Table1113[[#This Row],[Director Name]])</f>
        <v>7</v>
      </c>
      <c r="G333" cm="1">
        <f t="array" ref="G333">PERCENTILE(IF(Table1[Director Name] = Table1113[[#This Row],[Director Name]],Table1[imdb_score]),0.25)</f>
        <v>6.75</v>
      </c>
      <c r="H333" cm="1">
        <f t="array" ref="H333">PERCENTILE(IF(Table1[Director Name] = Table1113[[#This Row],[Director Name]],Table1[imdb_score]),0.5)</f>
        <v>7.1</v>
      </c>
      <c r="I333" cm="1">
        <f t="array" ref="I333">PERCENTILE(IF(Table1[Director Name] = Table1113[[#This Row],[Director Name]],Table1[imdb_score]),0.75)</f>
        <v>7.55</v>
      </c>
      <c r="J333" cm="1">
        <f t="array" ref="J333">PERCENTILE(IF(Table1[Director Name] = Table1113[[#This Row],[Director Name]],Table1[imdb_score]),1)</f>
        <v>7.9</v>
      </c>
    </row>
    <row r="334" spans="4:10" hidden="1">
      <c r="D334" t="s">
        <v>1814</v>
      </c>
      <c r="E334">
        <f>AVERAGEIF(Table1[Director Name],Table1113[[#This Row],[Director Name]],Table1[imdb_score])</f>
        <v>7.166666666666667</v>
      </c>
      <c r="F334">
        <f>COUNTIF(Table1[Director Name],Table1113[[#This Row],[Director Name]])</f>
        <v>3</v>
      </c>
      <c r="G334" cm="1">
        <f t="array" ref="G334">PERCENTILE(IF(Table1[Director Name] = Table1113[[#This Row],[Director Name]],Table1[imdb_score]),0.25)</f>
        <v>7.0500000000000007</v>
      </c>
      <c r="H334" cm="1">
        <f t="array" ref="H334">PERCENTILE(IF(Table1[Director Name] = Table1113[[#This Row],[Director Name]],Table1[imdb_score]),0.5)</f>
        <v>7.4</v>
      </c>
      <c r="I334" cm="1">
        <f t="array" ref="I334">PERCENTILE(IF(Table1[Director Name] = Table1113[[#This Row],[Director Name]],Table1[imdb_score]),0.75)</f>
        <v>7.4</v>
      </c>
      <c r="J334" cm="1">
        <f t="array" ref="J334">PERCENTILE(IF(Table1[Director Name] = Table1113[[#This Row],[Director Name]],Table1[imdb_score]),1)</f>
        <v>7.4</v>
      </c>
    </row>
    <row r="335" spans="4:10" hidden="1">
      <c r="D335" t="s">
        <v>487</v>
      </c>
      <c r="E335">
        <f>AVERAGEIF(Table1[Director Name],Table1113[[#This Row],[Director Name]],Table1[imdb_score])</f>
        <v>7.166666666666667</v>
      </c>
      <c r="F335">
        <f>COUNTIF(Table1[Director Name],Table1113[[#This Row],[Director Name]])</f>
        <v>3</v>
      </c>
      <c r="G335" cm="1">
        <f t="array" ref="G335">PERCENTILE(IF(Table1[Director Name] = Table1113[[#This Row],[Director Name]],Table1[imdb_score]),0.25)</f>
        <v>6.75</v>
      </c>
      <c r="H335" cm="1">
        <f t="array" ref="H335">PERCENTILE(IF(Table1[Director Name] = Table1113[[#This Row],[Director Name]],Table1[imdb_score]),0.5)</f>
        <v>7.5</v>
      </c>
      <c r="I335" cm="1">
        <f t="array" ref="I335">PERCENTILE(IF(Table1[Director Name] = Table1113[[#This Row],[Director Name]],Table1[imdb_score]),0.75)</f>
        <v>7.75</v>
      </c>
      <c r="J335" cm="1">
        <f t="array" ref="J335">PERCENTILE(IF(Table1[Director Name] = Table1113[[#This Row],[Director Name]],Table1[imdb_score]),1)</f>
        <v>8</v>
      </c>
    </row>
    <row r="336" spans="4:10" hidden="1">
      <c r="D336" t="s">
        <v>1360</v>
      </c>
      <c r="E336">
        <f>AVERAGEIF(Table1[Director Name],Table1113[[#This Row],[Director Name]],Table1[imdb_score])</f>
        <v>7.166666666666667</v>
      </c>
      <c r="F336">
        <f>COUNTIF(Table1[Director Name],Table1113[[#This Row],[Director Name]])</f>
        <v>3</v>
      </c>
      <c r="G336" cm="1">
        <f t="array" ref="G336">PERCENTILE(IF(Table1[Director Name] = Table1113[[#This Row],[Director Name]],Table1[imdb_score]),0.25)</f>
        <v>6.75</v>
      </c>
      <c r="H336" cm="1">
        <f t="array" ref="H336">PERCENTILE(IF(Table1[Director Name] = Table1113[[#This Row],[Director Name]],Table1[imdb_score]),0.5)</f>
        <v>6.9</v>
      </c>
      <c r="I336" cm="1">
        <f t="array" ref="I336">PERCENTILE(IF(Table1[Director Name] = Table1113[[#This Row],[Director Name]],Table1[imdb_score]),0.75)</f>
        <v>7.45</v>
      </c>
      <c r="J336" cm="1">
        <f t="array" ref="J336">PERCENTILE(IF(Table1[Director Name] = Table1113[[#This Row],[Director Name]],Table1[imdb_score]),1)</f>
        <v>8</v>
      </c>
    </row>
    <row r="337" spans="4:10">
      <c r="D337" t="s">
        <v>457</v>
      </c>
      <c r="E337">
        <f>AVERAGEIF(Table1[Director Name],Table1113[[#This Row],[Director Name]],Table1[imdb_score])</f>
        <v>7.1555555555555559</v>
      </c>
      <c r="F337">
        <f>COUNTIF(Table1[Director Name],Table1113[[#This Row],[Director Name]])</f>
        <v>9</v>
      </c>
      <c r="G337" cm="1">
        <f t="array" ref="G337">PERCENTILE(IF(Table1[Director Name] = Table1113[[#This Row],[Director Name]],Table1[imdb_score]),0.25)</f>
        <v>7.1</v>
      </c>
      <c r="H337" cm="1">
        <f t="array" ref="H337">PERCENTILE(IF(Table1[Director Name] = Table1113[[#This Row],[Director Name]],Table1[imdb_score]),0.5)</f>
        <v>7.4</v>
      </c>
      <c r="I337" cm="1">
        <f t="array" ref="I337">PERCENTILE(IF(Table1[Director Name] = Table1113[[#This Row],[Director Name]],Table1[imdb_score]),0.75)</f>
        <v>7.6</v>
      </c>
      <c r="J337" cm="1">
        <f t="array" ref="J337">PERCENTILE(IF(Table1[Director Name] = Table1113[[#This Row],[Director Name]],Table1[imdb_score]),1)</f>
        <v>7.7</v>
      </c>
    </row>
    <row r="338" spans="4:10" hidden="1">
      <c r="D338" t="s">
        <v>142</v>
      </c>
      <c r="E338">
        <f>AVERAGEIF(Table1[Director Name],Table1113[[#This Row],[Director Name]],Table1[imdb_score])</f>
        <v>7.15</v>
      </c>
      <c r="F338">
        <f>COUNTIF(Table1[Director Name],Table1113[[#This Row],[Director Name]])</f>
        <v>4</v>
      </c>
      <c r="G338" cm="1">
        <f t="array" ref="G338">PERCENTILE(IF(Table1[Director Name] = Table1113[[#This Row],[Director Name]],Table1[imdb_score]),0.25)</f>
        <v>6.8250000000000002</v>
      </c>
      <c r="H338" cm="1">
        <f t="array" ref="H338">PERCENTILE(IF(Table1[Director Name] = Table1113[[#This Row],[Director Name]],Table1[imdb_score]),0.5)</f>
        <v>7.0500000000000007</v>
      </c>
      <c r="I338" cm="1">
        <f t="array" ref="I338">PERCENTILE(IF(Table1[Director Name] = Table1113[[#This Row],[Director Name]],Table1[imdb_score]),0.75)</f>
        <v>7.375</v>
      </c>
      <c r="J338" cm="1">
        <f t="array" ref="J338">PERCENTILE(IF(Table1[Director Name] = Table1113[[#This Row],[Director Name]],Table1[imdb_score]),1)</f>
        <v>7.9</v>
      </c>
    </row>
    <row r="339" spans="4:10" hidden="1">
      <c r="D339" t="s">
        <v>2749</v>
      </c>
      <c r="E339">
        <f>AVERAGEIF(Table1[Director Name],Table1113[[#This Row],[Director Name]],Table1[imdb_score])</f>
        <v>7.15</v>
      </c>
      <c r="F339">
        <f>COUNTIF(Table1[Director Name],Table1113[[#This Row],[Director Name]])</f>
        <v>2</v>
      </c>
      <c r="G339" cm="1">
        <f t="array" ref="G339">PERCENTILE(IF(Table1[Director Name] = Table1113[[#This Row],[Director Name]],Table1[imdb_score]),0.25)</f>
        <v>7.0750000000000002</v>
      </c>
      <c r="H339" cm="1">
        <f t="array" ref="H339">PERCENTILE(IF(Table1[Director Name] = Table1113[[#This Row],[Director Name]],Table1[imdb_score]),0.5)</f>
        <v>7.15</v>
      </c>
      <c r="I339" cm="1">
        <f t="array" ref="I339">PERCENTILE(IF(Table1[Director Name] = Table1113[[#This Row],[Director Name]],Table1[imdb_score]),0.75)</f>
        <v>7.2249999999999996</v>
      </c>
      <c r="J339" cm="1">
        <f t="array" ref="J339">PERCENTILE(IF(Table1[Director Name] = Table1113[[#This Row],[Director Name]],Table1[imdb_score]),1)</f>
        <v>7.3</v>
      </c>
    </row>
    <row r="340" spans="4:10" hidden="1">
      <c r="D340" t="s">
        <v>2928</v>
      </c>
      <c r="E340">
        <f>AVERAGEIF(Table1[Director Name],Table1113[[#This Row],[Director Name]],Table1[imdb_score])</f>
        <v>7.15</v>
      </c>
      <c r="F340">
        <f>COUNTIF(Table1[Director Name],Table1113[[#This Row],[Director Name]])</f>
        <v>2</v>
      </c>
      <c r="G340" cm="1">
        <f t="array" ref="G340">PERCENTILE(IF(Table1[Director Name] = Table1113[[#This Row],[Director Name]],Table1[imdb_score]),0.25)</f>
        <v>7.0250000000000004</v>
      </c>
      <c r="H340" cm="1">
        <f t="array" ref="H340">PERCENTILE(IF(Table1[Director Name] = Table1113[[#This Row],[Director Name]],Table1[imdb_score]),0.5)</f>
        <v>7.15</v>
      </c>
      <c r="I340" cm="1">
        <f t="array" ref="I340">PERCENTILE(IF(Table1[Director Name] = Table1113[[#This Row],[Director Name]],Table1[imdb_score]),0.75)</f>
        <v>7.2750000000000004</v>
      </c>
      <c r="J340" cm="1">
        <f t="array" ref="J340">PERCENTILE(IF(Table1[Director Name] = Table1113[[#This Row],[Director Name]],Table1[imdb_score]),1)</f>
        <v>7.4</v>
      </c>
    </row>
    <row r="341" spans="4:10" hidden="1">
      <c r="D341" t="s">
        <v>3020</v>
      </c>
      <c r="E341">
        <f>AVERAGEIF(Table1[Director Name],Table1113[[#This Row],[Director Name]],Table1[imdb_score])</f>
        <v>7.15</v>
      </c>
      <c r="F341">
        <f>COUNTIF(Table1[Director Name],Table1113[[#This Row],[Director Name]])</f>
        <v>2</v>
      </c>
      <c r="G341" cm="1">
        <f t="array" ref="G341">PERCENTILE(IF(Table1[Director Name] = Table1113[[#This Row],[Director Name]],Table1[imdb_score]),0.25)</f>
        <v>7.0750000000000002</v>
      </c>
      <c r="H341" cm="1">
        <f t="array" ref="H341">PERCENTILE(IF(Table1[Director Name] = Table1113[[#This Row],[Director Name]],Table1[imdb_score]),0.5)</f>
        <v>7.15</v>
      </c>
      <c r="I341" cm="1">
        <f t="array" ref="I341">PERCENTILE(IF(Table1[Director Name] = Table1113[[#This Row],[Director Name]],Table1[imdb_score]),0.75)</f>
        <v>7.2249999999999996</v>
      </c>
      <c r="J341" cm="1">
        <f t="array" ref="J341">PERCENTILE(IF(Table1[Director Name] = Table1113[[#This Row],[Director Name]],Table1[imdb_score]),1)</f>
        <v>7.3</v>
      </c>
    </row>
    <row r="342" spans="4:10" hidden="1">
      <c r="D342" t="s">
        <v>3148</v>
      </c>
      <c r="E342">
        <f>AVERAGEIF(Table1[Director Name],Table1113[[#This Row],[Director Name]],Table1[imdb_score])</f>
        <v>7.15</v>
      </c>
      <c r="F342">
        <f>COUNTIF(Table1[Director Name],Table1113[[#This Row],[Director Name]])</f>
        <v>2</v>
      </c>
      <c r="G342" cm="1">
        <f t="array" ref="G342">PERCENTILE(IF(Table1[Director Name] = Table1113[[#This Row],[Director Name]],Table1[imdb_score]),0.25)</f>
        <v>7.125</v>
      </c>
      <c r="H342" cm="1">
        <f t="array" ref="H342">PERCENTILE(IF(Table1[Director Name] = Table1113[[#This Row],[Director Name]],Table1[imdb_score]),0.5)</f>
        <v>7.15</v>
      </c>
      <c r="I342" cm="1">
        <f t="array" ref="I342">PERCENTILE(IF(Table1[Director Name] = Table1113[[#This Row],[Director Name]],Table1[imdb_score]),0.75)</f>
        <v>7.1749999999999998</v>
      </c>
      <c r="J342" cm="1">
        <f t="array" ref="J342">PERCENTILE(IF(Table1[Director Name] = Table1113[[#This Row],[Director Name]],Table1[imdb_score]),1)</f>
        <v>7.2</v>
      </c>
    </row>
    <row r="343" spans="4:10" hidden="1">
      <c r="D343" t="s">
        <v>3185</v>
      </c>
      <c r="E343">
        <f>AVERAGEIF(Table1[Director Name],Table1113[[#This Row],[Director Name]],Table1[imdb_score])</f>
        <v>7.15</v>
      </c>
      <c r="F343">
        <f>COUNTIF(Table1[Director Name],Table1113[[#This Row],[Director Name]])</f>
        <v>2</v>
      </c>
      <c r="G343" cm="1">
        <f t="array" ref="G343">PERCENTILE(IF(Table1[Director Name] = Table1113[[#This Row],[Director Name]],Table1[imdb_score]),0.25)</f>
        <v>6.9249999999999998</v>
      </c>
      <c r="H343" cm="1">
        <f t="array" ref="H343">PERCENTILE(IF(Table1[Director Name] = Table1113[[#This Row],[Director Name]],Table1[imdb_score]),0.5)</f>
        <v>7.15</v>
      </c>
      <c r="I343" cm="1">
        <f t="array" ref="I343">PERCENTILE(IF(Table1[Director Name] = Table1113[[#This Row],[Director Name]],Table1[imdb_score]),0.75)</f>
        <v>7.375</v>
      </c>
      <c r="J343" cm="1">
        <f t="array" ref="J343">PERCENTILE(IF(Table1[Director Name] = Table1113[[#This Row],[Director Name]],Table1[imdb_score]),1)</f>
        <v>7.6</v>
      </c>
    </row>
    <row r="344" spans="4:10" hidden="1">
      <c r="D344" t="s">
        <v>952</v>
      </c>
      <c r="E344">
        <f>AVERAGEIF(Table1[Director Name],Table1113[[#This Row],[Director Name]],Table1[imdb_score])</f>
        <v>7.1400000000000006</v>
      </c>
      <c r="F344">
        <f>COUNTIF(Table1[Director Name],Table1113[[#This Row],[Director Name]])</f>
        <v>5</v>
      </c>
      <c r="G344" cm="1">
        <f t="array" ref="G344">PERCENTILE(IF(Table1[Director Name] = Table1113[[#This Row],[Director Name]],Table1[imdb_score]),0.25)</f>
        <v>6.8</v>
      </c>
      <c r="H344" cm="1">
        <f t="array" ref="H344">PERCENTILE(IF(Table1[Director Name] = Table1113[[#This Row],[Director Name]],Table1[imdb_score]),0.5)</f>
        <v>7</v>
      </c>
      <c r="I344" cm="1">
        <f t="array" ref="I344">PERCENTILE(IF(Table1[Director Name] = Table1113[[#This Row],[Director Name]],Table1[imdb_score]),0.75)</f>
        <v>7</v>
      </c>
      <c r="J344" cm="1">
        <f t="array" ref="J344">PERCENTILE(IF(Table1[Director Name] = Table1113[[#This Row],[Director Name]],Table1[imdb_score]),1)</f>
        <v>8.1999999999999993</v>
      </c>
    </row>
    <row r="345" spans="4:10" hidden="1">
      <c r="D345" t="s">
        <v>1671</v>
      </c>
      <c r="E345">
        <f>AVERAGEIF(Table1[Director Name],Table1113[[#This Row],[Director Name]],Table1[imdb_score])</f>
        <v>7.1333333333333329</v>
      </c>
      <c r="F345">
        <f>COUNTIF(Table1[Director Name],Table1113[[#This Row],[Director Name]])</f>
        <v>3</v>
      </c>
      <c r="G345" cm="1">
        <f t="array" ref="G345">PERCENTILE(IF(Table1[Director Name] = Table1113[[#This Row],[Director Name]],Table1[imdb_score]),0.25)</f>
        <v>6.9</v>
      </c>
      <c r="H345" cm="1">
        <f t="array" ref="H345">PERCENTILE(IF(Table1[Director Name] = Table1113[[#This Row],[Director Name]],Table1[imdb_score]),0.5)</f>
        <v>7.5</v>
      </c>
      <c r="I345" cm="1">
        <f t="array" ref="I345">PERCENTILE(IF(Table1[Director Name] = Table1113[[#This Row],[Director Name]],Table1[imdb_score]),0.75)</f>
        <v>7.55</v>
      </c>
      <c r="J345" cm="1">
        <f t="array" ref="J345">PERCENTILE(IF(Table1[Director Name] = Table1113[[#This Row],[Director Name]],Table1[imdb_score]),1)</f>
        <v>7.6</v>
      </c>
    </row>
    <row r="346" spans="4:10" hidden="1">
      <c r="D346" t="s">
        <v>1749</v>
      </c>
      <c r="E346">
        <f>AVERAGEIF(Table1[Director Name],Table1113[[#This Row],[Director Name]],Table1[imdb_score])</f>
        <v>7.1333333333333329</v>
      </c>
      <c r="F346">
        <f>COUNTIF(Table1[Director Name],Table1113[[#This Row],[Director Name]])</f>
        <v>3</v>
      </c>
      <c r="G346" cm="1">
        <f t="array" ref="G346">PERCENTILE(IF(Table1[Director Name] = Table1113[[#This Row],[Director Name]],Table1[imdb_score]),0.25)</f>
        <v>7.0500000000000007</v>
      </c>
      <c r="H346" cm="1">
        <f t="array" ref="H346">PERCENTILE(IF(Table1[Director Name] = Table1113[[#This Row],[Director Name]],Table1[imdb_score]),0.5)</f>
        <v>7.2</v>
      </c>
      <c r="I346" cm="1">
        <f t="array" ref="I346">PERCENTILE(IF(Table1[Director Name] = Table1113[[#This Row],[Director Name]],Table1[imdb_score]),0.75)</f>
        <v>7.25</v>
      </c>
      <c r="J346" cm="1">
        <f t="array" ref="J346">PERCENTILE(IF(Table1[Director Name] = Table1113[[#This Row],[Director Name]],Table1[imdb_score]),1)</f>
        <v>7.3</v>
      </c>
    </row>
    <row r="347" spans="4:10" hidden="1">
      <c r="D347" t="s">
        <v>482</v>
      </c>
      <c r="E347">
        <f>AVERAGEIF(Table1[Director Name],Table1113[[#This Row],[Director Name]],Table1[imdb_score])</f>
        <v>7.1333333333333329</v>
      </c>
      <c r="F347">
        <f>COUNTIF(Table1[Director Name],Table1113[[#This Row],[Director Name]])</f>
        <v>3</v>
      </c>
      <c r="G347" cm="1">
        <f t="array" ref="G347">PERCENTILE(IF(Table1[Director Name] = Table1113[[#This Row],[Director Name]],Table1[imdb_score]),0.25)</f>
        <v>6.65</v>
      </c>
      <c r="H347" cm="1">
        <f t="array" ref="H347">PERCENTILE(IF(Table1[Director Name] = Table1113[[#This Row],[Director Name]],Table1[imdb_score]),0.5)</f>
        <v>6.8</v>
      </c>
      <c r="I347" cm="1">
        <f t="array" ref="I347">PERCENTILE(IF(Table1[Director Name] = Table1113[[#This Row],[Director Name]],Table1[imdb_score]),0.75)</f>
        <v>7.4499999999999993</v>
      </c>
      <c r="J347" cm="1">
        <f t="array" ref="J347">PERCENTILE(IF(Table1[Director Name] = Table1113[[#This Row],[Director Name]],Table1[imdb_score]),1)</f>
        <v>8.1</v>
      </c>
    </row>
    <row r="348" spans="4:10" hidden="1">
      <c r="D348" t="s">
        <v>1958</v>
      </c>
      <c r="E348">
        <f>AVERAGEIF(Table1[Director Name],Table1113[[#This Row],[Director Name]],Table1[imdb_score])</f>
        <v>7.1333333333333329</v>
      </c>
      <c r="F348">
        <f>COUNTIF(Table1[Director Name],Table1113[[#This Row],[Director Name]])</f>
        <v>3</v>
      </c>
      <c r="G348" cm="1">
        <f t="array" ref="G348">PERCENTILE(IF(Table1[Director Name] = Table1113[[#This Row],[Director Name]],Table1[imdb_score]),0.25)</f>
        <v>6.85</v>
      </c>
      <c r="H348" cm="1">
        <f t="array" ref="H348">PERCENTILE(IF(Table1[Director Name] = Table1113[[#This Row],[Director Name]],Table1[imdb_score]),0.5)</f>
        <v>7</v>
      </c>
      <c r="I348" cm="1">
        <f t="array" ref="I348">PERCENTILE(IF(Table1[Director Name] = Table1113[[#This Row],[Director Name]],Table1[imdb_score]),0.75)</f>
        <v>7.35</v>
      </c>
      <c r="J348" cm="1">
        <f t="array" ref="J348">PERCENTILE(IF(Table1[Director Name] = Table1113[[#This Row],[Director Name]],Table1[imdb_score]),1)</f>
        <v>7.7</v>
      </c>
    </row>
    <row r="349" spans="4:10">
      <c r="D349" t="s">
        <v>576</v>
      </c>
      <c r="E349">
        <f>AVERAGEIF(Table1[Director Name],Table1113[[#This Row],[Director Name]],Table1[imdb_score])</f>
        <v>7.1285714285714281</v>
      </c>
      <c r="F349">
        <f>COUNTIF(Table1[Director Name],Table1113[[#This Row],[Director Name]])</f>
        <v>7</v>
      </c>
      <c r="G349" cm="1">
        <f t="array" ref="G349">PERCENTILE(IF(Table1[Director Name] = Table1113[[#This Row],[Director Name]],Table1[imdb_score]),0.25)</f>
        <v>6.65</v>
      </c>
      <c r="H349" cm="1">
        <f t="array" ref="H349">PERCENTILE(IF(Table1[Director Name] = Table1113[[#This Row],[Director Name]],Table1[imdb_score]),0.5)</f>
        <v>7.3</v>
      </c>
      <c r="I349" cm="1">
        <f t="array" ref="I349">PERCENTILE(IF(Table1[Director Name] = Table1113[[#This Row],[Director Name]],Table1[imdb_score]),0.75)</f>
        <v>7.65</v>
      </c>
      <c r="J349" cm="1">
        <f t="array" ref="J349">PERCENTILE(IF(Table1[Director Name] = Table1113[[#This Row],[Director Name]],Table1[imdb_score]),1)</f>
        <v>7.9</v>
      </c>
    </row>
    <row r="350" spans="4:10">
      <c r="D350" t="s">
        <v>310</v>
      </c>
      <c r="E350">
        <f>AVERAGEIF(Table1[Director Name],Table1113[[#This Row],[Director Name]],Table1[imdb_score])</f>
        <v>7.1285714285714281</v>
      </c>
      <c r="F350">
        <f>COUNTIF(Table1[Director Name],Table1113[[#This Row],[Director Name]])</f>
        <v>7</v>
      </c>
      <c r="G350" cm="1">
        <f t="array" ref="G350">PERCENTILE(IF(Table1[Director Name] = Table1113[[#This Row],[Director Name]],Table1[imdb_score]),0.25)</f>
        <v>6.65</v>
      </c>
      <c r="H350" cm="1">
        <f t="array" ref="H350">PERCENTILE(IF(Table1[Director Name] = Table1113[[#This Row],[Director Name]],Table1[imdb_score]),0.5)</f>
        <v>7</v>
      </c>
      <c r="I350" cm="1">
        <f t="array" ref="I350">PERCENTILE(IF(Table1[Director Name] = Table1113[[#This Row],[Director Name]],Table1[imdb_score]),0.75)</f>
        <v>7.8</v>
      </c>
      <c r="J350" cm="1">
        <f t="array" ref="J350">PERCENTILE(IF(Table1[Director Name] = Table1113[[#This Row],[Director Name]],Table1[imdb_score]),1)</f>
        <v>7.9</v>
      </c>
    </row>
    <row r="351" spans="4:10" hidden="1">
      <c r="D351" t="s">
        <v>871</v>
      </c>
      <c r="E351">
        <f>AVERAGEIF(Table1[Director Name],Table1113[[#This Row],[Director Name]],Table1[imdb_score])</f>
        <v>7.12</v>
      </c>
      <c r="F351">
        <f>COUNTIF(Table1[Director Name],Table1113[[#This Row],[Director Name]])</f>
        <v>5</v>
      </c>
      <c r="G351" cm="1">
        <f t="array" ref="G351">PERCENTILE(IF(Table1[Director Name] = Table1113[[#This Row],[Director Name]],Table1[imdb_score]),0.25)</f>
        <v>6.8</v>
      </c>
      <c r="H351" cm="1">
        <f t="array" ref="H351">PERCENTILE(IF(Table1[Director Name] = Table1113[[#This Row],[Director Name]],Table1[imdb_score]),0.5)</f>
        <v>7.3</v>
      </c>
      <c r="I351" cm="1">
        <f t="array" ref="I351">PERCENTILE(IF(Table1[Director Name] = Table1113[[#This Row],[Director Name]],Table1[imdb_score]),0.75)</f>
        <v>7.3</v>
      </c>
      <c r="J351" cm="1">
        <f t="array" ref="J351">PERCENTILE(IF(Table1[Director Name] = Table1113[[#This Row],[Director Name]],Table1[imdb_score]),1)</f>
        <v>7.6</v>
      </c>
    </row>
    <row r="352" spans="4:10">
      <c r="D352" t="s">
        <v>577</v>
      </c>
      <c r="E352">
        <f>AVERAGEIF(Table1[Director Name],Table1113[[#This Row],[Director Name]],Table1[imdb_score])</f>
        <v>7.1142857142857148</v>
      </c>
      <c r="F352">
        <f>COUNTIF(Table1[Director Name],Table1113[[#This Row],[Director Name]])</f>
        <v>7</v>
      </c>
      <c r="G352" cm="1">
        <f t="array" ref="G352">PERCENTILE(IF(Table1[Director Name] = Table1113[[#This Row],[Director Name]],Table1[imdb_score]),0.25)</f>
        <v>6.7</v>
      </c>
      <c r="H352" cm="1">
        <f t="array" ref="H352">PERCENTILE(IF(Table1[Director Name] = Table1113[[#This Row],[Director Name]],Table1[imdb_score]),0.5)</f>
        <v>7</v>
      </c>
      <c r="I352" cm="1">
        <f t="array" ref="I352">PERCENTILE(IF(Table1[Director Name] = Table1113[[#This Row],[Director Name]],Table1[imdb_score]),0.75)</f>
        <v>7.5500000000000007</v>
      </c>
      <c r="J352" cm="1">
        <f t="array" ref="J352">PERCENTILE(IF(Table1[Director Name] = Table1113[[#This Row],[Director Name]],Table1[imdb_score]),1)</f>
        <v>8.1</v>
      </c>
    </row>
    <row r="353" spans="4:10" hidden="1">
      <c r="D353" t="s">
        <v>90</v>
      </c>
      <c r="E353">
        <f>AVERAGEIF(Table1[Director Name],Table1113[[#This Row],[Director Name]],Table1[imdb_score])</f>
        <v>7.1000000000000005</v>
      </c>
      <c r="F353">
        <f>COUNTIF(Table1[Director Name],Table1113[[#This Row],[Director Name]])</f>
        <v>3</v>
      </c>
      <c r="G353" cm="1">
        <f t="array" ref="G353">PERCENTILE(IF(Table1[Director Name] = Table1113[[#This Row],[Director Name]],Table1[imdb_score]),0.25)</f>
        <v>7</v>
      </c>
      <c r="H353" cm="1">
        <f t="array" ref="H353">PERCENTILE(IF(Table1[Director Name] = Table1113[[#This Row],[Director Name]],Table1[imdb_score]),0.5)</f>
        <v>7.3</v>
      </c>
      <c r="I353" cm="1">
        <f t="array" ref="I353">PERCENTILE(IF(Table1[Director Name] = Table1113[[#This Row],[Director Name]],Table1[imdb_score]),0.75)</f>
        <v>7.3</v>
      </c>
      <c r="J353" cm="1">
        <f t="array" ref="J353">PERCENTILE(IF(Table1[Director Name] = Table1113[[#This Row],[Director Name]],Table1[imdb_score]),1)</f>
        <v>7.3</v>
      </c>
    </row>
    <row r="354" spans="4:10" hidden="1">
      <c r="D354" t="s">
        <v>1848</v>
      </c>
      <c r="E354">
        <f>AVERAGEIF(Table1[Director Name],Table1113[[#This Row],[Director Name]],Table1[imdb_score])</f>
        <v>7.1000000000000005</v>
      </c>
      <c r="F354">
        <f>COUNTIF(Table1[Director Name],Table1113[[#This Row],[Director Name]])</f>
        <v>3</v>
      </c>
      <c r="G354" cm="1">
        <f t="array" ref="G354">PERCENTILE(IF(Table1[Director Name] = Table1113[[#This Row],[Director Name]],Table1[imdb_score]),0.25)</f>
        <v>6.75</v>
      </c>
      <c r="H354" cm="1">
        <f t="array" ref="H354">PERCENTILE(IF(Table1[Director Name] = Table1113[[#This Row],[Director Name]],Table1[imdb_score]),0.5)</f>
        <v>7</v>
      </c>
      <c r="I354" cm="1">
        <f t="array" ref="I354">PERCENTILE(IF(Table1[Director Name] = Table1113[[#This Row],[Director Name]],Table1[imdb_score]),0.75)</f>
        <v>7.4</v>
      </c>
      <c r="J354" cm="1">
        <f t="array" ref="J354">PERCENTILE(IF(Table1[Director Name] = Table1113[[#This Row],[Director Name]],Table1[imdb_score]),1)</f>
        <v>7.8</v>
      </c>
    </row>
    <row r="355" spans="4:10" hidden="1">
      <c r="D355" t="s">
        <v>2870</v>
      </c>
      <c r="E355">
        <f>AVERAGEIF(Table1[Director Name],Table1113[[#This Row],[Director Name]],Table1[imdb_score])</f>
        <v>7.1000000000000005</v>
      </c>
      <c r="F355">
        <f>COUNTIF(Table1[Director Name],Table1113[[#This Row],[Director Name]])</f>
        <v>2</v>
      </c>
      <c r="G355" cm="1">
        <f t="array" ref="G355">PERCENTILE(IF(Table1[Director Name] = Table1113[[#This Row],[Director Name]],Table1[imdb_score]),0.25)</f>
        <v>6.5</v>
      </c>
      <c r="H355" cm="1">
        <f t="array" ref="H355">PERCENTILE(IF(Table1[Director Name] = Table1113[[#This Row],[Director Name]],Table1[imdb_score]),0.5)</f>
        <v>7.1000000000000005</v>
      </c>
      <c r="I355" cm="1">
        <f t="array" ref="I355">PERCENTILE(IF(Table1[Director Name] = Table1113[[#This Row],[Director Name]],Table1[imdb_score]),0.75)</f>
        <v>7.7000000000000011</v>
      </c>
      <c r="J355" cm="1">
        <f t="array" ref="J355">PERCENTILE(IF(Table1[Director Name] = Table1113[[#This Row],[Director Name]],Table1[imdb_score]),1)</f>
        <v>8.3000000000000007</v>
      </c>
    </row>
    <row r="356" spans="4:10" hidden="1">
      <c r="D356" t="s">
        <v>961</v>
      </c>
      <c r="E356">
        <f>AVERAGEIF(Table1[Director Name],Table1113[[#This Row],[Director Name]],Table1[imdb_score])</f>
        <v>7.1</v>
      </c>
      <c r="F356">
        <f>COUNTIF(Table1[Director Name],Table1113[[#This Row],[Director Name]])</f>
        <v>5</v>
      </c>
      <c r="G356" cm="1">
        <f t="array" ref="G356">PERCENTILE(IF(Table1[Director Name] = Table1113[[#This Row],[Director Name]],Table1[imdb_score]),0.25)</f>
        <v>6.7</v>
      </c>
      <c r="H356" cm="1">
        <f t="array" ref="H356">PERCENTILE(IF(Table1[Director Name] = Table1113[[#This Row],[Director Name]],Table1[imdb_score]),0.5)</f>
        <v>7.4</v>
      </c>
      <c r="I356" cm="1">
        <f t="array" ref="I356">PERCENTILE(IF(Table1[Director Name] = Table1113[[#This Row],[Director Name]],Table1[imdb_score]),0.75)</f>
        <v>7.8</v>
      </c>
      <c r="J356" cm="1">
        <f t="array" ref="J356">PERCENTILE(IF(Table1[Director Name] = Table1113[[#This Row],[Director Name]],Table1[imdb_score]),1)</f>
        <v>7.9</v>
      </c>
    </row>
    <row r="357" spans="4:10" hidden="1">
      <c r="D357" t="s">
        <v>1041</v>
      </c>
      <c r="E357">
        <f>AVERAGEIF(Table1[Director Name],Table1113[[#This Row],[Director Name]],Table1[imdb_score])</f>
        <v>7.1</v>
      </c>
      <c r="F357">
        <f>COUNTIF(Table1[Director Name],Table1113[[#This Row],[Director Name]])</f>
        <v>5</v>
      </c>
      <c r="G357" cm="1">
        <f t="array" ref="G357">PERCENTILE(IF(Table1[Director Name] = Table1113[[#This Row],[Director Name]],Table1[imdb_score]),0.25)</f>
        <v>6.7</v>
      </c>
      <c r="H357" cm="1">
        <f t="array" ref="H357">PERCENTILE(IF(Table1[Director Name] = Table1113[[#This Row],[Director Name]],Table1[imdb_score]),0.5)</f>
        <v>7</v>
      </c>
      <c r="I357" cm="1">
        <f t="array" ref="I357">PERCENTILE(IF(Table1[Director Name] = Table1113[[#This Row],[Director Name]],Table1[imdb_score]),0.75)</f>
        <v>7.6</v>
      </c>
      <c r="J357" cm="1">
        <f t="array" ref="J357">PERCENTILE(IF(Table1[Director Name] = Table1113[[#This Row],[Director Name]],Table1[imdb_score]),1)</f>
        <v>7.6</v>
      </c>
    </row>
    <row r="358" spans="4:10" hidden="1">
      <c r="D358" t="s">
        <v>2323</v>
      </c>
      <c r="E358">
        <f>AVERAGEIF(Table1[Director Name],Table1113[[#This Row],[Director Name]],Table1[imdb_score])</f>
        <v>7.1</v>
      </c>
      <c r="F358">
        <f>COUNTIF(Table1[Director Name],Table1113[[#This Row],[Director Name]])</f>
        <v>2</v>
      </c>
      <c r="G358" cm="1">
        <f t="array" ref="G358">PERCENTILE(IF(Table1[Director Name] = Table1113[[#This Row],[Director Name]],Table1[imdb_score]),0.25)</f>
        <v>7</v>
      </c>
      <c r="H358" cm="1">
        <f t="array" ref="H358">PERCENTILE(IF(Table1[Director Name] = Table1113[[#This Row],[Director Name]],Table1[imdb_score]),0.5)</f>
        <v>7.1</v>
      </c>
      <c r="I358" cm="1">
        <f t="array" ref="I358">PERCENTILE(IF(Table1[Director Name] = Table1113[[#This Row],[Director Name]],Table1[imdb_score]),0.75)</f>
        <v>7.2</v>
      </c>
      <c r="J358" cm="1">
        <f t="array" ref="J358">PERCENTILE(IF(Table1[Director Name] = Table1113[[#This Row],[Director Name]],Table1[imdb_score]),1)</f>
        <v>7.3</v>
      </c>
    </row>
    <row r="359" spans="4:10" hidden="1">
      <c r="D359" t="s">
        <v>2616</v>
      </c>
      <c r="E359">
        <f>AVERAGEIF(Table1[Director Name],Table1113[[#This Row],[Director Name]],Table1[imdb_score])</f>
        <v>7.1</v>
      </c>
      <c r="F359">
        <f>COUNTIF(Table1[Director Name],Table1113[[#This Row],[Director Name]])</f>
        <v>2</v>
      </c>
      <c r="G359" cm="1">
        <f t="array" ref="G359">PERCENTILE(IF(Table1[Director Name] = Table1113[[#This Row],[Director Name]],Table1[imdb_score]),0.25)</f>
        <v>7.1</v>
      </c>
      <c r="H359" cm="1">
        <f t="array" ref="H359">PERCENTILE(IF(Table1[Director Name] = Table1113[[#This Row],[Director Name]],Table1[imdb_score]),0.5)</f>
        <v>7.1</v>
      </c>
      <c r="I359" cm="1">
        <f t="array" ref="I359">PERCENTILE(IF(Table1[Director Name] = Table1113[[#This Row],[Director Name]],Table1[imdb_score]),0.75)</f>
        <v>7.1</v>
      </c>
      <c r="J359" cm="1">
        <f t="array" ref="J359">PERCENTILE(IF(Table1[Director Name] = Table1113[[#This Row],[Director Name]],Table1[imdb_score]),1)</f>
        <v>7.1</v>
      </c>
    </row>
    <row r="360" spans="4:10" hidden="1">
      <c r="D360" t="s">
        <v>2637</v>
      </c>
      <c r="E360">
        <f>AVERAGEIF(Table1[Director Name],Table1113[[#This Row],[Director Name]],Table1[imdb_score])</f>
        <v>7.1</v>
      </c>
      <c r="F360">
        <f>COUNTIF(Table1[Director Name],Table1113[[#This Row],[Director Name]])</f>
        <v>2</v>
      </c>
      <c r="G360" cm="1">
        <f t="array" ref="G360">PERCENTILE(IF(Table1[Director Name] = Table1113[[#This Row],[Director Name]],Table1[imdb_score]),0.25)</f>
        <v>7.1</v>
      </c>
      <c r="H360" cm="1">
        <f t="array" ref="H360">PERCENTILE(IF(Table1[Director Name] = Table1113[[#This Row],[Director Name]],Table1[imdb_score]),0.5)</f>
        <v>7.1</v>
      </c>
      <c r="I360" cm="1">
        <f t="array" ref="I360">PERCENTILE(IF(Table1[Director Name] = Table1113[[#This Row],[Director Name]],Table1[imdb_score]),0.75)</f>
        <v>7.1</v>
      </c>
      <c r="J360" cm="1">
        <f t="array" ref="J360">PERCENTILE(IF(Table1[Director Name] = Table1113[[#This Row],[Director Name]],Table1[imdb_score]),1)</f>
        <v>7.1</v>
      </c>
    </row>
    <row r="361" spans="4:10" hidden="1">
      <c r="D361" t="s">
        <v>2715</v>
      </c>
      <c r="E361">
        <f>AVERAGEIF(Table1[Director Name],Table1113[[#This Row],[Director Name]],Table1[imdb_score])</f>
        <v>7.1</v>
      </c>
      <c r="F361">
        <f>COUNTIF(Table1[Director Name],Table1113[[#This Row],[Director Name]])</f>
        <v>2</v>
      </c>
      <c r="G361" cm="1">
        <f t="array" ref="G361">PERCENTILE(IF(Table1[Director Name] = Table1113[[#This Row],[Director Name]],Table1[imdb_score]),0.25)</f>
        <v>6.8</v>
      </c>
      <c r="H361" cm="1">
        <f t="array" ref="H361">PERCENTILE(IF(Table1[Director Name] = Table1113[[#This Row],[Director Name]],Table1[imdb_score]),0.5)</f>
        <v>7.1</v>
      </c>
      <c r="I361" cm="1">
        <f t="array" ref="I361">PERCENTILE(IF(Table1[Director Name] = Table1113[[#This Row],[Director Name]],Table1[imdb_score]),0.75)</f>
        <v>7.4</v>
      </c>
      <c r="J361" cm="1">
        <f t="array" ref="J361">PERCENTILE(IF(Table1[Director Name] = Table1113[[#This Row],[Director Name]],Table1[imdb_score]),1)</f>
        <v>7.7</v>
      </c>
    </row>
    <row r="362" spans="4:10" hidden="1">
      <c r="D362" t="s">
        <v>2805</v>
      </c>
      <c r="E362">
        <f>AVERAGEIF(Table1[Director Name],Table1113[[#This Row],[Director Name]],Table1[imdb_score])</f>
        <v>7.1</v>
      </c>
      <c r="F362">
        <f>COUNTIF(Table1[Director Name],Table1113[[#This Row],[Director Name]])</f>
        <v>2</v>
      </c>
      <c r="G362" cm="1">
        <f t="array" ref="G362">PERCENTILE(IF(Table1[Director Name] = Table1113[[#This Row],[Director Name]],Table1[imdb_score]),0.25)</f>
        <v>7.05</v>
      </c>
      <c r="H362" cm="1">
        <f t="array" ref="H362">PERCENTILE(IF(Table1[Director Name] = Table1113[[#This Row],[Director Name]],Table1[imdb_score]),0.5)</f>
        <v>7.1</v>
      </c>
      <c r="I362" cm="1">
        <f t="array" ref="I362">PERCENTILE(IF(Table1[Director Name] = Table1113[[#This Row],[Director Name]],Table1[imdb_score]),0.75)</f>
        <v>7.15</v>
      </c>
      <c r="J362" cm="1">
        <f t="array" ref="J362">PERCENTILE(IF(Table1[Director Name] = Table1113[[#This Row],[Director Name]],Table1[imdb_score]),1)</f>
        <v>7.2</v>
      </c>
    </row>
    <row r="363" spans="4:10" hidden="1">
      <c r="D363" t="s">
        <v>2876</v>
      </c>
      <c r="E363">
        <f>AVERAGEIF(Table1[Director Name],Table1113[[#This Row],[Director Name]],Table1[imdb_score])</f>
        <v>7.1</v>
      </c>
      <c r="F363">
        <f>COUNTIF(Table1[Director Name],Table1113[[#This Row],[Director Name]])</f>
        <v>2</v>
      </c>
      <c r="G363" cm="1">
        <f t="array" ref="G363">PERCENTILE(IF(Table1[Director Name] = Table1113[[#This Row],[Director Name]],Table1[imdb_score]),0.25)</f>
        <v>7</v>
      </c>
      <c r="H363" cm="1">
        <f t="array" ref="H363">PERCENTILE(IF(Table1[Director Name] = Table1113[[#This Row],[Director Name]],Table1[imdb_score]),0.5)</f>
        <v>7.1</v>
      </c>
      <c r="I363" cm="1">
        <f t="array" ref="I363">PERCENTILE(IF(Table1[Director Name] = Table1113[[#This Row],[Director Name]],Table1[imdb_score]),0.75)</f>
        <v>7.2</v>
      </c>
      <c r="J363" cm="1">
        <f t="array" ref="J363">PERCENTILE(IF(Table1[Director Name] = Table1113[[#This Row],[Director Name]],Table1[imdb_score]),1)</f>
        <v>7.3</v>
      </c>
    </row>
    <row r="364" spans="4:10" hidden="1">
      <c r="D364" t="s">
        <v>3191</v>
      </c>
      <c r="E364">
        <f>AVERAGEIF(Table1[Director Name],Table1113[[#This Row],[Director Name]],Table1[imdb_score])</f>
        <v>7.1</v>
      </c>
      <c r="F364">
        <f>COUNTIF(Table1[Director Name],Table1113[[#This Row],[Director Name]])</f>
        <v>1</v>
      </c>
      <c r="G364" cm="1">
        <f t="array" ref="G364">PERCENTILE(IF(Table1[Director Name] = Table1113[[#This Row],[Director Name]],Table1[imdb_score]),0.25)</f>
        <v>7.1</v>
      </c>
      <c r="H364" cm="1">
        <f t="array" ref="H364">PERCENTILE(IF(Table1[Director Name] = Table1113[[#This Row],[Director Name]],Table1[imdb_score]),0.5)</f>
        <v>7.1</v>
      </c>
      <c r="I364" cm="1">
        <f t="array" ref="I364">PERCENTILE(IF(Table1[Director Name] = Table1113[[#This Row],[Director Name]],Table1[imdb_score]),0.75)</f>
        <v>7.1</v>
      </c>
      <c r="J364" cm="1">
        <f t="array" ref="J364">PERCENTILE(IF(Table1[Director Name] = Table1113[[#This Row],[Director Name]],Table1[imdb_score]),1)</f>
        <v>7.1</v>
      </c>
    </row>
    <row r="365" spans="4:10" hidden="1">
      <c r="D365" t="s">
        <v>3223</v>
      </c>
      <c r="E365">
        <f>AVERAGEIF(Table1[Director Name],Table1113[[#This Row],[Director Name]],Table1[imdb_score])</f>
        <v>7.1</v>
      </c>
      <c r="F365">
        <f>COUNTIF(Table1[Director Name],Table1113[[#This Row],[Director Name]])</f>
        <v>1</v>
      </c>
      <c r="G365" cm="1">
        <f t="array" ref="G365">PERCENTILE(IF(Table1[Director Name] = Table1113[[#This Row],[Director Name]],Table1[imdb_score]),0.25)</f>
        <v>7.1</v>
      </c>
      <c r="H365" cm="1">
        <f t="array" ref="H365">PERCENTILE(IF(Table1[Director Name] = Table1113[[#This Row],[Director Name]],Table1[imdb_score]),0.5)</f>
        <v>7.1</v>
      </c>
      <c r="I365" cm="1">
        <f t="array" ref="I365">PERCENTILE(IF(Table1[Director Name] = Table1113[[#This Row],[Director Name]],Table1[imdb_score]),0.75)</f>
        <v>7.1</v>
      </c>
      <c r="J365" cm="1">
        <f t="array" ref="J365">PERCENTILE(IF(Table1[Director Name] = Table1113[[#This Row],[Director Name]],Table1[imdb_score]),1)</f>
        <v>7.1</v>
      </c>
    </row>
    <row r="366" spans="4:10" hidden="1">
      <c r="D366" t="s">
        <v>3376</v>
      </c>
      <c r="E366">
        <f>AVERAGEIF(Table1[Director Name],Table1113[[#This Row],[Director Name]],Table1[imdb_score])</f>
        <v>7.1</v>
      </c>
      <c r="F366">
        <f>COUNTIF(Table1[Director Name],Table1113[[#This Row],[Director Name]])</f>
        <v>1</v>
      </c>
      <c r="G366" cm="1">
        <f t="array" ref="G366">PERCENTILE(IF(Table1[Director Name] = Table1113[[#This Row],[Director Name]],Table1[imdb_score]),0.25)</f>
        <v>7.1</v>
      </c>
      <c r="H366" cm="1">
        <f t="array" ref="H366">PERCENTILE(IF(Table1[Director Name] = Table1113[[#This Row],[Director Name]],Table1[imdb_score]),0.5)</f>
        <v>7.1</v>
      </c>
      <c r="I366" cm="1">
        <f t="array" ref="I366">PERCENTILE(IF(Table1[Director Name] = Table1113[[#This Row],[Director Name]],Table1[imdb_score]),0.75)</f>
        <v>7.1</v>
      </c>
      <c r="J366" cm="1">
        <f t="array" ref="J366">PERCENTILE(IF(Table1[Director Name] = Table1113[[#This Row],[Director Name]],Table1[imdb_score]),1)</f>
        <v>7.1</v>
      </c>
    </row>
    <row r="367" spans="4:10" hidden="1">
      <c r="D367" t="s">
        <v>3563</v>
      </c>
      <c r="E367">
        <f>AVERAGEIF(Table1[Director Name],Table1113[[#This Row],[Director Name]],Table1[imdb_score])</f>
        <v>7.1</v>
      </c>
      <c r="F367">
        <f>COUNTIF(Table1[Director Name],Table1113[[#This Row],[Director Name]])</f>
        <v>1</v>
      </c>
      <c r="G367" cm="1">
        <f t="array" ref="G367">PERCENTILE(IF(Table1[Director Name] = Table1113[[#This Row],[Director Name]],Table1[imdb_score]),0.25)</f>
        <v>7.1</v>
      </c>
      <c r="H367" cm="1">
        <f t="array" ref="H367">PERCENTILE(IF(Table1[Director Name] = Table1113[[#This Row],[Director Name]],Table1[imdb_score]),0.5)</f>
        <v>7.1</v>
      </c>
      <c r="I367" cm="1">
        <f t="array" ref="I367">PERCENTILE(IF(Table1[Director Name] = Table1113[[#This Row],[Director Name]],Table1[imdb_score]),0.75)</f>
        <v>7.1</v>
      </c>
      <c r="J367" cm="1">
        <f t="array" ref="J367">PERCENTILE(IF(Table1[Director Name] = Table1113[[#This Row],[Director Name]],Table1[imdb_score]),1)</f>
        <v>7.1</v>
      </c>
    </row>
    <row r="368" spans="4:10" hidden="1">
      <c r="D368" t="s">
        <v>3580</v>
      </c>
      <c r="E368">
        <f>AVERAGEIF(Table1[Director Name],Table1113[[#This Row],[Director Name]],Table1[imdb_score])</f>
        <v>7.1</v>
      </c>
      <c r="F368">
        <f>COUNTIF(Table1[Director Name],Table1113[[#This Row],[Director Name]])</f>
        <v>1</v>
      </c>
      <c r="G368" cm="1">
        <f t="array" ref="G368">PERCENTILE(IF(Table1[Director Name] = Table1113[[#This Row],[Director Name]],Table1[imdb_score]),0.25)</f>
        <v>7.1</v>
      </c>
      <c r="H368" cm="1">
        <f t="array" ref="H368">PERCENTILE(IF(Table1[Director Name] = Table1113[[#This Row],[Director Name]],Table1[imdb_score]),0.5)</f>
        <v>7.1</v>
      </c>
      <c r="I368" cm="1">
        <f t="array" ref="I368">PERCENTILE(IF(Table1[Director Name] = Table1113[[#This Row],[Director Name]],Table1[imdb_score]),0.75)</f>
        <v>7.1</v>
      </c>
      <c r="J368" cm="1">
        <f t="array" ref="J368">PERCENTILE(IF(Table1[Director Name] = Table1113[[#This Row],[Director Name]],Table1[imdb_score]),1)</f>
        <v>7.1</v>
      </c>
    </row>
    <row r="369" spans="4:10" hidden="1">
      <c r="D369" t="s">
        <v>3868</v>
      </c>
      <c r="E369">
        <f>AVERAGEIF(Table1[Director Name],Table1113[[#This Row],[Director Name]],Table1[imdb_score])</f>
        <v>7.1</v>
      </c>
      <c r="F369">
        <f>COUNTIF(Table1[Director Name],Table1113[[#This Row],[Director Name]])</f>
        <v>1</v>
      </c>
      <c r="G369" cm="1">
        <f t="array" ref="G369">PERCENTILE(IF(Table1[Director Name] = Table1113[[#This Row],[Director Name]],Table1[imdb_score]),0.25)</f>
        <v>7.1</v>
      </c>
      <c r="H369" cm="1">
        <f t="array" ref="H369">PERCENTILE(IF(Table1[Director Name] = Table1113[[#This Row],[Director Name]],Table1[imdb_score]),0.5)</f>
        <v>7.1</v>
      </c>
      <c r="I369" cm="1">
        <f t="array" ref="I369">PERCENTILE(IF(Table1[Director Name] = Table1113[[#This Row],[Director Name]],Table1[imdb_score]),0.75)</f>
        <v>7.1</v>
      </c>
      <c r="J369" cm="1">
        <f t="array" ref="J369">PERCENTILE(IF(Table1[Director Name] = Table1113[[#This Row],[Director Name]],Table1[imdb_score]),1)</f>
        <v>7.1</v>
      </c>
    </row>
    <row r="370" spans="4:10" hidden="1">
      <c r="D370" t="s">
        <v>4266</v>
      </c>
      <c r="E370">
        <f>AVERAGEIF(Table1[Director Name],Table1113[[#This Row],[Director Name]],Table1[imdb_score])</f>
        <v>7.1</v>
      </c>
      <c r="F370">
        <f>COUNTIF(Table1[Director Name],Table1113[[#This Row],[Director Name]])</f>
        <v>1</v>
      </c>
      <c r="G370" cm="1">
        <f t="array" ref="G370">PERCENTILE(IF(Table1[Director Name] = Table1113[[#This Row],[Director Name]],Table1[imdb_score]),0.25)</f>
        <v>7.1</v>
      </c>
      <c r="H370" cm="1">
        <f t="array" ref="H370">PERCENTILE(IF(Table1[Director Name] = Table1113[[#This Row],[Director Name]],Table1[imdb_score]),0.5)</f>
        <v>7.1</v>
      </c>
      <c r="I370" cm="1">
        <f t="array" ref="I370">PERCENTILE(IF(Table1[Director Name] = Table1113[[#This Row],[Director Name]],Table1[imdb_score]),0.75)</f>
        <v>7.1</v>
      </c>
      <c r="J370" cm="1">
        <f t="array" ref="J370">PERCENTILE(IF(Table1[Director Name] = Table1113[[#This Row],[Director Name]],Table1[imdb_score]),1)</f>
        <v>7.1</v>
      </c>
    </row>
    <row r="371" spans="4:10" hidden="1">
      <c r="D371" t="s">
        <v>4378</v>
      </c>
      <c r="E371">
        <f>AVERAGEIF(Table1[Director Name],Table1113[[#This Row],[Director Name]],Table1[imdb_score])</f>
        <v>7.1</v>
      </c>
      <c r="F371">
        <f>COUNTIF(Table1[Director Name],Table1113[[#This Row],[Director Name]])</f>
        <v>1</v>
      </c>
      <c r="G371" cm="1">
        <f t="array" ref="G371">PERCENTILE(IF(Table1[Director Name] = Table1113[[#This Row],[Director Name]],Table1[imdb_score]),0.25)</f>
        <v>7.1</v>
      </c>
      <c r="H371" cm="1">
        <f t="array" ref="H371">PERCENTILE(IF(Table1[Director Name] = Table1113[[#This Row],[Director Name]],Table1[imdb_score]),0.5)</f>
        <v>7.1</v>
      </c>
      <c r="I371" cm="1">
        <f t="array" ref="I371">PERCENTILE(IF(Table1[Director Name] = Table1113[[#This Row],[Director Name]],Table1[imdb_score]),0.75)</f>
        <v>7.1</v>
      </c>
      <c r="J371" cm="1">
        <f t="array" ref="J371">PERCENTILE(IF(Table1[Director Name] = Table1113[[#This Row],[Director Name]],Table1[imdb_score]),1)</f>
        <v>7.1</v>
      </c>
    </row>
    <row r="372" spans="4:10" hidden="1">
      <c r="D372" t="s">
        <v>4436</v>
      </c>
      <c r="E372">
        <f>AVERAGEIF(Table1[Director Name],Table1113[[#This Row],[Director Name]],Table1[imdb_score])</f>
        <v>7.1</v>
      </c>
      <c r="F372">
        <f>COUNTIF(Table1[Director Name],Table1113[[#This Row],[Director Name]])</f>
        <v>1</v>
      </c>
      <c r="G372" cm="1">
        <f t="array" ref="G372">PERCENTILE(IF(Table1[Director Name] = Table1113[[#This Row],[Director Name]],Table1[imdb_score]),0.25)</f>
        <v>7.1</v>
      </c>
      <c r="H372" cm="1">
        <f t="array" ref="H372">PERCENTILE(IF(Table1[Director Name] = Table1113[[#This Row],[Director Name]],Table1[imdb_score]),0.5)</f>
        <v>7.1</v>
      </c>
      <c r="I372" cm="1">
        <f t="array" ref="I372">PERCENTILE(IF(Table1[Director Name] = Table1113[[#This Row],[Director Name]],Table1[imdb_score]),0.75)</f>
        <v>7.1</v>
      </c>
      <c r="J372" cm="1">
        <f t="array" ref="J372">PERCENTILE(IF(Table1[Director Name] = Table1113[[#This Row],[Director Name]],Table1[imdb_score]),1)</f>
        <v>7.1</v>
      </c>
    </row>
    <row r="373" spans="4:10" hidden="1">
      <c r="D373" t="s">
        <v>4522</v>
      </c>
      <c r="E373">
        <f>AVERAGEIF(Table1[Director Name],Table1113[[#This Row],[Director Name]],Table1[imdb_score])</f>
        <v>7.1</v>
      </c>
      <c r="F373">
        <f>COUNTIF(Table1[Director Name],Table1113[[#This Row],[Director Name]])</f>
        <v>1</v>
      </c>
      <c r="G373" cm="1">
        <f t="array" ref="G373">PERCENTILE(IF(Table1[Director Name] = Table1113[[#This Row],[Director Name]],Table1[imdb_score]),0.25)</f>
        <v>7.1</v>
      </c>
      <c r="H373" cm="1">
        <f t="array" ref="H373">PERCENTILE(IF(Table1[Director Name] = Table1113[[#This Row],[Director Name]],Table1[imdb_score]),0.5)</f>
        <v>7.1</v>
      </c>
      <c r="I373" cm="1">
        <f t="array" ref="I373">PERCENTILE(IF(Table1[Director Name] = Table1113[[#This Row],[Director Name]],Table1[imdb_score]),0.75)</f>
        <v>7.1</v>
      </c>
      <c r="J373" cm="1">
        <f t="array" ref="J373">PERCENTILE(IF(Table1[Director Name] = Table1113[[#This Row],[Director Name]],Table1[imdb_score]),1)</f>
        <v>7.1</v>
      </c>
    </row>
    <row r="374" spans="4:10" hidden="1">
      <c r="D374" t="s">
        <v>4587</v>
      </c>
      <c r="E374">
        <f>AVERAGEIF(Table1[Director Name],Table1113[[#This Row],[Director Name]],Table1[imdb_score])</f>
        <v>7.1</v>
      </c>
      <c r="F374">
        <f>COUNTIF(Table1[Director Name],Table1113[[#This Row],[Director Name]])</f>
        <v>1</v>
      </c>
      <c r="G374" cm="1">
        <f t="array" ref="G374">PERCENTILE(IF(Table1[Director Name] = Table1113[[#This Row],[Director Name]],Table1[imdb_score]),0.25)</f>
        <v>7.1</v>
      </c>
      <c r="H374" cm="1">
        <f t="array" ref="H374">PERCENTILE(IF(Table1[Director Name] = Table1113[[#This Row],[Director Name]],Table1[imdb_score]),0.5)</f>
        <v>7.1</v>
      </c>
      <c r="I374" cm="1">
        <f t="array" ref="I374">PERCENTILE(IF(Table1[Director Name] = Table1113[[#This Row],[Director Name]],Table1[imdb_score]),0.75)</f>
        <v>7.1</v>
      </c>
      <c r="J374" cm="1">
        <f t="array" ref="J374">PERCENTILE(IF(Table1[Director Name] = Table1113[[#This Row],[Director Name]],Table1[imdb_score]),1)</f>
        <v>7.1</v>
      </c>
    </row>
    <row r="375" spans="4:10" hidden="1">
      <c r="D375" t="s">
        <v>4697</v>
      </c>
      <c r="E375">
        <f>AVERAGEIF(Table1[Director Name],Table1113[[#This Row],[Director Name]],Table1[imdb_score])</f>
        <v>7.1</v>
      </c>
      <c r="F375">
        <f>COUNTIF(Table1[Director Name],Table1113[[#This Row],[Director Name]])</f>
        <v>1</v>
      </c>
      <c r="G375" cm="1">
        <f t="array" ref="G375">PERCENTILE(IF(Table1[Director Name] = Table1113[[#This Row],[Director Name]],Table1[imdb_score]),0.25)</f>
        <v>7.1</v>
      </c>
      <c r="H375" cm="1">
        <f t="array" ref="H375">PERCENTILE(IF(Table1[Director Name] = Table1113[[#This Row],[Director Name]],Table1[imdb_score]),0.5)</f>
        <v>7.1</v>
      </c>
      <c r="I375" cm="1">
        <f t="array" ref="I375">PERCENTILE(IF(Table1[Director Name] = Table1113[[#This Row],[Director Name]],Table1[imdb_score]),0.75)</f>
        <v>7.1</v>
      </c>
      <c r="J375" cm="1">
        <f t="array" ref="J375">PERCENTILE(IF(Table1[Director Name] = Table1113[[#This Row],[Director Name]],Table1[imdb_score]),1)</f>
        <v>7.1</v>
      </c>
    </row>
    <row r="376" spans="4:10" hidden="1">
      <c r="D376" t="s">
        <v>1769</v>
      </c>
      <c r="E376">
        <f>AVERAGEIF(Table1[Director Name],Table1113[[#This Row],[Director Name]],Table1[imdb_score])</f>
        <v>7.1</v>
      </c>
      <c r="F376">
        <f>COUNTIF(Table1[Director Name],Table1113[[#This Row],[Director Name]])</f>
        <v>1</v>
      </c>
      <c r="G376" cm="1">
        <f t="array" ref="G376">PERCENTILE(IF(Table1[Director Name] = Table1113[[#This Row],[Director Name]],Table1[imdb_score]),0.25)</f>
        <v>7.1</v>
      </c>
      <c r="H376" cm="1">
        <f t="array" ref="H376">PERCENTILE(IF(Table1[Director Name] = Table1113[[#This Row],[Director Name]],Table1[imdb_score]),0.5)</f>
        <v>7.1</v>
      </c>
      <c r="I376" cm="1">
        <f t="array" ref="I376">PERCENTILE(IF(Table1[Director Name] = Table1113[[#This Row],[Director Name]],Table1[imdb_score]),0.75)</f>
        <v>7.1</v>
      </c>
      <c r="J376" cm="1">
        <f t="array" ref="J376">PERCENTILE(IF(Table1[Director Name] = Table1113[[#This Row],[Director Name]],Table1[imdb_score]),1)</f>
        <v>7.1</v>
      </c>
    </row>
    <row r="377" spans="4:10" hidden="1">
      <c r="D377" t="s">
        <v>4821</v>
      </c>
      <c r="E377">
        <f>AVERAGEIF(Table1[Director Name],Table1113[[#This Row],[Director Name]],Table1[imdb_score])</f>
        <v>7.1</v>
      </c>
      <c r="F377">
        <f>COUNTIF(Table1[Director Name],Table1113[[#This Row],[Director Name]])</f>
        <v>1</v>
      </c>
      <c r="G377" cm="1">
        <f t="array" ref="G377">PERCENTILE(IF(Table1[Director Name] = Table1113[[#This Row],[Director Name]],Table1[imdb_score]),0.25)</f>
        <v>7.1</v>
      </c>
      <c r="H377" cm="1">
        <f t="array" ref="H377">PERCENTILE(IF(Table1[Director Name] = Table1113[[#This Row],[Director Name]],Table1[imdb_score]),0.5)</f>
        <v>7.1</v>
      </c>
      <c r="I377" cm="1">
        <f t="array" ref="I377">PERCENTILE(IF(Table1[Director Name] = Table1113[[#This Row],[Director Name]],Table1[imdb_score]),0.75)</f>
        <v>7.1</v>
      </c>
      <c r="J377" cm="1">
        <f t="array" ref="J377">PERCENTILE(IF(Table1[Director Name] = Table1113[[#This Row],[Director Name]],Table1[imdb_score]),1)</f>
        <v>7.1</v>
      </c>
    </row>
    <row r="378" spans="4:10" hidden="1">
      <c r="D378" t="s">
        <v>4910</v>
      </c>
      <c r="E378">
        <f>AVERAGEIF(Table1[Director Name],Table1113[[#This Row],[Director Name]],Table1[imdb_score])</f>
        <v>7.1</v>
      </c>
      <c r="F378">
        <f>COUNTIF(Table1[Director Name],Table1113[[#This Row],[Director Name]])</f>
        <v>1</v>
      </c>
      <c r="G378" cm="1">
        <f t="array" ref="G378">PERCENTILE(IF(Table1[Director Name] = Table1113[[#This Row],[Director Name]],Table1[imdb_score]),0.25)</f>
        <v>7.1</v>
      </c>
      <c r="H378" cm="1">
        <f t="array" ref="H378">PERCENTILE(IF(Table1[Director Name] = Table1113[[#This Row],[Director Name]],Table1[imdb_score]),0.5)</f>
        <v>7.1</v>
      </c>
      <c r="I378" cm="1">
        <f t="array" ref="I378">PERCENTILE(IF(Table1[Director Name] = Table1113[[#This Row],[Director Name]],Table1[imdb_score]),0.75)</f>
        <v>7.1</v>
      </c>
      <c r="J378" cm="1">
        <f t="array" ref="J378">PERCENTILE(IF(Table1[Director Name] = Table1113[[#This Row],[Director Name]],Table1[imdb_score]),1)</f>
        <v>7.1</v>
      </c>
    </row>
    <row r="379" spans="4:10" hidden="1">
      <c r="D379" t="s">
        <v>4987</v>
      </c>
      <c r="E379">
        <f>AVERAGEIF(Table1[Director Name],Table1113[[#This Row],[Director Name]],Table1[imdb_score])</f>
        <v>7.1</v>
      </c>
      <c r="F379">
        <f>COUNTIF(Table1[Director Name],Table1113[[#This Row],[Director Name]])</f>
        <v>1</v>
      </c>
      <c r="G379" cm="1">
        <f t="array" ref="G379">PERCENTILE(IF(Table1[Director Name] = Table1113[[#This Row],[Director Name]],Table1[imdb_score]),0.25)</f>
        <v>7.1</v>
      </c>
      <c r="H379" cm="1">
        <f t="array" ref="H379">PERCENTILE(IF(Table1[Director Name] = Table1113[[#This Row],[Director Name]],Table1[imdb_score]),0.5)</f>
        <v>7.1</v>
      </c>
      <c r="I379" cm="1">
        <f t="array" ref="I379">PERCENTILE(IF(Table1[Director Name] = Table1113[[#This Row],[Director Name]],Table1[imdb_score]),0.75)</f>
        <v>7.1</v>
      </c>
      <c r="J379" cm="1">
        <f t="array" ref="J379">PERCENTILE(IF(Table1[Director Name] = Table1113[[#This Row],[Director Name]],Table1[imdb_score]),1)</f>
        <v>7.1</v>
      </c>
    </row>
    <row r="380" spans="4:10" hidden="1">
      <c r="D380" t="s">
        <v>5003</v>
      </c>
      <c r="E380">
        <f>AVERAGEIF(Table1[Director Name],Table1113[[#This Row],[Director Name]],Table1[imdb_score])</f>
        <v>7.1</v>
      </c>
      <c r="F380">
        <f>COUNTIF(Table1[Director Name],Table1113[[#This Row],[Director Name]])</f>
        <v>1</v>
      </c>
      <c r="G380" cm="1">
        <f t="array" ref="G380">PERCENTILE(IF(Table1[Director Name] = Table1113[[#This Row],[Director Name]],Table1[imdb_score]),0.25)</f>
        <v>7.1</v>
      </c>
      <c r="H380" cm="1">
        <f t="array" ref="H380">PERCENTILE(IF(Table1[Director Name] = Table1113[[#This Row],[Director Name]],Table1[imdb_score]),0.5)</f>
        <v>7.1</v>
      </c>
      <c r="I380" cm="1">
        <f t="array" ref="I380">PERCENTILE(IF(Table1[Director Name] = Table1113[[#This Row],[Director Name]],Table1[imdb_score]),0.75)</f>
        <v>7.1</v>
      </c>
      <c r="J380" cm="1">
        <f t="array" ref="J380">PERCENTILE(IF(Table1[Director Name] = Table1113[[#This Row],[Director Name]],Table1[imdb_score]),1)</f>
        <v>7.1</v>
      </c>
    </row>
    <row r="381" spans="4:10" hidden="1">
      <c r="D381" t="s">
        <v>5121</v>
      </c>
      <c r="E381">
        <f>AVERAGEIF(Table1[Director Name],Table1113[[#This Row],[Director Name]],Table1[imdb_score])</f>
        <v>7.1</v>
      </c>
      <c r="F381">
        <f>COUNTIF(Table1[Director Name],Table1113[[#This Row],[Director Name]])</f>
        <v>1</v>
      </c>
      <c r="G381" cm="1">
        <f t="array" ref="G381">PERCENTILE(IF(Table1[Director Name] = Table1113[[#This Row],[Director Name]],Table1[imdb_score]),0.25)</f>
        <v>7.1</v>
      </c>
      <c r="H381" cm="1">
        <f t="array" ref="H381">PERCENTILE(IF(Table1[Director Name] = Table1113[[#This Row],[Director Name]],Table1[imdb_score]),0.5)</f>
        <v>7.1</v>
      </c>
      <c r="I381" cm="1">
        <f t="array" ref="I381">PERCENTILE(IF(Table1[Director Name] = Table1113[[#This Row],[Director Name]],Table1[imdb_score]),0.75)</f>
        <v>7.1</v>
      </c>
      <c r="J381" cm="1">
        <f t="array" ref="J381">PERCENTILE(IF(Table1[Director Name] = Table1113[[#This Row],[Director Name]],Table1[imdb_score]),1)</f>
        <v>7.1</v>
      </c>
    </row>
    <row r="382" spans="4:10" hidden="1">
      <c r="D382" t="s">
        <v>4655</v>
      </c>
      <c r="E382">
        <f>AVERAGEIF(Table1[Director Name],Table1113[[#This Row],[Director Name]],Table1[imdb_score])</f>
        <v>7.1</v>
      </c>
      <c r="F382">
        <f>COUNTIF(Table1[Director Name],Table1113[[#This Row],[Director Name]])</f>
        <v>1</v>
      </c>
      <c r="G382" cm="1">
        <f t="array" ref="G382">PERCENTILE(IF(Table1[Director Name] = Table1113[[#This Row],[Director Name]],Table1[imdb_score]),0.25)</f>
        <v>7.1</v>
      </c>
      <c r="H382" cm="1">
        <f t="array" ref="H382">PERCENTILE(IF(Table1[Director Name] = Table1113[[#This Row],[Director Name]],Table1[imdb_score]),0.5)</f>
        <v>7.1</v>
      </c>
      <c r="I382" cm="1">
        <f t="array" ref="I382">PERCENTILE(IF(Table1[Director Name] = Table1113[[#This Row],[Director Name]],Table1[imdb_score]),0.75)</f>
        <v>7.1</v>
      </c>
      <c r="J382" cm="1">
        <f t="array" ref="J382">PERCENTILE(IF(Table1[Director Name] = Table1113[[#This Row],[Director Name]],Table1[imdb_score]),1)</f>
        <v>7.1</v>
      </c>
    </row>
    <row r="383" spans="4:10" hidden="1">
      <c r="D383" t="s">
        <v>5329</v>
      </c>
      <c r="E383">
        <f>AVERAGEIF(Table1[Director Name],Table1113[[#This Row],[Director Name]],Table1[imdb_score])</f>
        <v>7.1</v>
      </c>
      <c r="F383">
        <f>COUNTIF(Table1[Director Name],Table1113[[#This Row],[Director Name]])</f>
        <v>1</v>
      </c>
      <c r="G383" cm="1">
        <f t="array" ref="G383">PERCENTILE(IF(Table1[Director Name] = Table1113[[#This Row],[Director Name]],Table1[imdb_score]),0.25)</f>
        <v>7.1</v>
      </c>
      <c r="H383" cm="1">
        <f t="array" ref="H383">PERCENTILE(IF(Table1[Director Name] = Table1113[[#This Row],[Director Name]],Table1[imdb_score]),0.5)</f>
        <v>7.1</v>
      </c>
      <c r="I383" cm="1">
        <f t="array" ref="I383">PERCENTILE(IF(Table1[Director Name] = Table1113[[#This Row],[Director Name]],Table1[imdb_score]),0.75)</f>
        <v>7.1</v>
      </c>
      <c r="J383" cm="1">
        <f t="array" ref="J383">PERCENTILE(IF(Table1[Director Name] = Table1113[[#This Row],[Director Name]],Table1[imdb_score]),1)</f>
        <v>7.1</v>
      </c>
    </row>
    <row r="384" spans="4:10" hidden="1">
      <c r="D384" t="s">
        <v>5482</v>
      </c>
      <c r="E384">
        <f>AVERAGEIF(Table1[Director Name],Table1113[[#This Row],[Director Name]],Table1[imdb_score])</f>
        <v>7.1</v>
      </c>
      <c r="F384">
        <f>COUNTIF(Table1[Director Name],Table1113[[#This Row],[Director Name]])</f>
        <v>1</v>
      </c>
      <c r="G384" cm="1">
        <f t="array" ref="G384">PERCENTILE(IF(Table1[Director Name] = Table1113[[#This Row],[Director Name]],Table1[imdb_score]),0.25)</f>
        <v>7.1</v>
      </c>
      <c r="H384" cm="1">
        <f t="array" ref="H384">PERCENTILE(IF(Table1[Director Name] = Table1113[[#This Row],[Director Name]],Table1[imdb_score]),0.5)</f>
        <v>7.1</v>
      </c>
      <c r="I384" cm="1">
        <f t="array" ref="I384">PERCENTILE(IF(Table1[Director Name] = Table1113[[#This Row],[Director Name]],Table1[imdb_score]),0.75)</f>
        <v>7.1</v>
      </c>
      <c r="J384" cm="1">
        <f t="array" ref="J384">PERCENTILE(IF(Table1[Director Name] = Table1113[[#This Row],[Director Name]],Table1[imdb_score]),1)</f>
        <v>7.1</v>
      </c>
    </row>
    <row r="385" spans="4:10" hidden="1">
      <c r="D385" t="s">
        <v>5559</v>
      </c>
      <c r="E385">
        <f>AVERAGEIF(Table1[Director Name],Table1113[[#This Row],[Director Name]],Table1[imdb_score])</f>
        <v>7.1</v>
      </c>
      <c r="F385">
        <f>COUNTIF(Table1[Director Name],Table1113[[#This Row],[Director Name]])</f>
        <v>1</v>
      </c>
      <c r="G385" cm="1">
        <f t="array" ref="G385">PERCENTILE(IF(Table1[Director Name] = Table1113[[#This Row],[Director Name]],Table1[imdb_score]),0.25)</f>
        <v>7.1</v>
      </c>
      <c r="H385" cm="1">
        <f t="array" ref="H385">PERCENTILE(IF(Table1[Director Name] = Table1113[[#This Row],[Director Name]],Table1[imdb_score]),0.5)</f>
        <v>7.1</v>
      </c>
      <c r="I385" cm="1">
        <f t="array" ref="I385">PERCENTILE(IF(Table1[Director Name] = Table1113[[#This Row],[Director Name]],Table1[imdb_score]),0.75)</f>
        <v>7.1</v>
      </c>
      <c r="J385" cm="1">
        <f t="array" ref="J385">PERCENTILE(IF(Table1[Director Name] = Table1113[[#This Row],[Director Name]],Table1[imdb_score]),1)</f>
        <v>7.1</v>
      </c>
    </row>
    <row r="386" spans="4:10" hidden="1">
      <c r="D386" t="s">
        <v>5767</v>
      </c>
      <c r="E386">
        <f>AVERAGEIF(Table1[Director Name],Table1113[[#This Row],[Director Name]],Table1[imdb_score])</f>
        <v>7.1</v>
      </c>
      <c r="F386">
        <f>COUNTIF(Table1[Director Name],Table1113[[#This Row],[Director Name]])</f>
        <v>1</v>
      </c>
      <c r="G386" cm="1">
        <f t="array" ref="G386">PERCENTILE(IF(Table1[Director Name] = Table1113[[#This Row],[Director Name]],Table1[imdb_score]),0.25)</f>
        <v>7.1</v>
      </c>
      <c r="H386" cm="1">
        <f t="array" ref="H386">PERCENTILE(IF(Table1[Director Name] = Table1113[[#This Row],[Director Name]],Table1[imdb_score]),0.5)</f>
        <v>7.1</v>
      </c>
      <c r="I386" cm="1">
        <f t="array" ref="I386">PERCENTILE(IF(Table1[Director Name] = Table1113[[#This Row],[Director Name]],Table1[imdb_score]),0.75)</f>
        <v>7.1</v>
      </c>
      <c r="J386" cm="1">
        <f t="array" ref="J386">PERCENTILE(IF(Table1[Director Name] = Table1113[[#This Row],[Director Name]],Table1[imdb_score]),1)</f>
        <v>7.1</v>
      </c>
    </row>
    <row r="387" spans="4:10" hidden="1">
      <c r="D387" t="s">
        <v>5777</v>
      </c>
      <c r="E387">
        <f>AVERAGEIF(Table1[Director Name],Table1113[[#This Row],[Director Name]],Table1[imdb_score])</f>
        <v>7.1</v>
      </c>
      <c r="F387">
        <f>COUNTIF(Table1[Director Name],Table1113[[#This Row],[Director Name]])</f>
        <v>1</v>
      </c>
      <c r="G387" cm="1">
        <f t="array" ref="G387">PERCENTILE(IF(Table1[Director Name] = Table1113[[#This Row],[Director Name]],Table1[imdb_score]),0.25)</f>
        <v>7.1</v>
      </c>
      <c r="H387" cm="1">
        <f t="array" ref="H387">PERCENTILE(IF(Table1[Director Name] = Table1113[[#This Row],[Director Name]],Table1[imdb_score]),0.5)</f>
        <v>7.1</v>
      </c>
      <c r="I387" cm="1">
        <f t="array" ref="I387">PERCENTILE(IF(Table1[Director Name] = Table1113[[#This Row],[Director Name]],Table1[imdb_score]),0.75)</f>
        <v>7.1</v>
      </c>
      <c r="J387" cm="1">
        <f t="array" ref="J387">PERCENTILE(IF(Table1[Director Name] = Table1113[[#This Row],[Director Name]],Table1[imdb_score]),1)</f>
        <v>7.1</v>
      </c>
    </row>
    <row r="388" spans="4:10" hidden="1">
      <c r="D388" t="s">
        <v>5786</v>
      </c>
      <c r="E388">
        <f>AVERAGEIF(Table1[Director Name],Table1113[[#This Row],[Director Name]],Table1[imdb_score])</f>
        <v>7.1</v>
      </c>
      <c r="F388">
        <f>COUNTIF(Table1[Director Name],Table1113[[#This Row],[Director Name]])</f>
        <v>1</v>
      </c>
      <c r="G388" cm="1">
        <f t="array" ref="G388">PERCENTILE(IF(Table1[Director Name] = Table1113[[#This Row],[Director Name]],Table1[imdb_score]),0.25)</f>
        <v>7.1</v>
      </c>
      <c r="H388" cm="1">
        <f t="array" ref="H388">PERCENTILE(IF(Table1[Director Name] = Table1113[[#This Row],[Director Name]],Table1[imdb_score]),0.5)</f>
        <v>7.1</v>
      </c>
      <c r="I388" cm="1">
        <f t="array" ref="I388">PERCENTILE(IF(Table1[Director Name] = Table1113[[#This Row],[Director Name]],Table1[imdb_score]),0.75)</f>
        <v>7.1</v>
      </c>
      <c r="J388" cm="1">
        <f t="array" ref="J388">PERCENTILE(IF(Table1[Director Name] = Table1113[[#This Row],[Director Name]],Table1[imdb_score]),1)</f>
        <v>7.1</v>
      </c>
    </row>
    <row r="389" spans="4:10" hidden="1">
      <c r="D389" t="s">
        <v>5833</v>
      </c>
      <c r="E389">
        <f>AVERAGEIF(Table1[Director Name],Table1113[[#This Row],[Director Name]],Table1[imdb_score])</f>
        <v>7.1</v>
      </c>
      <c r="F389">
        <f>COUNTIF(Table1[Director Name],Table1113[[#This Row],[Director Name]])</f>
        <v>1</v>
      </c>
      <c r="G389" cm="1">
        <f t="array" ref="G389">PERCENTILE(IF(Table1[Director Name] = Table1113[[#This Row],[Director Name]],Table1[imdb_score]),0.25)</f>
        <v>7.1</v>
      </c>
      <c r="H389" cm="1">
        <f t="array" ref="H389">PERCENTILE(IF(Table1[Director Name] = Table1113[[#This Row],[Director Name]],Table1[imdb_score]),0.5)</f>
        <v>7.1</v>
      </c>
      <c r="I389" cm="1">
        <f t="array" ref="I389">PERCENTILE(IF(Table1[Director Name] = Table1113[[#This Row],[Director Name]],Table1[imdb_score]),0.75)</f>
        <v>7.1</v>
      </c>
      <c r="J389" cm="1">
        <f t="array" ref="J389">PERCENTILE(IF(Table1[Director Name] = Table1113[[#This Row],[Director Name]],Table1[imdb_score]),1)</f>
        <v>7.1</v>
      </c>
    </row>
    <row r="390" spans="4:10" hidden="1">
      <c r="D390" t="s">
        <v>5865</v>
      </c>
      <c r="E390">
        <f>AVERAGEIF(Table1[Director Name],Table1113[[#This Row],[Director Name]],Table1[imdb_score])</f>
        <v>7.1</v>
      </c>
      <c r="F390">
        <f>COUNTIF(Table1[Director Name],Table1113[[#This Row],[Director Name]])</f>
        <v>1</v>
      </c>
      <c r="G390" cm="1">
        <f t="array" ref="G390">PERCENTILE(IF(Table1[Director Name] = Table1113[[#This Row],[Director Name]],Table1[imdb_score]),0.25)</f>
        <v>7.1</v>
      </c>
      <c r="H390" cm="1">
        <f t="array" ref="H390">PERCENTILE(IF(Table1[Director Name] = Table1113[[#This Row],[Director Name]],Table1[imdb_score]),0.5)</f>
        <v>7.1</v>
      </c>
      <c r="I390" cm="1">
        <f t="array" ref="I390">PERCENTILE(IF(Table1[Director Name] = Table1113[[#This Row],[Director Name]],Table1[imdb_score]),0.75)</f>
        <v>7.1</v>
      </c>
      <c r="J390" cm="1">
        <f t="array" ref="J390">PERCENTILE(IF(Table1[Director Name] = Table1113[[#This Row],[Director Name]],Table1[imdb_score]),1)</f>
        <v>7.1</v>
      </c>
    </row>
    <row r="391" spans="4:10" hidden="1">
      <c r="D391" t="s">
        <v>6043</v>
      </c>
      <c r="E391">
        <f>AVERAGEIF(Table1[Director Name],Table1113[[#This Row],[Director Name]],Table1[imdb_score])</f>
        <v>7.1</v>
      </c>
      <c r="F391">
        <f>COUNTIF(Table1[Director Name],Table1113[[#This Row],[Director Name]])</f>
        <v>1</v>
      </c>
      <c r="G391" cm="1">
        <f t="array" ref="G391">PERCENTILE(IF(Table1[Director Name] = Table1113[[#This Row],[Director Name]],Table1[imdb_score]),0.25)</f>
        <v>7.1</v>
      </c>
      <c r="H391" cm="1">
        <f t="array" ref="H391">PERCENTILE(IF(Table1[Director Name] = Table1113[[#This Row],[Director Name]],Table1[imdb_score]),0.5)</f>
        <v>7.1</v>
      </c>
      <c r="I391" cm="1">
        <f t="array" ref="I391">PERCENTILE(IF(Table1[Director Name] = Table1113[[#This Row],[Director Name]],Table1[imdb_score]),0.75)</f>
        <v>7.1</v>
      </c>
      <c r="J391" cm="1">
        <f t="array" ref="J391">PERCENTILE(IF(Table1[Director Name] = Table1113[[#This Row],[Director Name]],Table1[imdb_score]),1)</f>
        <v>7.1</v>
      </c>
    </row>
    <row r="392" spans="4:10" hidden="1">
      <c r="D392" t="s">
        <v>6094</v>
      </c>
      <c r="E392">
        <f>AVERAGEIF(Table1[Director Name],Table1113[[#This Row],[Director Name]],Table1[imdb_score])</f>
        <v>7.1</v>
      </c>
      <c r="F392">
        <f>COUNTIF(Table1[Director Name],Table1113[[#This Row],[Director Name]])</f>
        <v>1</v>
      </c>
      <c r="G392" cm="1">
        <f t="array" ref="G392">PERCENTILE(IF(Table1[Director Name] = Table1113[[#This Row],[Director Name]],Table1[imdb_score]),0.25)</f>
        <v>7.1</v>
      </c>
      <c r="H392" cm="1">
        <f t="array" ref="H392">PERCENTILE(IF(Table1[Director Name] = Table1113[[#This Row],[Director Name]],Table1[imdb_score]),0.5)</f>
        <v>7.1</v>
      </c>
      <c r="I392" cm="1">
        <f t="array" ref="I392">PERCENTILE(IF(Table1[Director Name] = Table1113[[#This Row],[Director Name]],Table1[imdb_score]),0.75)</f>
        <v>7.1</v>
      </c>
      <c r="J392" cm="1">
        <f t="array" ref="J392">PERCENTILE(IF(Table1[Director Name] = Table1113[[#This Row],[Director Name]],Table1[imdb_score]),1)</f>
        <v>7.1</v>
      </c>
    </row>
    <row r="393" spans="4:10" hidden="1">
      <c r="D393" t="s">
        <v>6101</v>
      </c>
      <c r="E393">
        <f>AVERAGEIF(Table1[Director Name],Table1113[[#This Row],[Director Name]],Table1[imdb_score])</f>
        <v>7.1</v>
      </c>
      <c r="F393">
        <f>COUNTIF(Table1[Director Name],Table1113[[#This Row],[Director Name]])</f>
        <v>1</v>
      </c>
      <c r="G393" cm="1">
        <f t="array" ref="G393">PERCENTILE(IF(Table1[Director Name] = Table1113[[#This Row],[Director Name]],Table1[imdb_score]),0.25)</f>
        <v>7.1</v>
      </c>
      <c r="H393" cm="1">
        <f t="array" ref="H393">PERCENTILE(IF(Table1[Director Name] = Table1113[[#This Row],[Director Name]],Table1[imdb_score]),0.5)</f>
        <v>7.1</v>
      </c>
      <c r="I393" cm="1">
        <f t="array" ref="I393">PERCENTILE(IF(Table1[Director Name] = Table1113[[#This Row],[Director Name]],Table1[imdb_score]),0.75)</f>
        <v>7.1</v>
      </c>
      <c r="J393" cm="1">
        <f t="array" ref="J393">PERCENTILE(IF(Table1[Director Name] = Table1113[[#This Row],[Director Name]],Table1[imdb_score]),1)</f>
        <v>7.1</v>
      </c>
    </row>
    <row r="394" spans="4:10" hidden="1">
      <c r="D394" t="s">
        <v>6129</v>
      </c>
      <c r="E394">
        <f>AVERAGEIF(Table1[Director Name],Table1113[[#This Row],[Director Name]],Table1[imdb_score])</f>
        <v>7.1</v>
      </c>
      <c r="F394">
        <f>COUNTIF(Table1[Director Name],Table1113[[#This Row],[Director Name]])</f>
        <v>1</v>
      </c>
      <c r="G394" cm="1">
        <f t="array" ref="G394">PERCENTILE(IF(Table1[Director Name] = Table1113[[#This Row],[Director Name]],Table1[imdb_score]),0.25)</f>
        <v>7.1</v>
      </c>
      <c r="H394" cm="1">
        <f t="array" ref="H394">PERCENTILE(IF(Table1[Director Name] = Table1113[[#This Row],[Director Name]],Table1[imdb_score]),0.5)</f>
        <v>7.1</v>
      </c>
      <c r="I394" cm="1">
        <f t="array" ref="I394">PERCENTILE(IF(Table1[Director Name] = Table1113[[#This Row],[Director Name]],Table1[imdb_score]),0.75)</f>
        <v>7.1</v>
      </c>
      <c r="J394" cm="1">
        <f t="array" ref="J394">PERCENTILE(IF(Table1[Director Name] = Table1113[[#This Row],[Director Name]],Table1[imdb_score]),1)</f>
        <v>7.1</v>
      </c>
    </row>
    <row r="395" spans="4:10" hidden="1">
      <c r="D395" t="s">
        <v>6163</v>
      </c>
      <c r="E395">
        <f>AVERAGEIF(Table1[Director Name],Table1113[[#This Row],[Director Name]],Table1[imdb_score])</f>
        <v>7.1</v>
      </c>
      <c r="F395">
        <f>COUNTIF(Table1[Director Name],Table1113[[#This Row],[Director Name]])</f>
        <v>1</v>
      </c>
      <c r="G395" cm="1">
        <f t="array" ref="G395">PERCENTILE(IF(Table1[Director Name] = Table1113[[#This Row],[Director Name]],Table1[imdb_score]),0.25)</f>
        <v>7.1</v>
      </c>
      <c r="H395" cm="1">
        <f t="array" ref="H395">PERCENTILE(IF(Table1[Director Name] = Table1113[[#This Row],[Director Name]],Table1[imdb_score]),0.5)</f>
        <v>7.1</v>
      </c>
      <c r="I395" cm="1">
        <f t="array" ref="I395">PERCENTILE(IF(Table1[Director Name] = Table1113[[#This Row],[Director Name]],Table1[imdb_score]),0.75)</f>
        <v>7.1</v>
      </c>
      <c r="J395" cm="1">
        <f t="array" ref="J395">PERCENTILE(IF(Table1[Director Name] = Table1113[[#This Row],[Director Name]],Table1[imdb_score]),1)</f>
        <v>7.1</v>
      </c>
    </row>
    <row r="396" spans="4:10" hidden="1">
      <c r="D396" t="s">
        <v>6294</v>
      </c>
      <c r="E396">
        <f>AVERAGEIF(Table1[Director Name],Table1113[[#This Row],[Director Name]],Table1[imdb_score])</f>
        <v>7.1</v>
      </c>
      <c r="F396">
        <f>COUNTIF(Table1[Director Name],Table1113[[#This Row],[Director Name]])</f>
        <v>1</v>
      </c>
      <c r="G396" cm="1">
        <f t="array" ref="G396">PERCENTILE(IF(Table1[Director Name] = Table1113[[#This Row],[Director Name]],Table1[imdb_score]),0.25)</f>
        <v>7.1</v>
      </c>
      <c r="H396" cm="1">
        <f t="array" ref="H396">PERCENTILE(IF(Table1[Director Name] = Table1113[[#This Row],[Director Name]],Table1[imdb_score]),0.5)</f>
        <v>7.1</v>
      </c>
      <c r="I396" cm="1">
        <f t="array" ref="I396">PERCENTILE(IF(Table1[Director Name] = Table1113[[#This Row],[Director Name]],Table1[imdb_score]),0.75)</f>
        <v>7.1</v>
      </c>
      <c r="J396" cm="1">
        <f t="array" ref="J396">PERCENTILE(IF(Table1[Director Name] = Table1113[[#This Row],[Director Name]],Table1[imdb_score]),1)</f>
        <v>7.1</v>
      </c>
    </row>
    <row r="397" spans="4:10" hidden="1">
      <c r="D397" t="s">
        <v>6324</v>
      </c>
      <c r="E397">
        <f>AVERAGEIF(Table1[Director Name],Table1113[[#This Row],[Director Name]],Table1[imdb_score])</f>
        <v>7.1</v>
      </c>
      <c r="F397">
        <f>COUNTIF(Table1[Director Name],Table1113[[#This Row],[Director Name]])</f>
        <v>1</v>
      </c>
      <c r="G397" cm="1">
        <f t="array" ref="G397">PERCENTILE(IF(Table1[Director Name] = Table1113[[#This Row],[Director Name]],Table1[imdb_score]),0.25)</f>
        <v>7.1</v>
      </c>
      <c r="H397" cm="1">
        <f t="array" ref="H397">PERCENTILE(IF(Table1[Director Name] = Table1113[[#This Row],[Director Name]],Table1[imdb_score]),0.5)</f>
        <v>7.1</v>
      </c>
      <c r="I397" cm="1">
        <f t="array" ref="I397">PERCENTILE(IF(Table1[Director Name] = Table1113[[#This Row],[Director Name]],Table1[imdb_score]),0.75)</f>
        <v>7.1</v>
      </c>
      <c r="J397" cm="1">
        <f t="array" ref="J397">PERCENTILE(IF(Table1[Director Name] = Table1113[[#This Row],[Director Name]],Table1[imdb_score]),1)</f>
        <v>7.1</v>
      </c>
    </row>
    <row r="398" spans="4:10" hidden="1">
      <c r="D398" t="s">
        <v>6371</v>
      </c>
      <c r="E398">
        <f>AVERAGEIF(Table1[Director Name],Table1113[[#This Row],[Director Name]],Table1[imdb_score])</f>
        <v>7.1</v>
      </c>
      <c r="F398">
        <f>COUNTIF(Table1[Director Name],Table1113[[#This Row],[Director Name]])</f>
        <v>1</v>
      </c>
      <c r="G398" cm="1">
        <f t="array" ref="G398">PERCENTILE(IF(Table1[Director Name] = Table1113[[#This Row],[Director Name]],Table1[imdb_score]),0.25)</f>
        <v>7.1</v>
      </c>
      <c r="H398" cm="1">
        <f t="array" ref="H398">PERCENTILE(IF(Table1[Director Name] = Table1113[[#This Row],[Director Name]],Table1[imdb_score]),0.5)</f>
        <v>7.1</v>
      </c>
      <c r="I398" cm="1">
        <f t="array" ref="I398">PERCENTILE(IF(Table1[Director Name] = Table1113[[#This Row],[Director Name]],Table1[imdb_score]),0.75)</f>
        <v>7.1</v>
      </c>
      <c r="J398" cm="1">
        <f t="array" ref="J398">PERCENTILE(IF(Table1[Director Name] = Table1113[[#This Row],[Director Name]],Table1[imdb_score]),1)</f>
        <v>7.1</v>
      </c>
    </row>
    <row r="399" spans="4:10" hidden="1">
      <c r="D399" t="s">
        <v>6450</v>
      </c>
      <c r="E399">
        <f>AVERAGEIF(Table1[Director Name],Table1113[[#This Row],[Director Name]],Table1[imdb_score])</f>
        <v>7.1</v>
      </c>
      <c r="F399">
        <f>COUNTIF(Table1[Director Name],Table1113[[#This Row],[Director Name]])</f>
        <v>1</v>
      </c>
      <c r="G399" cm="1">
        <f t="array" ref="G399">PERCENTILE(IF(Table1[Director Name] = Table1113[[#This Row],[Director Name]],Table1[imdb_score]),0.25)</f>
        <v>7.1</v>
      </c>
      <c r="H399" cm="1">
        <f t="array" ref="H399">PERCENTILE(IF(Table1[Director Name] = Table1113[[#This Row],[Director Name]],Table1[imdb_score]),0.5)</f>
        <v>7.1</v>
      </c>
      <c r="I399" cm="1">
        <f t="array" ref="I399">PERCENTILE(IF(Table1[Director Name] = Table1113[[#This Row],[Director Name]],Table1[imdb_score]),0.75)</f>
        <v>7.1</v>
      </c>
      <c r="J399" cm="1">
        <f t="array" ref="J399">PERCENTILE(IF(Table1[Director Name] = Table1113[[#This Row],[Director Name]],Table1[imdb_score]),1)</f>
        <v>7.1</v>
      </c>
    </row>
    <row r="400" spans="4:10">
      <c r="D400" t="s">
        <v>779</v>
      </c>
      <c r="E400">
        <f>AVERAGEIF(Table1[Director Name],Table1113[[#This Row],[Director Name]],Table1[imdb_score])</f>
        <v>7.0833333333333321</v>
      </c>
      <c r="F400">
        <f>COUNTIF(Table1[Director Name],Table1113[[#This Row],[Director Name]])</f>
        <v>6</v>
      </c>
      <c r="G400" cm="1">
        <f t="array" ref="G400">PERCENTILE(IF(Table1[Director Name] = Table1113[[#This Row],[Director Name]],Table1[imdb_score]),0.25)</f>
        <v>6.85</v>
      </c>
      <c r="H400" cm="1">
        <f t="array" ref="H400">PERCENTILE(IF(Table1[Director Name] = Table1113[[#This Row],[Director Name]],Table1[imdb_score]),0.5)</f>
        <v>7.3</v>
      </c>
      <c r="I400" cm="1">
        <f t="array" ref="I400">PERCENTILE(IF(Table1[Director Name] = Table1113[[#This Row],[Director Name]],Table1[imdb_score]),0.75)</f>
        <v>7.75</v>
      </c>
      <c r="J400" cm="1">
        <f t="array" ref="J400">PERCENTILE(IF(Table1[Director Name] = Table1113[[#This Row],[Director Name]],Table1[imdb_score]),1)</f>
        <v>7.9</v>
      </c>
    </row>
    <row r="401" spans="4:10">
      <c r="D401" t="s">
        <v>525</v>
      </c>
      <c r="E401">
        <f>AVERAGEIF(Table1[Director Name],Table1113[[#This Row],[Director Name]],Table1[imdb_score])</f>
        <v>7.0749999999999993</v>
      </c>
      <c r="F401">
        <f>COUNTIF(Table1[Director Name],Table1113[[#This Row],[Director Name]])</f>
        <v>8</v>
      </c>
      <c r="G401" cm="1">
        <f t="array" ref="G401">PERCENTILE(IF(Table1[Director Name] = Table1113[[#This Row],[Director Name]],Table1[imdb_score]),0.25)</f>
        <v>6.625</v>
      </c>
      <c r="H401" cm="1">
        <f t="array" ref="H401">PERCENTILE(IF(Table1[Director Name] = Table1113[[#This Row],[Director Name]],Table1[imdb_score]),0.5)</f>
        <v>7.1</v>
      </c>
      <c r="I401" cm="1">
        <f t="array" ref="I401">PERCENTILE(IF(Table1[Director Name] = Table1113[[#This Row],[Director Name]],Table1[imdb_score]),0.75)</f>
        <v>7.4249999999999998</v>
      </c>
      <c r="J401" cm="1">
        <f t="array" ref="J401">PERCENTILE(IF(Table1[Director Name] = Table1113[[#This Row],[Director Name]],Table1[imdb_score]),1)</f>
        <v>7.9</v>
      </c>
    </row>
    <row r="402" spans="4:10" hidden="1">
      <c r="D402" t="s">
        <v>1435</v>
      </c>
      <c r="E402">
        <f>AVERAGEIF(Table1[Director Name],Table1113[[#This Row],[Director Name]],Table1[imdb_score])</f>
        <v>7.0749999999999993</v>
      </c>
      <c r="F402">
        <f>COUNTIF(Table1[Director Name],Table1113[[#This Row],[Director Name]])</f>
        <v>4</v>
      </c>
      <c r="G402" cm="1">
        <f t="array" ref="G402">PERCENTILE(IF(Table1[Director Name] = Table1113[[#This Row],[Director Name]],Table1[imdb_score]),0.25)</f>
        <v>6.75</v>
      </c>
      <c r="H402" cm="1">
        <f t="array" ref="H402">PERCENTILE(IF(Table1[Director Name] = Table1113[[#This Row],[Director Name]],Table1[imdb_score]),0.5)</f>
        <v>7.2</v>
      </c>
      <c r="I402" cm="1">
        <f t="array" ref="I402">PERCENTILE(IF(Table1[Director Name] = Table1113[[#This Row],[Director Name]],Table1[imdb_score]),0.75)</f>
        <v>7.5250000000000004</v>
      </c>
      <c r="J402" cm="1">
        <f t="array" ref="J402">PERCENTILE(IF(Table1[Director Name] = Table1113[[#This Row],[Director Name]],Table1[imdb_score]),1)</f>
        <v>7.9</v>
      </c>
    </row>
    <row r="403" spans="4:10">
      <c r="D403" t="s">
        <v>274</v>
      </c>
      <c r="E403">
        <f>AVERAGEIF(Table1[Director Name],Table1113[[#This Row],[Director Name]],Table1[imdb_score])</f>
        <v>7.0705882352941174</v>
      </c>
      <c r="F403">
        <f>COUNTIF(Table1[Director Name],Table1113[[#This Row],[Director Name]])</f>
        <v>17</v>
      </c>
      <c r="G403" cm="1">
        <f t="array" ref="G403">PERCENTILE(IF(Table1[Director Name] = Table1113[[#This Row],[Director Name]],Table1[imdb_score]),0.25)</f>
        <v>6.6</v>
      </c>
      <c r="H403" cm="1">
        <f t="array" ref="H403">PERCENTILE(IF(Table1[Director Name] = Table1113[[#This Row],[Director Name]],Table1[imdb_score]),0.5)</f>
        <v>7</v>
      </c>
      <c r="I403" cm="1">
        <f t="array" ref="I403">PERCENTILE(IF(Table1[Director Name] = Table1113[[#This Row],[Director Name]],Table1[imdb_score]),0.75)</f>
        <v>7.8</v>
      </c>
      <c r="J403" cm="1">
        <f t="array" ref="J403">PERCENTILE(IF(Table1[Director Name] = Table1113[[#This Row],[Director Name]],Table1[imdb_score]),1)</f>
        <v>8.5</v>
      </c>
    </row>
    <row r="404" spans="4:10" hidden="1">
      <c r="D404" t="s">
        <v>2199</v>
      </c>
      <c r="E404">
        <f>AVERAGEIF(Table1[Director Name],Table1113[[#This Row],[Director Name]],Table1[imdb_score])</f>
        <v>7.0666666666666664</v>
      </c>
      <c r="F404">
        <f>COUNTIF(Table1[Director Name],Table1113[[#This Row],[Director Name]])</f>
        <v>3</v>
      </c>
      <c r="G404" cm="1">
        <f t="array" ref="G404">PERCENTILE(IF(Table1[Director Name] = Table1113[[#This Row],[Director Name]],Table1[imdb_score]),0.25)</f>
        <v>6.7</v>
      </c>
      <c r="H404" cm="1">
        <f t="array" ref="H404">PERCENTILE(IF(Table1[Director Name] = Table1113[[#This Row],[Director Name]],Table1[imdb_score]),0.5)</f>
        <v>7.2</v>
      </c>
      <c r="I404" cm="1">
        <f t="array" ref="I404">PERCENTILE(IF(Table1[Director Name] = Table1113[[#This Row],[Director Name]],Table1[imdb_score]),0.75)</f>
        <v>7.5</v>
      </c>
      <c r="J404" cm="1">
        <f t="array" ref="J404">PERCENTILE(IF(Table1[Director Name] = Table1113[[#This Row],[Director Name]],Table1[imdb_score]),1)</f>
        <v>7.8</v>
      </c>
    </row>
    <row r="405" spans="4:10" hidden="1">
      <c r="D405" t="s">
        <v>915</v>
      </c>
      <c r="E405">
        <f>AVERAGEIF(Table1[Director Name],Table1113[[#This Row],[Director Name]],Table1[imdb_score])</f>
        <v>7.06</v>
      </c>
      <c r="F405">
        <f>COUNTIF(Table1[Director Name],Table1113[[#This Row],[Director Name]])</f>
        <v>5</v>
      </c>
      <c r="G405" cm="1">
        <f t="array" ref="G405">PERCENTILE(IF(Table1[Director Name] = Table1113[[#This Row],[Director Name]],Table1[imdb_score]),0.25)</f>
        <v>6.8</v>
      </c>
      <c r="H405" cm="1">
        <f t="array" ref="H405">PERCENTILE(IF(Table1[Director Name] = Table1113[[#This Row],[Director Name]],Table1[imdb_score]),0.5)</f>
        <v>6.8</v>
      </c>
      <c r="I405" cm="1">
        <f t="array" ref="I405">PERCENTILE(IF(Table1[Director Name] = Table1113[[#This Row],[Director Name]],Table1[imdb_score]),0.75)</f>
        <v>7.5</v>
      </c>
      <c r="J405" cm="1">
        <f t="array" ref="J405">PERCENTILE(IF(Table1[Director Name] = Table1113[[#This Row],[Director Name]],Table1[imdb_score]),1)</f>
        <v>7.7</v>
      </c>
    </row>
    <row r="406" spans="4:10" hidden="1">
      <c r="D406" t="s">
        <v>642</v>
      </c>
      <c r="E406">
        <f>AVERAGEIF(Table1[Director Name],Table1113[[#This Row],[Director Name]],Table1[imdb_score])</f>
        <v>7.0500000000000007</v>
      </c>
      <c r="F406">
        <f>COUNTIF(Table1[Director Name],Table1113[[#This Row],[Director Name]])</f>
        <v>4</v>
      </c>
      <c r="G406" cm="1">
        <f t="array" ref="G406">PERCENTILE(IF(Table1[Director Name] = Table1113[[#This Row],[Director Name]],Table1[imdb_score]),0.25)</f>
        <v>6.6</v>
      </c>
      <c r="H406" cm="1">
        <f t="array" ref="H406">PERCENTILE(IF(Table1[Director Name] = Table1113[[#This Row],[Director Name]],Table1[imdb_score]),0.5)</f>
        <v>7.05</v>
      </c>
      <c r="I406" cm="1">
        <f t="array" ref="I406">PERCENTILE(IF(Table1[Director Name] = Table1113[[#This Row],[Director Name]],Table1[imdb_score]),0.75)</f>
        <v>7.5</v>
      </c>
      <c r="J406" cm="1">
        <f t="array" ref="J406">PERCENTILE(IF(Table1[Director Name] = Table1113[[#This Row],[Director Name]],Table1[imdb_score]),1)</f>
        <v>7.5</v>
      </c>
    </row>
    <row r="407" spans="4:10" hidden="1">
      <c r="D407" t="s">
        <v>2421</v>
      </c>
      <c r="E407">
        <f>AVERAGEIF(Table1[Director Name],Table1113[[#This Row],[Director Name]],Table1[imdb_score])</f>
        <v>7.05</v>
      </c>
      <c r="F407">
        <f>COUNTIF(Table1[Director Name],Table1113[[#This Row],[Director Name]])</f>
        <v>2</v>
      </c>
      <c r="G407" cm="1">
        <f t="array" ref="G407">PERCENTILE(IF(Table1[Director Name] = Table1113[[#This Row],[Director Name]],Table1[imdb_score]),0.25)</f>
        <v>6.9249999999999998</v>
      </c>
      <c r="H407" cm="1">
        <f t="array" ref="H407">PERCENTILE(IF(Table1[Director Name] = Table1113[[#This Row],[Director Name]],Table1[imdb_score]),0.5)</f>
        <v>7.05</v>
      </c>
      <c r="I407" cm="1">
        <f t="array" ref="I407">PERCENTILE(IF(Table1[Director Name] = Table1113[[#This Row],[Director Name]],Table1[imdb_score]),0.75)</f>
        <v>7.1749999999999998</v>
      </c>
      <c r="J407" cm="1">
        <f t="array" ref="J407">PERCENTILE(IF(Table1[Director Name] = Table1113[[#This Row],[Director Name]],Table1[imdb_score]),1)</f>
        <v>7.3</v>
      </c>
    </row>
    <row r="408" spans="4:10" hidden="1">
      <c r="D408" t="s">
        <v>2581</v>
      </c>
      <c r="E408">
        <f>AVERAGEIF(Table1[Director Name],Table1113[[#This Row],[Director Name]],Table1[imdb_score])</f>
        <v>7.05</v>
      </c>
      <c r="F408">
        <f>COUNTIF(Table1[Director Name],Table1113[[#This Row],[Director Name]])</f>
        <v>2</v>
      </c>
      <c r="G408" cm="1">
        <f t="array" ref="G408">PERCENTILE(IF(Table1[Director Name] = Table1113[[#This Row],[Director Name]],Table1[imdb_score]),0.25)</f>
        <v>7.0250000000000004</v>
      </c>
      <c r="H408" cm="1">
        <f t="array" ref="H408">PERCENTILE(IF(Table1[Director Name] = Table1113[[#This Row],[Director Name]],Table1[imdb_score]),0.5)</f>
        <v>7.05</v>
      </c>
      <c r="I408" cm="1">
        <f t="array" ref="I408">PERCENTILE(IF(Table1[Director Name] = Table1113[[#This Row],[Director Name]],Table1[imdb_score]),0.75)</f>
        <v>7.0749999999999993</v>
      </c>
      <c r="J408" cm="1">
        <f t="array" ref="J408">PERCENTILE(IF(Table1[Director Name] = Table1113[[#This Row],[Director Name]],Table1[imdb_score]),1)</f>
        <v>7.1</v>
      </c>
    </row>
    <row r="409" spans="4:10" hidden="1">
      <c r="D409" t="s">
        <v>3124</v>
      </c>
      <c r="E409">
        <f>AVERAGEIF(Table1[Director Name],Table1113[[#This Row],[Director Name]],Table1[imdb_score])</f>
        <v>7.05</v>
      </c>
      <c r="F409">
        <f>COUNTIF(Table1[Director Name],Table1113[[#This Row],[Director Name]])</f>
        <v>2</v>
      </c>
      <c r="G409" cm="1">
        <f t="array" ref="G409">PERCENTILE(IF(Table1[Director Name] = Table1113[[#This Row],[Director Name]],Table1[imdb_score]),0.25)</f>
        <v>6.8249999999999993</v>
      </c>
      <c r="H409" cm="1">
        <f t="array" ref="H409">PERCENTILE(IF(Table1[Director Name] = Table1113[[#This Row],[Director Name]],Table1[imdb_score]),0.5)</f>
        <v>7.05</v>
      </c>
      <c r="I409" cm="1">
        <f t="array" ref="I409">PERCENTILE(IF(Table1[Director Name] = Table1113[[#This Row],[Director Name]],Table1[imdb_score]),0.75)</f>
        <v>7.2750000000000004</v>
      </c>
      <c r="J409" cm="1">
        <f t="array" ref="J409">PERCENTILE(IF(Table1[Director Name] = Table1113[[#This Row],[Director Name]],Table1[imdb_score]),1)</f>
        <v>7.5</v>
      </c>
    </row>
    <row r="410" spans="4:10" hidden="1">
      <c r="D410" t="s">
        <v>1583</v>
      </c>
      <c r="E410">
        <f>AVERAGEIF(Table1[Director Name],Table1113[[#This Row],[Director Name]],Table1[imdb_score])</f>
        <v>7.0333333333333341</v>
      </c>
      <c r="F410">
        <f>COUNTIF(Table1[Director Name],Table1113[[#This Row],[Director Name]])</f>
        <v>3</v>
      </c>
      <c r="G410" cm="1">
        <f t="array" ref="G410">PERCENTILE(IF(Table1[Director Name] = Table1113[[#This Row],[Director Name]],Table1[imdb_score]),0.25)</f>
        <v>6.8</v>
      </c>
      <c r="H410" cm="1">
        <f t="array" ref="H410">PERCENTILE(IF(Table1[Director Name] = Table1113[[#This Row],[Director Name]],Table1[imdb_score]),0.5)</f>
        <v>7.3</v>
      </c>
      <c r="I410" cm="1">
        <f t="array" ref="I410">PERCENTILE(IF(Table1[Director Name] = Table1113[[#This Row],[Director Name]],Table1[imdb_score]),0.75)</f>
        <v>7.4</v>
      </c>
      <c r="J410" cm="1">
        <f t="array" ref="J410">PERCENTILE(IF(Table1[Director Name] = Table1113[[#This Row],[Director Name]],Table1[imdb_score]),1)</f>
        <v>7.5</v>
      </c>
    </row>
    <row r="411" spans="4:10" hidden="1">
      <c r="D411" t="s">
        <v>1354</v>
      </c>
      <c r="E411">
        <f>AVERAGEIF(Table1[Director Name],Table1113[[#This Row],[Director Name]],Table1[imdb_score])</f>
        <v>7.0333333333333341</v>
      </c>
      <c r="F411">
        <f>COUNTIF(Table1[Director Name],Table1113[[#This Row],[Director Name]])</f>
        <v>3</v>
      </c>
      <c r="G411" cm="1">
        <f t="array" ref="G411">PERCENTILE(IF(Table1[Director Name] = Table1113[[#This Row],[Director Name]],Table1[imdb_score]),0.25)</f>
        <v>6.65</v>
      </c>
      <c r="H411" cm="1">
        <f t="array" ref="H411">PERCENTILE(IF(Table1[Director Name] = Table1113[[#This Row],[Director Name]],Table1[imdb_score]),0.5)</f>
        <v>6.8</v>
      </c>
      <c r="I411" cm="1">
        <f t="array" ref="I411">PERCENTILE(IF(Table1[Director Name] = Table1113[[#This Row],[Director Name]],Table1[imdb_score]),0.75)</f>
        <v>7.3</v>
      </c>
      <c r="J411" cm="1">
        <f t="array" ref="J411">PERCENTILE(IF(Table1[Director Name] = Table1113[[#This Row],[Director Name]],Table1[imdb_score]),1)</f>
        <v>7.8</v>
      </c>
    </row>
    <row r="412" spans="4:10" hidden="1">
      <c r="D412" t="s">
        <v>2119</v>
      </c>
      <c r="E412">
        <f>AVERAGEIF(Table1[Director Name],Table1113[[#This Row],[Director Name]],Table1[imdb_score])</f>
        <v>7.0333333333333341</v>
      </c>
      <c r="F412">
        <f>COUNTIF(Table1[Director Name],Table1113[[#This Row],[Director Name]])</f>
        <v>3</v>
      </c>
      <c r="G412" cm="1">
        <f t="array" ref="G412">PERCENTILE(IF(Table1[Director Name] = Table1113[[#This Row],[Director Name]],Table1[imdb_score]),0.25)</f>
        <v>6.9</v>
      </c>
      <c r="H412" cm="1">
        <f t="array" ref="H412">PERCENTILE(IF(Table1[Director Name] = Table1113[[#This Row],[Director Name]],Table1[imdb_score]),0.5)</f>
        <v>7</v>
      </c>
      <c r="I412" cm="1">
        <f t="array" ref="I412">PERCENTILE(IF(Table1[Director Name] = Table1113[[#This Row],[Director Name]],Table1[imdb_score]),0.75)</f>
        <v>7.15</v>
      </c>
      <c r="J412" cm="1">
        <f t="array" ref="J412">PERCENTILE(IF(Table1[Director Name] = Table1113[[#This Row],[Director Name]],Table1[imdb_score]),1)</f>
        <v>7.3</v>
      </c>
    </row>
    <row r="413" spans="4:10" hidden="1">
      <c r="D413" t="s">
        <v>1245</v>
      </c>
      <c r="E413">
        <f>AVERAGEIF(Table1[Director Name],Table1113[[#This Row],[Director Name]],Table1[imdb_score])</f>
        <v>7.0250000000000004</v>
      </c>
      <c r="F413">
        <f>COUNTIF(Table1[Director Name],Table1113[[#This Row],[Director Name]])</f>
        <v>4</v>
      </c>
      <c r="G413" cm="1">
        <f t="array" ref="G413">PERCENTILE(IF(Table1[Director Name] = Table1113[[#This Row],[Director Name]],Table1[imdb_score]),0.25)</f>
        <v>6.7750000000000004</v>
      </c>
      <c r="H413" cm="1">
        <f t="array" ref="H413">PERCENTILE(IF(Table1[Director Name] = Table1113[[#This Row],[Director Name]],Table1[imdb_score]),0.5)</f>
        <v>6.8</v>
      </c>
      <c r="I413" cm="1">
        <f t="array" ref="I413">PERCENTILE(IF(Table1[Director Name] = Table1113[[#This Row],[Director Name]],Table1[imdb_score]),0.75)</f>
        <v>7.05</v>
      </c>
      <c r="J413" cm="1">
        <f t="array" ref="J413">PERCENTILE(IF(Table1[Director Name] = Table1113[[#This Row],[Director Name]],Table1[imdb_score]),1)</f>
        <v>7.8</v>
      </c>
    </row>
    <row r="414" spans="4:10" hidden="1">
      <c r="D414" t="s">
        <v>1171</v>
      </c>
      <c r="E414">
        <f>AVERAGEIF(Table1[Director Name],Table1113[[#This Row],[Director Name]],Table1[imdb_score])</f>
        <v>7.0249999999999995</v>
      </c>
      <c r="F414">
        <f>COUNTIF(Table1[Director Name],Table1113[[#This Row],[Director Name]])</f>
        <v>4</v>
      </c>
      <c r="G414" cm="1">
        <f t="array" ref="G414">PERCENTILE(IF(Table1[Director Name] = Table1113[[#This Row],[Director Name]],Table1[imdb_score]),0.25)</f>
        <v>6.9249999999999998</v>
      </c>
      <c r="H414" cm="1">
        <f t="array" ref="H414">PERCENTILE(IF(Table1[Director Name] = Table1113[[#This Row],[Director Name]],Table1[imdb_score]),0.5)</f>
        <v>7</v>
      </c>
      <c r="I414" cm="1">
        <f t="array" ref="I414">PERCENTILE(IF(Table1[Director Name] = Table1113[[#This Row],[Director Name]],Table1[imdb_score]),0.75)</f>
        <v>7.1</v>
      </c>
      <c r="J414" cm="1">
        <f t="array" ref="J414">PERCENTILE(IF(Table1[Director Name] = Table1113[[#This Row],[Director Name]],Table1[imdb_score]),1)</f>
        <v>7.4</v>
      </c>
    </row>
    <row r="415" spans="4:10">
      <c r="D415" t="s">
        <v>393</v>
      </c>
      <c r="E415">
        <f>AVERAGEIF(Table1[Director Name],Table1113[[#This Row],[Director Name]],Table1[imdb_score])</f>
        <v>7.0181818181818194</v>
      </c>
      <c r="F415">
        <f>COUNTIF(Table1[Director Name],Table1113[[#This Row],[Director Name]])</f>
        <v>11</v>
      </c>
      <c r="G415" cm="1">
        <f t="array" ref="G415">PERCENTILE(IF(Table1[Director Name] = Table1113[[#This Row],[Director Name]],Table1[imdb_score]),0.25)</f>
        <v>6.3000000000000007</v>
      </c>
      <c r="H415" cm="1">
        <f t="array" ref="H415">PERCENTILE(IF(Table1[Director Name] = Table1113[[#This Row],[Director Name]],Table1[imdb_score]),0.5)</f>
        <v>7.4</v>
      </c>
      <c r="I415" cm="1">
        <f t="array" ref="I415">PERCENTILE(IF(Table1[Director Name] = Table1113[[#This Row],[Director Name]],Table1[imdb_score]),0.75)</f>
        <v>7.65</v>
      </c>
      <c r="J415" cm="1">
        <f t="array" ref="J415">PERCENTILE(IF(Table1[Director Name] = Table1113[[#This Row],[Director Name]],Table1[imdb_score]),1)</f>
        <v>8.1</v>
      </c>
    </row>
    <row r="416" spans="4:10">
      <c r="D416" t="s">
        <v>266</v>
      </c>
      <c r="E416">
        <f>AVERAGEIF(Table1[Director Name],Table1113[[#This Row],[Director Name]],Table1[imdb_score])</f>
        <v>7</v>
      </c>
      <c r="F416">
        <f>COUNTIF(Table1[Director Name],Table1113[[#This Row],[Director Name]])</f>
        <v>19</v>
      </c>
      <c r="G416" cm="1">
        <f t="array" ref="G416">PERCENTILE(IF(Table1[Director Name] = Table1113[[#This Row],[Director Name]],Table1[imdb_score]),0.25)</f>
        <v>6.5</v>
      </c>
      <c r="H416" cm="1">
        <f t="array" ref="H416">PERCENTILE(IF(Table1[Director Name] = Table1113[[#This Row],[Director Name]],Table1[imdb_score]),0.5)</f>
        <v>6.8</v>
      </c>
      <c r="I416" cm="1">
        <f t="array" ref="I416">PERCENTILE(IF(Table1[Director Name] = Table1113[[#This Row],[Director Name]],Table1[imdb_score]),0.75)</f>
        <v>7.45</v>
      </c>
      <c r="J416" cm="1">
        <f t="array" ref="J416">PERCENTILE(IF(Table1[Director Name] = Table1113[[#This Row],[Director Name]],Table1[imdb_score]),1)</f>
        <v>8.1</v>
      </c>
    </row>
    <row r="417" spans="4:10" hidden="1">
      <c r="D417" t="s">
        <v>106</v>
      </c>
      <c r="E417">
        <f>AVERAGEIF(Table1[Director Name],Table1113[[#This Row],[Director Name]],Table1[imdb_score])</f>
        <v>7</v>
      </c>
      <c r="F417">
        <f>COUNTIF(Table1[Director Name],Table1113[[#This Row],[Director Name]])</f>
        <v>5</v>
      </c>
      <c r="G417" cm="1">
        <f t="array" ref="G417">PERCENTILE(IF(Table1[Director Name] = Table1113[[#This Row],[Director Name]],Table1[imdb_score]),0.25)</f>
        <v>6.7</v>
      </c>
      <c r="H417" cm="1">
        <f t="array" ref="H417">PERCENTILE(IF(Table1[Director Name] = Table1113[[#This Row],[Director Name]],Table1[imdb_score]),0.5)</f>
        <v>6.9</v>
      </c>
      <c r="I417" cm="1">
        <f t="array" ref="I417">PERCENTILE(IF(Table1[Director Name] = Table1113[[#This Row],[Director Name]],Table1[imdb_score]),0.75)</f>
        <v>7.2</v>
      </c>
      <c r="J417" cm="1">
        <f t="array" ref="J417">PERCENTILE(IF(Table1[Director Name] = Table1113[[#This Row],[Director Name]],Table1[imdb_score]),1)</f>
        <v>7.6</v>
      </c>
    </row>
    <row r="418" spans="4:10" hidden="1">
      <c r="D418" t="s">
        <v>1107</v>
      </c>
      <c r="E418">
        <f>AVERAGEIF(Table1[Director Name],Table1113[[#This Row],[Director Name]],Table1[imdb_score])</f>
        <v>7</v>
      </c>
      <c r="F418">
        <f>COUNTIF(Table1[Director Name],Table1113[[#This Row],[Director Name]])</f>
        <v>4</v>
      </c>
      <c r="G418" cm="1">
        <f t="array" ref="G418">PERCENTILE(IF(Table1[Director Name] = Table1113[[#This Row],[Director Name]],Table1[imdb_score]),0.25)</f>
        <v>6.8</v>
      </c>
      <c r="H418" cm="1">
        <f t="array" ref="H418">PERCENTILE(IF(Table1[Director Name] = Table1113[[#This Row],[Director Name]],Table1[imdb_score]),0.5)</f>
        <v>6.85</v>
      </c>
      <c r="I418" cm="1">
        <f t="array" ref="I418">PERCENTILE(IF(Table1[Director Name] = Table1113[[#This Row],[Director Name]],Table1[imdb_score]),0.75)</f>
        <v>7.0500000000000007</v>
      </c>
      <c r="J418" cm="1">
        <f t="array" ref="J418">PERCENTILE(IF(Table1[Director Name] = Table1113[[#This Row],[Director Name]],Table1[imdb_score]),1)</f>
        <v>7.5</v>
      </c>
    </row>
    <row r="419" spans="4:10" hidden="1">
      <c r="D419" t="s">
        <v>1132</v>
      </c>
      <c r="E419">
        <f>AVERAGEIF(Table1[Director Name],Table1113[[#This Row],[Director Name]],Table1[imdb_score])</f>
        <v>7</v>
      </c>
      <c r="F419">
        <f>COUNTIF(Table1[Director Name],Table1113[[#This Row],[Director Name]])</f>
        <v>4</v>
      </c>
      <c r="G419" cm="1">
        <f t="array" ref="G419">PERCENTILE(IF(Table1[Director Name] = Table1113[[#This Row],[Director Name]],Table1[imdb_score]),0.25)</f>
        <v>6.5</v>
      </c>
      <c r="H419" cm="1">
        <f t="array" ref="H419">PERCENTILE(IF(Table1[Director Name] = Table1113[[#This Row],[Director Name]],Table1[imdb_score]),0.5)</f>
        <v>7.15</v>
      </c>
      <c r="I419" cm="1">
        <f t="array" ref="I419">PERCENTILE(IF(Table1[Director Name] = Table1113[[#This Row],[Director Name]],Table1[imdb_score]),0.75)</f>
        <v>7.6499999999999995</v>
      </c>
      <c r="J419" cm="1">
        <f t="array" ref="J419">PERCENTILE(IF(Table1[Director Name] = Table1113[[#This Row],[Director Name]],Table1[imdb_score]),1)</f>
        <v>7.8</v>
      </c>
    </row>
    <row r="420" spans="4:10" hidden="1">
      <c r="D420" t="s">
        <v>536</v>
      </c>
      <c r="E420">
        <f>AVERAGEIF(Table1[Director Name],Table1113[[#This Row],[Director Name]],Table1[imdb_score])</f>
        <v>7</v>
      </c>
      <c r="F420">
        <f>COUNTIF(Table1[Director Name],Table1113[[#This Row],[Director Name]])</f>
        <v>4</v>
      </c>
      <c r="G420" cm="1">
        <f t="array" ref="G420">PERCENTILE(IF(Table1[Director Name] = Table1113[[#This Row],[Director Name]],Table1[imdb_score]),0.25)</f>
        <v>6.2</v>
      </c>
      <c r="H420" cm="1">
        <f t="array" ref="H420">PERCENTILE(IF(Table1[Director Name] = Table1113[[#This Row],[Director Name]],Table1[imdb_score]),0.5)</f>
        <v>7.1</v>
      </c>
      <c r="I420" cm="1">
        <f t="array" ref="I420">PERCENTILE(IF(Table1[Director Name] = Table1113[[#This Row],[Director Name]],Table1[imdb_score]),0.75)</f>
        <v>7.8999999999999995</v>
      </c>
      <c r="J420" cm="1">
        <f t="array" ref="J420">PERCENTILE(IF(Table1[Director Name] = Table1113[[#This Row],[Director Name]],Table1[imdb_score]),1)</f>
        <v>8.1999999999999993</v>
      </c>
    </row>
    <row r="421" spans="4:10" hidden="1">
      <c r="D421" t="s">
        <v>1709</v>
      </c>
      <c r="E421">
        <f>AVERAGEIF(Table1[Director Name],Table1113[[#This Row],[Director Name]],Table1[imdb_score])</f>
        <v>7</v>
      </c>
      <c r="F421">
        <f>COUNTIF(Table1[Director Name],Table1113[[#This Row],[Director Name]])</f>
        <v>3</v>
      </c>
      <c r="G421" cm="1">
        <f t="array" ref="G421">PERCENTILE(IF(Table1[Director Name] = Table1113[[#This Row],[Director Name]],Table1[imdb_score]),0.25)</f>
        <v>6.85</v>
      </c>
      <c r="H421" cm="1">
        <f t="array" ref="H421">PERCENTILE(IF(Table1[Director Name] = Table1113[[#This Row],[Director Name]],Table1[imdb_score]),0.5)</f>
        <v>7.1</v>
      </c>
      <c r="I421" cm="1">
        <f t="array" ref="I421">PERCENTILE(IF(Table1[Director Name] = Table1113[[#This Row],[Director Name]],Table1[imdb_score]),0.75)</f>
        <v>7.1999999999999993</v>
      </c>
      <c r="J421" cm="1">
        <f t="array" ref="J421">PERCENTILE(IF(Table1[Director Name] = Table1113[[#This Row],[Director Name]],Table1[imdb_score]),1)</f>
        <v>7.3</v>
      </c>
    </row>
    <row r="422" spans="4:10" hidden="1">
      <c r="D422" t="s">
        <v>1790</v>
      </c>
      <c r="E422">
        <f>AVERAGEIF(Table1[Director Name],Table1113[[#This Row],[Director Name]],Table1[imdb_score])</f>
        <v>7</v>
      </c>
      <c r="F422">
        <f>COUNTIF(Table1[Director Name],Table1113[[#This Row],[Director Name]])</f>
        <v>3</v>
      </c>
      <c r="G422" cm="1">
        <f t="array" ref="G422">PERCENTILE(IF(Table1[Director Name] = Table1113[[#This Row],[Director Name]],Table1[imdb_score]),0.25)</f>
        <v>6.4</v>
      </c>
      <c r="H422" cm="1">
        <f t="array" ref="H422">PERCENTILE(IF(Table1[Director Name] = Table1113[[#This Row],[Director Name]],Table1[imdb_score]),0.5)</f>
        <v>6.4</v>
      </c>
      <c r="I422" cm="1">
        <f t="array" ref="I422">PERCENTILE(IF(Table1[Director Name] = Table1113[[#This Row],[Director Name]],Table1[imdb_score]),0.75)</f>
        <v>7.3</v>
      </c>
      <c r="J422" cm="1">
        <f t="array" ref="J422">PERCENTILE(IF(Table1[Director Name] = Table1113[[#This Row],[Director Name]],Table1[imdb_score]),1)</f>
        <v>8.1999999999999993</v>
      </c>
    </row>
    <row r="423" spans="4:10" hidden="1">
      <c r="D423" t="s">
        <v>1862</v>
      </c>
      <c r="E423">
        <f>AVERAGEIF(Table1[Director Name],Table1113[[#This Row],[Director Name]],Table1[imdb_score])</f>
        <v>7</v>
      </c>
      <c r="F423">
        <f>COUNTIF(Table1[Director Name],Table1113[[#This Row],[Director Name]])</f>
        <v>3</v>
      </c>
      <c r="G423" cm="1">
        <f t="array" ref="G423">PERCENTILE(IF(Table1[Director Name] = Table1113[[#This Row],[Director Name]],Table1[imdb_score]),0.25)</f>
        <v>6.8</v>
      </c>
      <c r="H423" cm="1">
        <f t="array" ref="H423">PERCENTILE(IF(Table1[Director Name] = Table1113[[#This Row],[Director Name]],Table1[imdb_score]),0.5)</f>
        <v>7.3</v>
      </c>
      <c r="I423" cm="1">
        <f t="array" ref="I423">PERCENTILE(IF(Table1[Director Name] = Table1113[[#This Row],[Director Name]],Table1[imdb_score]),0.75)</f>
        <v>7.35</v>
      </c>
      <c r="J423" cm="1">
        <f t="array" ref="J423">PERCENTILE(IF(Table1[Director Name] = Table1113[[#This Row],[Director Name]],Table1[imdb_score]),1)</f>
        <v>7.4</v>
      </c>
    </row>
    <row r="424" spans="4:10" hidden="1">
      <c r="D424" t="s">
        <v>677</v>
      </c>
      <c r="E424">
        <f>AVERAGEIF(Table1[Director Name],Table1113[[#This Row],[Director Name]],Table1[imdb_score])</f>
        <v>7</v>
      </c>
      <c r="F424">
        <f>COUNTIF(Table1[Director Name],Table1113[[#This Row],[Director Name]])</f>
        <v>3</v>
      </c>
      <c r="G424" cm="1">
        <f t="array" ref="G424">PERCENTILE(IF(Table1[Director Name] = Table1113[[#This Row],[Director Name]],Table1[imdb_score]),0.25)</f>
        <v>6.55</v>
      </c>
      <c r="H424" cm="1">
        <f t="array" ref="H424">PERCENTILE(IF(Table1[Director Name] = Table1113[[#This Row],[Director Name]],Table1[imdb_score]),0.5)</f>
        <v>7.6</v>
      </c>
      <c r="I424" cm="1">
        <f t="array" ref="I424">PERCENTILE(IF(Table1[Director Name] = Table1113[[#This Row],[Director Name]],Table1[imdb_score]),0.75)</f>
        <v>7.75</v>
      </c>
      <c r="J424" cm="1">
        <f t="array" ref="J424">PERCENTILE(IF(Table1[Director Name] = Table1113[[#This Row],[Director Name]],Table1[imdb_score]),1)</f>
        <v>7.9</v>
      </c>
    </row>
    <row r="425" spans="4:10" hidden="1">
      <c r="D425" t="s">
        <v>1948</v>
      </c>
      <c r="E425">
        <f>AVERAGEIF(Table1[Director Name],Table1113[[#This Row],[Director Name]],Table1[imdb_score])</f>
        <v>7</v>
      </c>
      <c r="F425">
        <f>COUNTIF(Table1[Director Name],Table1113[[#This Row],[Director Name]])</f>
        <v>3</v>
      </c>
      <c r="G425" cm="1">
        <f t="array" ref="G425">PERCENTILE(IF(Table1[Director Name] = Table1113[[#This Row],[Director Name]],Table1[imdb_score]),0.25)</f>
        <v>6.9</v>
      </c>
      <c r="H425" cm="1">
        <f t="array" ref="H425">PERCENTILE(IF(Table1[Director Name] = Table1113[[#This Row],[Director Name]],Table1[imdb_score]),0.5)</f>
        <v>7</v>
      </c>
      <c r="I425" cm="1">
        <f t="array" ref="I425">PERCENTILE(IF(Table1[Director Name] = Table1113[[#This Row],[Director Name]],Table1[imdb_score]),0.75)</f>
        <v>7.1</v>
      </c>
      <c r="J425" cm="1">
        <f t="array" ref="J425">PERCENTILE(IF(Table1[Director Name] = Table1113[[#This Row],[Director Name]],Table1[imdb_score]),1)</f>
        <v>7.2</v>
      </c>
    </row>
    <row r="426" spans="4:10" hidden="1">
      <c r="D426" t="s">
        <v>1989</v>
      </c>
      <c r="E426">
        <f>AVERAGEIF(Table1[Director Name],Table1113[[#This Row],[Director Name]],Table1[imdb_score])</f>
        <v>7</v>
      </c>
      <c r="F426">
        <f>COUNTIF(Table1[Director Name],Table1113[[#This Row],[Director Name]])</f>
        <v>3</v>
      </c>
      <c r="G426" cm="1">
        <f t="array" ref="G426">PERCENTILE(IF(Table1[Director Name] = Table1113[[#This Row],[Director Name]],Table1[imdb_score]),0.25)</f>
        <v>6.75</v>
      </c>
      <c r="H426" cm="1">
        <f t="array" ref="H426">PERCENTILE(IF(Table1[Director Name] = Table1113[[#This Row],[Director Name]],Table1[imdb_score]),0.5)</f>
        <v>6.9</v>
      </c>
      <c r="I426" cm="1">
        <f t="array" ref="I426">PERCENTILE(IF(Table1[Director Name] = Table1113[[#This Row],[Director Name]],Table1[imdb_score]),0.75)</f>
        <v>7.2</v>
      </c>
      <c r="J426" cm="1">
        <f t="array" ref="J426">PERCENTILE(IF(Table1[Director Name] = Table1113[[#This Row],[Director Name]],Table1[imdb_score]),1)</f>
        <v>7.5</v>
      </c>
    </row>
    <row r="427" spans="4:10" hidden="1">
      <c r="D427" t="s">
        <v>2171</v>
      </c>
      <c r="E427">
        <f>AVERAGEIF(Table1[Director Name],Table1113[[#This Row],[Director Name]],Table1[imdb_score])</f>
        <v>7</v>
      </c>
      <c r="F427">
        <f>COUNTIF(Table1[Director Name],Table1113[[#This Row],[Director Name]])</f>
        <v>3</v>
      </c>
      <c r="G427" cm="1">
        <f t="array" ref="G427">PERCENTILE(IF(Table1[Director Name] = Table1113[[#This Row],[Director Name]],Table1[imdb_score]),0.25)</f>
        <v>6.7</v>
      </c>
      <c r="H427" cm="1">
        <f t="array" ref="H427">PERCENTILE(IF(Table1[Director Name] = Table1113[[#This Row],[Director Name]],Table1[imdb_score]),0.5)</f>
        <v>6.7</v>
      </c>
      <c r="I427" cm="1">
        <f t="array" ref="I427">PERCENTILE(IF(Table1[Director Name] = Table1113[[#This Row],[Director Name]],Table1[imdb_score]),0.75)</f>
        <v>7.15</v>
      </c>
      <c r="J427" cm="1">
        <f t="array" ref="J427">PERCENTILE(IF(Table1[Director Name] = Table1113[[#This Row],[Director Name]],Table1[imdb_score]),1)</f>
        <v>7.6</v>
      </c>
    </row>
    <row r="428" spans="4:10" hidden="1">
      <c r="D428" t="s">
        <v>2285</v>
      </c>
      <c r="E428">
        <f>AVERAGEIF(Table1[Director Name],Table1113[[#This Row],[Director Name]],Table1[imdb_score])</f>
        <v>7</v>
      </c>
      <c r="F428">
        <f>COUNTIF(Table1[Director Name],Table1113[[#This Row],[Director Name]])</f>
        <v>2</v>
      </c>
      <c r="G428" cm="1">
        <f t="array" ref="G428">PERCENTILE(IF(Table1[Director Name] = Table1113[[#This Row],[Director Name]],Table1[imdb_score]),0.25)</f>
        <v>6.75</v>
      </c>
      <c r="H428" cm="1">
        <f t="array" ref="H428">PERCENTILE(IF(Table1[Director Name] = Table1113[[#This Row],[Director Name]],Table1[imdb_score]),0.5)</f>
        <v>7</v>
      </c>
      <c r="I428" cm="1">
        <f t="array" ref="I428">PERCENTILE(IF(Table1[Director Name] = Table1113[[#This Row],[Director Name]],Table1[imdb_score]),0.75)</f>
        <v>7.25</v>
      </c>
      <c r="J428" cm="1">
        <f t="array" ref="J428">PERCENTILE(IF(Table1[Director Name] = Table1113[[#This Row],[Director Name]],Table1[imdb_score]),1)</f>
        <v>7.5</v>
      </c>
    </row>
    <row r="429" spans="4:10" hidden="1">
      <c r="D429" t="s">
        <v>22</v>
      </c>
      <c r="E429">
        <f>AVERAGEIF(Table1[Director Name],Table1113[[#This Row],[Director Name]],Table1[imdb_score])</f>
        <v>7</v>
      </c>
      <c r="F429">
        <f>COUNTIF(Table1[Director Name],Table1113[[#This Row],[Director Name]])</f>
        <v>2</v>
      </c>
      <c r="G429" cm="1">
        <f t="array" ref="G429">PERCENTILE(IF(Table1[Director Name] = Table1113[[#This Row],[Director Name]],Table1[imdb_score]),0.25)</f>
        <v>7</v>
      </c>
      <c r="H429" cm="1">
        <f t="array" ref="H429">PERCENTILE(IF(Table1[Director Name] = Table1113[[#This Row],[Director Name]],Table1[imdb_score]),0.5)</f>
        <v>7</v>
      </c>
      <c r="I429" cm="1">
        <f t="array" ref="I429">PERCENTILE(IF(Table1[Director Name] = Table1113[[#This Row],[Director Name]],Table1[imdb_score]),0.75)</f>
        <v>7</v>
      </c>
      <c r="J429" cm="1">
        <f t="array" ref="J429">PERCENTILE(IF(Table1[Director Name] = Table1113[[#This Row],[Director Name]],Table1[imdb_score]),1)</f>
        <v>7</v>
      </c>
    </row>
    <row r="430" spans="4:10" hidden="1">
      <c r="D430" t="s">
        <v>2525</v>
      </c>
      <c r="E430">
        <f>AVERAGEIF(Table1[Director Name],Table1113[[#This Row],[Director Name]],Table1[imdb_score])</f>
        <v>7</v>
      </c>
      <c r="F430">
        <f>COUNTIF(Table1[Director Name],Table1113[[#This Row],[Director Name]])</f>
        <v>2</v>
      </c>
      <c r="G430" cm="1">
        <f t="array" ref="G430">PERCENTILE(IF(Table1[Director Name] = Table1113[[#This Row],[Director Name]],Table1[imdb_score]),0.25)</f>
        <v>6.85</v>
      </c>
      <c r="H430" cm="1">
        <f t="array" ref="H430">PERCENTILE(IF(Table1[Director Name] = Table1113[[#This Row],[Director Name]],Table1[imdb_score]),0.5)</f>
        <v>7</v>
      </c>
      <c r="I430" cm="1">
        <f t="array" ref="I430">PERCENTILE(IF(Table1[Director Name] = Table1113[[#This Row],[Director Name]],Table1[imdb_score]),0.75)</f>
        <v>7.15</v>
      </c>
      <c r="J430" cm="1">
        <f t="array" ref="J430">PERCENTILE(IF(Table1[Director Name] = Table1113[[#This Row],[Director Name]],Table1[imdb_score]),1)</f>
        <v>7.3</v>
      </c>
    </row>
    <row r="431" spans="4:10" hidden="1">
      <c r="D431" t="s">
        <v>2676</v>
      </c>
      <c r="E431">
        <f>AVERAGEIF(Table1[Director Name],Table1113[[#This Row],[Director Name]],Table1[imdb_score])</f>
        <v>7</v>
      </c>
      <c r="F431">
        <f>COUNTIF(Table1[Director Name],Table1113[[#This Row],[Director Name]])</f>
        <v>2</v>
      </c>
      <c r="G431" cm="1">
        <f t="array" ref="G431">PERCENTILE(IF(Table1[Director Name] = Table1113[[#This Row],[Director Name]],Table1[imdb_score]),0.25)</f>
        <v>7</v>
      </c>
      <c r="H431" cm="1">
        <f t="array" ref="H431">PERCENTILE(IF(Table1[Director Name] = Table1113[[#This Row],[Director Name]],Table1[imdb_score]),0.5)</f>
        <v>7</v>
      </c>
      <c r="I431" cm="1">
        <f t="array" ref="I431">PERCENTILE(IF(Table1[Director Name] = Table1113[[#This Row],[Director Name]],Table1[imdb_score]),0.75)</f>
        <v>7</v>
      </c>
      <c r="J431" cm="1">
        <f t="array" ref="J431">PERCENTILE(IF(Table1[Director Name] = Table1113[[#This Row],[Director Name]],Table1[imdb_score]),1)</f>
        <v>7</v>
      </c>
    </row>
    <row r="432" spans="4:10" hidden="1">
      <c r="D432" t="s">
        <v>2689</v>
      </c>
      <c r="E432">
        <f>AVERAGEIF(Table1[Director Name],Table1113[[#This Row],[Director Name]],Table1[imdb_score])</f>
        <v>7</v>
      </c>
      <c r="F432">
        <f>COUNTIF(Table1[Director Name],Table1113[[#This Row],[Director Name]])</f>
        <v>2</v>
      </c>
      <c r="G432" cm="1">
        <f t="array" ref="G432">PERCENTILE(IF(Table1[Director Name] = Table1113[[#This Row],[Director Name]],Table1[imdb_score]),0.25)</f>
        <v>6.5</v>
      </c>
      <c r="H432" cm="1">
        <f t="array" ref="H432">PERCENTILE(IF(Table1[Director Name] = Table1113[[#This Row],[Director Name]],Table1[imdb_score]),0.5)</f>
        <v>7</v>
      </c>
      <c r="I432" cm="1">
        <f t="array" ref="I432">PERCENTILE(IF(Table1[Director Name] = Table1113[[#This Row],[Director Name]],Table1[imdb_score]),0.75)</f>
        <v>7.5</v>
      </c>
      <c r="J432" cm="1">
        <f t="array" ref="J432">PERCENTILE(IF(Table1[Director Name] = Table1113[[#This Row],[Director Name]],Table1[imdb_score]),1)</f>
        <v>8</v>
      </c>
    </row>
    <row r="433" spans="4:10" hidden="1">
      <c r="D433" t="s">
        <v>2782</v>
      </c>
      <c r="E433">
        <f>AVERAGEIF(Table1[Director Name],Table1113[[#This Row],[Director Name]],Table1[imdb_score])</f>
        <v>7</v>
      </c>
      <c r="F433">
        <f>COUNTIF(Table1[Director Name],Table1113[[#This Row],[Director Name]])</f>
        <v>2</v>
      </c>
      <c r="G433" cm="1">
        <f t="array" ref="G433">PERCENTILE(IF(Table1[Director Name] = Table1113[[#This Row],[Director Name]],Table1[imdb_score]),0.25)</f>
        <v>6.9</v>
      </c>
      <c r="H433" cm="1">
        <f t="array" ref="H433">PERCENTILE(IF(Table1[Director Name] = Table1113[[#This Row],[Director Name]],Table1[imdb_score]),0.5)</f>
        <v>7</v>
      </c>
      <c r="I433" cm="1">
        <f t="array" ref="I433">PERCENTILE(IF(Table1[Director Name] = Table1113[[#This Row],[Director Name]],Table1[imdb_score]),0.75)</f>
        <v>7.1</v>
      </c>
      <c r="J433" cm="1">
        <f t="array" ref="J433">PERCENTILE(IF(Table1[Director Name] = Table1113[[#This Row],[Director Name]],Table1[imdb_score]),1)</f>
        <v>7.2</v>
      </c>
    </row>
    <row r="434" spans="4:10" hidden="1">
      <c r="D434" t="s">
        <v>2975</v>
      </c>
      <c r="E434">
        <f>AVERAGEIF(Table1[Director Name],Table1113[[#This Row],[Director Name]],Table1[imdb_score])</f>
        <v>7</v>
      </c>
      <c r="F434">
        <f>COUNTIF(Table1[Director Name],Table1113[[#This Row],[Director Name]])</f>
        <v>2</v>
      </c>
      <c r="G434" cm="1">
        <f t="array" ref="G434">PERCENTILE(IF(Table1[Director Name] = Table1113[[#This Row],[Director Name]],Table1[imdb_score]),0.25)</f>
        <v>6.65</v>
      </c>
      <c r="H434" cm="1">
        <f t="array" ref="H434">PERCENTILE(IF(Table1[Director Name] = Table1113[[#This Row],[Director Name]],Table1[imdb_score]),0.5)</f>
        <v>7</v>
      </c>
      <c r="I434" cm="1">
        <f t="array" ref="I434">PERCENTILE(IF(Table1[Director Name] = Table1113[[#This Row],[Director Name]],Table1[imdb_score]),0.75)</f>
        <v>7.35</v>
      </c>
      <c r="J434" cm="1">
        <f t="array" ref="J434">PERCENTILE(IF(Table1[Director Name] = Table1113[[#This Row],[Director Name]],Table1[imdb_score]),1)</f>
        <v>7.7</v>
      </c>
    </row>
    <row r="435" spans="4:10" hidden="1">
      <c r="D435" t="s">
        <v>3138</v>
      </c>
      <c r="E435">
        <f>AVERAGEIF(Table1[Director Name],Table1113[[#This Row],[Director Name]],Table1[imdb_score])</f>
        <v>7</v>
      </c>
      <c r="F435">
        <f>COUNTIF(Table1[Director Name],Table1113[[#This Row],[Director Name]])</f>
        <v>2</v>
      </c>
      <c r="G435" cm="1">
        <f t="array" ref="G435">PERCENTILE(IF(Table1[Director Name] = Table1113[[#This Row],[Director Name]],Table1[imdb_score]),0.25)</f>
        <v>6.7</v>
      </c>
      <c r="H435" cm="1">
        <f t="array" ref="H435">PERCENTILE(IF(Table1[Director Name] = Table1113[[#This Row],[Director Name]],Table1[imdb_score]),0.5)</f>
        <v>7</v>
      </c>
      <c r="I435" cm="1">
        <f t="array" ref="I435">PERCENTILE(IF(Table1[Director Name] = Table1113[[#This Row],[Director Name]],Table1[imdb_score]),0.75)</f>
        <v>7.3</v>
      </c>
      <c r="J435" cm="1">
        <f t="array" ref="J435">PERCENTILE(IF(Table1[Director Name] = Table1113[[#This Row],[Director Name]],Table1[imdb_score]),1)</f>
        <v>7.6</v>
      </c>
    </row>
    <row r="436" spans="4:10" hidden="1">
      <c r="D436" t="s">
        <v>3166</v>
      </c>
      <c r="E436">
        <f>AVERAGEIF(Table1[Director Name],Table1113[[#This Row],[Director Name]],Table1[imdb_score])</f>
        <v>7</v>
      </c>
      <c r="F436">
        <f>COUNTIF(Table1[Director Name],Table1113[[#This Row],[Director Name]])</f>
        <v>2</v>
      </c>
      <c r="G436" cm="1">
        <f t="array" ref="G436">PERCENTILE(IF(Table1[Director Name] = Table1113[[#This Row],[Director Name]],Table1[imdb_score]),0.25)</f>
        <v>6.85</v>
      </c>
      <c r="H436" cm="1">
        <f t="array" ref="H436">PERCENTILE(IF(Table1[Director Name] = Table1113[[#This Row],[Director Name]],Table1[imdb_score]),0.5)</f>
        <v>7</v>
      </c>
      <c r="I436" cm="1">
        <f t="array" ref="I436">PERCENTILE(IF(Table1[Director Name] = Table1113[[#This Row],[Director Name]],Table1[imdb_score]),0.75)</f>
        <v>7.15</v>
      </c>
      <c r="J436" cm="1">
        <f t="array" ref="J436">PERCENTILE(IF(Table1[Director Name] = Table1113[[#This Row],[Director Name]],Table1[imdb_score]),1)</f>
        <v>7.3</v>
      </c>
    </row>
    <row r="437" spans="4:10" hidden="1">
      <c r="D437" t="s">
        <v>3296</v>
      </c>
      <c r="E437">
        <f>AVERAGEIF(Table1[Director Name],Table1113[[#This Row],[Director Name]],Table1[imdb_score])</f>
        <v>7</v>
      </c>
      <c r="F437">
        <f>COUNTIF(Table1[Director Name],Table1113[[#This Row],[Director Name]])</f>
        <v>1</v>
      </c>
      <c r="G437" cm="1">
        <f t="array" ref="G437">PERCENTILE(IF(Table1[Director Name] = Table1113[[#This Row],[Director Name]],Table1[imdb_score]),0.25)</f>
        <v>7</v>
      </c>
      <c r="H437" cm="1">
        <f t="array" ref="H437">PERCENTILE(IF(Table1[Director Name] = Table1113[[#This Row],[Director Name]],Table1[imdb_score]),0.5)</f>
        <v>7</v>
      </c>
      <c r="I437" cm="1">
        <f t="array" ref="I437">PERCENTILE(IF(Table1[Director Name] = Table1113[[#This Row],[Director Name]],Table1[imdb_score]),0.75)</f>
        <v>7</v>
      </c>
      <c r="J437" cm="1">
        <f t="array" ref="J437">PERCENTILE(IF(Table1[Director Name] = Table1113[[#This Row],[Director Name]],Table1[imdb_score]),1)</f>
        <v>7</v>
      </c>
    </row>
    <row r="438" spans="4:10" hidden="1">
      <c r="D438" t="s">
        <v>3312</v>
      </c>
      <c r="E438">
        <f>AVERAGEIF(Table1[Director Name],Table1113[[#This Row],[Director Name]],Table1[imdb_score])</f>
        <v>7</v>
      </c>
      <c r="F438">
        <f>COUNTIF(Table1[Director Name],Table1113[[#This Row],[Director Name]])</f>
        <v>1</v>
      </c>
      <c r="G438" cm="1">
        <f t="array" ref="G438">PERCENTILE(IF(Table1[Director Name] = Table1113[[#This Row],[Director Name]],Table1[imdb_score]),0.25)</f>
        <v>7</v>
      </c>
      <c r="H438" cm="1">
        <f t="array" ref="H438">PERCENTILE(IF(Table1[Director Name] = Table1113[[#This Row],[Director Name]],Table1[imdb_score]),0.5)</f>
        <v>7</v>
      </c>
      <c r="I438" cm="1">
        <f t="array" ref="I438">PERCENTILE(IF(Table1[Director Name] = Table1113[[#This Row],[Director Name]],Table1[imdb_score]),0.75)</f>
        <v>7</v>
      </c>
      <c r="J438" cm="1">
        <f t="array" ref="J438">PERCENTILE(IF(Table1[Director Name] = Table1113[[#This Row],[Director Name]],Table1[imdb_score]),1)</f>
        <v>7</v>
      </c>
    </row>
    <row r="439" spans="4:10" hidden="1">
      <c r="D439" t="s">
        <v>3346</v>
      </c>
      <c r="E439">
        <f>AVERAGEIF(Table1[Director Name],Table1113[[#This Row],[Director Name]],Table1[imdb_score])</f>
        <v>7</v>
      </c>
      <c r="F439">
        <f>COUNTIF(Table1[Director Name],Table1113[[#This Row],[Director Name]])</f>
        <v>1</v>
      </c>
      <c r="G439" cm="1">
        <f t="array" ref="G439">PERCENTILE(IF(Table1[Director Name] = Table1113[[#This Row],[Director Name]],Table1[imdb_score]),0.25)</f>
        <v>7</v>
      </c>
      <c r="H439" cm="1">
        <f t="array" ref="H439">PERCENTILE(IF(Table1[Director Name] = Table1113[[#This Row],[Director Name]],Table1[imdb_score]),0.5)</f>
        <v>7</v>
      </c>
      <c r="I439" cm="1">
        <f t="array" ref="I439">PERCENTILE(IF(Table1[Director Name] = Table1113[[#This Row],[Director Name]],Table1[imdb_score]),0.75)</f>
        <v>7</v>
      </c>
      <c r="J439" cm="1">
        <f t="array" ref="J439">PERCENTILE(IF(Table1[Director Name] = Table1113[[#This Row],[Director Name]],Table1[imdb_score]),1)</f>
        <v>7</v>
      </c>
    </row>
    <row r="440" spans="4:10" hidden="1">
      <c r="D440" t="s">
        <v>3399</v>
      </c>
      <c r="E440">
        <f>AVERAGEIF(Table1[Director Name],Table1113[[#This Row],[Director Name]],Table1[imdb_score])</f>
        <v>7</v>
      </c>
      <c r="F440">
        <f>COUNTIF(Table1[Director Name],Table1113[[#This Row],[Director Name]])</f>
        <v>1</v>
      </c>
      <c r="G440" cm="1">
        <f t="array" ref="G440">PERCENTILE(IF(Table1[Director Name] = Table1113[[#This Row],[Director Name]],Table1[imdb_score]),0.25)</f>
        <v>7</v>
      </c>
      <c r="H440" cm="1">
        <f t="array" ref="H440">PERCENTILE(IF(Table1[Director Name] = Table1113[[#This Row],[Director Name]],Table1[imdb_score]),0.5)</f>
        <v>7</v>
      </c>
      <c r="I440" cm="1">
        <f t="array" ref="I440">PERCENTILE(IF(Table1[Director Name] = Table1113[[#This Row],[Director Name]],Table1[imdb_score]),0.75)</f>
        <v>7</v>
      </c>
      <c r="J440" cm="1">
        <f t="array" ref="J440">PERCENTILE(IF(Table1[Director Name] = Table1113[[#This Row],[Director Name]],Table1[imdb_score]),1)</f>
        <v>7</v>
      </c>
    </row>
    <row r="441" spans="4:10" hidden="1">
      <c r="D441" t="s">
        <v>3453</v>
      </c>
      <c r="E441">
        <f>AVERAGEIF(Table1[Director Name],Table1113[[#This Row],[Director Name]],Table1[imdb_score])</f>
        <v>7</v>
      </c>
      <c r="F441">
        <f>COUNTIF(Table1[Director Name],Table1113[[#This Row],[Director Name]])</f>
        <v>1</v>
      </c>
      <c r="G441" cm="1">
        <f t="array" ref="G441">PERCENTILE(IF(Table1[Director Name] = Table1113[[#This Row],[Director Name]],Table1[imdb_score]),0.25)</f>
        <v>7</v>
      </c>
      <c r="H441" cm="1">
        <f t="array" ref="H441">PERCENTILE(IF(Table1[Director Name] = Table1113[[#This Row],[Director Name]],Table1[imdb_score]),0.5)</f>
        <v>7</v>
      </c>
      <c r="I441" cm="1">
        <f t="array" ref="I441">PERCENTILE(IF(Table1[Director Name] = Table1113[[#This Row],[Director Name]],Table1[imdb_score]),0.75)</f>
        <v>7</v>
      </c>
      <c r="J441" cm="1">
        <f t="array" ref="J441">PERCENTILE(IF(Table1[Director Name] = Table1113[[#This Row],[Director Name]],Table1[imdb_score]),1)</f>
        <v>7</v>
      </c>
    </row>
    <row r="442" spans="4:10" hidden="1">
      <c r="D442" t="s">
        <v>3491</v>
      </c>
      <c r="E442">
        <f>AVERAGEIF(Table1[Director Name],Table1113[[#This Row],[Director Name]],Table1[imdb_score])</f>
        <v>7</v>
      </c>
      <c r="F442">
        <f>COUNTIF(Table1[Director Name],Table1113[[#This Row],[Director Name]])</f>
        <v>1</v>
      </c>
      <c r="G442" cm="1">
        <f t="array" ref="G442">PERCENTILE(IF(Table1[Director Name] = Table1113[[#This Row],[Director Name]],Table1[imdb_score]),0.25)</f>
        <v>7</v>
      </c>
      <c r="H442" cm="1">
        <f t="array" ref="H442">PERCENTILE(IF(Table1[Director Name] = Table1113[[#This Row],[Director Name]],Table1[imdb_score]),0.5)</f>
        <v>7</v>
      </c>
      <c r="I442" cm="1">
        <f t="array" ref="I442">PERCENTILE(IF(Table1[Director Name] = Table1113[[#This Row],[Director Name]],Table1[imdb_score]),0.75)</f>
        <v>7</v>
      </c>
      <c r="J442" cm="1">
        <f t="array" ref="J442">PERCENTILE(IF(Table1[Director Name] = Table1113[[#This Row],[Director Name]],Table1[imdb_score]),1)</f>
        <v>7</v>
      </c>
    </row>
    <row r="443" spans="4:10" hidden="1">
      <c r="D443" t="s">
        <v>3412</v>
      </c>
      <c r="E443">
        <f>AVERAGEIF(Table1[Director Name],Table1113[[#This Row],[Director Name]],Table1[imdb_score])</f>
        <v>7</v>
      </c>
      <c r="F443">
        <f>COUNTIF(Table1[Director Name],Table1113[[#This Row],[Director Name]])</f>
        <v>1</v>
      </c>
      <c r="G443" cm="1">
        <f t="array" ref="G443">PERCENTILE(IF(Table1[Director Name] = Table1113[[#This Row],[Director Name]],Table1[imdb_score]),0.25)</f>
        <v>7</v>
      </c>
      <c r="H443" cm="1">
        <f t="array" ref="H443">PERCENTILE(IF(Table1[Director Name] = Table1113[[#This Row],[Director Name]],Table1[imdb_score]),0.5)</f>
        <v>7</v>
      </c>
      <c r="I443" cm="1">
        <f t="array" ref="I443">PERCENTILE(IF(Table1[Director Name] = Table1113[[#This Row],[Director Name]],Table1[imdb_score]),0.75)</f>
        <v>7</v>
      </c>
      <c r="J443" cm="1">
        <f t="array" ref="J443">PERCENTILE(IF(Table1[Director Name] = Table1113[[#This Row],[Director Name]],Table1[imdb_score]),1)</f>
        <v>7</v>
      </c>
    </row>
    <row r="444" spans="4:10" hidden="1">
      <c r="D444" t="s">
        <v>3694</v>
      </c>
      <c r="E444">
        <f>AVERAGEIF(Table1[Director Name],Table1113[[#This Row],[Director Name]],Table1[imdb_score])</f>
        <v>7</v>
      </c>
      <c r="F444">
        <f>COUNTIF(Table1[Director Name],Table1113[[#This Row],[Director Name]])</f>
        <v>1</v>
      </c>
      <c r="G444" cm="1">
        <f t="array" ref="G444">PERCENTILE(IF(Table1[Director Name] = Table1113[[#This Row],[Director Name]],Table1[imdb_score]),0.25)</f>
        <v>7</v>
      </c>
      <c r="H444" cm="1">
        <f t="array" ref="H444">PERCENTILE(IF(Table1[Director Name] = Table1113[[#This Row],[Director Name]],Table1[imdb_score]),0.5)</f>
        <v>7</v>
      </c>
      <c r="I444" cm="1">
        <f t="array" ref="I444">PERCENTILE(IF(Table1[Director Name] = Table1113[[#This Row],[Director Name]],Table1[imdb_score]),0.75)</f>
        <v>7</v>
      </c>
      <c r="J444" cm="1">
        <f t="array" ref="J444">PERCENTILE(IF(Table1[Director Name] = Table1113[[#This Row],[Director Name]],Table1[imdb_score]),1)</f>
        <v>7</v>
      </c>
    </row>
    <row r="445" spans="4:10" hidden="1">
      <c r="D445" t="s">
        <v>3793</v>
      </c>
      <c r="E445">
        <f>AVERAGEIF(Table1[Director Name],Table1113[[#This Row],[Director Name]],Table1[imdb_score])</f>
        <v>7</v>
      </c>
      <c r="F445">
        <f>COUNTIF(Table1[Director Name],Table1113[[#This Row],[Director Name]])</f>
        <v>1</v>
      </c>
      <c r="G445" cm="1">
        <f t="array" ref="G445">PERCENTILE(IF(Table1[Director Name] = Table1113[[#This Row],[Director Name]],Table1[imdb_score]),0.25)</f>
        <v>7</v>
      </c>
      <c r="H445" cm="1">
        <f t="array" ref="H445">PERCENTILE(IF(Table1[Director Name] = Table1113[[#This Row],[Director Name]],Table1[imdb_score]),0.5)</f>
        <v>7</v>
      </c>
      <c r="I445" cm="1">
        <f t="array" ref="I445">PERCENTILE(IF(Table1[Director Name] = Table1113[[#This Row],[Director Name]],Table1[imdb_score]),0.75)</f>
        <v>7</v>
      </c>
      <c r="J445" cm="1">
        <f t="array" ref="J445">PERCENTILE(IF(Table1[Director Name] = Table1113[[#This Row],[Director Name]],Table1[imdb_score]),1)</f>
        <v>7</v>
      </c>
    </row>
    <row r="446" spans="4:10" hidden="1">
      <c r="D446" t="s">
        <v>3801</v>
      </c>
      <c r="E446">
        <f>AVERAGEIF(Table1[Director Name],Table1113[[#This Row],[Director Name]],Table1[imdb_score])</f>
        <v>7</v>
      </c>
      <c r="F446">
        <f>COUNTIF(Table1[Director Name],Table1113[[#This Row],[Director Name]])</f>
        <v>1</v>
      </c>
      <c r="G446" cm="1">
        <f t="array" ref="G446">PERCENTILE(IF(Table1[Director Name] = Table1113[[#This Row],[Director Name]],Table1[imdb_score]),0.25)</f>
        <v>7</v>
      </c>
      <c r="H446" cm="1">
        <f t="array" ref="H446">PERCENTILE(IF(Table1[Director Name] = Table1113[[#This Row],[Director Name]],Table1[imdb_score]),0.5)</f>
        <v>7</v>
      </c>
      <c r="I446" cm="1">
        <f t="array" ref="I446">PERCENTILE(IF(Table1[Director Name] = Table1113[[#This Row],[Director Name]],Table1[imdb_score]),0.75)</f>
        <v>7</v>
      </c>
      <c r="J446" cm="1">
        <f t="array" ref="J446">PERCENTILE(IF(Table1[Director Name] = Table1113[[#This Row],[Director Name]],Table1[imdb_score]),1)</f>
        <v>7</v>
      </c>
    </row>
    <row r="447" spans="4:10" hidden="1">
      <c r="D447" t="s">
        <v>3926</v>
      </c>
      <c r="E447">
        <f>AVERAGEIF(Table1[Director Name],Table1113[[#This Row],[Director Name]],Table1[imdb_score])</f>
        <v>7</v>
      </c>
      <c r="F447">
        <f>COUNTIF(Table1[Director Name],Table1113[[#This Row],[Director Name]])</f>
        <v>1</v>
      </c>
      <c r="G447" cm="1">
        <f t="array" ref="G447">PERCENTILE(IF(Table1[Director Name] = Table1113[[#This Row],[Director Name]],Table1[imdb_score]),0.25)</f>
        <v>7</v>
      </c>
      <c r="H447" cm="1">
        <f t="array" ref="H447">PERCENTILE(IF(Table1[Director Name] = Table1113[[#This Row],[Director Name]],Table1[imdb_score]),0.5)</f>
        <v>7</v>
      </c>
      <c r="I447" cm="1">
        <f t="array" ref="I447">PERCENTILE(IF(Table1[Director Name] = Table1113[[#This Row],[Director Name]],Table1[imdb_score]),0.75)</f>
        <v>7</v>
      </c>
      <c r="J447" cm="1">
        <f t="array" ref="J447">PERCENTILE(IF(Table1[Director Name] = Table1113[[#This Row],[Director Name]],Table1[imdb_score]),1)</f>
        <v>7</v>
      </c>
    </row>
    <row r="448" spans="4:10" hidden="1">
      <c r="D448" t="s">
        <v>3963</v>
      </c>
      <c r="E448">
        <f>AVERAGEIF(Table1[Director Name],Table1113[[#This Row],[Director Name]],Table1[imdb_score])</f>
        <v>7</v>
      </c>
      <c r="F448">
        <f>COUNTIF(Table1[Director Name],Table1113[[#This Row],[Director Name]])</f>
        <v>1</v>
      </c>
      <c r="G448" cm="1">
        <f t="array" ref="G448">PERCENTILE(IF(Table1[Director Name] = Table1113[[#This Row],[Director Name]],Table1[imdb_score]),0.25)</f>
        <v>7</v>
      </c>
      <c r="H448" cm="1">
        <f t="array" ref="H448">PERCENTILE(IF(Table1[Director Name] = Table1113[[#This Row],[Director Name]],Table1[imdb_score]),0.5)</f>
        <v>7</v>
      </c>
      <c r="I448" cm="1">
        <f t="array" ref="I448">PERCENTILE(IF(Table1[Director Name] = Table1113[[#This Row],[Director Name]],Table1[imdb_score]),0.75)</f>
        <v>7</v>
      </c>
      <c r="J448" cm="1">
        <f t="array" ref="J448">PERCENTILE(IF(Table1[Director Name] = Table1113[[#This Row],[Director Name]],Table1[imdb_score]),1)</f>
        <v>7</v>
      </c>
    </row>
    <row r="449" spans="4:10" hidden="1">
      <c r="D449" t="s">
        <v>4007</v>
      </c>
      <c r="E449">
        <f>AVERAGEIF(Table1[Director Name],Table1113[[#This Row],[Director Name]],Table1[imdb_score])</f>
        <v>7</v>
      </c>
      <c r="F449">
        <f>COUNTIF(Table1[Director Name],Table1113[[#This Row],[Director Name]])</f>
        <v>1</v>
      </c>
      <c r="G449" cm="1">
        <f t="array" ref="G449">PERCENTILE(IF(Table1[Director Name] = Table1113[[#This Row],[Director Name]],Table1[imdb_score]),0.25)</f>
        <v>7</v>
      </c>
      <c r="H449" cm="1">
        <f t="array" ref="H449">PERCENTILE(IF(Table1[Director Name] = Table1113[[#This Row],[Director Name]],Table1[imdb_score]),0.5)</f>
        <v>7</v>
      </c>
      <c r="I449" cm="1">
        <f t="array" ref="I449">PERCENTILE(IF(Table1[Director Name] = Table1113[[#This Row],[Director Name]],Table1[imdb_score]),0.75)</f>
        <v>7</v>
      </c>
      <c r="J449" cm="1">
        <f t="array" ref="J449">PERCENTILE(IF(Table1[Director Name] = Table1113[[#This Row],[Director Name]],Table1[imdb_score]),1)</f>
        <v>7</v>
      </c>
    </row>
    <row r="450" spans="4:10" hidden="1">
      <c r="D450" t="s">
        <v>4037</v>
      </c>
      <c r="E450">
        <f>AVERAGEIF(Table1[Director Name],Table1113[[#This Row],[Director Name]],Table1[imdb_score])</f>
        <v>7</v>
      </c>
      <c r="F450">
        <f>COUNTIF(Table1[Director Name],Table1113[[#This Row],[Director Name]])</f>
        <v>1</v>
      </c>
      <c r="G450" cm="1">
        <f t="array" ref="G450">PERCENTILE(IF(Table1[Director Name] = Table1113[[#This Row],[Director Name]],Table1[imdb_score]),0.25)</f>
        <v>7</v>
      </c>
      <c r="H450" cm="1">
        <f t="array" ref="H450">PERCENTILE(IF(Table1[Director Name] = Table1113[[#This Row],[Director Name]],Table1[imdb_score]),0.5)</f>
        <v>7</v>
      </c>
      <c r="I450" cm="1">
        <f t="array" ref="I450">PERCENTILE(IF(Table1[Director Name] = Table1113[[#This Row],[Director Name]],Table1[imdb_score]),0.75)</f>
        <v>7</v>
      </c>
      <c r="J450" cm="1">
        <f t="array" ref="J450">PERCENTILE(IF(Table1[Director Name] = Table1113[[#This Row],[Director Name]],Table1[imdb_score]),1)</f>
        <v>7</v>
      </c>
    </row>
    <row r="451" spans="4:10" hidden="1">
      <c r="D451" t="s">
        <v>4109</v>
      </c>
      <c r="E451">
        <f>AVERAGEIF(Table1[Director Name],Table1113[[#This Row],[Director Name]],Table1[imdb_score])</f>
        <v>7</v>
      </c>
      <c r="F451">
        <f>COUNTIF(Table1[Director Name],Table1113[[#This Row],[Director Name]])</f>
        <v>1</v>
      </c>
      <c r="G451" cm="1">
        <f t="array" ref="G451">PERCENTILE(IF(Table1[Director Name] = Table1113[[#This Row],[Director Name]],Table1[imdb_score]),0.25)</f>
        <v>7</v>
      </c>
      <c r="H451" cm="1">
        <f t="array" ref="H451">PERCENTILE(IF(Table1[Director Name] = Table1113[[#This Row],[Director Name]],Table1[imdb_score]),0.5)</f>
        <v>7</v>
      </c>
      <c r="I451" cm="1">
        <f t="array" ref="I451">PERCENTILE(IF(Table1[Director Name] = Table1113[[#This Row],[Director Name]],Table1[imdb_score]),0.75)</f>
        <v>7</v>
      </c>
      <c r="J451" cm="1">
        <f t="array" ref="J451">PERCENTILE(IF(Table1[Director Name] = Table1113[[#This Row],[Director Name]],Table1[imdb_score]),1)</f>
        <v>7</v>
      </c>
    </row>
    <row r="452" spans="4:10" hidden="1">
      <c r="D452" t="s">
        <v>4133</v>
      </c>
      <c r="E452">
        <f>AVERAGEIF(Table1[Director Name],Table1113[[#This Row],[Director Name]],Table1[imdb_score])</f>
        <v>7</v>
      </c>
      <c r="F452">
        <f>COUNTIF(Table1[Director Name],Table1113[[#This Row],[Director Name]])</f>
        <v>1</v>
      </c>
      <c r="G452" cm="1">
        <f t="array" ref="G452">PERCENTILE(IF(Table1[Director Name] = Table1113[[#This Row],[Director Name]],Table1[imdb_score]),0.25)</f>
        <v>7</v>
      </c>
      <c r="H452" cm="1">
        <f t="array" ref="H452">PERCENTILE(IF(Table1[Director Name] = Table1113[[#This Row],[Director Name]],Table1[imdb_score]),0.5)</f>
        <v>7</v>
      </c>
      <c r="I452" cm="1">
        <f t="array" ref="I452">PERCENTILE(IF(Table1[Director Name] = Table1113[[#This Row],[Director Name]],Table1[imdb_score]),0.75)</f>
        <v>7</v>
      </c>
      <c r="J452" cm="1">
        <f t="array" ref="J452">PERCENTILE(IF(Table1[Director Name] = Table1113[[#This Row],[Director Name]],Table1[imdb_score]),1)</f>
        <v>7</v>
      </c>
    </row>
    <row r="453" spans="4:10" hidden="1">
      <c r="D453" t="s">
        <v>4163</v>
      </c>
      <c r="E453">
        <f>AVERAGEIF(Table1[Director Name],Table1113[[#This Row],[Director Name]],Table1[imdb_score])</f>
        <v>7</v>
      </c>
      <c r="F453">
        <f>COUNTIF(Table1[Director Name],Table1113[[#This Row],[Director Name]])</f>
        <v>1</v>
      </c>
      <c r="G453" cm="1">
        <f t="array" ref="G453">PERCENTILE(IF(Table1[Director Name] = Table1113[[#This Row],[Director Name]],Table1[imdb_score]),0.25)</f>
        <v>7</v>
      </c>
      <c r="H453" cm="1">
        <f t="array" ref="H453">PERCENTILE(IF(Table1[Director Name] = Table1113[[#This Row],[Director Name]],Table1[imdb_score]),0.5)</f>
        <v>7</v>
      </c>
      <c r="I453" cm="1">
        <f t="array" ref="I453">PERCENTILE(IF(Table1[Director Name] = Table1113[[#This Row],[Director Name]],Table1[imdb_score]),0.75)</f>
        <v>7</v>
      </c>
      <c r="J453" cm="1">
        <f t="array" ref="J453">PERCENTILE(IF(Table1[Director Name] = Table1113[[#This Row],[Director Name]],Table1[imdb_score]),1)</f>
        <v>7</v>
      </c>
    </row>
    <row r="454" spans="4:10" hidden="1">
      <c r="D454" t="s">
        <v>4244</v>
      </c>
      <c r="E454">
        <f>AVERAGEIF(Table1[Director Name],Table1113[[#This Row],[Director Name]],Table1[imdb_score])</f>
        <v>7</v>
      </c>
      <c r="F454">
        <f>COUNTIF(Table1[Director Name],Table1113[[#This Row],[Director Name]])</f>
        <v>1</v>
      </c>
      <c r="G454" cm="1">
        <f t="array" ref="G454">PERCENTILE(IF(Table1[Director Name] = Table1113[[#This Row],[Director Name]],Table1[imdb_score]),0.25)</f>
        <v>7</v>
      </c>
      <c r="H454" cm="1">
        <f t="array" ref="H454">PERCENTILE(IF(Table1[Director Name] = Table1113[[#This Row],[Director Name]],Table1[imdb_score]),0.5)</f>
        <v>7</v>
      </c>
      <c r="I454" cm="1">
        <f t="array" ref="I454">PERCENTILE(IF(Table1[Director Name] = Table1113[[#This Row],[Director Name]],Table1[imdb_score]),0.75)</f>
        <v>7</v>
      </c>
      <c r="J454" cm="1">
        <f t="array" ref="J454">PERCENTILE(IF(Table1[Director Name] = Table1113[[#This Row],[Director Name]],Table1[imdb_score]),1)</f>
        <v>7</v>
      </c>
    </row>
    <row r="455" spans="4:10" hidden="1">
      <c r="D455" t="s">
        <v>4312</v>
      </c>
      <c r="E455">
        <f>AVERAGEIF(Table1[Director Name],Table1113[[#This Row],[Director Name]],Table1[imdb_score])</f>
        <v>7</v>
      </c>
      <c r="F455">
        <f>COUNTIF(Table1[Director Name],Table1113[[#This Row],[Director Name]])</f>
        <v>1</v>
      </c>
      <c r="G455" cm="1">
        <f t="array" ref="G455">PERCENTILE(IF(Table1[Director Name] = Table1113[[#This Row],[Director Name]],Table1[imdb_score]),0.25)</f>
        <v>7</v>
      </c>
      <c r="H455" cm="1">
        <f t="array" ref="H455">PERCENTILE(IF(Table1[Director Name] = Table1113[[#This Row],[Director Name]],Table1[imdb_score]),0.5)</f>
        <v>7</v>
      </c>
      <c r="I455" cm="1">
        <f t="array" ref="I455">PERCENTILE(IF(Table1[Director Name] = Table1113[[#This Row],[Director Name]],Table1[imdb_score]),0.75)</f>
        <v>7</v>
      </c>
      <c r="J455" cm="1">
        <f t="array" ref="J455">PERCENTILE(IF(Table1[Director Name] = Table1113[[#This Row],[Director Name]],Table1[imdb_score]),1)</f>
        <v>7</v>
      </c>
    </row>
    <row r="456" spans="4:10" hidden="1">
      <c r="D456" t="s">
        <v>4385</v>
      </c>
      <c r="E456">
        <f>AVERAGEIF(Table1[Director Name],Table1113[[#This Row],[Director Name]],Table1[imdb_score])</f>
        <v>7</v>
      </c>
      <c r="F456">
        <f>COUNTIF(Table1[Director Name],Table1113[[#This Row],[Director Name]])</f>
        <v>1</v>
      </c>
      <c r="G456" cm="1">
        <f t="array" ref="G456">PERCENTILE(IF(Table1[Director Name] = Table1113[[#This Row],[Director Name]],Table1[imdb_score]),0.25)</f>
        <v>7</v>
      </c>
      <c r="H456" cm="1">
        <f t="array" ref="H456">PERCENTILE(IF(Table1[Director Name] = Table1113[[#This Row],[Director Name]],Table1[imdb_score]),0.5)</f>
        <v>7</v>
      </c>
      <c r="I456" cm="1">
        <f t="array" ref="I456">PERCENTILE(IF(Table1[Director Name] = Table1113[[#This Row],[Director Name]],Table1[imdb_score]),0.75)</f>
        <v>7</v>
      </c>
      <c r="J456" cm="1">
        <f t="array" ref="J456">PERCENTILE(IF(Table1[Director Name] = Table1113[[#This Row],[Director Name]],Table1[imdb_score]),1)</f>
        <v>7</v>
      </c>
    </row>
    <row r="457" spans="4:10" hidden="1">
      <c r="D457" t="s">
        <v>4409</v>
      </c>
      <c r="E457">
        <f>AVERAGEIF(Table1[Director Name],Table1113[[#This Row],[Director Name]],Table1[imdb_score])</f>
        <v>7</v>
      </c>
      <c r="F457">
        <f>COUNTIF(Table1[Director Name],Table1113[[#This Row],[Director Name]])</f>
        <v>1</v>
      </c>
      <c r="G457" cm="1">
        <f t="array" ref="G457">PERCENTILE(IF(Table1[Director Name] = Table1113[[#This Row],[Director Name]],Table1[imdb_score]),0.25)</f>
        <v>7</v>
      </c>
      <c r="H457" cm="1">
        <f t="array" ref="H457">PERCENTILE(IF(Table1[Director Name] = Table1113[[#This Row],[Director Name]],Table1[imdb_score]),0.5)</f>
        <v>7</v>
      </c>
      <c r="I457" cm="1">
        <f t="array" ref="I457">PERCENTILE(IF(Table1[Director Name] = Table1113[[#This Row],[Director Name]],Table1[imdb_score]),0.75)</f>
        <v>7</v>
      </c>
      <c r="J457" cm="1">
        <f t="array" ref="J457">PERCENTILE(IF(Table1[Director Name] = Table1113[[#This Row],[Director Name]],Table1[imdb_score]),1)</f>
        <v>7</v>
      </c>
    </row>
    <row r="458" spans="4:10" hidden="1">
      <c r="D458" t="s">
        <v>4424</v>
      </c>
      <c r="E458">
        <f>AVERAGEIF(Table1[Director Name],Table1113[[#This Row],[Director Name]],Table1[imdb_score])</f>
        <v>7</v>
      </c>
      <c r="F458">
        <f>COUNTIF(Table1[Director Name],Table1113[[#This Row],[Director Name]])</f>
        <v>1</v>
      </c>
      <c r="G458" cm="1">
        <f t="array" ref="G458">PERCENTILE(IF(Table1[Director Name] = Table1113[[#This Row],[Director Name]],Table1[imdb_score]),0.25)</f>
        <v>7</v>
      </c>
      <c r="H458" cm="1">
        <f t="array" ref="H458">PERCENTILE(IF(Table1[Director Name] = Table1113[[#This Row],[Director Name]],Table1[imdb_score]),0.5)</f>
        <v>7</v>
      </c>
      <c r="I458" cm="1">
        <f t="array" ref="I458">PERCENTILE(IF(Table1[Director Name] = Table1113[[#This Row],[Director Name]],Table1[imdb_score]),0.75)</f>
        <v>7</v>
      </c>
      <c r="J458" cm="1">
        <f t="array" ref="J458">PERCENTILE(IF(Table1[Director Name] = Table1113[[#This Row],[Director Name]],Table1[imdb_score]),1)</f>
        <v>7</v>
      </c>
    </row>
    <row r="459" spans="4:10" hidden="1">
      <c r="D459" t="s">
        <v>4620</v>
      </c>
      <c r="E459">
        <f>AVERAGEIF(Table1[Director Name],Table1113[[#This Row],[Director Name]],Table1[imdb_score])</f>
        <v>7</v>
      </c>
      <c r="F459">
        <f>COUNTIF(Table1[Director Name],Table1113[[#This Row],[Director Name]])</f>
        <v>1</v>
      </c>
      <c r="G459" cm="1">
        <f t="array" ref="G459">PERCENTILE(IF(Table1[Director Name] = Table1113[[#This Row],[Director Name]],Table1[imdb_score]),0.25)</f>
        <v>7</v>
      </c>
      <c r="H459" cm="1">
        <f t="array" ref="H459">PERCENTILE(IF(Table1[Director Name] = Table1113[[#This Row],[Director Name]],Table1[imdb_score]),0.5)</f>
        <v>7</v>
      </c>
      <c r="I459" cm="1">
        <f t="array" ref="I459">PERCENTILE(IF(Table1[Director Name] = Table1113[[#This Row],[Director Name]],Table1[imdb_score]),0.75)</f>
        <v>7</v>
      </c>
      <c r="J459" cm="1">
        <f t="array" ref="J459">PERCENTILE(IF(Table1[Director Name] = Table1113[[#This Row],[Director Name]],Table1[imdb_score]),1)</f>
        <v>7</v>
      </c>
    </row>
    <row r="460" spans="4:10" hidden="1">
      <c r="D460" t="s">
        <v>4713</v>
      </c>
      <c r="E460">
        <f>AVERAGEIF(Table1[Director Name],Table1113[[#This Row],[Director Name]],Table1[imdb_score])</f>
        <v>7</v>
      </c>
      <c r="F460">
        <f>COUNTIF(Table1[Director Name],Table1113[[#This Row],[Director Name]])</f>
        <v>1</v>
      </c>
      <c r="G460" cm="1">
        <f t="array" ref="G460">PERCENTILE(IF(Table1[Director Name] = Table1113[[#This Row],[Director Name]],Table1[imdb_score]),0.25)</f>
        <v>7</v>
      </c>
      <c r="H460" cm="1">
        <f t="array" ref="H460">PERCENTILE(IF(Table1[Director Name] = Table1113[[#This Row],[Director Name]],Table1[imdb_score]),0.5)</f>
        <v>7</v>
      </c>
      <c r="I460" cm="1">
        <f t="array" ref="I460">PERCENTILE(IF(Table1[Director Name] = Table1113[[#This Row],[Director Name]],Table1[imdb_score]),0.75)</f>
        <v>7</v>
      </c>
      <c r="J460" cm="1">
        <f t="array" ref="J460">PERCENTILE(IF(Table1[Director Name] = Table1113[[#This Row],[Director Name]],Table1[imdb_score]),1)</f>
        <v>7</v>
      </c>
    </row>
    <row r="461" spans="4:10" hidden="1">
      <c r="D461" t="s">
        <v>4864</v>
      </c>
      <c r="E461">
        <f>AVERAGEIF(Table1[Director Name],Table1113[[#This Row],[Director Name]],Table1[imdb_score])</f>
        <v>7</v>
      </c>
      <c r="F461">
        <f>COUNTIF(Table1[Director Name],Table1113[[#This Row],[Director Name]])</f>
        <v>1</v>
      </c>
      <c r="G461" cm="1">
        <f t="array" ref="G461">PERCENTILE(IF(Table1[Director Name] = Table1113[[#This Row],[Director Name]],Table1[imdb_score]),0.25)</f>
        <v>7</v>
      </c>
      <c r="H461" cm="1">
        <f t="array" ref="H461">PERCENTILE(IF(Table1[Director Name] = Table1113[[#This Row],[Director Name]],Table1[imdb_score]),0.5)</f>
        <v>7</v>
      </c>
      <c r="I461" cm="1">
        <f t="array" ref="I461">PERCENTILE(IF(Table1[Director Name] = Table1113[[#This Row],[Director Name]],Table1[imdb_score]),0.75)</f>
        <v>7</v>
      </c>
      <c r="J461" cm="1">
        <f t="array" ref="J461">PERCENTILE(IF(Table1[Director Name] = Table1113[[#This Row],[Director Name]],Table1[imdb_score]),1)</f>
        <v>7</v>
      </c>
    </row>
    <row r="462" spans="4:10" hidden="1">
      <c r="D462" t="s">
        <v>4869</v>
      </c>
      <c r="E462">
        <f>AVERAGEIF(Table1[Director Name],Table1113[[#This Row],[Director Name]],Table1[imdb_score])</f>
        <v>7</v>
      </c>
      <c r="F462">
        <f>COUNTIF(Table1[Director Name],Table1113[[#This Row],[Director Name]])</f>
        <v>1</v>
      </c>
      <c r="G462" cm="1">
        <f t="array" ref="G462">PERCENTILE(IF(Table1[Director Name] = Table1113[[#This Row],[Director Name]],Table1[imdb_score]),0.25)</f>
        <v>7</v>
      </c>
      <c r="H462" cm="1">
        <f t="array" ref="H462">PERCENTILE(IF(Table1[Director Name] = Table1113[[#This Row],[Director Name]],Table1[imdb_score]),0.5)</f>
        <v>7</v>
      </c>
      <c r="I462" cm="1">
        <f t="array" ref="I462">PERCENTILE(IF(Table1[Director Name] = Table1113[[#This Row],[Director Name]],Table1[imdb_score]),0.75)</f>
        <v>7</v>
      </c>
      <c r="J462" cm="1">
        <f t="array" ref="J462">PERCENTILE(IF(Table1[Director Name] = Table1113[[#This Row],[Director Name]],Table1[imdb_score]),1)</f>
        <v>7</v>
      </c>
    </row>
    <row r="463" spans="4:10" hidden="1">
      <c r="D463" t="s">
        <v>4933</v>
      </c>
      <c r="E463">
        <f>AVERAGEIF(Table1[Director Name],Table1113[[#This Row],[Director Name]],Table1[imdb_score])</f>
        <v>7</v>
      </c>
      <c r="F463">
        <f>COUNTIF(Table1[Director Name],Table1113[[#This Row],[Director Name]])</f>
        <v>1</v>
      </c>
      <c r="G463" cm="1">
        <f t="array" ref="G463">PERCENTILE(IF(Table1[Director Name] = Table1113[[#This Row],[Director Name]],Table1[imdb_score]),0.25)</f>
        <v>7</v>
      </c>
      <c r="H463" cm="1">
        <f t="array" ref="H463">PERCENTILE(IF(Table1[Director Name] = Table1113[[#This Row],[Director Name]],Table1[imdb_score]),0.5)</f>
        <v>7</v>
      </c>
      <c r="I463" cm="1">
        <f t="array" ref="I463">PERCENTILE(IF(Table1[Director Name] = Table1113[[#This Row],[Director Name]],Table1[imdb_score]),0.75)</f>
        <v>7</v>
      </c>
      <c r="J463" cm="1">
        <f t="array" ref="J463">PERCENTILE(IF(Table1[Director Name] = Table1113[[#This Row],[Director Name]],Table1[imdb_score]),1)</f>
        <v>7</v>
      </c>
    </row>
    <row r="464" spans="4:10" hidden="1">
      <c r="D464" t="s">
        <v>3782</v>
      </c>
      <c r="E464">
        <f>AVERAGEIF(Table1[Director Name],Table1113[[#This Row],[Director Name]],Table1[imdb_score])</f>
        <v>7</v>
      </c>
      <c r="F464">
        <f>COUNTIF(Table1[Director Name],Table1113[[#This Row],[Director Name]])</f>
        <v>1</v>
      </c>
      <c r="G464" cm="1">
        <f t="array" ref="G464">PERCENTILE(IF(Table1[Director Name] = Table1113[[#This Row],[Director Name]],Table1[imdb_score]),0.25)</f>
        <v>7</v>
      </c>
      <c r="H464" cm="1">
        <f t="array" ref="H464">PERCENTILE(IF(Table1[Director Name] = Table1113[[#This Row],[Director Name]],Table1[imdb_score]),0.5)</f>
        <v>7</v>
      </c>
      <c r="I464" cm="1">
        <f t="array" ref="I464">PERCENTILE(IF(Table1[Director Name] = Table1113[[#This Row],[Director Name]],Table1[imdb_score]),0.75)</f>
        <v>7</v>
      </c>
      <c r="J464" cm="1">
        <f t="array" ref="J464">PERCENTILE(IF(Table1[Director Name] = Table1113[[#This Row],[Director Name]],Table1[imdb_score]),1)</f>
        <v>7</v>
      </c>
    </row>
    <row r="465" spans="4:10" hidden="1">
      <c r="D465" t="s">
        <v>4982</v>
      </c>
      <c r="E465">
        <f>AVERAGEIF(Table1[Director Name],Table1113[[#This Row],[Director Name]],Table1[imdb_score])</f>
        <v>7</v>
      </c>
      <c r="F465">
        <f>COUNTIF(Table1[Director Name],Table1113[[#This Row],[Director Name]])</f>
        <v>1</v>
      </c>
      <c r="G465" cm="1">
        <f t="array" ref="G465">PERCENTILE(IF(Table1[Director Name] = Table1113[[#This Row],[Director Name]],Table1[imdb_score]),0.25)</f>
        <v>7</v>
      </c>
      <c r="H465" cm="1">
        <f t="array" ref="H465">PERCENTILE(IF(Table1[Director Name] = Table1113[[#This Row],[Director Name]],Table1[imdb_score]),0.5)</f>
        <v>7</v>
      </c>
      <c r="I465" cm="1">
        <f t="array" ref="I465">PERCENTILE(IF(Table1[Director Name] = Table1113[[#This Row],[Director Name]],Table1[imdb_score]),0.75)</f>
        <v>7</v>
      </c>
      <c r="J465" cm="1">
        <f t="array" ref="J465">PERCENTILE(IF(Table1[Director Name] = Table1113[[#This Row],[Director Name]],Table1[imdb_score]),1)</f>
        <v>7</v>
      </c>
    </row>
    <row r="466" spans="4:10" hidden="1">
      <c r="D466" t="s">
        <v>5054</v>
      </c>
      <c r="E466">
        <f>AVERAGEIF(Table1[Director Name],Table1113[[#This Row],[Director Name]],Table1[imdb_score])</f>
        <v>7</v>
      </c>
      <c r="F466">
        <f>COUNTIF(Table1[Director Name],Table1113[[#This Row],[Director Name]])</f>
        <v>1</v>
      </c>
      <c r="G466" cm="1">
        <f t="array" ref="G466">PERCENTILE(IF(Table1[Director Name] = Table1113[[#This Row],[Director Name]],Table1[imdb_score]),0.25)</f>
        <v>7</v>
      </c>
      <c r="H466" cm="1">
        <f t="array" ref="H466">PERCENTILE(IF(Table1[Director Name] = Table1113[[#This Row],[Director Name]],Table1[imdb_score]),0.5)</f>
        <v>7</v>
      </c>
      <c r="I466" cm="1">
        <f t="array" ref="I466">PERCENTILE(IF(Table1[Director Name] = Table1113[[#This Row],[Director Name]],Table1[imdb_score]),0.75)</f>
        <v>7</v>
      </c>
      <c r="J466" cm="1">
        <f t="array" ref="J466">PERCENTILE(IF(Table1[Director Name] = Table1113[[#This Row],[Director Name]],Table1[imdb_score]),1)</f>
        <v>7</v>
      </c>
    </row>
    <row r="467" spans="4:10" hidden="1">
      <c r="D467" t="s">
        <v>5131</v>
      </c>
      <c r="E467">
        <f>AVERAGEIF(Table1[Director Name],Table1113[[#This Row],[Director Name]],Table1[imdb_score])</f>
        <v>7</v>
      </c>
      <c r="F467">
        <f>COUNTIF(Table1[Director Name],Table1113[[#This Row],[Director Name]])</f>
        <v>1</v>
      </c>
      <c r="G467" cm="1">
        <f t="array" ref="G467">PERCENTILE(IF(Table1[Director Name] = Table1113[[#This Row],[Director Name]],Table1[imdb_score]),0.25)</f>
        <v>7</v>
      </c>
      <c r="H467" cm="1">
        <f t="array" ref="H467">PERCENTILE(IF(Table1[Director Name] = Table1113[[#This Row],[Director Name]],Table1[imdb_score]),0.5)</f>
        <v>7</v>
      </c>
      <c r="I467" cm="1">
        <f t="array" ref="I467">PERCENTILE(IF(Table1[Director Name] = Table1113[[#This Row],[Director Name]],Table1[imdb_score]),0.75)</f>
        <v>7</v>
      </c>
      <c r="J467" cm="1">
        <f t="array" ref="J467">PERCENTILE(IF(Table1[Director Name] = Table1113[[#This Row],[Director Name]],Table1[imdb_score]),1)</f>
        <v>7</v>
      </c>
    </row>
    <row r="468" spans="4:10" hidden="1">
      <c r="D468" t="s">
        <v>5135</v>
      </c>
      <c r="E468">
        <f>AVERAGEIF(Table1[Director Name],Table1113[[#This Row],[Director Name]],Table1[imdb_score])</f>
        <v>7</v>
      </c>
      <c r="F468">
        <f>COUNTIF(Table1[Director Name],Table1113[[#This Row],[Director Name]])</f>
        <v>1</v>
      </c>
      <c r="G468" cm="1">
        <f t="array" ref="G468">PERCENTILE(IF(Table1[Director Name] = Table1113[[#This Row],[Director Name]],Table1[imdb_score]),0.25)</f>
        <v>7</v>
      </c>
      <c r="H468" cm="1">
        <f t="array" ref="H468">PERCENTILE(IF(Table1[Director Name] = Table1113[[#This Row],[Director Name]],Table1[imdb_score]),0.5)</f>
        <v>7</v>
      </c>
      <c r="I468" cm="1">
        <f t="array" ref="I468">PERCENTILE(IF(Table1[Director Name] = Table1113[[#This Row],[Director Name]],Table1[imdb_score]),0.75)</f>
        <v>7</v>
      </c>
      <c r="J468" cm="1">
        <f t="array" ref="J468">PERCENTILE(IF(Table1[Director Name] = Table1113[[#This Row],[Director Name]],Table1[imdb_score]),1)</f>
        <v>7</v>
      </c>
    </row>
    <row r="469" spans="4:10" hidden="1">
      <c r="D469" t="s">
        <v>5200</v>
      </c>
      <c r="E469">
        <f>AVERAGEIF(Table1[Director Name],Table1113[[#This Row],[Director Name]],Table1[imdb_score])</f>
        <v>7</v>
      </c>
      <c r="F469">
        <f>COUNTIF(Table1[Director Name],Table1113[[#This Row],[Director Name]])</f>
        <v>1</v>
      </c>
      <c r="G469" cm="1">
        <f t="array" ref="G469">PERCENTILE(IF(Table1[Director Name] = Table1113[[#This Row],[Director Name]],Table1[imdb_score]),0.25)</f>
        <v>7</v>
      </c>
      <c r="H469" cm="1">
        <f t="array" ref="H469">PERCENTILE(IF(Table1[Director Name] = Table1113[[#This Row],[Director Name]],Table1[imdb_score]),0.5)</f>
        <v>7</v>
      </c>
      <c r="I469" cm="1">
        <f t="array" ref="I469">PERCENTILE(IF(Table1[Director Name] = Table1113[[#This Row],[Director Name]],Table1[imdb_score]),0.75)</f>
        <v>7</v>
      </c>
      <c r="J469" cm="1">
        <f t="array" ref="J469">PERCENTILE(IF(Table1[Director Name] = Table1113[[#This Row],[Director Name]],Table1[imdb_score]),1)</f>
        <v>7</v>
      </c>
    </row>
    <row r="470" spans="4:10" hidden="1">
      <c r="D470" t="s">
        <v>5248</v>
      </c>
      <c r="E470">
        <f>AVERAGEIF(Table1[Director Name],Table1113[[#This Row],[Director Name]],Table1[imdb_score])</f>
        <v>7</v>
      </c>
      <c r="F470">
        <f>COUNTIF(Table1[Director Name],Table1113[[#This Row],[Director Name]])</f>
        <v>1</v>
      </c>
      <c r="G470" cm="1">
        <f t="array" ref="G470">PERCENTILE(IF(Table1[Director Name] = Table1113[[#This Row],[Director Name]],Table1[imdb_score]),0.25)</f>
        <v>7</v>
      </c>
      <c r="H470" cm="1">
        <f t="array" ref="H470">PERCENTILE(IF(Table1[Director Name] = Table1113[[#This Row],[Director Name]],Table1[imdb_score]),0.5)</f>
        <v>7</v>
      </c>
      <c r="I470" cm="1">
        <f t="array" ref="I470">PERCENTILE(IF(Table1[Director Name] = Table1113[[#This Row],[Director Name]],Table1[imdb_score]),0.75)</f>
        <v>7</v>
      </c>
      <c r="J470" cm="1">
        <f t="array" ref="J470">PERCENTILE(IF(Table1[Director Name] = Table1113[[#This Row],[Director Name]],Table1[imdb_score]),1)</f>
        <v>7</v>
      </c>
    </row>
    <row r="471" spans="4:10" hidden="1">
      <c r="D471" t="s">
        <v>5327</v>
      </c>
      <c r="E471">
        <f>AVERAGEIF(Table1[Director Name],Table1113[[#This Row],[Director Name]],Table1[imdb_score])</f>
        <v>7</v>
      </c>
      <c r="F471">
        <f>COUNTIF(Table1[Director Name],Table1113[[#This Row],[Director Name]])</f>
        <v>1</v>
      </c>
      <c r="G471" cm="1">
        <f t="array" ref="G471">PERCENTILE(IF(Table1[Director Name] = Table1113[[#This Row],[Director Name]],Table1[imdb_score]),0.25)</f>
        <v>7</v>
      </c>
      <c r="H471" cm="1">
        <f t="array" ref="H471">PERCENTILE(IF(Table1[Director Name] = Table1113[[#This Row],[Director Name]],Table1[imdb_score]),0.5)</f>
        <v>7</v>
      </c>
      <c r="I471" cm="1">
        <f t="array" ref="I471">PERCENTILE(IF(Table1[Director Name] = Table1113[[#This Row],[Director Name]],Table1[imdb_score]),0.75)</f>
        <v>7</v>
      </c>
      <c r="J471" cm="1">
        <f t="array" ref="J471">PERCENTILE(IF(Table1[Director Name] = Table1113[[#This Row],[Director Name]],Table1[imdb_score]),1)</f>
        <v>7</v>
      </c>
    </row>
    <row r="472" spans="4:10" hidden="1">
      <c r="D472" t="s">
        <v>5534</v>
      </c>
      <c r="E472">
        <f>AVERAGEIF(Table1[Director Name],Table1113[[#This Row],[Director Name]],Table1[imdb_score])</f>
        <v>7</v>
      </c>
      <c r="F472">
        <f>COUNTIF(Table1[Director Name],Table1113[[#This Row],[Director Name]])</f>
        <v>1</v>
      </c>
      <c r="G472" cm="1">
        <f t="array" ref="G472">PERCENTILE(IF(Table1[Director Name] = Table1113[[#This Row],[Director Name]],Table1[imdb_score]),0.25)</f>
        <v>7</v>
      </c>
      <c r="H472" cm="1">
        <f t="array" ref="H472">PERCENTILE(IF(Table1[Director Name] = Table1113[[#This Row],[Director Name]],Table1[imdb_score]),0.5)</f>
        <v>7</v>
      </c>
      <c r="I472" cm="1">
        <f t="array" ref="I472">PERCENTILE(IF(Table1[Director Name] = Table1113[[#This Row],[Director Name]],Table1[imdb_score]),0.75)</f>
        <v>7</v>
      </c>
      <c r="J472" cm="1">
        <f t="array" ref="J472">PERCENTILE(IF(Table1[Director Name] = Table1113[[#This Row],[Director Name]],Table1[imdb_score]),1)</f>
        <v>7</v>
      </c>
    </row>
    <row r="473" spans="4:10" hidden="1">
      <c r="D473" t="s">
        <v>5700</v>
      </c>
      <c r="E473">
        <f>AVERAGEIF(Table1[Director Name],Table1113[[#This Row],[Director Name]],Table1[imdb_score])</f>
        <v>7</v>
      </c>
      <c r="F473">
        <f>COUNTIF(Table1[Director Name],Table1113[[#This Row],[Director Name]])</f>
        <v>1</v>
      </c>
      <c r="G473" cm="1">
        <f t="array" ref="G473">PERCENTILE(IF(Table1[Director Name] = Table1113[[#This Row],[Director Name]],Table1[imdb_score]),0.25)</f>
        <v>7</v>
      </c>
      <c r="H473" cm="1">
        <f t="array" ref="H473">PERCENTILE(IF(Table1[Director Name] = Table1113[[#This Row],[Director Name]],Table1[imdb_score]),0.5)</f>
        <v>7</v>
      </c>
      <c r="I473" cm="1">
        <f t="array" ref="I473">PERCENTILE(IF(Table1[Director Name] = Table1113[[#This Row],[Director Name]],Table1[imdb_score]),0.75)</f>
        <v>7</v>
      </c>
      <c r="J473" cm="1">
        <f t="array" ref="J473">PERCENTILE(IF(Table1[Director Name] = Table1113[[#This Row],[Director Name]],Table1[imdb_score]),1)</f>
        <v>7</v>
      </c>
    </row>
    <row r="474" spans="4:10" hidden="1">
      <c r="D474" t="s">
        <v>1108</v>
      </c>
      <c r="E474">
        <f>AVERAGEIF(Table1[Director Name],Table1113[[#This Row],[Director Name]],Table1[imdb_score])</f>
        <v>7</v>
      </c>
      <c r="F474">
        <f>COUNTIF(Table1[Director Name],Table1113[[#This Row],[Director Name]])</f>
        <v>1</v>
      </c>
      <c r="G474" cm="1">
        <f t="array" ref="G474">PERCENTILE(IF(Table1[Director Name] = Table1113[[#This Row],[Director Name]],Table1[imdb_score]),0.25)</f>
        <v>7</v>
      </c>
      <c r="H474" cm="1">
        <f t="array" ref="H474">PERCENTILE(IF(Table1[Director Name] = Table1113[[#This Row],[Director Name]],Table1[imdb_score]),0.5)</f>
        <v>7</v>
      </c>
      <c r="I474" cm="1">
        <f t="array" ref="I474">PERCENTILE(IF(Table1[Director Name] = Table1113[[#This Row],[Director Name]],Table1[imdb_score]),0.75)</f>
        <v>7</v>
      </c>
      <c r="J474" cm="1">
        <f t="array" ref="J474">PERCENTILE(IF(Table1[Director Name] = Table1113[[#This Row],[Director Name]],Table1[imdb_score]),1)</f>
        <v>7</v>
      </c>
    </row>
    <row r="475" spans="4:10" hidden="1">
      <c r="D475" t="s">
        <v>1924</v>
      </c>
      <c r="E475">
        <f>AVERAGEIF(Table1[Director Name],Table1113[[#This Row],[Director Name]],Table1[imdb_score])</f>
        <v>7</v>
      </c>
      <c r="F475">
        <f>COUNTIF(Table1[Director Name],Table1113[[#This Row],[Director Name]])</f>
        <v>1</v>
      </c>
      <c r="G475" cm="1">
        <f t="array" ref="G475">PERCENTILE(IF(Table1[Director Name] = Table1113[[#This Row],[Director Name]],Table1[imdb_score]),0.25)</f>
        <v>7</v>
      </c>
      <c r="H475" cm="1">
        <f t="array" ref="H475">PERCENTILE(IF(Table1[Director Name] = Table1113[[#This Row],[Director Name]],Table1[imdb_score]),0.5)</f>
        <v>7</v>
      </c>
      <c r="I475" cm="1">
        <f t="array" ref="I475">PERCENTILE(IF(Table1[Director Name] = Table1113[[#This Row],[Director Name]],Table1[imdb_score]),0.75)</f>
        <v>7</v>
      </c>
      <c r="J475" cm="1">
        <f t="array" ref="J475">PERCENTILE(IF(Table1[Director Name] = Table1113[[#This Row],[Director Name]],Table1[imdb_score]),1)</f>
        <v>7</v>
      </c>
    </row>
    <row r="476" spans="4:10" hidden="1">
      <c r="D476" t="s">
        <v>5987</v>
      </c>
      <c r="E476">
        <f>AVERAGEIF(Table1[Director Name],Table1113[[#This Row],[Director Name]],Table1[imdb_score])</f>
        <v>7</v>
      </c>
      <c r="F476">
        <f>COUNTIF(Table1[Director Name],Table1113[[#This Row],[Director Name]])</f>
        <v>1</v>
      </c>
      <c r="G476" cm="1">
        <f t="array" ref="G476">PERCENTILE(IF(Table1[Director Name] = Table1113[[#This Row],[Director Name]],Table1[imdb_score]),0.25)</f>
        <v>7</v>
      </c>
      <c r="H476" cm="1">
        <f t="array" ref="H476">PERCENTILE(IF(Table1[Director Name] = Table1113[[#This Row],[Director Name]],Table1[imdb_score]),0.5)</f>
        <v>7</v>
      </c>
      <c r="I476" cm="1">
        <f t="array" ref="I476">PERCENTILE(IF(Table1[Director Name] = Table1113[[#This Row],[Director Name]],Table1[imdb_score]),0.75)</f>
        <v>7</v>
      </c>
      <c r="J476" cm="1">
        <f t="array" ref="J476">PERCENTILE(IF(Table1[Director Name] = Table1113[[#This Row],[Director Name]],Table1[imdb_score]),1)</f>
        <v>7</v>
      </c>
    </row>
    <row r="477" spans="4:10" hidden="1">
      <c r="D477" t="s">
        <v>6002</v>
      </c>
      <c r="E477">
        <f>AVERAGEIF(Table1[Director Name],Table1113[[#This Row],[Director Name]],Table1[imdb_score])</f>
        <v>7</v>
      </c>
      <c r="F477">
        <f>COUNTIF(Table1[Director Name],Table1113[[#This Row],[Director Name]])</f>
        <v>1</v>
      </c>
      <c r="G477" cm="1">
        <f t="array" ref="G477">PERCENTILE(IF(Table1[Director Name] = Table1113[[#This Row],[Director Name]],Table1[imdb_score]),0.25)</f>
        <v>7</v>
      </c>
      <c r="H477" cm="1">
        <f t="array" ref="H477">PERCENTILE(IF(Table1[Director Name] = Table1113[[#This Row],[Director Name]],Table1[imdb_score]),0.5)</f>
        <v>7</v>
      </c>
      <c r="I477" cm="1">
        <f t="array" ref="I477">PERCENTILE(IF(Table1[Director Name] = Table1113[[#This Row],[Director Name]],Table1[imdb_score]),0.75)</f>
        <v>7</v>
      </c>
      <c r="J477" cm="1">
        <f t="array" ref="J477">PERCENTILE(IF(Table1[Director Name] = Table1113[[#This Row],[Director Name]],Table1[imdb_score]),1)</f>
        <v>7</v>
      </c>
    </row>
    <row r="478" spans="4:10" hidden="1">
      <c r="D478" t="s">
        <v>6009</v>
      </c>
      <c r="E478">
        <f>AVERAGEIF(Table1[Director Name],Table1113[[#This Row],[Director Name]],Table1[imdb_score])</f>
        <v>7</v>
      </c>
      <c r="F478">
        <f>COUNTIF(Table1[Director Name],Table1113[[#This Row],[Director Name]])</f>
        <v>1</v>
      </c>
      <c r="G478" cm="1">
        <f t="array" ref="G478">PERCENTILE(IF(Table1[Director Name] = Table1113[[#This Row],[Director Name]],Table1[imdb_score]),0.25)</f>
        <v>7</v>
      </c>
      <c r="H478" cm="1">
        <f t="array" ref="H478">PERCENTILE(IF(Table1[Director Name] = Table1113[[#This Row],[Director Name]],Table1[imdb_score]),0.5)</f>
        <v>7</v>
      </c>
      <c r="I478" cm="1">
        <f t="array" ref="I478">PERCENTILE(IF(Table1[Director Name] = Table1113[[#This Row],[Director Name]],Table1[imdb_score]),0.75)</f>
        <v>7</v>
      </c>
      <c r="J478" cm="1">
        <f t="array" ref="J478">PERCENTILE(IF(Table1[Director Name] = Table1113[[#This Row],[Director Name]],Table1[imdb_score]),1)</f>
        <v>7</v>
      </c>
    </row>
    <row r="479" spans="4:10" hidden="1">
      <c r="D479" t="s">
        <v>6133</v>
      </c>
      <c r="E479">
        <f>AVERAGEIF(Table1[Director Name],Table1113[[#This Row],[Director Name]],Table1[imdb_score])</f>
        <v>7</v>
      </c>
      <c r="F479">
        <f>COUNTIF(Table1[Director Name],Table1113[[#This Row],[Director Name]])</f>
        <v>1</v>
      </c>
      <c r="G479" cm="1">
        <f t="array" ref="G479">PERCENTILE(IF(Table1[Director Name] = Table1113[[#This Row],[Director Name]],Table1[imdb_score]),0.25)</f>
        <v>7</v>
      </c>
      <c r="H479" cm="1">
        <f t="array" ref="H479">PERCENTILE(IF(Table1[Director Name] = Table1113[[#This Row],[Director Name]],Table1[imdb_score]),0.5)</f>
        <v>7</v>
      </c>
      <c r="I479" cm="1">
        <f t="array" ref="I479">PERCENTILE(IF(Table1[Director Name] = Table1113[[#This Row],[Director Name]],Table1[imdb_score]),0.75)</f>
        <v>7</v>
      </c>
      <c r="J479" cm="1">
        <f t="array" ref="J479">PERCENTILE(IF(Table1[Director Name] = Table1113[[#This Row],[Director Name]],Table1[imdb_score]),1)</f>
        <v>7</v>
      </c>
    </row>
    <row r="480" spans="4:10" hidden="1">
      <c r="D480" t="s">
        <v>2080</v>
      </c>
      <c r="E480">
        <f>AVERAGEIF(Table1[Director Name],Table1113[[#This Row],[Director Name]],Table1[imdb_score])</f>
        <v>7</v>
      </c>
      <c r="F480">
        <f>COUNTIF(Table1[Director Name],Table1113[[#This Row],[Director Name]])</f>
        <v>1</v>
      </c>
      <c r="G480" cm="1">
        <f t="array" ref="G480">PERCENTILE(IF(Table1[Director Name] = Table1113[[#This Row],[Director Name]],Table1[imdb_score]),0.25)</f>
        <v>7</v>
      </c>
      <c r="H480" cm="1">
        <f t="array" ref="H480">PERCENTILE(IF(Table1[Director Name] = Table1113[[#This Row],[Director Name]],Table1[imdb_score]),0.5)</f>
        <v>7</v>
      </c>
      <c r="I480" cm="1">
        <f t="array" ref="I480">PERCENTILE(IF(Table1[Director Name] = Table1113[[#This Row],[Director Name]],Table1[imdb_score]),0.75)</f>
        <v>7</v>
      </c>
      <c r="J480" cm="1">
        <f t="array" ref="J480">PERCENTILE(IF(Table1[Director Name] = Table1113[[#This Row],[Director Name]],Table1[imdb_score]),1)</f>
        <v>7</v>
      </c>
    </row>
    <row r="481" spans="4:10" hidden="1">
      <c r="D481" t="s">
        <v>6447</v>
      </c>
      <c r="E481">
        <f>AVERAGEIF(Table1[Director Name],Table1113[[#This Row],[Director Name]],Table1[imdb_score])</f>
        <v>7</v>
      </c>
      <c r="F481">
        <f>COUNTIF(Table1[Director Name],Table1113[[#This Row],[Director Name]])</f>
        <v>1</v>
      </c>
      <c r="G481" cm="1">
        <f t="array" ref="G481">PERCENTILE(IF(Table1[Director Name] = Table1113[[#This Row],[Director Name]],Table1[imdb_score]),0.25)</f>
        <v>7</v>
      </c>
      <c r="H481" cm="1">
        <f t="array" ref="H481">PERCENTILE(IF(Table1[Director Name] = Table1113[[#This Row],[Director Name]],Table1[imdb_score]),0.5)</f>
        <v>7</v>
      </c>
      <c r="I481" cm="1">
        <f t="array" ref="I481">PERCENTILE(IF(Table1[Director Name] = Table1113[[#This Row],[Director Name]],Table1[imdb_score]),0.75)</f>
        <v>7</v>
      </c>
      <c r="J481" cm="1">
        <f t="array" ref="J481">PERCENTILE(IF(Table1[Director Name] = Table1113[[#This Row],[Director Name]],Table1[imdb_score]),1)</f>
        <v>7</v>
      </c>
    </row>
    <row r="482" spans="4:10" hidden="1">
      <c r="D482" t="s">
        <v>6493</v>
      </c>
      <c r="E482">
        <f>AVERAGEIF(Table1[Director Name],Table1113[[#This Row],[Director Name]],Table1[imdb_score])</f>
        <v>7</v>
      </c>
      <c r="F482">
        <f>COUNTIF(Table1[Director Name],Table1113[[#This Row],[Director Name]])</f>
        <v>1</v>
      </c>
      <c r="G482" cm="1">
        <f t="array" ref="G482">PERCENTILE(IF(Table1[Director Name] = Table1113[[#This Row],[Director Name]],Table1[imdb_score]),0.25)</f>
        <v>7</v>
      </c>
      <c r="H482" cm="1">
        <f t="array" ref="H482">PERCENTILE(IF(Table1[Director Name] = Table1113[[#This Row],[Director Name]],Table1[imdb_score]),0.5)</f>
        <v>7</v>
      </c>
      <c r="I482" cm="1">
        <f t="array" ref="I482">PERCENTILE(IF(Table1[Director Name] = Table1113[[#This Row],[Director Name]],Table1[imdb_score]),0.75)</f>
        <v>7</v>
      </c>
      <c r="J482" cm="1">
        <f t="array" ref="J482">PERCENTILE(IF(Table1[Director Name] = Table1113[[#This Row],[Director Name]],Table1[imdb_score]),1)</f>
        <v>7</v>
      </c>
    </row>
    <row r="483" spans="4:10">
      <c r="D483" t="s">
        <v>535</v>
      </c>
      <c r="E483">
        <f>AVERAGEIF(Table1[Director Name],Table1113[[#This Row],[Director Name]],Table1[imdb_score])</f>
        <v>6.9874999999999998</v>
      </c>
      <c r="F483">
        <f>COUNTIF(Table1[Director Name],Table1113[[#This Row],[Director Name]])</f>
        <v>8</v>
      </c>
      <c r="G483" cm="1">
        <f t="array" ref="G483">PERCENTILE(IF(Table1[Director Name] = Table1113[[#This Row],[Director Name]],Table1[imdb_score]),0.25)</f>
        <v>6.7</v>
      </c>
      <c r="H483" cm="1">
        <f t="array" ref="H483">PERCENTILE(IF(Table1[Director Name] = Table1113[[#This Row],[Director Name]],Table1[imdb_score]),0.5)</f>
        <v>6.9</v>
      </c>
      <c r="I483" cm="1">
        <f t="array" ref="I483">PERCENTILE(IF(Table1[Director Name] = Table1113[[#This Row],[Director Name]],Table1[imdb_score]),0.75)</f>
        <v>7.3</v>
      </c>
      <c r="J483" cm="1">
        <f t="array" ref="J483">PERCENTILE(IF(Table1[Director Name] = Table1113[[#This Row],[Director Name]],Table1[imdb_score]),1)</f>
        <v>7.8</v>
      </c>
    </row>
    <row r="484" spans="4:10">
      <c r="D484" t="s">
        <v>337</v>
      </c>
      <c r="E484">
        <f>AVERAGEIF(Table1[Director Name],Table1113[[#This Row],[Director Name]],Table1[imdb_score])</f>
        <v>6.9857142857142867</v>
      </c>
      <c r="F484">
        <f>COUNTIF(Table1[Director Name],Table1113[[#This Row],[Director Name]])</f>
        <v>7</v>
      </c>
      <c r="G484" cm="1">
        <f t="array" ref="G484">PERCENTILE(IF(Table1[Director Name] = Table1113[[#This Row],[Director Name]],Table1[imdb_score]),0.25)</f>
        <v>6.55</v>
      </c>
      <c r="H484" cm="1">
        <f t="array" ref="H484">PERCENTILE(IF(Table1[Director Name] = Table1113[[#This Row],[Director Name]],Table1[imdb_score]),0.5)</f>
        <v>7.1</v>
      </c>
      <c r="I484" cm="1">
        <f t="array" ref="I484">PERCENTILE(IF(Table1[Director Name] = Table1113[[#This Row],[Director Name]],Table1[imdb_score]),0.75)</f>
        <v>7.25</v>
      </c>
      <c r="J484" cm="1">
        <f t="array" ref="J484">PERCENTILE(IF(Table1[Director Name] = Table1113[[#This Row],[Director Name]],Table1[imdb_score]),1)</f>
        <v>8.1</v>
      </c>
    </row>
    <row r="485" spans="4:10" hidden="1">
      <c r="D485" t="s">
        <v>906</v>
      </c>
      <c r="E485">
        <f>AVERAGEIF(Table1[Director Name],Table1113[[#This Row],[Director Name]],Table1[imdb_score])</f>
        <v>6.9799999999999995</v>
      </c>
      <c r="F485">
        <f>COUNTIF(Table1[Director Name],Table1113[[#This Row],[Director Name]])</f>
        <v>5</v>
      </c>
      <c r="G485" cm="1">
        <f t="array" ref="G485">PERCENTILE(IF(Table1[Director Name] = Table1113[[#This Row],[Director Name]],Table1[imdb_score]),0.25)</f>
        <v>6.3</v>
      </c>
      <c r="H485" cm="1">
        <f t="array" ref="H485">PERCENTILE(IF(Table1[Director Name] = Table1113[[#This Row],[Director Name]],Table1[imdb_score]),0.5)</f>
        <v>7</v>
      </c>
      <c r="I485" cm="1">
        <f t="array" ref="I485">PERCENTILE(IF(Table1[Director Name] = Table1113[[#This Row],[Director Name]],Table1[imdb_score]),0.75)</f>
        <v>7.4</v>
      </c>
      <c r="J485" cm="1">
        <f t="array" ref="J485">PERCENTILE(IF(Table1[Director Name] = Table1113[[#This Row],[Director Name]],Table1[imdb_score]),1)</f>
        <v>8.3000000000000007</v>
      </c>
    </row>
    <row r="486" spans="4:10" hidden="1">
      <c r="D486" t="s">
        <v>944</v>
      </c>
      <c r="E486">
        <f>AVERAGEIF(Table1[Director Name],Table1113[[#This Row],[Director Name]],Table1[imdb_score])</f>
        <v>6.9799999999999995</v>
      </c>
      <c r="F486">
        <f>COUNTIF(Table1[Director Name],Table1113[[#This Row],[Director Name]])</f>
        <v>5</v>
      </c>
      <c r="G486" cm="1">
        <f t="array" ref="G486">PERCENTILE(IF(Table1[Director Name] = Table1113[[#This Row],[Director Name]],Table1[imdb_score]),0.25)</f>
        <v>6.7</v>
      </c>
      <c r="H486" cm="1">
        <f t="array" ref="H486">PERCENTILE(IF(Table1[Director Name] = Table1113[[#This Row],[Director Name]],Table1[imdb_score]),0.5)</f>
        <v>6.7</v>
      </c>
      <c r="I486" cm="1">
        <f t="array" ref="I486">PERCENTILE(IF(Table1[Director Name] = Table1113[[#This Row],[Director Name]],Table1[imdb_score]),0.75)</f>
        <v>7.5</v>
      </c>
      <c r="J486" cm="1">
        <f t="array" ref="J486">PERCENTILE(IF(Table1[Director Name] = Table1113[[#This Row],[Director Name]],Table1[imdb_score]),1)</f>
        <v>8.1999999999999993</v>
      </c>
    </row>
    <row r="487" spans="4:10" hidden="1">
      <c r="D487" t="s">
        <v>1030</v>
      </c>
      <c r="E487">
        <f>AVERAGEIF(Table1[Director Name],Table1113[[#This Row],[Director Name]],Table1[imdb_score])</f>
        <v>6.9749999999999996</v>
      </c>
      <c r="F487">
        <f>COUNTIF(Table1[Director Name],Table1113[[#This Row],[Director Name]])</f>
        <v>4</v>
      </c>
      <c r="G487" cm="1">
        <f t="array" ref="G487">PERCENTILE(IF(Table1[Director Name] = Table1113[[#This Row],[Director Name]],Table1[imdb_score]),0.25)</f>
        <v>6.3</v>
      </c>
      <c r="H487" cm="1">
        <f t="array" ref="H487">PERCENTILE(IF(Table1[Director Name] = Table1113[[#This Row],[Director Name]],Table1[imdb_score]),0.5)</f>
        <v>7.1</v>
      </c>
      <c r="I487" cm="1">
        <f t="array" ref="I487">PERCENTILE(IF(Table1[Director Name] = Table1113[[#This Row],[Director Name]],Table1[imdb_score]),0.75)</f>
        <v>7.7750000000000004</v>
      </c>
      <c r="J487" cm="1">
        <f t="array" ref="J487">PERCENTILE(IF(Table1[Director Name] = Table1113[[#This Row],[Director Name]],Table1[imdb_score]),1)</f>
        <v>8</v>
      </c>
    </row>
    <row r="488" spans="4:10" hidden="1">
      <c r="D488" t="s">
        <v>2142</v>
      </c>
      <c r="E488">
        <f>AVERAGEIF(Table1[Director Name],Table1113[[#This Row],[Director Name]],Table1[imdb_score])</f>
        <v>6.9666666666666659</v>
      </c>
      <c r="F488">
        <f>COUNTIF(Table1[Director Name],Table1113[[#This Row],[Director Name]])</f>
        <v>3</v>
      </c>
      <c r="G488" cm="1">
        <f t="array" ref="G488">PERCENTILE(IF(Table1[Director Name] = Table1113[[#This Row],[Director Name]],Table1[imdb_score]),0.25)</f>
        <v>6.7</v>
      </c>
      <c r="H488" cm="1">
        <f t="array" ref="H488">PERCENTILE(IF(Table1[Director Name] = Table1113[[#This Row],[Director Name]],Table1[imdb_score]),0.5)</f>
        <v>6.9</v>
      </c>
      <c r="I488" cm="1">
        <f t="array" ref="I488">PERCENTILE(IF(Table1[Director Name] = Table1113[[#This Row],[Director Name]],Table1[imdb_score]),0.75)</f>
        <v>7.2</v>
      </c>
      <c r="J488" cm="1">
        <f t="array" ref="J488">PERCENTILE(IF(Table1[Director Name] = Table1113[[#This Row],[Director Name]],Table1[imdb_score]),1)</f>
        <v>7.5</v>
      </c>
    </row>
    <row r="489" spans="4:10" hidden="1">
      <c r="D489" t="s">
        <v>420</v>
      </c>
      <c r="E489">
        <f>AVERAGEIF(Table1[Director Name],Table1113[[#This Row],[Director Name]],Table1[imdb_score])</f>
        <v>6.95</v>
      </c>
      <c r="F489">
        <f>COUNTIF(Table1[Director Name],Table1113[[#This Row],[Director Name]])</f>
        <v>2</v>
      </c>
      <c r="G489" cm="1">
        <f t="array" ref="G489">PERCENTILE(IF(Table1[Director Name] = Table1113[[#This Row],[Director Name]],Table1[imdb_score]),0.25)</f>
        <v>6.8250000000000002</v>
      </c>
      <c r="H489" cm="1">
        <f t="array" ref="H489">PERCENTILE(IF(Table1[Director Name] = Table1113[[#This Row],[Director Name]],Table1[imdb_score]),0.5)</f>
        <v>6.95</v>
      </c>
      <c r="I489" cm="1">
        <f t="array" ref="I489">PERCENTILE(IF(Table1[Director Name] = Table1113[[#This Row],[Director Name]],Table1[imdb_score]),0.75)</f>
        <v>7.0750000000000002</v>
      </c>
      <c r="J489" cm="1">
        <f t="array" ref="J489">PERCENTILE(IF(Table1[Director Name] = Table1113[[#This Row],[Director Name]],Table1[imdb_score]),1)</f>
        <v>7.2</v>
      </c>
    </row>
    <row r="490" spans="4:10" hidden="1">
      <c r="D490" t="s">
        <v>2956</v>
      </c>
      <c r="E490">
        <f>AVERAGEIF(Table1[Director Name],Table1113[[#This Row],[Director Name]],Table1[imdb_score])</f>
        <v>6.95</v>
      </c>
      <c r="F490">
        <f>COUNTIF(Table1[Director Name],Table1113[[#This Row],[Director Name]])</f>
        <v>2</v>
      </c>
      <c r="G490" cm="1">
        <f t="array" ref="G490">PERCENTILE(IF(Table1[Director Name] = Table1113[[#This Row],[Director Name]],Table1[imdb_score]),0.25)</f>
        <v>6.8250000000000002</v>
      </c>
      <c r="H490" cm="1">
        <f t="array" ref="H490">PERCENTILE(IF(Table1[Director Name] = Table1113[[#This Row],[Director Name]],Table1[imdb_score]),0.5)</f>
        <v>6.95</v>
      </c>
      <c r="I490" cm="1">
        <f t="array" ref="I490">PERCENTILE(IF(Table1[Director Name] = Table1113[[#This Row],[Director Name]],Table1[imdb_score]),0.75)</f>
        <v>7.0750000000000002</v>
      </c>
      <c r="J490" cm="1">
        <f t="array" ref="J490">PERCENTILE(IF(Table1[Director Name] = Table1113[[#This Row],[Director Name]],Table1[imdb_score]),1)</f>
        <v>7.2</v>
      </c>
    </row>
    <row r="491" spans="4:10" hidden="1">
      <c r="D491" t="s">
        <v>2668</v>
      </c>
      <c r="E491">
        <f>AVERAGEIF(Table1[Director Name],Table1113[[#This Row],[Director Name]],Table1[imdb_score])</f>
        <v>6.9499999999999993</v>
      </c>
      <c r="F491">
        <f>COUNTIF(Table1[Director Name],Table1113[[#This Row],[Director Name]])</f>
        <v>2</v>
      </c>
      <c r="G491" cm="1">
        <f t="array" ref="G491">PERCENTILE(IF(Table1[Director Name] = Table1113[[#This Row],[Director Name]],Table1[imdb_score]),0.25)</f>
        <v>6.7749999999999995</v>
      </c>
      <c r="H491" cm="1">
        <f t="array" ref="H491">PERCENTILE(IF(Table1[Director Name] = Table1113[[#This Row],[Director Name]],Table1[imdb_score]),0.5)</f>
        <v>6.9499999999999993</v>
      </c>
      <c r="I491" cm="1">
        <f t="array" ref="I491">PERCENTILE(IF(Table1[Director Name] = Table1113[[#This Row],[Director Name]],Table1[imdb_score]),0.75)</f>
        <v>7.125</v>
      </c>
      <c r="J491" cm="1">
        <f t="array" ref="J491">PERCENTILE(IF(Table1[Director Name] = Table1113[[#This Row],[Director Name]],Table1[imdb_score]),1)</f>
        <v>7.3</v>
      </c>
    </row>
    <row r="492" spans="4:10" hidden="1">
      <c r="D492" t="s">
        <v>2923</v>
      </c>
      <c r="E492">
        <f>AVERAGEIF(Table1[Director Name],Table1113[[#This Row],[Director Name]],Table1[imdb_score])</f>
        <v>6.9499999999999993</v>
      </c>
      <c r="F492">
        <f>COUNTIF(Table1[Director Name],Table1113[[#This Row],[Director Name]])</f>
        <v>2</v>
      </c>
      <c r="G492" cm="1">
        <f t="array" ref="G492">PERCENTILE(IF(Table1[Director Name] = Table1113[[#This Row],[Director Name]],Table1[imdb_score]),0.25)</f>
        <v>6.875</v>
      </c>
      <c r="H492" cm="1">
        <f t="array" ref="H492">PERCENTILE(IF(Table1[Director Name] = Table1113[[#This Row],[Director Name]],Table1[imdb_score]),0.5)</f>
        <v>6.9499999999999993</v>
      </c>
      <c r="I492" cm="1">
        <f t="array" ref="I492">PERCENTILE(IF(Table1[Director Name] = Table1113[[#This Row],[Director Name]],Table1[imdb_score]),0.75)</f>
        <v>7.0249999999999995</v>
      </c>
      <c r="J492" cm="1">
        <f t="array" ref="J492">PERCENTILE(IF(Table1[Director Name] = Table1113[[#This Row],[Director Name]],Table1[imdb_score]),1)</f>
        <v>7.1</v>
      </c>
    </row>
    <row r="493" spans="4:10">
      <c r="D493" t="s">
        <v>474</v>
      </c>
      <c r="E493">
        <f>AVERAGEIF(Table1[Director Name],Table1113[[#This Row],[Director Name]],Table1[imdb_score])</f>
        <v>6.9375000000000009</v>
      </c>
      <c r="F493">
        <f>COUNTIF(Table1[Director Name],Table1113[[#This Row],[Director Name]])</f>
        <v>8</v>
      </c>
      <c r="G493" cm="1">
        <f t="array" ref="G493">PERCENTILE(IF(Table1[Director Name] = Table1113[[#This Row],[Director Name]],Table1[imdb_score]),0.25)</f>
        <v>6.5749999999999993</v>
      </c>
      <c r="H493" cm="1">
        <f t="array" ref="H493">PERCENTILE(IF(Table1[Director Name] = Table1113[[#This Row],[Director Name]],Table1[imdb_score]),0.5)</f>
        <v>6.95</v>
      </c>
      <c r="I493" cm="1">
        <f t="array" ref="I493">PERCENTILE(IF(Table1[Director Name] = Table1113[[#This Row],[Director Name]],Table1[imdb_score]),0.75)</f>
        <v>7.2750000000000004</v>
      </c>
      <c r="J493" cm="1">
        <f t="array" ref="J493">PERCENTILE(IF(Table1[Director Name] = Table1113[[#This Row],[Director Name]],Table1[imdb_score]),1)</f>
        <v>7.7</v>
      </c>
    </row>
    <row r="494" spans="4:10">
      <c r="D494" t="s">
        <v>497</v>
      </c>
      <c r="E494">
        <f>AVERAGEIF(Table1[Director Name],Table1113[[#This Row],[Director Name]],Table1[imdb_score])</f>
        <v>6.9375</v>
      </c>
      <c r="F494">
        <f>COUNTIF(Table1[Director Name],Table1113[[#This Row],[Director Name]])</f>
        <v>8</v>
      </c>
      <c r="G494" cm="1">
        <f t="array" ref="G494">PERCENTILE(IF(Table1[Director Name] = Table1113[[#This Row],[Director Name]],Table1[imdb_score]),0.25)</f>
        <v>6.625</v>
      </c>
      <c r="H494" cm="1">
        <f t="array" ref="H494">PERCENTILE(IF(Table1[Director Name] = Table1113[[#This Row],[Director Name]],Table1[imdb_score]),0.5)</f>
        <v>7.15</v>
      </c>
      <c r="I494" cm="1">
        <f t="array" ref="I494">PERCENTILE(IF(Table1[Director Name] = Table1113[[#This Row],[Director Name]],Table1[imdb_score]),0.75)</f>
        <v>7.3250000000000002</v>
      </c>
      <c r="J494" cm="1">
        <f t="array" ref="J494">PERCENTILE(IF(Table1[Director Name] = Table1113[[#This Row],[Director Name]],Table1[imdb_score]),1)</f>
        <v>7.9</v>
      </c>
    </row>
    <row r="495" spans="4:10" hidden="1">
      <c r="D495" t="s">
        <v>1605</v>
      </c>
      <c r="E495">
        <f>AVERAGEIF(Table1[Director Name],Table1113[[#This Row],[Director Name]],Table1[imdb_score])</f>
        <v>6.9333333333333336</v>
      </c>
      <c r="F495">
        <f>COUNTIF(Table1[Director Name],Table1113[[#This Row],[Director Name]])</f>
        <v>3</v>
      </c>
      <c r="G495" cm="1">
        <f t="array" ref="G495">PERCENTILE(IF(Table1[Director Name] = Table1113[[#This Row],[Director Name]],Table1[imdb_score]),0.25)</f>
        <v>6.55</v>
      </c>
      <c r="H495" cm="1">
        <f t="array" ref="H495">PERCENTILE(IF(Table1[Director Name] = Table1113[[#This Row],[Director Name]],Table1[imdb_score]),0.5)</f>
        <v>6.8</v>
      </c>
      <c r="I495" cm="1">
        <f t="array" ref="I495">PERCENTILE(IF(Table1[Director Name] = Table1113[[#This Row],[Director Name]],Table1[imdb_score]),0.75)</f>
        <v>7.25</v>
      </c>
      <c r="J495" cm="1">
        <f t="array" ref="J495">PERCENTILE(IF(Table1[Director Name] = Table1113[[#This Row],[Director Name]],Table1[imdb_score]),1)</f>
        <v>7.7</v>
      </c>
    </row>
    <row r="496" spans="4:10" hidden="1">
      <c r="D496" t="s">
        <v>1674</v>
      </c>
      <c r="E496">
        <f>AVERAGEIF(Table1[Director Name],Table1113[[#This Row],[Director Name]],Table1[imdb_score])</f>
        <v>6.9333333333333336</v>
      </c>
      <c r="F496">
        <f>COUNTIF(Table1[Director Name],Table1113[[#This Row],[Director Name]])</f>
        <v>3</v>
      </c>
      <c r="G496" cm="1">
        <f t="array" ref="G496">PERCENTILE(IF(Table1[Director Name] = Table1113[[#This Row],[Director Name]],Table1[imdb_score]),0.25)</f>
        <v>6.7</v>
      </c>
      <c r="H496" cm="1">
        <f t="array" ref="H496">PERCENTILE(IF(Table1[Director Name] = Table1113[[#This Row],[Director Name]],Table1[imdb_score]),0.5)</f>
        <v>7</v>
      </c>
      <c r="I496" cm="1">
        <f t="array" ref="I496">PERCENTILE(IF(Table1[Director Name] = Table1113[[#This Row],[Director Name]],Table1[imdb_score]),0.75)</f>
        <v>7.2</v>
      </c>
      <c r="J496" cm="1">
        <f t="array" ref="J496">PERCENTILE(IF(Table1[Director Name] = Table1113[[#This Row],[Director Name]],Table1[imdb_score]),1)</f>
        <v>7.4</v>
      </c>
    </row>
    <row r="497" spans="4:10" hidden="1">
      <c r="D497" t="s">
        <v>1991</v>
      </c>
      <c r="E497">
        <f>AVERAGEIF(Table1[Director Name],Table1113[[#This Row],[Director Name]],Table1[imdb_score])</f>
        <v>6.9333333333333336</v>
      </c>
      <c r="F497">
        <f>COUNTIF(Table1[Director Name],Table1113[[#This Row],[Director Name]])</f>
        <v>3</v>
      </c>
      <c r="G497" cm="1">
        <f t="array" ref="G497">PERCENTILE(IF(Table1[Director Name] = Table1113[[#This Row],[Director Name]],Table1[imdb_score]),0.25)</f>
        <v>6.5</v>
      </c>
      <c r="H497" cm="1">
        <f t="array" ref="H497">PERCENTILE(IF(Table1[Director Name] = Table1113[[#This Row],[Director Name]],Table1[imdb_score]),0.5)</f>
        <v>6.8</v>
      </c>
      <c r="I497" cm="1">
        <f t="array" ref="I497">PERCENTILE(IF(Table1[Director Name] = Table1113[[#This Row],[Director Name]],Table1[imdb_score]),0.75)</f>
        <v>7.3</v>
      </c>
      <c r="J497" cm="1">
        <f t="array" ref="J497">PERCENTILE(IF(Table1[Director Name] = Table1113[[#This Row],[Director Name]],Table1[imdb_score]),1)</f>
        <v>7.8</v>
      </c>
    </row>
    <row r="498" spans="4:10" hidden="1">
      <c r="D498" t="s">
        <v>2055</v>
      </c>
      <c r="E498">
        <f>AVERAGEIF(Table1[Director Name],Table1113[[#This Row],[Director Name]],Table1[imdb_score])</f>
        <v>6.9333333333333327</v>
      </c>
      <c r="F498">
        <f>COUNTIF(Table1[Director Name],Table1113[[#This Row],[Director Name]])</f>
        <v>3</v>
      </c>
      <c r="G498" cm="1">
        <f t="array" ref="G498">PERCENTILE(IF(Table1[Director Name] = Table1113[[#This Row],[Director Name]],Table1[imdb_score]),0.25)</f>
        <v>6.85</v>
      </c>
      <c r="H498" cm="1">
        <f t="array" ref="H498">PERCENTILE(IF(Table1[Director Name] = Table1113[[#This Row],[Director Name]],Table1[imdb_score]),0.5)</f>
        <v>7.1</v>
      </c>
      <c r="I498" cm="1">
        <f t="array" ref="I498">PERCENTILE(IF(Table1[Director Name] = Table1113[[#This Row],[Director Name]],Table1[imdb_score]),0.75)</f>
        <v>7.1</v>
      </c>
      <c r="J498" cm="1">
        <f t="array" ref="J498">PERCENTILE(IF(Table1[Director Name] = Table1113[[#This Row],[Director Name]],Table1[imdb_score]),1)</f>
        <v>7.1</v>
      </c>
    </row>
    <row r="499" spans="4:10">
      <c r="D499" t="s">
        <v>292</v>
      </c>
      <c r="E499">
        <f>AVERAGEIF(Table1[Director Name],Table1113[[#This Row],[Director Name]],Table1[imdb_score])</f>
        <v>6.9312500000000012</v>
      </c>
      <c r="F499">
        <f>COUNTIF(Table1[Director Name],Table1113[[#This Row],[Director Name]])</f>
        <v>16</v>
      </c>
      <c r="G499" cm="1">
        <f t="array" ref="G499">PERCENTILE(IF(Table1[Director Name] = Table1113[[#This Row],[Director Name]],Table1[imdb_score]),0.25)</f>
        <v>6.45</v>
      </c>
      <c r="H499" cm="1">
        <f t="array" ref="H499">PERCENTILE(IF(Table1[Director Name] = Table1113[[#This Row],[Director Name]],Table1[imdb_score]),0.5)</f>
        <v>7</v>
      </c>
      <c r="I499" cm="1">
        <f t="array" ref="I499">PERCENTILE(IF(Table1[Director Name] = Table1113[[#This Row],[Director Name]],Table1[imdb_score]),0.75)</f>
        <v>7.5250000000000004</v>
      </c>
      <c r="J499" cm="1">
        <f t="array" ref="J499">PERCENTILE(IF(Table1[Director Name] = Table1113[[#This Row],[Director Name]],Table1[imdb_score]),1)</f>
        <v>8</v>
      </c>
    </row>
    <row r="500" spans="4:10">
      <c r="D500" t="s">
        <v>336</v>
      </c>
      <c r="E500">
        <f>AVERAGEIF(Table1[Director Name],Table1113[[#This Row],[Director Name]],Table1[imdb_score])</f>
        <v>6.930769230769231</v>
      </c>
      <c r="F500">
        <f>COUNTIF(Table1[Director Name],Table1113[[#This Row],[Director Name]])</f>
        <v>13</v>
      </c>
      <c r="G500" cm="1">
        <f t="array" ref="G500">PERCENTILE(IF(Table1[Director Name] = Table1113[[#This Row],[Director Name]],Table1[imdb_score]),0.25)</f>
        <v>6.2</v>
      </c>
      <c r="H500" cm="1">
        <f t="array" ref="H500">PERCENTILE(IF(Table1[Director Name] = Table1113[[#This Row],[Director Name]],Table1[imdb_score]),0.5)</f>
        <v>6.7</v>
      </c>
      <c r="I500" cm="1">
        <f t="array" ref="I500">PERCENTILE(IF(Table1[Director Name] = Table1113[[#This Row],[Director Name]],Table1[imdb_score]),0.75)</f>
        <v>7.7</v>
      </c>
      <c r="J500" cm="1">
        <f t="array" ref="J500">PERCENTILE(IF(Table1[Director Name] = Table1113[[#This Row],[Director Name]],Table1[imdb_score]),1)</f>
        <v>8.1999999999999993</v>
      </c>
    </row>
    <row r="501" spans="4:10" hidden="1">
      <c r="D501" t="s">
        <v>1242</v>
      </c>
      <c r="E501">
        <f>AVERAGEIF(Table1[Director Name],Table1113[[#This Row],[Director Name]],Table1[imdb_score])</f>
        <v>6.9250000000000007</v>
      </c>
      <c r="F501">
        <f>COUNTIF(Table1[Director Name],Table1113[[#This Row],[Director Name]])</f>
        <v>4</v>
      </c>
      <c r="G501" cm="1">
        <f t="array" ref="G501">PERCENTILE(IF(Table1[Director Name] = Table1113[[#This Row],[Director Name]],Table1[imdb_score]),0.25)</f>
        <v>6.8000000000000007</v>
      </c>
      <c r="H501" cm="1">
        <f t="array" ref="H501">PERCENTILE(IF(Table1[Director Name] = Table1113[[#This Row],[Director Name]],Table1[imdb_score]),0.5)</f>
        <v>7</v>
      </c>
      <c r="I501" cm="1">
        <f t="array" ref="I501">PERCENTILE(IF(Table1[Director Name] = Table1113[[#This Row],[Director Name]],Table1[imdb_score]),0.75)</f>
        <v>7.125</v>
      </c>
      <c r="J501" cm="1">
        <f t="array" ref="J501">PERCENTILE(IF(Table1[Director Name] = Table1113[[#This Row],[Director Name]],Table1[imdb_score]),1)</f>
        <v>7.2</v>
      </c>
    </row>
    <row r="502" spans="4:10" hidden="1">
      <c r="D502" t="s">
        <v>1530</v>
      </c>
      <c r="E502">
        <f>AVERAGEIF(Table1[Director Name],Table1113[[#This Row],[Director Name]],Table1[imdb_score])</f>
        <v>6.9250000000000007</v>
      </c>
      <c r="F502">
        <f>COUNTIF(Table1[Director Name],Table1113[[#This Row],[Director Name]])</f>
        <v>4</v>
      </c>
      <c r="G502" cm="1">
        <f t="array" ref="G502">PERCENTILE(IF(Table1[Director Name] = Table1113[[#This Row],[Director Name]],Table1[imdb_score]),0.25)</f>
        <v>6.375</v>
      </c>
      <c r="H502" cm="1">
        <f t="array" ref="H502">PERCENTILE(IF(Table1[Director Name] = Table1113[[#This Row],[Director Name]],Table1[imdb_score]),0.5)</f>
        <v>6.8000000000000007</v>
      </c>
      <c r="I502" cm="1">
        <f t="array" ref="I502">PERCENTILE(IF(Table1[Director Name] = Table1113[[#This Row],[Director Name]],Table1[imdb_score]),0.75)</f>
        <v>7.35</v>
      </c>
      <c r="J502" cm="1">
        <f t="array" ref="J502">PERCENTILE(IF(Table1[Director Name] = Table1113[[#This Row],[Director Name]],Table1[imdb_score]),1)</f>
        <v>7.8</v>
      </c>
    </row>
    <row r="503" spans="4:10" hidden="1">
      <c r="D503" t="s">
        <v>1149</v>
      </c>
      <c r="E503">
        <f>AVERAGEIF(Table1[Director Name],Table1113[[#This Row],[Director Name]],Table1[imdb_score])</f>
        <v>6.9249999999999998</v>
      </c>
      <c r="F503">
        <f>COUNTIF(Table1[Director Name],Table1113[[#This Row],[Director Name]])</f>
        <v>4</v>
      </c>
      <c r="G503" cm="1">
        <f t="array" ref="G503">PERCENTILE(IF(Table1[Director Name] = Table1113[[#This Row],[Director Name]],Table1[imdb_score]),0.25)</f>
        <v>6.45</v>
      </c>
      <c r="H503" cm="1">
        <f t="array" ref="H503">PERCENTILE(IF(Table1[Director Name] = Table1113[[#This Row],[Director Name]],Table1[imdb_score]),0.5)</f>
        <v>6.85</v>
      </c>
      <c r="I503" cm="1">
        <f t="array" ref="I503">PERCENTILE(IF(Table1[Director Name] = Table1113[[#This Row],[Director Name]],Table1[imdb_score]),0.75)</f>
        <v>7.3250000000000002</v>
      </c>
      <c r="J503" cm="1">
        <f t="array" ref="J503">PERCENTILE(IF(Table1[Director Name] = Table1113[[#This Row],[Director Name]],Table1[imdb_score]),1)</f>
        <v>7.7</v>
      </c>
    </row>
    <row r="504" spans="4:10" hidden="1">
      <c r="D504" t="s">
        <v>1411</v>
      </c>
      <c r="E504">
        <f>AVERAGEIF(Table1[Director Name],Table1113[[#This Row],[Director Name]],Table1[imdb_score])</f>
        <v>6.9249999999999998</v>
      </c>
      <c r="F504">
        <f>COUNTIF(Table1[Director Name],Table1113[[#This Row],[Director Name]])</f>
        <v>4</v>
      </c>
      <c r="G504" cm="1">
        <f t="array" ref="G504">PERCENTILE(IF(Table1[Director Name] = Table1113[[#This Row],[Director Name]],Table1[imdb_score]),0.25)</f>
        <v>6.25</v>
      </c>
      <c r="H504" cm="1">
        <f t="array" ref="H504">PERCENTILE(IF(Table1[Director Name] = Table1113[[#This Row],[Director Name]],Table1[imdb_score]),0.5)</f>
        <v>6.8000000000000007</v>
      </c>
      <c r="I504" cm="1">
        <f t="array" ref="I504">PERCENTILE(IF(Table1[Director Name] = Table1113[[#This Row],[Director Name]],Table1[imdb_score]),0.75)</f>
        <v>7.4750000000000005</v>
      </c>
      <c r="J504" cm="1">
        <f t="array" ref="J504">PERCENTILE(IF(Table1[Director Name] = Table1113[[#This Row],[Director Name]],Table1[imdb_score]),1)</f>
        <v>8.3000000000000007</v>
      </c>
    </row>
    <row r="505" spans="4:10">
      <c r="D505" t="s">
        <v>688</v>
      </c>
      <c r="E505">
        <f>AVERAGEIF(Table1[Director Name],Table1113[[#This Row],[Director Name]],Table1[imdb_score])</f>
        <v>6.916666666666667</v>
      </c>
      <c r="F505">
        <f>COUNTIF(Table1[Director Name],Table1113[[#This Row],[Director Name]])</f>
        <v>6</v>
      </c>
      <c r="G505" cm="1">
        <f t="array" ref="G505">PERCENTILE(IF(Table1[Director Name] = Table1113[[#This Row],[Director Name]],Table1[imdb_score]),0.25)</f>
        <v>6.625</v>
      </c>
      <c r="H505" cm="1">
        <f t="array" ref="H505">PERCENTILE(IF(Table1[Director Name] = Table1113[[#This Row],[Director Name]],Table1[imdb_score]),0.5)</f>
        <v>6.8000000000000007</v>
      </c>
      <c r="I505" cm="1">
        <f t="array" ref="I505">PERCENTILE(IF(Table1[Director Name] = Table1113[[#This Row],[Director Name]],Table1[imdb_score]),0.75)</f>
        <v>7.125</v>
      </c>
      <c r="J505" cm="1">
        <f t="array" ref="J505">PERCENTILE(IF(Table1[Director Name] = Table1113[[#This Row],[Director Name]],Table1[imdb_score]),1)</f>
        <v>7.8</v>
      </c>
    </row>
    <row r="506" spans="4:10">
      <c r="D506" t="s">
        <v>745</v>
      </c>
      <c r="E506">
        <f>AVERAGEIF(Table1[Director Name],Table1113[[#This Row],[Director Name]],Table1[imdb_score])</f>
        <v>6.9166666666666652</v>
      </c>
      <c r="F506">
        <f>COUNTIF(Table1[Director Name],Table1113[[#This Row],[Director Name]])</f>
        <v>6</v>
      </c>
      <c r="G506" cm="1">
        <f t="array" ref="G506">PERCENTILE(IF(Table1[Director Name] = Table1113[[#This Row],[Director Name]],Table1[imdb_score]),0.25)</f>
        <v>6.25</v>
      </c>
      <c r="H506" cm="1">
        <f t="array" ref="H506">PERCENTILE(IF(Table1[Director Name] = Table1113[[#This Row],[Director Name]],Table1[imdb_score]),0.5)</f>
        <v>6.95</v>
      </c>
      <c r="I506" cm="1">
        <f t="array" ref="I506">PERCENTILE(IF(Table1[Director Name] = Table1113[[#This Row],[Director Name]],Table1[imdb_score]),0.75)</f>
        <v>7.3500000000000005</v>
      </c>
      <c r="J506" cm="1">
        <f t="array" ref="J506">PERCENTILE(IF(Table1[Director Name] = Table1113[[#This Row],[Director Name]],Table1[imdb_score]),1)</f>
        <v>8.6999999999999993</v>
      </c>
    </row>
    <row r="507" spans="4:10">
      <c r="D507" t="s">
        <v>313</v>
      </c>
      <c r="E507">
        <f>AVERAGEIF(Table1[Director Name],Table1113[[#This Row],[Director Name]],Table1[imdb_score])</f>
        <v>6.9153846153846166</v>
      </c>
      <c r="F507">
        <f>COUNTIF(Table1[Director Name],Table1113[[#This Row],[Director Name]])</f>
        <v>13</v>
      </c>
      <c r="G507" cm="1">
        <f t="array" ref="G507">PERCENTILE(IF(Table1[Director Name] = Table1113[[#This Row],[Director Name]],Table1[imdb_score]),0.25)</f>
        <v>6.1</v>
      </c>
      <c r="H507" cm="1">
        <f t="array" ref="H507">PERCENTILE(IF(Table1[Director Name] = Table1113[[#This Row],[Director Name]],Table1[imdb_score]),0.5)</f>
        <v>7.2</v>
      </c>
      <c r="I507" cm="1">
        <f t="array" ref="I507">PERCENTILE(IF(Table1[Director Name] = Table1113[[#This Row],[Director Name]],Table1[imdb_score]),0.75)</f>
        <v>7.9</v>
      </c>
      <c r="J507" cm="1">
        <f t="array" ref="J507">PERCENTILE(IF(Table1[Director Name] = Table1113[[#This Row],[Director Name]],Table1[imdb_score]),1)</f>
        <v>8.1999999999999993</v>
      </c>
    </row>
    <row r="508" spans="4:10">
      <c r="D508" t="s">
        <v>320</v>
      </c>
      <c r="E508">
        <f>AVERAGEIF(Table1[Director Name],Table1113[[#This Row],[Director Name]],Table1[imdb_score])</f>
        <v>6.9076923076923062</v>
      </c>
      <c r="F508">
        <f>COUNTIF(Table1[Director Name],Table1113[[#This Row],[Director Name]])</f>
        <v>13</v>
      </c>
      <c r="G508" cm="1">
        <f t="array" ref="G508">PERCENTILE(IF(Table1[Director Name] = Table1113[[#This Row],[Director Name]],Table1[imdb_score]),0.25)</f>
        <v>6.4</v>
      </c>
      <c r="H508" cm="1">
        <f t="array" ref="H508">PERCENTILE(IF(Table1[Director Name] = Table1113[[#This Row],[Director Name]],Table1[imdb_score]),0.5)</f>
        <v>7.1</v>
      </c>
      <c r="I508" cm="1">
        <f t="array" ref="I508">PERCENTILE(IF(Table1[Director Name] = Table1113[[#This Row],[Director Name]],Table1[imdb_score]),0.75)</f>
        <v>7.3</v>
      </c>
      <c r="J508" cm="1">
        <f t="array" ref="J508">PERCENTILE(IF(Table1[Director Name] = Table1113[[#This Row],[Director Name]],Table1[imdb_score]),1)</f>
        <v>8.1</v>
      </c>
    </row>
    <row r="509" spans="4:10" hidden="1">
      <c r="D509" t="s">
        <v>1353</v>
      </c>
      <c r="E509">
        <f>AVERAGEIF(Table1[Director Name],Table1113[[#This Row],[Director Name]],Table1[imdb_score])</f>
        <v>6.9</v>
      </c>
      <c r="F509">
        <f>COUNTIF(Table1[Director Name],Table1113[[#This Row],[Director Name]])</f>
        <v>4</v>
      </c>
      <c r="G509" cm="1">
        <f t="array" ref="G509">PERCENTILE(IF(Table1[Director Name] = Table1113[[#This Row],[Director Name]],Table1[imdb_score]),0.25)</f>
        <v>6.9</v>
      </c>
      <c r="H509" cm="1">
        <f t="array" ref="H509">PERCENTILE(IF(Table1[Director Name] = Table1113[[#This Row],[Director Name]],Table1[imdb_score]),0.5)</f>
        <v>7.4</v>
      </c>
      <c r="I509" cm="1">
        <f t="array" ref="I509">PERCENTILE(IF(Table1[Director Name] = Table1113[[#This Row],[Director Name]],Table1[imdb_score]),0.75)</f>
        <v>7.4</v>
      </c>
      <c r="J509" cm="1">
        <f t="array" ref="J509">PERCENTILE(IF(Table1[Director Name] = Table1113[[#This Row],[Director Name]],Table1[imdb_score]),1)</f>
        <v>7.4</v>
      </c>
    </row>
    <row r="510" spans="4:10" hidden="1">
      <c r="D510" t="s">
        <v>2305</v>
      </c>
      <c r="E510">
        <f>AVERAGEIF(Table1[Director Name],Table1113[[#This Row],[Director Name]],Table1[imdb_score])</f>
        <v>6.9</v>
      </c>
      <c r="F510">
        <f>COUNTIF(Table1[Director Name],Table1113[[#This Row],[Director Name]])</f>
        <v>2</v>
      </c>
      <c r="G510" cm="1">
        <f t="array" ref="G510">PERCENTILE(IF(Table1[Director Name] = Table1113[[#This Row],[Director Name]],Table1[imdb_score]),0.25)</f>
        <v>6.35</v>
      </c>
      <c r="H510" cm="1">
        <f t="array" ref="H510">PERCENTILE(IF(Table1[Director Name] = Table1113[[#This Row],[Director Name]],Table1[imdb_score]),0.5)</f>
        <v>6.9</v>
      </c>
      <c r="I510" cm="1">
        <f t="array" ref="I510">PERCENTILE(IF(Table1[Director Name] = Table1113[[#This Row],[Director Name]],Table1[imdb_score]),0.75)</f>
        <v>7.45</v>
      </c>
      <c r="J510" cm="1">
        <f t="array" ref="J510">PERCENTILE(IF(Table1[Director Name] = Table1113[[#This Row],[Director Name]],Table1[imdb_score]),1)</f>
        <v>8</v>
      </c>
    </row>
    <row r="511" spans="4:10" hidden="1">
      <c r="D511" t="s">
        <v>1162</v>
      </c>
      <c r="E511">
        <f>AVERAGEIF(Table1[Director Name],Table1113[[#This Row],[Director Name]],Table1[imdb_score])</f>
        <v>6.9</v>
      </c>
      <c r="F511">
        <f>COUNTIF(Table1[Director Name],Table1113[[#This Row],[Director Name]])</f>
        <v>2</v>
      </c>
      <c r="G511" cm="1">
        <f t="array" ref="G511">PERCENTILE(IF(Table1[Director Name] = Table1113[[#This Row],[Director Name]],Table1[imdb_score]),0.25)</f>
        <v>6.65</v>
      </c>
      <c r="H511" cm="1">
        <f t="array" ref="H511">PERCENTILE(IF(Table1[Director Name] = Table1113[[#This Row],[Director Name]],Table1[imdb_score]),0.5)</f>
        <v>6.9</v>
      </c>
      <c r="I511" cm="1">
        <f t="array" ref="I511">PERCENTILE(IF(Table1[Director Name] = Table1113[[#This Row],[Director Name]],Table1[imdb_score]),0.75)</f>
        <v>7.15</v>
      </c>
      <c r="J511" cm="1">
        <f t="array" ref="J511">PERCENTILE(IF(Table1[Director Name] = Table1113[[#This Row],[Director Name]],Table1[imdb_score]),1)</f>
        <v>7.4</v>
      </c>
    </row>
    <row r="512" spans="4:10" hidden="1">
      <c r="D512" t="s">
        <v>2348</v>
      </c>
      <c r="E512">
        <f>AVERAGEIF(Table1[Director Name],Table1113[[#This Row],[Director Name]],Table1[imdb_score])</f>
        <v>6.9</v>
      </c>
      <c r="F512">
        <f>COUNTIF(Table1[Director Name],Table1113[[#This Row],[Director Name]])</f>
        <v>2</v>
      </c>
      <c r="G512" cm="1">
        <f t="array" ref="G512">PERCENTILE(IF(Table1[Director Name] = Table1113[[#This Row],[Director Name]],Table1[imdb_score]),0.25)</f>
        <v>6.85</v>
      </c>
      <c r="H512" cm="1">
        <f t="array" ref="H512">PERCENTILE(IF(Table1[Director Name] = Table1113[[#This Row],[Director Name]],Table1[imdb_score]),0.5)</f>
        <v>6.9</v>
      </c>
      <c r="I512" cm="1">
        <f t="array" ref="I512">PERCENTILE(IF(Table1[Director Name] = Table1113[[#This Row],[Director Name]],Table1[imdb_score]),0.75)</f>
        <v>6.95</v>
      </c>
      <c r="J512" cm="1">
        <f t="array" ref="J512">PERCENTILE(IF(Table1[Director Name] = Table1113[[#This Row],[Director Name]],Table1[imdb_score]),1)</f>
        <v>7</v>
      </c>
    </row>
    <row r="513" spans="4:10" hidden="1">
      <c r="D513" t="s">
        <v>1293</v>
      </c>
      <c r="E513">
        <f>AVERAGEIF(Table1[Director Name],Table1113[[#This Row],[Director Name]],Table1[imdb_score])</f>
        <v>6.9</v>
      </c>
      <c r="F513">
        <f>COUNTIF(Table1[Director Name],Table1113[[#This Row],[Director Name]])</f>
        <v>2</v>
      </c>
      <c r="G513" cm="1">
        <f t="array" ref="G513">PERCENTILE(IF(Table1[Director Name] = Table1113[[#This Row],[Director Name]],Table1[imdb_score]),0.25)</f>
        <v>6.8</v>
      </c>
      <c r="H513" cm="1">
        <f t="array" ref="H513">PERCENTILE(IF(Table1[Director Name] = Table1113[[#This Row],[Director Name]],Table1[imdb_score]),0.5)</f>
        <v>6.9</v>
      </c>
      <c r="I513" cm="1">
        <f t="array" ref="I513">PERCENTILE(IF(Table1[Director Name] = Table1113[[#This Row],[Director Name]],Table1[imdb_score]),0.75)</f>
        <v>7</v>
      </c>
      <c r="J513" cm="1">
        <f t="array" ref="J513">PERCENTILE(IF(Table1[Director Name] = Table1113[[#This Row],[Director Name]],Table1[imdb_score]),1)</f>
        <v>7.1</v>
      </c>
    </row>
    <row r="514" spans="4:10" hidden="1">
      <c r="D514" t="s">
        <v>2686</v>
      </c>
      <c r="E514">
        <f>AVERAGEIF(Table1[Director Name],Table1113[[#This Row],[Director Name]],Table1[imdb_score])</f>
        <v>6.9</v>
      </c>
      <c r="F514">
        <f>COUNTIF(Table1[Director Name],Table1113[[#This Row],[Director Name]])</f>
        <v>2</v>
      </c>
      <c r="G514" cm="1">
        <f t="array" ref="G514">PERCENTILE(IF(Table1[Director Name] = Table1113[[#This Row],[Director Name]],Table1[imdb_score]),0.25)</f>
        <v>6.8</v>
      </c>
      <c r="H514" cm="1">
        <f t="array" ref="H514">PERCENTILE(IF(Table1[Director Name] = Table1113[[#This Row],[Director Name]],Table1[imdb_score]),0.5)</f>
        <v>6.9</v>
      </c>
      <c r="I514" cm="1">
        <f t="array" ref="I514">PERCENTILE(IF(Table1[Director Name] = Table1113[[#This Row],[Director Name]],Table1[imdb_score]),0.75)</f>
        <v>7</v>
      </c>
      <c r="J514" cm="1">
        <f t="array" ref="J514">PERCENTILE(IF(Table1[Director Name] = Table1113[[#This Row],[Director Name]],Table1[imdb_score]),1)</f>
        <v>7.1</v>
      </c>
    </row>
    <row r="515" spans="4:10" hidden="1">
      <c r="D515" t="s">
        <v>2706</v>
      </c>
      <c r="E515">
        <f>AVERAGEIF(Table1[Director Name],Table1113[[#This Row],[Director Name]],Table1[imdb_score])</f>
        <v>6.9</v>
      </c>
      <c r="F515">
        <f>COUNTIF(Table1[Director Name],Table1113[[#This Row],[Director Name]])</f>
        <v>2</v>
      </c>
      <c r="G515" cm="1">
        <f t="array" ref="G515">PERCENTILE(IF(Table1[Director Name] = Table1113[[#This Row],[Director Name]],Table1[imdb_score]),0.25)</f>
        <v>6.8</v>
      </c>
      <c r="H515" cm="1">
        <f t="array" ref="H515">PERCENTILE(IF(Table1[Director Name] = Table1113[[#This Row],[Director Name]],Table1[imdb_score]),0.5)</f>
        <v>6.9</v>
      </c>
      <c r="I515" cm="1">
        <f t="array" ref="I515">PERCENTILE(IF(Table1[Director Name] = Table1113[[#This Row],[Director Name]],Table1[imdb_score]),0.75)</f>
        <v>7</v>
      </c>
      <c r="J515" cm="1">
        <f t="array" ref="J515">PERCENTILE(IF(Table1[Director Name] = Table1113[[#This Row],[Director Name]],Table1[imdb_score]),1)</f>
        <v>7.1</v>
      </c>
    </row>
    <row r="516" spans="4:10" hidden="1">
      <c r="D516" t="s">
        <v>2837</v>
      </c>
      <c r="E516">
        <f>AVERAGEIF(Table1[Director Name],Table1113[[#This Row],[Director Name]],Table1[imdb_score])</f>
        <v>6.9</v>
      </c>
      <c r="F516">
        <f>COUNTIF(Table1[Director Name],Table1113[[#This Row],[Director Name]])</f>
        <v>2</v>
      </c>
      <c r="G516" cm="1">
        <f t="array" ref="G516">PERCENTILE(IF(Table1[Director Name] = Table1113[[#This Row],[Director Name]],Table1[imdb_score]),0.25)</f>
        <v>6.75</v>
      </c>
      <c r="H516" cm="1">
        <f t="array" ref="H516">PERCENTILE(IF(Table1[Director Name] = Table1113[[#This Row],[Director Name]],Table1[imdb_score]),0.5)</f>
        <v>6.9</v>
      </c>
      <c r="I516" cm="1">
        <f t="array" ref="I516">PERCENTILE(IF(Table1[Director Name] = Table1113[[#This Row],[Director Name]],Table1[imdb_score]),0.75)</f>
        <v>7.05</v>
      </c>
      <c r="J516" cm="1">
        <f t="array" ref="J516">PERCENTILE(IF(Table1[Director Name] = Table1113[[#This Row],[Director Name]],Table1[imdb_score]),1)</f>
        <v>7.2</v>
      </c>
    </row>
    <row r="517" spans="4:10" hidden="1">
      <c r="D517" t="s">
        <v>2855</v>
      </c>
      <c r="E517">
        <f>AVERAGEIF(Table1[Director Name],Table1113[[#This Row],[Director Name]],Table1[imdb_score])</f>
        <v>6.9</v>
      </c>
      <c r="F517">
        <f>COUNTIF(Table1[Director Name],Table1113[[#This Row],[Director Name]])</f>
        <v>2</v>
      </c>
      <c r="G517" cm="1">
        <f t="array" ref="G517">PERCENTILE(IF(Table1[Director Name] = Table1113[[#This Row],[Director Name]],Table1[imdb_score]),0.25)</f>
        <v>6.75</v>
      </c>
      <c r="H517" cm="1">
        <f t="array" ref="H517">PERCENTILE(IF(Table1[Director Name] = Table1113[[#This Row],[Director Name]],Table1[imdb_score]),0.5)</f>
        <v>6.9</v>
      </c>
      <c r="I517" cm="1">
        <f t="array" ref="I517">PERCENTILE(IF(Table1[Director Name] = Table1113[[#This Row],[Director Name]],Table1[imdb_score]),0.75)</f>
        <v>7.05</v>
      </c>
      <c r="J517" cm="1">
        <f t="array" ref="J517">PERCENTILE(IF(Table1[Director Name] = Table1113[[#This Row],[Director Name]],Table1[imdb_score]),1)</f>
        <v>7.2</v>
      </c>
    </row>
    <row r="518" spans="4:10" hidden="1">
      <c r="D518" t="s">
        <v>427</v>
      </c>
      <c r="E518">
        <f>AVERAGEIF(Table1[Director Name],Table1113[[#This Row],[Director Name]],Table1[imdb_score])</f>
        <v>6.9</v>
      </c>
      <c r="F518">
        <f>COUNTIF(Table1[Director Name],Table1113[[#This Row],[Director Name]])</f>
        <v>2</v>
      </c>
      <c r="G518" cm="1">
        <f t="array" ref="G518">PERCENTILE(IF(Table1[Director Name] = Table1113[[#This Row],[Director Name]],Table1[imdb_score]),0.25)</f>
        <v>6.75</v>
      </c>
      <c r="H518" cm="1">
        <f t="array" ref="H518">PERCENTILE(IF(Table1[Director Name] = Table1113[[#This Row],[Director Name]],Table1[imdb_score]),0.5)</f>
        <v>6.9</v>
      </c>
      <c r="I518" cm="1">
        <f t="array" ref="I518">PERCENTILE(IF(Table1[Director Name] = Table1113[[#This Row],[Director Name]],Table1[imdb_score]),0.75)</f>
        <v>7.05</v>
      </c>
      <c r="J518" cm="1">
        <f t="array" ref="J518">PERCENTILE(IF(Table1[Director Name] = Table1113[[#This Row],[Director Name]],Table1[imdb_score]),1)</f>
        <v>7.2</v>
      </c>
    </row>
    <row r="519" spans="4:10" hidden="1">
      <c r="D519" t="s">
        <v>1795</v>
      </c>
      <c r="E519">
        <f>AVERAGEIF(Table1[Director Name],Table1113[[#This Row],[Director Name]],Table1[imdb_score])</f>
        <v>6.9</v>
      </c>
      <c r="F519">
        <f>COUNTIF(Table1[Director Name],Table1113[[#This Row],[Director Name]])</f>
        <v>2</v>
      </c>
      <c r="G519" cm="1">
        <f t="array" ref="G519">PERCENTILE(IF(Table1[Director Name] = Table1113[[#This Row],[Director Name]],Table1[imdb_score]),0.25)</f>
        <v>6.75</v>
      </c>
      <c r="H519" cm="1">
        <f t="array" ref="H519">PERCENTILE(IF(Table1[Director Name] = Table1113[[#This Row],[Director Name]],Table1[imdb_score]),0.5)</f>
        <v>6.9</v>
      </c>
      <c r="I519" cm="1">
        <f t="array" ref="I519">PERCENTILE(IF(Table1[Director Name] = Table1113[[#This Row],[Director Name]],Table1[imdb_score]),0.75)</f>
        <v>7.05</v>
      </c>
      <c r="J519" cm="1">
        <f t="array" ref="J519">PERCENTILE(IF(Table1[Director Name] = Table1113[[#This Row],[Director Name]],Table1[imdb_score]),1)</f>
        <v>7.2</v>
      </c>
    </row>
    <row r="520" spans="4:10" hidden="1">
      <c r="D520" t="s">
        <v>3457</v>
      </c>
      <c r="E520">
        <f>AVERAGEIF(Table1[Director Name],Table1113[[#This Row],[Director Name]],Table1[imdb_score])</f>
        <v>6.9</v>
      </c>
      <c r="F520">
        <f>COUNTIF(Table1[Director Name],Table1113[[#This Row],[Director Name]])</f>
        <v>1</v>
      </c>
      <c r="G520" cm="1">
        <f t="array" ref="G520">PERCENTILE(IF(Table1[Director Name] = Table1113[[#This Row],[Director Name]],Table1[imdb_score]),0.25)</f>
        <v>6.9</v>
      </c>
      <c r="H520" cm="1">
        <f t="array" ref="H520">PERCENTILE(IF(Table1[Director Name] = Table1113[[#This Row],[Director Name]],Table1[imdb_score]),0.5)</f>
        <v>6.9</v>
      </c>
      <c r="I520" cm="1">
        <f t="array" ref="I520">PERCENTILE(IF(Table1[Director Name] = Table1113[[#This Row],[Director Name]],Table1[imdb_score]),0.75)</f>
        <v>6.9</v>
      </c>
      <c r="J520" cm="1">
        <f t="array" ref="J520">PERCENTILE(IF(Table1[Director Name] = Table1113[[#This Row],[Director Name]],Table1[imdb_score]),1)</f>
        <v>6.9</v>
      </c>
    </row>
    <row r="521" spans="4:10" hidden="1">
      <c r="D521" t="s">
        <v>1092</v>
      </c>
      <c r="E521">
        <f>AVERAGEIF(Table1[Director Name],Table1113[[#This Row],[Director Name]],Table1[imdb_score])</f>
        <v>6.9</v>
      </c>
      <c r="F521">
        <f>COUNTIF(Table1[Director Name],Table1113[[#This Row],[Director Name]])</f>
        <v>1</v>
      </c>
      <c r="G521" cm="1">
        <f t="array" ref="G521">PERCENTILE(IF(Table1[Director Name] = Table1113[[#This Row],[Director Name]],Table1[imdb_score]),0.25)</f>
        <v>6.9</v>
      </c>
      <c r="H521" cm="1">
        <f t="array" ref="H521">PERCENTILE(IF(Table1[Director Name] = Table1113[[#This Row],[Director Name]],Table1[imdb_score]),0.5)</f>
        <v>6.9</v>
      </c>
      <c r="I521" cm="1">
        <f t="array" ref="I521">PERCENTILE(IF(Table1[Director Name] = Table1113[[#This Row],[Director Name]],Table1[imdb_score]),0.75)</f>
        <v>6.9</v>
      </c>
      <c r="J521" cm="1">
        <f t="array" ref="J521">PERCENTILE(IF(Table1[Director Name] = Table1113[[#This Row],[Director Name]],Table1[imdb_score]),1)</f>
        <v>6.9</v>
      </c>
    </row>
    <row r="522" spans="4:10" hidden="1">
      <c r="D522" t="s">
        <v>3569</v>
      </c>
      <c r="E522">
        <f>AVERAGEIF(Table1[Director Name],Table1113[[#This Row],[Director Name]],Table1[imdb_score])</f>
        <v>6.9</v>
      </c>
      <c r="F522">
        <f>COUNTIF(Table1[Director Name],Table1113[[#This Row],[Director Name]])</f>
        <v>1</v>
      </c>
      <c r="G522" cm="1">
        <f t="array" ref="G522">PERCENTILE(IF(Table1[Director Name] = Table1113[[#This Row],[Director Name]],Table1[imdb_score]),0.25)</f>
        <v>6.9</v>
      </c>
      <c r="H522" cm="1">
        <f t="array" ref="H522">PERCENTILE(IF(Table1[Director Name] = Table1113[[#This Row],[Director Name]],Table1[imdb_score]),0.5)</f>
        <v>6.9</v>
      </c>
      <c r="I522" cm="1">
        <f t="array" ref="I522">PERCENTILE(IF(Table1[Director Name] = Table1113[[#This Row],[Director Name]],Table1[imdb_score]),0.75)</f>
        <v>6.9</v>
      </c>
      <c r="J522" cm="1">
        <f t="array" ref="J522">PERCENTILE(IF(Table1[Director Name] = Table1113[[#This Row],[Director Name]],Table1[imdb_score]),1)</f>
        <v>6.9</v>
      </c>
    </row>
    <row r="523" spans="4:10" hidden="1">
      <c r="D523" t="s">
        <v>3620</v>
      </c>
      <c r="E523">
        <f>AVERAGEIF(Table1[Director Name],Table1113[[#This Row],[Director Name]],Table1[imdb_score])</f>
        <v>6.9</v>
      </c>
      <c r="F523">
        <f>COUNTIF(Table1[Director Name],Table1113[[#This Row],[Director Name]])</f>
        <v>1</v>
      </c>
      <c r="G523" cm="1">
        <f t="array" ref="G523">PERCENTILE(IF(Table1[Director Name] = Table1113[[#This Row],[Director Name]],Table1[imdb_score]),0.25)</f>
        <v>6.9</v>
      </c>
      <c r="H523" cm="1">
        <f t="array" ref="H523">PERCENTILE(IF(Table1[Director Name] = Table1113[[#This Row],[Director Name]],Table1[imdb_score]),0.5)</f>
        <v>6.9</v>
      </c>
      <c r="I523" cm="1">
        <f t="array" ref="I523">PERCENTILE(IF(Table1[Director Name] = Table1113[[#This Row],[Director Name]],Table1[imdb_score]),0.75)</f>
        <v>6.9</v>
      </c>
      <c r="J523" cm="1">
        <f t="array" ref="J523">PERCENTILE(IF(Table1[Director Name] = Table1113[[#This Row],[Director Name]],Table1[imdb_score]),1)</f>
        <v>6.9</v>
      </c>
    </row>
    <row r="524" spans="4:10" hidden="1">
      <c r="D524" t="s">
        <v>3738</v>
      </c>
      <c r="E524">
        <f>AVERAGEIF(Table1[Director Name],Table1113[[#This Row],[Director Name]],Table1[imdb_score])</f>
        <v>6.9</v>
      </c>
      <c r="F524">
        <f>COUNTIF(Table1[Director Name],Table1113[[#This Row],[Director Name]])</f>
        <v>1</v>
      </c>
      <c r="G524" cm="1">
        <f t="array" ref="G524">PERCENTILE(IF(Table1[Director Name] = Table1113[[#This Row],[Director Name]],Table1[imdb_score]),0.25)</f>
        <v>6.9</v>
      </c>
      <c r="H524" cm="1">
        <f t="array" ref="H524">PERCENTILE(IF(Table1[Director Name] = Table1113[[#This Row],[Director Name]],Table1[imdb_score]),0.5)</f>
        <v>6.9</v>
      </c>
      <c r="I524" cm="1">
        <f t="array" ref="I524">PERCENTILE(IF(Table1[Director Name] = Table1113[[#This Row],[Director Name]],Table1[imdb_score]),0.75)</f>
        <v>6.9</v>
      </c>
      <c r="J524" cm="1">
        <f t="array" ref="J524">PERCENTILE(IF(Table1[Director Name] = Table1113[[#This Row],[Director Name]],Table1[imdb_score]),1)</f>
        <v>6.9</v>
      </c>
    </row>
    <row r="525" spans="4:10" hidden="1">
      <c r="D525" t="s">
        <v>3786</v>
      </c>
      <c r="E525">
        <f>AVERAGEIF(Table1[Director Name],Table1113[[#This Row],[Director Name]],Table1[imdb_score])</f>
        <v>6.9</v>
      </c>
      <c r="F525">
        <f>COUNTIF(Table1[Director Name],Table1113[[#This Row],[Director Name]])</f>
        <v>1</v>
      </c>
      <c r="G525" cm="1">
        <f t="array" ref="G525">PERCENTILE(IF(Table1[Director Name] = Table1113[[#This Row],[Director Name]],Table1[imdb_score]),0.25)</f>
        <v>6.9</v>
      </c>
      <c r="H525" cm="1">
        <f t="array" ref="H525">PERCENTILE(IF(Table1[Director Name] = Table1113[[#This Row],[Director Name]],Table1[imdb_score]),0.5)</f>
        <v>6.9</v>
      </c>
      <c r="I525" cm="1">
        <f t="array" ref="I525">PERCENTILE(IF(Table1[Director Name] = Table1113[[#This Row],[Director Name]],Table1[imdb_score]),0.75)</f>
        <v>6.9</v>
      </c>
      <c r="J525" cm="1">
        <f t="array" ref="J525">PERCENTILE(IF(Table1[Director Name] = Table1113[[#This Row],[Director Name]],Table1[imdb_score]),1)</f>
        <v>6.9</v>
      </c>
    </row>
    <row r="526" spans="4:10" hidden="1">
      <c r="D526" t="s">
        <v>3837</v>
      </c>
      <c r="E526">
        <f>AVERAGEIF(Table1[Director Name],Table1113[[#This Row],[Director Name]],Table1[imdb_score])</f>
        <v>6.9</v>
      </c>
      <c r="F526">
        <f>COUNTIF(Table1[Director Name],Table1113[[#This Row],[Director Name]])</f>
        <v>1</v>
      </c>
      <c r="G526" cm="1">
        <f t="array" ref="G526">PERCENTILE(IF(Table1[Director Name] = Table1113[[#This Row],[Director Name]],Table1[imdb_score]),0.25)</f>
        <v>6.9</v>
      </c>
      <c r="H526" cm="1">
        <f t="array" ref="H526">PERCENTILE(IF(Table1[Director Name] = Table1113[[#This Row],[Director Name]],Table1[imdb_score]),0.5)</f>
        <v>6.9</v>
      </c>
      <c r="I526" cm="1">
        <f t="array" ref="I526">PERCENTILE(IF(Table1[Director Name] = Table1113[[#This Row],[Director Name]],Table1[imdb_score]),0.75)</f>
        <v>6.9</v>
      </c>
      <c r="J526" cm="1">
        <f t="array" ref="J526">PERCENTILE(IF(Table1[Director Name] = Table1113[[#This Row],[Director Name]],Table1[imdb_score]),1)</f>
        <v>6.9</v>
      </c>
    </row>
    <row r="527" spans="4:10" hidden="1">
      <c r="D527" t="s">
        <v>3854</v>
      </c>
      <c r="E527">
        <f>AVERAGEIF(Table1[Director Name],Table1113[[#This Row],[Director Name]],Table1[imdb_score])</f>
        <v>6.9</v>
      </c>
      <c r="F527">
        <f>COUNTIF(Table1[Director Name],Table1113[[#This Row],[Director Name]])</f>
        <v>1</v>
      </c>
      <c r="G527" cm="1">
        <f t="array" ref="G527">PERCENTILE(IF(Table1[Director Name] = Table1113[[#This Row],[Director Name]],Table1[imdb_score]),0.25)</f>
        <v>6.9</v>
      </c>
      <c r="H527" cm="1">
        <f t="array" ref="H527">PERCENTILE(IF(Table1[Director Name] = Table1113[[#This Row],[Director Name]],Table1[imdb_score]),0.5)</f>
        <v>6.9</v>
      </c>
      <c r="I527" cm="1">
        <f t="array" ref="I527">PERCENTILE(IF(Table1[Director Name] = Table1113[[#This Row],[Director Name]],Table1[imdb_score]),0.75)</f>
        <v>6.9</v>
      </c>
      <c r="J527" cm="1">
        <f t="array" ref="J527">PERCENTILE(IF(Table1[Director Name] = Table1113[[#This Row],[Director Name]],Table1[imdb_score]),1)</f>
        <v>6.9</v>
      </c>
    </row>
    <row r="528" spans="4:10" hidden="1">
      <c r="D528" t="s">
        <v>3942</v>
      </c>
      <c r="E528">
        <f>AVERAGEIF(Table1[Director Name],Table1113[[#This Row],[Director Name]],Table1[imdb_score])</f>
        <v>6.9</v>
      </c>
      <c r="F528">
        <f>COUNTIF(Table1[Director Name],Table1113[[#This Row],[Director Name]])</f>
        <v>1</v>
      </c>
      <c r="G528" cm="1">
        <f t="array" ref="G528">PERCENTILE(IF(Table1[Director Name] = Table1113[[#This Row],[Director Name]],Table1[imdb_score]),0.25)</f>
        <v>6.9</v>
      </c>
      <c r="H528" cm="1">
        <f t="array" ref="H528">PERCENTILE(IF(Table1[Director Name] = Table1113[[#This Row],[Director Name]],Table1[imdb_score]),0.5)</f>
        <v>6.9</v>
      </c>
      <c r="I528" cm="1">
        <f t="array" ref="I528">PERCENTILE(IF(Table1[Director Name] = Table1113[[#This Row],[Director Name]],Table1[imdb_score]),0.75)</f>
        <v>6.9</v>
      </c>
      <c r="J528" cm="1">
        <f t="array" ref="J528">PERCENTILE(IF(Table1[Director Name] = Table1113[[#This Row],[Director Name]],Table1[imdb_score]),1)</f>
        <v>6.9</v>
      </c>
    </row>
    <row r="529" spans="4:10" hidden="1">
      <c r="D529" t="s">
        <v>2259</v>
      </c>
      <c r="E529">
        <f>AVERAGEIF(Table1[Director Name],Table1113[[#This Row],[Director Name]],Table1[imdb_score])</f>
        <v>6.9</v>
      </c>
      <c r="F529">
        <f>COUNTIF(Table1[Director Name],Table1113[[#This Row],[Director Name]])</f>
        <v>1</v>
      </c>
      <c r="G529" cm="1">
        <f t="array" ref="G529">PERCENTILE(IF(Table1[Director Name] = Table1113[[#This Row],[Director Name]],Table1[imdb_score]),0.25)</f>
        <v>6.9</v>
      </c>
      <c r="H529" cm="1">
        <f t="array" ref="H529">PERCENTILE(IF(Table1[Director Name] = Table1113[[#This Row],[Director Name]],Table1[imdb_score]),0.5)</f>
        <v>6.9</v>
      </c>
      <c r="I529" cm="1">
        <f t="array" ref="I529">PERCENTILE(IF(Table1[Director Name] = Table1113[[#This Row],[Director Name]],Table1[imdb_score]),0.75)</f>
        <v>6.9</v>
      </c>
      <c r="J529" cm="1">
        <f t="array" ref="J529">PERCENTILE(IF(Table1[Director Name] = Table1113[[#This Row],[Director Name]],Table1[imdb_score]),1)</f>
        <v>6.9</v>
      </c>
    </row>
    <row r="530" spans="4:10" hidden="1">
      <c r="D530" t="s">
        <v>4002</v>
      </c>
      <c r="E530">
        <f>AVERAGEIF(Table1[Director Name],Table1113[[#This Row],[Director Name]],Table1[imdb_score])</f>
        <v>6.9</v>
      </c>
      <c r="F530">
        <f>COUNTIF(Table1[Director Name],Table1113[[#This Row],[Director Name]])</f>
        <v>1</v>
      </c>
      <c r="G530" cm="1">
        <f t="array" ref="G530">PERCENTILE(IF(Table1[Director Name] = Table1113[[#This Row],[Director Name]],Table1[imdb_score]),0.25)</f>
        <v>6.9</v>
      </c>
      <c r="H530" cm="1">
        <f t="array" ref="H530">PERCENTILE(IF(Table1[Director Name] = Table1113[[#This Row],[Director Name]],Table1[imdb_score]),0.5)</f>
        <v>6.9</v>
      </c>
      <c r="I530" cm="1">
        <f t="array" ref="I530">PERCENTILE(IF(Table1[Director Name] = Table1113[[#This Row],[Director Name]],Table1[imdb_score]),0.75)</f>
        <v>6.9</v>
      </c>
      <c r="J530" cm="1">
        <f t="array" ref="J530">PERCENTILE(IF(Table1[Director Name] = Table1113[[#This Row],[Director Name]],Table1[imdb_score]),1)</f>
        <v>6.9</v>
      </c>
    </row>
    <row r="531" spans="4:10" hidden="1">
      <c r="D531" t="s">
        <v>4103</v>
      </c>
      <c r="E531">
        <f>AVERAGEIF(Table1[Director Name],Table1113[[#This Row],[Director Name]],Table1[imdb_score])</f>
        <v>6.9</v>
      </c>
      <c r="F531">
        <f>COUNTIF(Table1[Director Name],Table1113[[#This Row],[Director Name]])</f>
        <v>1</v>
      </c>
      <c r="G531" cm="1">
        <f t="array" ref="G531">PERCENTILE(IF(Table1[Director Name] = Table1113[[#This Row],[Director Name]],Table1[imdb_score]),0.25)</f>
        <v>6.9</v>
      </c>
      <c r="H531" cm="1">
        <f t="array" ref="H531">PERCENTILE(IF(Table1[Director Name] = Table1113[[#This Row],[Director Name]],Table1[imdb_score]),0.5)</f>
        <v>6.9</v>
      </c>
      <c r="I531" cm="1">
        <f t="array" ref="I531">PERCENTILE(IF(Table1[Director Name] = Table1113[[#This Row],[Director Name]],Table1[imdb_score]),0.75)</f>
        <v>6.9</v>
      </c>
      <c r="J531" cm="1">
        <f t="array" ref="J531">PERCENTILE(IF(Table1[Director Name] = Table1113[[#This Row],[Director Name]],Table1[imdb_score]),1)</f>
        <v>6.9</v>
      </c>
    </row>
    <row r="532" spans="4:10" hidden="1">
      <c r="D532" t="s">
        <v>4281</v>
      </c>
      <c r="E532">
        <f>AVERAGEIF(Table1[Director Name],Table1113[[#This Row],[Director Name]],Table1[imdb_score])</f>
        <v>6.9</v>
      </c>
      <c r="F532">
        <f>COUNTIF(Table1[Director Name],Table1113[[#This Row],[Director Name]])</f>
        <v>1</v>
      </c>
      <c r="G532" cm="1">
        <f t="array" ref="G532">PERCENTILE(IF(Table1[Director Name] = Table1113[[#This Row],[Director Name]],Table1[imdb_score]),0.25)</f>
        <v>6.9</v>
      </c>
      <c r="H532" cm="1">
        <f t="array" ref="H532">PERCENTILE(IF(Table1[Director Name] = Table1113[[#This Row],[Director Name]],Table1[imdb_score]),0.5)</f>
        <v>6.9</v>
      </c>
      <c r="I532" cm="1">
        <f t="array" ref="I532">PERCENTILE(IF(Table1[Director Name] = Table1113[[#This Row],[Director Name]],Table1[imdb_score]),0.75)</f>
        <v>6.9</v>
      </c>
      <c r="J532" cm="1">
        <f t="array" ref="J532">PERCENTILE(IF(Table1[Director Name] = Table1113[[#This Row],[Director Name]],Table1[imdb_score]),1)</f>
        <v>6.9</v>
      </c>
    </row>
    <row r="533" spans="4:10" hidden="1">
      <c r="D533" t="s">
        <v>4413</v>
      </c>
      <c r="E533">
        <f>AVERAGEIF(Table1[Director Name],Table1113[[#This Row],[Director Name]],Table1[imdb_score])</f>
        <v>6.9</v>
      </c>
      <c r="F533">
        <f>COUNTIF(Table1[Director Name],Table1113[[#This Row],[Director Name]])</f>
        <v>1</v>
      </c>
      <c r="G533" cm="1">
        <f t="array" ref="G533">PERCENTILE(IF(Table1[Director Name] = Table1113[[#This Row],[Director Name]],Table1[imdb_score]),0.25)</f>
        <v>6.9</v>
      </c>
      <c r="H533" cm="1">
        <f t="array" ref="H533">PERCENTILE(IF(Table1[Director Name] = Table1113[[#This Row],[Director Name]],Table1[imdb_score]),0.5)</f>
        <v>6.9</v>
      </c>
      <c r="I533" cm="1">
        <f t="array" ref="I533">PERCENTILE(IF(Table1[Director Name] = Table1113[[#This Row],[Director Name]],Table1[imdb_score]),0.75)</f>
        <v>6.9</v>
      </c>
      <c r="J533" cm="1">
        <f t="array" ref="J533">PERCENTILE(IF(Table1[Director Name] = Table1113[[#This Row],[Director Name]],Table1[imdb_score]),1)</f>
        <v>6.9</v>
      </c>
    </row>
    <row r="534" spans="4:10" hidden="1">
      <c r="D534" t="s">
        <v>4426</v>
      </c>
      <c r="E534">
        <f>AVERAGEIF(Table1[Director Name],Table1113[[#This Row],[Director Name]],Table1[imdb_score])</f>
        <v>6.9</v>
      </c>
      <c r="F534">
        <f>COUNTIF(Table1[Director Name],Table1113[[#This Row],[Director Name]])</f>
        <v>1</v>
      </c>
      <c r="G534" cm="1">
        <f t="array" ref="G534">PERCENTILE(IF(Table1[Director Name] = Table1113[[#This Row],[Director Name]],Table1[imdb_score]),0.25)</f>
        <v>6.9</v>
      </c>
      <c r="H534" cm="1">
        <f t="array" ref="H534">PERCENTILE(IF(Table1[Director Name] = Table1113[[#This Row],[Director Name]],Table1[imdb_score]),0.5)</f>
        <v>6.9</v>
      </c>
      <c r="I534" cm="1">
        <f t="array" ref="I534">PERCENTILE(IF(Table1[Director Name] = Table1113[[#This Row],[Director Name]],Table1[imdb_score]),0.75)</f>
        <v>6.9</v>
      </c>
      <c r="J534" cm="1">
        <f t="array" ref="J534">PERCENTILE(IF(Table1[Director Name] = Table1113[[#This Row],[Director Name]],Table1[imdb_score]),1)</f>
        <v>6.9</v>
      </c>
    </row>
    <row r="535" spans="4:10" hidden="1">
      <c r="D535" t="s">
        <v>4628</v>
      </c>
      <c r="E535">
        <f>AVERAGEIF(Table1[Director Name],Table1113[[#This Row],[Director Name]],Table1[imdb_score])</f>
        <v>6.9</v>
      </c>
      <c r="F535">
        <f>COUNTIF(Table1[Director Name],Table1113[[#This Row],[Director Name]])</f>
        <v>1</v>
      </c>
      <c r="G535" cm="1">
        <f t="array" ref="G535">PERCENTILE(IF(Table1[Director Name] = Table1113[[#This Row],[Director Name]],Table1[imdb_score]),0.25)</f>
        <v>6.9</v>
      </c>
      <c r="H535" cm="1">
        <f t="array" ref="H535">PERCENTILE(IF(Table1[Director Name] = Table1113[[#This Row],[Director Name]],Table1[imdb_score]),0.5)</f>
        <v>6.9</v>
      </c>
      <c r="I535" cm="1">
        <f t="array" ref="I535">PERCENTILE(IF(Table1[Director Name] = Table1113[[#This Row],[Director Name]],Table1[imdb_score]),0.75)</f>
        <v>6.9</v>
      </c>
      <c r="J535" cm="1">
        <f t="array" ref="J535">PERCENTILE(IF(Table1[Director Name] = Table1113[[#This Row],[Director Name]],Table1[imdb_score]),1)</f>
        <v>6.9</v>
      </c>
    </row>
    <row r="536" spans="4:10" hidden="1">
      <c r="D536" t="s">
        <v>4800</v>
      </c>
      <c r="E536">
        <f>AVERAGEIF(Table1[Director Name],Table1113[[#This Row],[Director Name]],Table1[imdb_score])</f>
        <v>6.9</v>
      </c>
      <c r="F536">
        <f>COUNTIF(Table1[Director Name],Table1113[[#This Row],[Director Name]])</f>
        <v>1</v>
      </c>
      <c r="G536" cm="1">
        <f t="array" ref="G536">PERCENTILE(IF(Table1[Director Name] = Table1113[[#This Row],[Director Name]],Table1[imdb_score]),0.25)</f>
        <v>6.9</v>
      </c>
      <c r="H536" cm="1">
        <f t="array" ref="H536">PERCENTILE(IF(Table1[Director Name] = Table1113[[#This Row],[Director Name]],Table1[imdb_score]),0.5)</f>
        <v>6.9</v>
      </c>
      <c r="I536" cm="1">
        <f t="array" ref="I536">PERCENTILE(IF(Table1[Director Name] = Table1113[[#This Row],[Director Name]],Table1[imdb_score]),0.75)</f>
        <v>6.9</v>
      </c>
      <c r="J536" cm="1">
        <f t="array" ref="J536">PERCENTILE(IF(Table1[Director Name] = Table1113[[#This Row],[Director Name]],Table1[imdb_score]),1)</f>
        <v>6.9</v>
      </c>
    </row>
    <row r="537" spans="4:10" hidden="1">
      <c r="D537" t="s">
        <v>4992</v>
      </c>
      <c r="E537">
        <f>AVERAGEIF(Table1[Director Name],Table1113[[#This Row],[Director Name]],Table1[imdb_score])</f>
        <v>6.9</v>
      </c>
      <c r="F537">
        <f>COUNTIF(Table1[Director Name],Table1113[[#This Row],[Director Name]])</f>
        <v>1</v>
      </c>
      <c r="G537" cm="1">
        <f t="array" ref="G537">PERCENTILE(IF(Table1[Director Name] = Table1113[[#This Row],[Director Name]],Table1[imdb_score]),0.25)</f>
        <v>6.9</v>
      </c>
      <c r="H537" cm="1">
        <f t="array" ref="H537">PERCENTILE(IF(Table1[Director Name] = Table1113[[#This Row],[Director Name]],Table1[imdb_score]),0.5)</f>
        <v>6.9</v>
      </c>
      <c r="I537" cm="1">
        <f t="array" ref="I537">PERCENTILE(IF(Table1[Director Name] = Table1113[[#This Row],[Director Name]],Table1[imdb_score]),0.75)</f>
        <v>6.9</v>
      </c>
      <c r="J537" cm="1">
        <f t="array" ref="J537">PERCENTILE(IF(Table1[Director Name] = Table1113[[#This Row],[Director Name]],Table1[imdb_score]),1)</f>
        <v>6.9</v>
      </c>
    </row>
    <row r="538" spans="4:10" hidden="1">
      <c r="D538" t="s">
        <v>5093</v>
      </c>
      <c r="E538">
        <f>AVERAGEIF(Table1[Director Name],Table1113[[#This Row],[Director Name]],Table1[imdb_score])</f>
        <v>6.9</v>
      </c>
      <c r="F538">
        <f>COUNTIF(Table1[Director Name],Table1113[[#This Row],[Director Name]])</f>
        <v>1</v>
      </c>
      <c r="G538" cm="1">
        <f t="array" ref="G538">PERCENTILE(IF(Table1[Director Name] = Table1113[[#This Row],[Director Name]],Table1[imdb_score]),0.25)</f>
        <v>6.9</v>
      </c>
      <c r="H538" cm="1">
        <f t="array" ref="H538">PERCENTILE(IF(Table1[Director Name] = Table1113[[#This Row],[Director Name]],Table1[imdb_score]),0.5)</f>
        <v>6.9</v>
      </c>
      <c r="I538" cm="1">
        <f t="array" ref="I538">PERCENTILE(IF(Table1[Director Name] = Table1113[[#This Row],[Director Name]],Table1[imdb_score]),0.75)</f>
        <v>6.9</v>
      </c>
      <c r="J538" cm="1">
        <f t="array" ref="J538">PERCENTILE(IF(Table1[Director Name] = Table1113[[#This Row],[Director Name]],Table1[imdb_score]),1)</f>
        <v>6.9</v>
      </c>
    </row>
    <row r="539" spans="4:10" hidden="1">
      <c r="D539" t="s">
        <v>5207</v>
      </c>
      <c r="E539">
        <f>AVERAGEIF(Table1[Director Name],Table1113[[#This Row],[Director Name]],Table1[imdb_score])</f>
        <v>6.9</v>
      </c>
      <c r="F539">
        <f>COUNTIF(Table1[Director Name],Table1113[[#This Row],[Director Name]])</f>
        <v>1</v>
      </c>
      <c r="G539" cm="1">
        <f t="array" ref="G539">PERCENTILE(IF(Table1[Director Name] = Table1113[[#This Row],[Director Name]],Table1[imdb_score]),0.25)</f>
        <v>6.9</v>
      </c>
      <c r="H539" cm="1">
        <f t="array" ref="H539">PERCENTILE(IF(Table1[Director Name] = Table1113[[#This Row],[Director Name]],Table1[imdb_score]),0.5)</f>
        <v>6.9</v>
      </c>
      <c r="I539" cm="1">
        <f t="array" ref="I539">PERCENTILE(IF(Table1[Director Name] = Table1113[[#This Row],[Director Name]],Table1[imdb_score]),0.75)</f>
        <v>6.9</v>
      </c>
      <c r="J539" cm="1">
        <f t="array" ref="J539">PERCENTILE(IF(Table1[Director Name] = Table1113[[#This Row],[Director Name]],Table1[imdb_score]),1)</f>
        <v>6.9</v>
      </c>
    </row>
    <row r="540" spans="4:10" hidden="1">
      <c r="D540" t="s">
        <v>5284</v>
      </c>
      <c r="E540">
        <f>AVERAGEIF(Table1[Director Name],Table1113[[#This Row],[Director Name]],Table1[imdb_score])</f>
        <v>6.9</v>
      </c>
      <c r="F540">
        <f>COUNTIF(Table1[Director Name],Table1113[[#This Row],[Director Name]])</f>
        <v>1</v>
      </c>
      <c r="G540" cm="1">
        <f t="array" ref="G540">PERCENTILE(IF(Table1[Director Name] = Table1113[[#This Row],[Director Name]],Table1[imdb_score]),0.25)</f>
        <v>6.9</v>
      </c>
      <c r="H540" cm="1">
        <f t="array" ref="H540">PERCENTILE(IF(Table1[Director Name] = Table1113[[#This Row],[Director Name]],Table1[imdb_score]),0.5)</f>
        <v>6.9</v>
      </c>
      <c r="I540" cm="1">
        <f t="array" ref="I540">PERCENTILE(IF(Table1[Director Name] = Table1113[[#This Row],[Director Name]],Table1[imdb_score]),0.75)</f>
        <v>6.9</v>
      </c>
      <c r="J540" cm="1">
        <f t="array" ref="J540">PERCENTILE(IF(Table1[Director Name] = Table1113[[#This Row],[Director Name]],Table1[imdb_score]),1)</f>
        <v>6.9</v>
      </c>
    </row>
    <row r="541" spans="4:10" hidden="1">
      <c r="D541" t="s">
        <v>4326</v>
      </c>
      <c r="E541">
        <f>AVERAGEIF(Table1[Director Name],Table1113[[#This Row],[Director Name]],Table1[imdb_score])</f>
        <v>6.9</v>
      </c>
      <c r="F541">
        <f>COUNTIF(Table1[Director Name],Table1113[[#This Row],[Director Name]])</f>
        <v>1</v>
      </c>
      <c r="G541" cm="1">
        <f t="array" ref="G541">PERCENTILE(IF(Table1[Director Name] = Table1113[[#This Row],[Director Name]],Table1[imdb_score]),0.25)</f>
        <v>6.9</v>
      </c>
      <c r="H541" cm="1">
        <f t="array" ref="H541">PERCENTILE(IF(Table1[Director Name] = Table1113[[#This Row],[Director Name]],Table1[imdb_score]),0.5)</f>
        <v>6.9</v>
      </c>
      <c r="I541" cm="1">
        <f t="array" ref="I541">PERCENTILE(IF(Table1[Director Name] = Table1113[[#This Row],[Director Name]],Table1[imdb_score]),0.75)</f>
        <v>6.9</v>
      </c>
      <c r="J541" cm="1">
        <f t="array" ref="J541">PERCENTILE(IF(Table1[Director Name] = Table1113[[#This Row],[Director Name]],Table1[imdb_score]),1)</f>
        <v>6.9</v>
      </c>
    </row>
    <row r="542" spans="4:10" hidden="1">
      <c r="D542" t="s">
        <v>5355</v>
      </c>
      <c r="E542">
        <f>AVERAGEIF(Table1[Director Name],Table1113[[#This Row],[Director Name]],Table1[imdb_score])</f>
        <v>6.9</v>
      </c>
      <c r="F542">
        <f>COUNTIF(Table1[Director Name],Table1113[[#This Row],[Director Name]])</f>
        <v>1</v>
      </c>
      <c r="G542" cm="1">
        <f t="array" ref="G542">PERCENTILE(IF(Table1[Director Name] = Table1113[[#This Row],[Director Name]],Table1[imdb_score]),0.25)</f>
        <v>6.9</v>
      </c>
      <c r="H542" cm="1">
        <f t="array" ref="H542">PERCENTILE(IF(Table1[Director Name] = Table1113[[#This Row],[Director Name]],Table1[imdb_score]),0.5)</f>
        <v>6.9</v>
      </c>
      <c r="I542" cm="1">
        <f t="array" ref="I542">PERCENTILE(IF(Table1[Director Name] = Table1113[[#This Row],[Director Name]],Table1[imdb_score]),0.75)</f>
        <v>6.9</v>
      </c>
      <c r="J542" cm="1">
        <f t="array" ref="J542">PERCENTILE(IF(Table1[Director Name] = Table1113[[#This Row],[Director Name]],Table1[imdb_score]),1)</f>
        <v>6.9</v>
      </c>
    </row>
    <row r="543" spans="4:10" hidden="1">
      <c r="D543" t="s">
        <v>4066</v>
      </c>
      <c r="E543">
        <f>AVERAGEIF(Table1[Director Name],Table1113[[#This Row],[Director Name]],Table1[imdb_score])</f>
        <v>6.9</v>
      </c>
      <c r="F543">
        <f>COUNTIF(Table1[Director Name],Table1113[[#This Row],[Director Name]])</f>
        <v>1</v>
      </c>
      <c r="G543" cm="1">
        <f t="array" ref="G543">PERCENTILE(IF(Table1[Director Name] = Table1113[[#This Row],[Director Name]],Table1[imdb_score]),0.25)</f>
        <v>6.9</v>
      </c>
      <c r="H543" cm="1">
        <f t="array" ref="H543">PERCENTILE(IF(Table1[Director Name] = Table1113[[#This Row],[Director Name]],Table1[imdb_score]),0.5)</f>
        <v>6.9</v>
      </c>
      <c r="I543" cm="1">
        <f t="array" ref="I543">PERCENTILE(IF(Table1[Director Name] = Table1113[[#This Row],[Director Name]],Table1[imdb_score]),0.75)</f>
        <v>6.9</v>
      </c>
      <c r="J543" cm="1">
        <f t="array" ref="J543">PERCENTILE(IF(Table1[Director Name] = Table1113[[#This Row],[Director Name]],Table1[imdb_score]),1)</f>
        <v>6.9</v>
      </c>
    </row>
    <row r="544" spans="4:10" hidden="1">
      <c r="D544" t="s">
        <v>5654</v>
      </c>
      <c r="E544">
        <f>AVERAGEIF(Table1[Director Name],Table1113[[#This Row],[Director Name]],Table1[imdb_score])</f>
        <v>6.9</v>
      </c>
      <c r="F544">
        <f>COUNTIF(Table1[Director Name],Table1113[[#This Row],[Director Name]])</f>
        <v>1</v>
      </c>
      <c r="G544" cm="1">
        <f t="array" ref="G544">PERCENTILE(IF(Table1[Director Name] = Table1113[[#This Row],[Director Name]],Table1[imdb_score]),0.25)</f>
        <v>6.9</v>
      </c>
      <c r="H544" cm="1">
        <f t="array" ref="H544">PERCENTILE(IF(Table1[Director Name] = Table1113[[#This Row],[Director Name]],Table1[imdb_score]),0.5)</f>
        <v>6.9</v>
      </c>
      <c r="I544" cm="1">
        <f t="array" ref="I544">PERCENTILE(IF(Table1[Director Name] = Table1113[[#This Row],[Director Name]],Table1[imdb_score]),0.75)</f>
        <v>6.9</v>
      </c>
      <c r="J544" cm="1">
        <f t="array" ref="J544">PERCENTILE(IF(Table1[Director Name] = Table1113[[#This Row],[Director Name]],Table1[imdb_score]),1)</f>
        <v>6.9</v>
      </c>
    </row>
    <row r="545" spans="4:10" hidden="1">
      <c r="D545" t="s">
        <v>5756</v>
      </c>
      <c r="E545">
        <f>AVERAGEIF(Table1[Director Name],Table1113[[#This Row],[Director Name]],Table1[imdb_score])</f>
        <v>6.9</v>
      </c>
      <c r="F545">
        <f>COUNTIF(Table1[Director Name],Table1113[[#This Row],[Director Name]])</f>
        <v>1</v>
      </c>
      <c r="G545" cm="1">
        <f t="array" ref="G545">PERCENTILE(IF(Table1[Director Name] = Table1113[[#This Row],[Director Name]],Table1[imdb_score]),0.25)</f>
        <v>6.9</v>
      </c>
      <c r="H545" cm="1">
        <f t="array" ref="H545">PERCENTILE(IF(Table1[Director Name] = Table1113[[#This Row],[Director Name]],Table1[imdb_score]),0.5)</f>
        <v>6.9</v>
      </c>
      <c r="I545" cm="1">
        <f t="array" ref="I545">PERCENTILE(IF(Table1[Director Name] = Table1113[[#This Row],[Director Name]],Table1[imdb_score]),0.75)</f>
        <v>6.9</v>
      </c>
      <c r="J545" cm="1">
        <f t="array" ref="J545">PERCENTILE(IF(Table1[Director Name] = Table1113[[#This Row],[Director Name]],Table1[imdb_score]),1)</f>
        <v>6.9</v>
      </c>
    </row>
    <row r="546" spans="4:10" hidden="1">
      <c r="D546" t="s">
        <v>5880</v>
      </c>
      <c r="E546">
        <f>AVERAGEIF(Table1[Director Name],Table1113[[#This Row],[Director Name]],Table1[imdb_score])</f>
        <v>6.9</v>
      </c>
      <c r="F546">
        <f>COUNTIF(Table1[Director Name],Table1113[[#This Row],[Director Name]])</f>
        <v>1</v>
      </c>
      <c r="G546" cm="1">
        <f t="array" ref="G546">PERCENTILE(IF(Table1[Director Name] = Table1113[[#This Row],[Director Name]],Table1[imdb_score]),0.25)</f>
        <v>6.9</v>
      </c>
      <c r="H546" cm="1">
        <f t="array" ref="H546">PERCENTILE(IF(Table1[Director Name] = Table1113[[#This Row],[Director Name]],Table1[imdb_score]),0.5)</f>
        <v>6.9</v>
      </c>
      <c r="I546" cm="1">
        <f t="array" ref="I546">PERCENTILE(IF(Table1[Director Name] = Table1113[[#This Row],[Director Name]],Table1[imdb_score]),0.75)</f>
        <v>6.9</v>
      </c>
      <c r="J546" cm="1">
        <f t="array" ref="J546">PERCENTILE(IF(Table1[Director Name] = Table1113[[#This Row],[Director Name]],Table1[imdb_score]),1)</f>
        <v>6.9</v>
      </c>
    </row>
    <row r="547" spans="4:10" hidden="1">
      <c r="D547" t="s">
        <v>6013</v>
      </c>
      <c r="E547">
        <f>AVERAGEIF(Table1[Director Name],Table1113[[#This Row],[Director Name]],Table1[imdb_score])</f>
        <v>6.9</v>
      </c>
      <c r="F547">
        <f>COUNTIF(Table1[Director Name],Table1113[[#This Row],[Director Name]])</f>
        <v>1</v>
      </c>
      <c r="G547" cm="1">
        <f t="array" ref="G547">PERCENTILE(IF(Table1[Director Name] = Table1113[[#This Row],[Director Name]],Table1[imdb_score]),0.25)</f>
        <v>6.9</v>
      </c>
      <c r="H547" cm="1">
        <f t="array" ref="H547">PERCENTILE(IF(Table1[Director Name] = Table1113[[#This Row],[Director Name]],Table1[imdb_score]),0.5)</f>
        <v>6.9</v>
      </c>
      <c r="I547" cm="1">
        <f t="array" ref="I547">PERCENTILE(IF(Table1[Director Name] = Table1113[[#This Row],[Director Name]],Table1[imdb_score]),0.75)</f>
        <v>6.9</v>
      </c>
      <c r="J547" cm="1">
        <f t="array" ref="J547">PERCENTILE(IF(Table1[Director Name] = Table1113[[#This Row],[Director Name]],Table1[imdb_score]),1)</f>
        <v>6.9</v>
      </c>
    </row>
    <row r="548" spans="4:10" hidden="1">
      <c r="D548" t="s">
        <v>6048</v>
      </c>
      <c r="E548">
        <f>AVERAGEIF(Table1[Director Name],Table1113[[#This Row],[Director Name]],Table1[imdb_score])</f>
        <v>6.9</v>
      </c>
      <c r="F548">
        <f>COUNTIF(Table1[Director Name],Table1113[[#This Row],[Director Name]])</f>
        <v>1</v>
      </c>
      <c r="G548" cm="1">
        <f t="array" ref="G548">PERCENTILE(IF(Table1[Director Name] = Table1113[[#This Row],[Director Name]],Table1[imdb_score]),0.25)</f>
        <v>6.9</v>
      </c>
      <c r="H548" cm="1">
        <f t="array" ref="H548">PERCENTILE(IF(Table1[Director Name] = Table1113[[#This Row],[Director Name]],Table1[imdb_score]),0.5)</f>
        <v>6.9</v>
      </c>
      <c r="I548" cm="1">
        <f t="array" ref="I548">PERCENTILE(IF(Table1[Director Name] = Table1113[[#This Row],[Director Name]],Table1[imdb_score]),0.75)</f>
        <v>6.9</v>
      </c>
      <c r="J548" cm="1">
        <f t="array" ref="J548">PERCENTILE(IF(Table1[Director Name] = Table1113[[#This Row],[Director Name]],Table1[imdb_score]),1)</f>
        <v>6.9</v>
      </c>
    </row>
    <row r="549" spans="4:10" hidden="1">
      <c r="D549" t="s">
        <v>6073</v>
      </c>
      <c r="E549">
        <f>AVERAGEIF(Table1[Director Name],Table1113[[#This Row],[Director Name]],Table1[imdb_score])</f>
        <v>6.9</v>
      </c>
      <c r="F549">
        <f>COUNTIF(Table1[Director Name],Table1113[[#This Row],[Director Name]])</f>
        <v>1</v>
      </c>
      <c r="G549" cm="1">
        <f t="array" ref="G549">PERCENTILE(IF(Table1[Director Name] = Table1113[[#This Row],[Director Name]],Table1[imdb_score]),0.25)</f>
        <v>6.9</v>
      </c>
      <c r="H549" cm="1">
        <f t="array" ref="H549">PERCENTILE(IF(Table1[Director Name] = Table1113[[#This Row],[Director Name]],Table1[imdb_score]),0.5)</f>
        <v>6.9</v>
      </c>
      <c r="I549" cm="1">
        <f t="array" ref="I549">PERCENTILE(IF(Table1[Director Name] = Table1113[[#This Row],[Director Name]],Table1[imdb_score]),0.75)</f>
        <v>6.9</v>
      </c>
      <c r="J549" cm="1">
        <f t="array" ref="J549">PERCENTILE(IF(Table1[Director Name] = Table1113[[#This Row],[Director Name]],Table1[imdb_score]),1)</f>
        <v>6.9</v>
      </c>
    </row>
    <row r="550" spans="4:10" hidden="1">
      <c r="D550" t="s">
        <v>6105</v>
      </c>
      <c r="E550">
        <f>AVERAGEIF(Table1[Director Name],Table1113[[#This Row],[Director Name]],Table1[imdb_score])</f>
        <v>6.9</v>
      </c>
      <c r="F550">
        <f>COUNTIF(Table1[Director Name],Table1113[[#This Row],[Director Name]])</f>
        <v>1</v>
      </c>
      <c r="G550" cm="1">
        <f t="array" ref="G550">PERCENTILE(IF(Table1[Director Name] = Table1113[[#This Row],[Director Name]],Table1[imdb_score]),0.25)</f>
        <v>6.9</v>
      </c>
      <c r="H550" cm="1">
        <f t="array" ref="H550">PERCENTILE(IF(Table1[Director Name] = Table1113[[#This Row],[Director Name]],Table1[imdb_score]),0.5)</f>
        <v>6.9</v>
      </c>
      <c r="I550" cm="1">
        <f t="array" ref="I550">PERCENTILE(IF(Table1[Director Name] = Table1113[[#This Row],[Director Name]],Table1[imdb_score]),0.75)</f>
        <v>6.9</v>
      </c>
      <c r="J550" cm="1">
        <f t="array" ref="J550">PERCENTILE(IF(Table1[Director Name] = Table1113[[#This Row],[Director Name]],Table1[imdb_score]),1)</f>
        <v>6.9</v>
      </c>
    </row>
    <row r="551" spans="4:10" hidden="1">
      <c r="D551" t="s">
        <v>6146</v>
      </c>
      <c r="E551">
        <f>AVERAGEIF(Table1[Director Name],Table1113[[#This Row],[Director Name]],Table1[imdb_score])</f>
        <v>6.9</v>
      </c>
      <c r="F551">
        <f>COUNTIF(Table1[Director Name],Table1113[[#This Row],[Director Name]])</f>
        <v>1</v>
      </c>
      <c r="G551" cm="1">
        <f t="array" ref="G551">PERCENTILE(IF(Table1[Director Name] = Table1113[[#This Row],[Director Name]],Table1[imdb_score]),0.25)</f>
        <v>6.9</v>
      </c>
      <c r="H551" cm="1">
        <f t="array" ref="H551">PERCENTILE(IF(Table1[Director Name] = Table1113[[#This Row],[Director Name]],Table1[imdb_score]),0.5)</f>
        <v>6.9</v>
      </c>
      <c r="I551" cm="1">
        <f t="array" ref="I551">PERCENTILE(IF(Table1[Director Name] = Table1113[[#This Row],[Director Name]],Table1[imdb_score]),0.75)</f>
        <v>6.9</v>
      </c>
      <c r="J551" cm="1">
        <f t="array" ref="J551">PERCENTILE(IF(Table1[Director Name] = Table1113[[#This Row],[Director Name]],Table1[imdb_score]),1)</f>
        <v>6.9</v>
      </c>
    </row>
    <row r="552" spans="4:10" hidden="1">
      <c r="D552" t="s">
        <v>6529</v>
      </c>
      <c r="E552">
        <f>AVERAGEIF(Table1[Director Name],Table1113[[#This Row],[Director Name]],Table1[imdb_score])</f>
        <v>6.9</v>
      </c>
      <c r="F552">
        <f>COUNTIF(Table1[Director Name],Table1113[[#This Row],[Director Name]])</f>
        <v>1</v>
      </c>
      <c r="G552" cm="1">
        <f t="array" ref="G552">PERCENTILE(IF(Table1[Director Name] = Table1113[[#This Row],[Director Name]],Table1[imdb_score]),0.25)</f>
        <v>6.9</v>
      </c>
      <c r="H552" cm="1">
        <f t="array" ref="H552">PERCENTILE(IF(Table1[Director Name] = Table1113[[#This Row],[Director Name]],Table1[imdb_score]),0.5)</f>
        <v>6.9</v>
      </c>
      <c r="I552" cm="1">
        <f t="array" ref="I552">PERCENTILE(IF(Table1[Director Name] = Table1113[[#This Row],[Director Name]],Table1[imdb_score]),0.75)</f>
        <v>6.9</v>
      </c>
      <c r="J552" cm="1">
        <f t="array" ref="J552">PERCENTILE(IF(Table1[Director Name] = Table1113[[#This Row],[Director Name]],Table1[imdb_score]),1)</f>
        <v>6.9</v>
      </c>
    </row>
    <row r="553" spans="4:10" hidden="1">
      <c r="D553" t="s">
        <v>1839</v>
      </c>
      <c r="E553">
        <f>AVERAGEIF(Table1[Director Name],Table1113[[#This Row],[Director Name]],Table1[imdb_score])</f>
        <v>6.8999999999999995</v>
      </c>
      <c r="F553">
        <f>COUNTIF(Table1[Director Name],Table1113[[#This Row],[Director Name]])</f>
        <v>3</v>
      </c>
      <c r="G553" cm="1">
        <f t="array" ref="G553">PERCENTILE(IF(Table1[Director Name] = Table1113[[#This Row],[Director Name]],Table1[imdb_score]),0.25)</f>
        <v>6.75</v>
      </c>
      <c r="H553" cm="1">
        <f t="array" ref="H553">PERCENTILE(IF(Table1[Director Name] = Table1113[[#This Row],[Director Name]],Table1[imdb_score]),0.5)</f>
        <v>6.8</v>
      </c>
      <c r="I553" cm="1">
        <f t="array" ref="I553">PERCENTILE(IF(Table1[Director Name] = Table1113[[#This Row],[Director Name]],Table1[imdb_score]),0.75)</f>
        <v>7</v>
      </c>
      <c r="J553" cm="1">
        <f t="array" ref="J553">PERCENTILE(IF(Table1[Director Name] = Table1113[[#This Row],[Director Name]],Table1[imdb_score]),1)</f>
        <v>7.2</v>
      </c>
    </row>
    <row r="554" spans="4:10" hidden="1">
      <c r="D554" t="s">
        <v>1917</v>
      </c>
      <c r="E554">
        <f>AVERAGEIF(Table1[Director Name],Table1113[[#This Row],[Director Name]],Table1[imdb_score])</f>
        <v>6.8999999999999995</v>
      </c>
      <c r="F554">
        <f>COUNTIF(Table1[Director Name],Table1113[[#This Row],[Director Name]])</f>
        <v>3</v>
      </c>
      <c r="G554" cm="1">
        <f t="array" ref="G554">PERCENTILE(IF(Table1[Director Name] = Table1113[[#This Row],[Director Name]],Table1[imdb_score]),0.25)</f>
        <v>6.6</v>
      </c>
      <c r="H554" cm="1">
        <f t="array" ref="H554">PERCENTILE(IF(Table1[Director Name] = Table1113[[#This Row],[Director Name]],Table1[imdb_score]),0.5)</f>
        <v>6.7</v>
      </c>
      <c r="I554" cm="1">
        <f t="array" ref="I554">PERCENTILE(IF(Table1[Director Name] = Table1113[[#This Row],[Director Name]],Table1[imdb_score]),0.75)</f>
        <v>7.1</v>
      </c>
      <c r="J554" cm="1">
        <f t="array" ref="J554">PERCENTILE(IF(Table1[Director Name] = Table1113[[#This Row],[Director Name]],Table1[imdb_score]),1)</f>
        <v>7.5</v>
      </c>
    </row>
    <row r="555" spans="4:10">
      <c r="D555" t="s">
        <v>823</v>
      </c>
      <c r="E555">
        <f>AVERAGEIF(Table1[Director Name],Table1113[[#This Row],[Director Name]],Table1[imdb_score])</f>
        <v>6.8833333333333329</v>
      </c>
      <c r="F555">
        <f>COUNTIF(Table1[Director Name],Table1113[[#This Row],[Director Name]])</f>
        <v>6</v>
      </c>
      <c r="G555" cm="1">
        <f t="array" ref="G555">PERCENTILE(IF(Table1[Director Name] = Table1113[[#This Row],[Director Name]],Table1[imdb_score]),0.25)</f>
        <v>6.2</v>
      </c>
      <c r="H555" cm="1">
        <f t="array" ref="H555">PERCENTILE(IF(Table1[Director Name] = Table1113[[#This Row],[Director Name]],Table1[imdb_score]),0.5)</f>
        <v>6.85</v>
      </c>
      <c r="I555" cm="1">
        <f t="array" ref="I555">PERCENTILE(IF(Table1[Director Name] = Table1113[[#This Row],[Director Name]],Table1[imdb_score]),0.75)</f>
        <v>7.65</v>
      </c>
      <c r="J555" cm="1">
        <f t="array" ref="J555">PERCENTILE(IF(Table1[Director Name] = Table1113[[#This Row],[Director Name]],Table1[imdb_score]),1)</f>
        <v>8</v>
      </c>
    </row>
    <row r="556" spans="4:10" hidden="1">
      <c r="D556" t="s">
        <v>1238</v>
      </c>
      <c r="E556">
        <f>AVERAGEIF(Table1[Director Name],Table1113[[#This Row],[Director Name]],Table1[imdb_score])</f>
        <v>6.875</v>
      </c>
      <c r="F556">
        <f>COUNTIF(Table1[Director Name],Table1113[[#This Row],[Director Name]])</f>
        <v>4</v>
      </c>
      <c r="G556" cm="1">
        <f t="array" ref="G556">PERCENTILE(IF(Table1[Director Name] = Table1113[[#This Row],[Director Name]],Table1[imdb_score]),0.25)</f>
        <v>6.7</v>
      </c>
      <c r="H556" cm="1">
        <f t="array" ref="H556">PERCENTILE(IF(Table1[Director Name] = Table1113[[#This Row],[Director Name]],Table1[imdb_score]),0.5)</f>
        <v>6.75</v>
      </c>
      <c r="I556" cm="1">
        <f t="array" ref="I556">PERCENTILE(IF(Table1[Director Name] = Table1113[[#This Row],[Director Name]],Table1[imdb_score]),0.75)</f>
        <v>6.9249999999999998</v>
      </c>
      <c r="J556" cm="1">
        <f t="array" ref="J556">PERCENTILE(IF(Table1[Director Name] = Table1113[[#This Row],[Director Name]],Table1[imdb_score]),1)</f>
        <v>7.3</v>
      </c>
    </row>
    <row r="557" spans="4:10" hidden="1">
      <c r="D557" t="s">
        <v>1753</v>
      </c>
      <c r="E557">
        <f>AVERAGEIF(Table1[Director Name],Table1113[[#This Row],[Director Name]],Table1[imdb_score])</f>
        <v>6.8666666666666671</v>
      </c>
      <c r="F557">
        <f>COUNTIF(Table1[Director Name],Table1113[[#This Row],[Director Name]])</f>
        <v>3</v>
      </c>
      <c r="G557" cm="1">
        <f t="array" ref="G557">PERCENTILE(IF(Table1[Director Name] = Table1113[[#This Row],[Director Name]],Table1[imdb_score]),0.25)</f>
        <v>6.6</v>
      </c>
      <c r="H557" cm="1">
        <f t="array" ref="H557">PERCENTILE(IF(Table1[Director Name] = Table1113[[#This Row],[Director Name]],Table1[imdb_score]),0.5)</f>
        <v>6.6</v>
      </c>
      <c r="I557" cm="1">
        <f t="array" ref="I557">PERCENTILE(IF(Table1[Director Name] = Table1113[[#This Row],[Director Name]],Table1[imdb_score]),0.75)</f>
        <v>7</v>
      </c>
      <c r="J557" cm="1">
        <f t="array" ref="J557">PERCENTILE(IF(Table1[Director Name] = Table1113[[#This Row],[Director Name]],Table1[imdb_score]),1)</f>
        <v>7.4</v>
      </c>
    </row>
    <row r="558" spans="4:10" hidden="1">
      <c r="D558" t="s">
        <v>1910</v>
      </c>
      <c r="E558">
        <f>AVERAGEIF(Table1[Director Name],Table1113[[#This Row],[Director Name]],Table1[imdb_score])</f>
        <v>6.8666666666666671</v>
      </c>
      <c r="F558">
        <f>COUNTIF(Table1[Director Name],Table1113[[#This Row],[Director Name]])</f>
        <v>3</v>
      </c>
      <c r="G558" cm="1">
        <f t="array" ref="G558">PERCENTILE(IF(Table1[Director Name] = Table1113[[#This Row],[Director Name]],Table1[imdb_score]),0.25)</f>
        <v>6.8</v>
      </c>
      <c r="H558" cm="1">
        <f t="array" ref="H558">PERCENTILE(IF(Table1[Director Name] = Table1113[[#This Row],[Director Name]],Table1[imdb_score]),0.5)</f>
        <v>6.8</v>
      </c>
      <c r="I558" cm="1">
        <f t="array" ref="I558">PERCENTILE(IF(Table1[Director Name] = Table1113[[#This Row],[Director Name]],Table1[imdb_score]),0.75)</f>
        <v>6.9</v>
      </c>
      <c r="J558" cm="1">
        <f t="array" ref="J558">PERCENTILE(IF(Table1[Director Name] = Table1113[[#This Row],[Director Name]],Table1[imdb_score]),1)</f>
        <v>7</v>
      </c>
    </row>
    <row r="559" spans="4:10" hidden="1">
      <c r="D559" t="s">
        <v>1981</v>
      </c>
      <c r="E559">
        <f>AVERAGEIF(Table1[Director Name],Table1113[[#This Row],[Director Name]],Table1[imdb_score])</f>
        <v>6.8666666666666671</v>
      </c>
      <c r="F559">
        <f>COUNTIF(Table1[Director Name],Table1113[[#This Row],[Director Name]])</f>
        <v>3</v>
      </c>
      <c r="G559" cm="1">
        <f t="array" ref="G559">PERCENTILE(IF(Table1[Director Name] = Table1113[[#This Row],[Director Name]],Table1[imdb_score]),0.25)</f>
        <v>6.8000000000000007</v>
      </c>
      <c r="H559" cm="1">
        <f t="array" ref="H559">PERCENTILE(IF(Table1[Director Name] = Table1113[[#This Row],[Director Name]],Table1[imdb_score]),0.5)</f>
        <v>6.9</v>
      </c>
      <c r="I559" cm="1">
        <f t="array" ref="I559">PERCENTILE(IF(Table1[Director Name] = Table1113[[#This Row],[Director Name]],Table1[imdb_score]),0.75)</f>
        <v>6.95</v>
      </c>
      <c r="J559" cm="1">
        <f t="array" ref="J559">PERCENTILE(IF(Table1[Director Name] = Table1113[[#This Row],[Director Name]],Table1[imdb_score]),1)</f>
        <v>7</v>
      </c>
    </row>
    <row r="560" spans="4:10" hidden="1">
      <c r="D560" t="s">
        <v>852</v>
      </c>
      <c r="E560">
        <f>AVERAGEIF(Table1[Director Name],Table1113[[#This Row],[Director Name]],Table1[imdb_score])</f>
        <v>6.8666666666666663</v>
      </c>
      <c r="F560">
        <f>COUNTIF(Table1[Director Name],Table1113[[#This Row],[Director Name]])</f>
        <v>3</v>
      </c>
      <c r="G560" cm="1">
        <f t="array" ref="G560">PERCENTILE(IF(Table1[Director Name] = Table1113[[#This Row],[Director Name]],Table1[imdb_score]),0.25)</f>
        <v>6.5</v>
      </c>
      <c r="H560" cm="1">
        <f t="array" ref="H560">PERCENTILE(IF(Table1[Director Name] = Table1113[[#This Row],[Director Name]],Table1[imdb_score]),0.5)</f>
        <v>6.7</v>
      </c>
      <c r="I560" cm="1">
        <f t="array" ref="I560">PERCENTILE(IF(Table1[Director Name] = Table1113[[#This Row],[Director Name]],Table1[imdb_score]),0.75)</f>
        <v>7.15</v>
      </c>
      <c r="J560" cm="1">
        <f t="array" ref="J560">PERCENTILE(IF(Table1[Director Name] = Table1113[[#This Row],[Director Name]],Table1[imdb_score]),1)</f>
        <v>7.6</v>
      </c>
    </row>
    <row r="561" spans="4:10" hidden="1">
      <c r="D561" t="s">
        <v>883</v>
      </c>
      <c r="E561">
        <f>AVERAGEIF(Table1[Director Name],Table1113[[#This Row],[Director Name]],Table1[imdb_score])</f>
        <v>6.8599999999999994</v>
      </c>
      <c r="F561">
        <f>COUNTIF(Table1[Director Name],Table1113[[#This Row],[Director Name]])</f>
        <v>5</v>
      </c>
      <c r="G561" cm="1">
        <f t="array" ref="G561">PERCENTILE(IF(Table1[Director Name] = Table1113[[#This Row],[Director Name]],Table1[imdb_score]),0.25)</f>
        <v>6.7</v>
      </c>
      <c r="H561" cm="1">
        <f t="array" ref="H561">PERCENTILE(IF(Table1[Director Name] = Table1113[[#This Row],[Director Name]],Table1[imdb_score]),0.5)</f>
        <v>6.7</v>
      </c>
      <c r="I561" cm="1">
        <f t="array" ref="I561">PERCENTILE(IF(Table1[Director Name] = Table1113[[#This Row],[Director Name]],Table1[imdb_score]),0.75)</f>
        <v>6.7</v>
      </c>
      <c r="J561" cm="1">
        <f t="array" ref="J561">PERCENTILE(IF(Table1[Director Name] = Table1113[[#This Row],[Director Name]],Table1[imdb_score]),1)</f>
        <v>7.7</v>
      </c>
    </row>
    <row r="562" spans="4:10">
      <c r="D562" t="s">
        <v>188</v>
      </c>
      <c r="E562">
        <f>AVERAGEIF(Table1[Director Name],Table1113[[#This Row],[Director Name]],Table1[imdb_score])</f>
        <v>6.8500000000000005</v>
      </c>
      <c r="F562">
        <f>COUNTIF(Table1[Director Name],Table1113[[#This Row],[Director Name]])</f>
        <v>12</v>
      </c>
      <c r="G562" cm="1">
        <f t="array" ref="G562">PERCENTILE(IF(Table1[Director Name] = Table1113[[#This Row],[Director Name]],Table1[imdb_score]),0.25)</f>
        <v>6.4</v>
      </c>
      <c r="H562" cm="1">
        <f t="array" ref="H562">PERCENTILE(IF(Table1[Director Name] = Table1113[[#This Row],[Director Name]],Table1[imdb_score]),0.5)</f>
        <v>6.55</v>
      </c>
      <c r="I562" cm="1">
        <f t="array" ref="I562">PERCENTILE(IF(Table1[Director Name] = Table1113[[#This Row],[Director Name]],Table1[imdb_score]),0.75)</f>
        <v>7.35</v>
      </c>
      <c r="J562" cm="1">
        <f t="array" ref="J562">PERCENTILE(IF(Table1[Director Name] = Table1113[[#This Row],[Director Name]],Table1[imdb_score]),1)</f>
        <v>7.8</v>
      </c>
    </row>
    <row r="563" spans="4:10" hidden="1">
      <c r="D563" t="s">
        <v>818</v>
      </c>
      <c r="E563">
        <f>AVERAGEIF(Table1[Director Name],Table1113[[#This Row],[Director Name]],Table1[imdb_score])</f>
        <v>6.8500000000000005</v>
      </c>
      <c r="F563">
        <f>COUNTIF(Table1[Director Name],Table1113[[#This Row],[Director Name]])</f>
        <v>4</v>
      </c>
      <c r="G563" cm="1">
        <f t="array" ref="G563">PERCENTILE(IF(Table1[Director Name] = Table1113[[#This Row],[Director Name]],Table1[imdb_score]),0.25)</f>
        <v>6.3250000000000002</v>
      </c>
      <c r="H563" cm="1">
        <f t="array" ref="H563">PERCENTILE(IF(Table1[Director Name] = Table1113[[#This Row],[Director Name]],Table1[imdb_score]),0.5)</f>
        <v>6.85</v>
      </c>
      <c r="I563" cm="1">
        <f t="array" ref="I563">PERCENTILE(IF(Table1[Director Name] = Table1113[[#This Row],[Director Name]],Table1[imdb_score]),0.75)</f>
        <v>7.375</v>
      </c>
      <c r="J563" cm="1">
        <f t="array" ref="J563">PERCENTILE(IF(Table1[Director Name] = Table1113[[#This Row],[Director Name]],Table1[imdb_score]),1)</f>
        <v>7.9</v>
      </c>
    </row>
    <row r="564" spans="4:10" hidden="1">
      <c r="D564" t="s">
        <v>1323</v>
      </c>
      <c r="E564">
        <f>AVERAGEIF(Table1[Director Name],Table1113[[#This Row],[Director Name]],Table1[imdb_score])</f>
        <v>6.85</v>
      </c>
      <c r="F564">
        <f>COUNTIF(Table1[Director Name],Table1113[[#This Row],[Director Name]])</f>
        <v>4</v>
      </c>
      <c r="G564" cm="1">
        <f t="array" ref="G564">PERCENTILE(IF(Table1[Director Name] = Table1113[[#This Row],[Director Name]],Table1[imdb_score]),0.25)</f>
        <v>6.625</v>
      </c>
      <c r="H564" cm="1">
        <f t="array" ref="H564">PERCENTILE(IF(Table1[Director Name] = Table1113[[#This Row],[Director Name]],Table1[imdb_score]),0.5)</f>
        <v>7</v>
      </c>
      <c r="I564" cm="1">
        <f t="array" ref="I564">PERCENTILE(IF(Table1[Director Name] = Table1113[[#This Row],[Director Name]],Table1[imdb_score]),0.75)</f>
        <v>7.2249999999999996</v>
      </c>
      <c r="J564" cm="1">
        <f t="array" ref="J564">PERCENTILE(IF(Table1[Director Name] = Table1113[[#This Row],[Director Name]],Table1[imdb_score]),1)</f>
        <v>7.6</v>
      </c>
    </row>
    <row r="565" spans="4:10" hidden="1">
      <c r="D565" t="s">
        <v>1485</v>
      </c>
      <c r="E565">
        <f>AVERAGEIF(Table1[Director Name],Table1113[[#This Row],[Director Name]],Table1[imdb_score])</f>
        <v>6.85</v>
      </c>
      <c r="F565">
        <f>COUNTIF(Table1[Director Name],Table1113[[#This Row],[Director Name]])</f>
        <v>4</v>
      </c>
      <c r="G565" cm="1">
        <f t="array" ref="G565">PERCENTILE(IF(Table1[Director Name] = Table1113[[#This Row],[Director Name]],Table1[imdb_score]),0.25)</f>
        <v>6.5</v>
      </c>
      <c r="H565" cm="1">
        <f t="array" ref="H565">PERCENTILE(IF(Table1[Director Name] = Table1113[[#This Row],[Director Name]],Table1[imdb_score]),0.5)</f>
        <v>6.85</v>
      </c>
      <c r="I565" cm="1">
        <f t="array" ref="I565">PERCENTILE(IF(Table1[Director Name] = Table1113[[#This Row],[Director Name]],Table1[imdb_score]),0.75)</f>
        <v>7.1999999999999993</v>
      </c>
      <c r="J565" cm="1">
        <f t="array" ref="J565">PERCENTILE(IF(Table1[Director Name] = Table1113[[#This Row],[Director Name]],Table1[imdb_score]),1)</f>
        <v>7.5</v>
      </c>
    </row>
    <row r="566" spans="4:10" hidden="1">
      <c r="D566" t="s">
        <v>2245</v>
      </c>
      <c r="E566">
        <f>AVERAGEIF(Table1[Director Name],Table1113[[#This Row],[Director Name]],Table1[imdb_score])</f>
        <v>6.85</v>
      </c>
      <c r="F566">
        <f>COUNTIF(Table1[Director Name],Table1113[[#This Row],[Director Name]])</f>
        <v>2</v>
      </c>
      <c r="G566" cm="1">
        <f t="array" ref="G566">PERCENTILE(IF(Table1[Director Name] = Table1113[[#This Row],[Director Name]],Table1[imdb_score]),0.25)</f>
        <v>6.7249999999999996</v>
      </c>
      <c r="H566" cm="1">
        <f t="array" ref="H566">PERCENTILE(IF(Table1[Director Name] = Table1113[[#This Row],[Director Name]],Table1[imdb_score]),0.5)</f>
        <v>6.85</v>
      </c>
      <c r="I566" cm="1">
        <f t="array" ref="I566">PERCENTILE(IF(Table1[Director Name] = Table1113[[#This Row],[Director Name]],Table1[imdb_score]),0.75)</f>
        <v>6.9749999999999996</v>
      </c>
      <c r="J566" cm="1">
        <f t="array" ref="J566">PERCENTILE(IF(Table1[Director Name] = Table1113[[#This Row],[Director Name]],Table1[imdb_score]),1)</f>
        <v>7.1</v>
      </c>
    </row>
    <row r="567" spans="4:10" hidden="1">
      <c r="D567" t="s">
        <v>2263</v>
      </c>
      <c r="E567">
        <f>AVERAGEIF(Table1[Director Name],Table1113[[#This Row],[Director Name]],Table1[imdb_score])</f>
        <v>6.85</v>
      </c>
      <c r="F567">
        <f>COUNTIF(Table1[Director Name],Table1113[[#This Row],[Director Name]])</f>
        <v>2</v>
      </c>
      <c r="G567" cm="1">
        <f t="array" ref="G567">PERCENTILE(IF(Table1[Director Name] = Table1113[[#This Row],[Director Name]],Table1[imdb_score]),0.25)</f>
        <v>6.5250000000000004</v>
      </c>
      <c r="H567" cm="1">
        <f t="array" ref="H567">PERCENTILE(IF(Table1[Director Name] = Table1113[[#This Row],[Director Name]],Table1[imdb_score]),0.5)</f>
        <v>6.85</v>
      </c>
      <c r="I567" cm="1">
        <f t="array" ref="I567">PERCENTILE(IF(Table1[Director Name] = Table1113[[#This Row],[Director Name]],Table1[imdb_score]),0.75)</f>
        <v>7.1749999999999998</v>
      </c>
      <c r="J567" cm="1">
        <f t="array" ref="J567">PERCENTILE(IF(Table1[Director Name] = Table1113[[#This Row],[Director Name]],Table1[imdb_score]),1)</f>
        <v>7.5</v>
      </c>
    </row>
    <row r="568" spans="4:10" hidden="1">
      <c r="D568" t="s">
        <v>2493</v>
      </c>
      <c r="E568">
        <f>AVERAGEIF(Table1[Director Name],Table1113[[#This Row],[Director Name]],Table1[imdb_score])</f>
        <v>6.85</v>
      </c>
      <c r="F568">
        <f>COUNTIF(Table1[Director Name],Table1113[[#This Row],[Director Name]])</f>
        <v>2</v>
      </c>
      <c r="G568" cm="1">
        <f t="array" ref="G568">PERCENTILE(IF(Table1[Director Name] = Table1113[[#This Row],[Director Name]],Table1[imdb_score]),0.25)</f>
        <v>6.8250000000000002</v>
      </c>
      <c r="H568" cm="1">
        <f t="array" ref="H568">PERCENTILE(IF(Table1[Director Name] = Table1113[[#This Row],[Director Name]],Table1[imdb_score]),0.5)</f>
        <v>6.85</v>
      </c>
      <c r="I568" cm="1">
        <f t="array" ref="I568">PERCENTILE(IF(Table1[Director Name] = Table1113[[#This Row],[Director Name]],Table1[imdb_score]),0.75)</f>
        <v>6.875</v>
      </c>
      <c r="J568" cm="1">
        <f t="array" ref="J568">PERCENTILE(IF(Table1[Director Name] = Table1113[[#This Row],[Director Name]],Table1[imdb_score]),1)</f>
        <v>6.9</v>
      </c>
    </row>
    <row r="569" spans="4:10" hidden="1">
      <c r="D569" t="s">
        <v>2612</v>
      </c>
      <c r="E569">
        <f>AVERAGEIF(Table1[Director Name],Table1113[[#This Row],[Director Name]],Table1[imdb_score])</f>
        <v>6.85</v>
      </c>
      <c r="F569">
        <f>COUNTIF(Table1[Director Name],Table1113[[#This Row],[Director Name]])</f>
        <v>2</v>
      </c>
      <c r="G569" cm="1">
        <f t="array" ref="G569">PERCENTILE(IF(Table1[Director Name] = Table1113[[#This Row],[Director Name]],Table1[imdb_score]),0.25)</f>
        <v>6.625</v>
      </c>
      <c r="H569" cm="1">
        <f t="array" ref="H569">PERCENTILE(IF(Table1[Director Name] = Table1113[[#This Row],[Director Name]],Table1[imdb_score]),0.5)</f>
        <v>6.85</v>
      </c>
      <c r="I569" cm="1">
        <f t="array" ref="I569">PERCENTILE(IF(Table1[Director Name] = Table1113[[#This Row],[Director Name]],Table1[imdb_score]),0.75)</f>
        <v>7.0750000000000002</v>
      </c>
      <c r="J569" cm="1">
        <f t="array" ref="J569">PERCENTILE(IF(Table1[Director Name] = Table1113[[#This Row],[Director Name]],Table1[imdb_score]),1)</f>
        <v>7.3</v>
      </c>
    </row>
    <row r="570" spans="4:10" hidden="1">
      <c r="D570" t="s">
        <v>2779</v>
      </c>
      <c r="E570">
        <f>AVERAGEIF(Table1[Director Name],Table1113[[#This Row],[Director Name]],Table1[imdb_score])</f>
        <v>6.85</v>
      </c>
      <c r="F570">
        <f>COUNTIF(Table1[Director Name],Table1113[[#This Row],[Director Name]])</f>
        <v>2</v>
      </c>
      <c r="G570" cm="1">
        <f t="array" ref="G570">PERCENTILE(IF(Table1[Director Name] = Table1113[[#This Row],[Director Name]],Table1[imdb_score]),0.25)</f>
        <v>6.6749999999999998</v>
      </c>
      <c r="H570" cm="1">
        <f t="array" ref="H570">PERCENTILE(IF(Table1[Director Name] = Table1113[[#This Row],[Director Name]],Table1[imdb_score]),0.5)</f>
        <v>6.85</v>
      </c>
      <c r="I570" cm="1">
        <f t="array" ref="I570">PERCENTILE(IF(Table1[Director Name] = Table1113[[#This Row],[Director Name]],Table1[imdb_score]),0.75)</f>
        <v>7.0250000000000004</v>
      </c>
      <c r="J570" cm="1">
        <f t="array" ref="J570">PERCENTILE(IF(Table1[Director Name] = Table1113[[#This Row],[Director Name]],Table1[imdb_score]),1)</f>
        <v>7.2</v>
      </c>
    </row>
    <row r="571" spans="4:10" hidden="1">
      <c r="D571" t="s">
        <v>2861</v>
      </c>
      <c r="E571">
        <f>AVERAGEIF(Table1[Director Name],Table1113[[#This Row],[Director Name]],Table1[imdb_score])</f>
        <v>6.85</v>
      </c>
      <c r="F571">
        <f>COUNTIF(Table1[Director Name],Table1113[[#This Row],[Director Name]])</f>
        <v>2</v>
      </c>
      <c r="G571" cm="1">
        <f t="array" ref="G571">PERCENTILE(IF(Table1[Director Name] = Table1113[[#This Row],[Director Name]],Table1[imdb_score]),0.25)</f>
        <v>6.5750000000000002</v>
      </c>
      <c r="H571" cm="1">
        <f t="array" ref="H571">PERCENTILE(IF(Table1[Director Name] = Table1113[[#This Row],[Director Name]],Table1[imdb_score]),0.5)</f>
        <v>6.85</v>
      </c>
      <c r="I571" cm="1">
        <f t="array" ref="I571">PERCENTILE(IF(Table1[Director Name] = Table1113[[#This Row],[Director Name]],Table1[imdb_score]),0.75)</f>
        <v>7.125</v>
      </c>
      <c r="J571" cm="1">
        <f t="array" ref="J571">PERCENTILE(IF(Table1[Director Name] = Table1113[[#This Row],[Director Name]],Table1[imdb_score]),1)</f>
        <v>7.4</v>
      </c>
    </row>
    <row r="572" spans="4:10" hidden="1">
      <c r="D572" t="s">
        <v>2382</v>
      </c>
      <c r="E572">
        <f>AVERAGEIF(Table1[Director Name],Table1113[[#This Row],[Director Name]],Table1[imdb_score])</f>
        <v>6.85</v>
      </c>
      <c r="F572">
        <f>COUNTIF(Table1[Director Name],Table1113[[#This Row],[Director Name]])</f>
        <v>2</v>
      </c>
      <c r="G572" cm="1">
        <f t="array" ref="G572">PERCENTILE(IF(Table1[Director Name] = Table1113[[#This Row],[Director Name]],Table1[imdb_score]),0.25)</f>
        <v>6.8250000000000002</v>
      </c>
      <c r="H572" cm="1">
        <f t="array" ref="H572">PERCENTILE(IF(Table1[Director Name] = Table1113[[#This Row],[Director Name]],Table1[imdb_score]),0.5)</f>
        <v>6.85</v>
      </c>
      <c r="I572" cm="1">
        <f t="array" ref="I572">PERCENTILE(IF(Table1[Director Name] = Table1113[[#This Row],[Director Name]],Table1[imdb_score]),0.75)</f>
        <v>6.875</v>
      </c>
      <c r="J572" cm="1">
        <f t="array" ref="J572">PERCENTILE(IF(Table1[Director Name] = Table1113[[#This Row],[Director Name]],Table1[imdb_score]),1)</f>
        <v>6.9</v>
      </c>
    </row>
    <row r="573" spans="4:10" hidden="1">
      <c r="D573" t="s">
        <v>2890</v>
      </c>
      <c r="E573">
        <f>AVERAGEIF(Table1[Director Name],Table1113[[#This Row],[Director Name]],Table1[imdb_score])</f>
        <v>6.85</v>
      </c>
      <c r="F573">
        <f>COUNTIF(Table1[Director Name],Table1113[[#This Row],[Director Name]])</f>
        <v>2</v>
      </c>
      <c r="G573" cm="1">
        <f t="array" ref="G573">PERCENTILE(IF(Table1[Director Name] = Table1113[[#This Row],[Director Name]],Table1[imdb_score]),0.25)</f>
        <v>6.7249999999999996</v>
      </c>
      <c r="H573" cm="1">
        <f t="array" ref="H573">PERCENTILE(IF(Table1[Director Name] = Table1113[[#This Row],[Director Name]],Table1[imdb_score]),0.5)</f>
        <v>6.85</v>
      </c>
      <c r="I573" cm="1">
        <f t="array" ref="I573">PERCENTILE(IF(Table1[Director Name] = Table1113[[#This Row],[Director Name]],Table1[imdb_score]),0.75)</f>
        <v>6.9749999999999996</v>
      </c>
      <c r="J573" cm="1">
        <f t="array" ref="J573">PERCENTILE(IF(Table1[Director Name] = Table1113[[#This Row],[Director Name]],Table1[imdb_score]),1)</f>
        <v>7.1</v>
      </c>
    </row>
    <row r="574" spans="4:10" hidden="1">
      <c r="D574" t="s">
        <v>1901</v>
      </c>
      <c r="E574">
        <f>AVERAGEIF(Table1[Director Name],Table1113[[#This Row],[Director Name]],Table1[imdb_score])</f>
        <v>6.85</v>
      </c>
      <c r="F574">
        <f>COUNTIF(Table1[Director Name],Table1113[[#This Row],[Director Name]])</f>
        <v>2</v>
      </c>
      <c r="G574" cm="1">
        <f t="array" ref="G574">PERCENTILE(IF(Table1[Director Name] = Table1113[[#This Row],[Director Name]],Table1[imdb_score]),0.25)</f>
        <v>6.7750000000000004</v>
      </c>
      <c r="H574" cm="1">
        <f t="array" ref="H574">PERCENTILE(IF(Table1[Director Name] = Table1113[[#This Row],[Director Name]],Table1[imdb_score]),0.5)</f>
        <v>6.85</v>
      </c>
      <c r="I574" cm="1">
        <f t="array" ref="I574">PERCENTILE(IF(Table1[Director Name] = Table1113[[#This Row],[Director Name]],Table1[imdb_score]),0.75)</f>
        <v>6.9249999999999998</v>
      </c>
      <c r="J574" cm="1">
        <f t="array" ref="J574">PERCENTILE(IF(Table1[Director Name] = Table1113[[#This Row],[Director Name]],Table1[imdb_score]),1)</f>
        <v>7</v>
      </c>
    </row>
    <row r="575" spans="4:10" hidden="1">
      <c r="D575" t="s">
        <v>2948</v>
      </c>
      <c r="E575">
        <f>AVERAGEIF(Table1[Director Name],Table1113[[#This Row],[Director Name]],Table1[imdb_score])</f>
        <v>6.85</v>
      </c>
      <c r="F575">
        <f>COUNTIF(Table1[Director Name],Table1113[[#This Row],[Director Name]])</f>
        <v>2</v>
      </c>
      <c r="G575" cm="1">
        <f t="array" ref="G575">PERCENTILE(IF(Table1[Director Name] = Table1113[[#This Row],[Director Name]],Table1[imdb_score]),0.25)</f>
        <v>6.8250000000000002</v>
      </c>
      <c r="H575" cm="1">
        <f t="array" ref="H575">PERCENTILE(IF(Table1[Director Name] = Table1113[[#This Row],[Director Name]],Table1[imdb_score]),0.5)</f>
        <v>6.85</v>
      </c>
      <c r="I575" cm="1">
        <f t="array" ref="I575">PERCENTILE(IF(Table1[Director Name] = Table1113[[#This Row],[Director Name]],Table1[imdb_score]),0.75)</f>
        <v>6.875</v>
      </c>
      <c r="J575" cm="1">
        <f t="array" ref="J575">PERCENTILE(IF(Table1[Director Name] = Table1113[[#This Row],[Director Name]],Table1[imdb_score]),1)</f>
        <v>6.9</v>
      </c>
    </row>
    <row r="576" spans="4:10" hidden="1">
      <c r="D576" t="s">
        <v>888</v>
      </c>
      <c r="E576">
        <f>AVERAGEIF(Table1[Director Name],Table1113[[#This Row],[Director Name]],Table1[imdb_score])</f>
        <v>6.85</v>
      </c>
      <c r="F576">
        <f>COUNTIF(Table1[Director Name],Table1113[[#This Row],[Director Name]])</f>
        <v>2</v>
      </c>
      <c r="G576" cm="1">
        <f t="array" ref="G576">PERCENTILE(IF(Table1[Director Name] = Table1113[[#This Row],[Director Name]],Table1[imdb_score]),0.25)</f>
        <v>6.6749999999999998</v>
      </c>
      <c r="H576" cm="1">
        <f t="array" ref="H576">PERCENTILE(IF(Table1[Director Name] = Table1113[[#This Row],[Director Name]],Table1[imdb_score]),0.5)</f>
        <v>6.85</v>
      </c>
      <c r="I576" cm="1">
        <f t="array" ref="I576">PERCENTILE(IF(Table1[Director Name] = Table1113[[#This Row],[Director Name]],Table1[imdb_score]),0.75)</f>
        <v>7.0250000000000004</v>
      </c>
      <c r="J576" cm="1">
        <f t="array" ref="J576">PERCENTILE(IF(Table1[Director Name] = Table1113[[#This Row],[Director Name]],Table1[imdb_score]),1)</f>
        <v>7.2</v>
      </c>
    </row>
    <row r="577" spans="4:10">
      <c r="D577" t="s">
        <v>634</v>
      </c>
      <c r="E577">
        <f>AVERAGEIF(Table1[Director Name],Table1113[[#This Row],[Director Name]],Table1[imdb_score])</f>
        <v>6.8428571428571425</v>
      </c>
      <c r="F577">
        <f>COUNTIF(Table1[Director Name],Table1113[[#This Row],[Director Name]])</f>
        <v>7</v>
      </c>
      <c r="G577" cm="1">
        <f t="array" ref="G577">PERCENTILE(IF(Table1[Director Name] = Table1113[[#This Row],[Director Name]],Table1[imdb_score]),0.25)</f>
        <v>6.4</v>
      </c>
      <c r="H577" cm="1">
        <f t="array" ref="H577">PERCENTILE(IF(Table1[Director Name] = Table1113[[#This Row],[Director Name]],Table1[imdb_score]),0.5)</f>
        <v>6.6</v>
      </c>
      <c r="I577" cm="1">
        <f t="array" ref="I577">PERCENTILE(IF(Table1[Director Name] = Table1113[[#This Row],[Director Name]],Table1[imdb_score]),0.75)</f>
        <v>7.35</v>
      </c>
      <c r="J577" cm="1">
        <f t="array" ref="J577">PERCENTILE(IF(Table1[Director Name] = Table1113[[#This Row],[Director Name]],Table1[imdb_score]),1)</f>
        <v>7.8</v>
      </c>
    </row>
    <row r="578" spans="4:10" hidden="1">
      <c r="D578" t="s">
        <v>268</v>
      </c>
      <c r="E578">
        <f>AVERAGEIF(Table1[Director Name],Table1113[[#This Row],[Director Name]],Table1[imdb_score])</f>
        <v>6.8400000000000007</v>
      </c>
      <c r="F578">
        <f>COUNTIF(Table1[Director Name],Table1113[[#This Row],[Director Name]])</f>
        <v>5</v>
      </c>
      <c r="G578" cm="1">
        <f t="array" ref="G578">PERCENTILE(IF(Table1[Director Name] = Table1113[[#This Row],[Director Name]],Table1[imdb_score]),0.25)</f>
        <v>6</v>
      </c>
      <c r="H578" cm="1">
        <f t="array" ref="H578">PERCENTILE(IF(Table1[Director Name] = Table1113[[#This Row],[Director Name]],Table1[imdb_score]),0.5)</f>
        <v>7</v>
      </c>
      <c r="I578" cm="1">
        <f t="array" ref="I578">PERCENTILE(IF(Table1[Director Name] = Table1113[[#This Row],[Director Name]],Table1[imdb_score]),0.75)</f>
        <v>7.5</v>
      </c>
      <c r="J578" cm="1">
        <f t="array" ref="J578">PERCENTILE(IF(Table1[Director Name] = Table1113[[#This Row],[Director Name]],Table1[imdb_score]),1)</f>
        <v>7.7</v>
      </c>
    </row>
    <row r="579" spans="4:10" hidden="1">
      <c r="D579" t="s">
        <v>993</v>
      </c>
      <c r="E579">
        <f>AVERAGEIF(Table1[Director Name],Table1113[[#This Row],[Director Name]],Table1[imdb_score])</f>
        <v>6.8400000000000007</v>
      </c>
      <c r="F579">
        <f>COUNTIF(Table1[Director Name],Table1113[[#This Row],[Director Name]])</f>
        <v>5</v>
      </c>
      <c r="G579" cm="1">
        <f t="array" ref="G579">PERCENTILE(IF(Table1[Director Name] = Table1113[[#This Row],[Director Name]],Table1[imdb_score]),0.25)</f>
        <v>6.2</v>
      </c>
      <c r="H579" cm="1">
        <f t="array" ref="H579">PERCENTILE(IF(Table1[Director Name] = Table1113[[#This Row],[Director Name]],Table1[imdb_score]),0.5)</f>
        <v>7.2</v>
      </c>
      <c r="I579" cm="1">
        <f t="array" ref="I579">PERCENTILE(IF(Table1[Director Name] = Table1113[[#This Row],[Director Name]],Table1[imdb_score]),0.75)</f>
        <v>7.3</v>
      </c>
      <c r="J579" cm="1">
        <f t="array" ref="J579">PERCENTILE(IF(Table1[Director Name] = Table1113[[#This Row],[Director Name]],Table1[imdb_score]),1)</f>
        <v>7.5</v>
      </c>
    </row>
    <row r="580" spans="4:10" hidden="1">
      <c r="D580" t="s">
        <v>1064</v>
      </c>
      <c r="E580">
        <f>AVERAGEIF(Table1[Director Name],Table1113[[#This Row],[Director Name]],Table1[imdb_score])</f>
        <v>6.8400000000000007</v>
      </c>
      <c r="F580">
        <f>COUNTIF(Table1[Director Name],Table1113[[#This Row],[Director Name]])</f>
        <v>5</v>
      </c>
      <c r="G580" cm="1">
        <f t="array" ref="G580">PERCENTILE(IF(Table1[Director Name] = Table1113[[#This Row],[Director Name]],Table1[imdb_score]),0.25)</f>
        <v>6.5</v>
      </c>
      <c r="H580" cm="1">
        <f t="array" ref="H580">PERCENTILE(IF(Table1[Director Name] = Table1113[[#This Row],[Director Name]],Table1[imdb_score]),0.5)</f>
        <v>6.7</v>
      </c>
      <c r="I580" cm="1">
        <f t="array" ref="I580">PERCENTILE(IF(Table1[Director Name] = Table1113[[#This Row],[Director Name]],Table1[imdb_score]),0.75)</f>
        <v>7</v>
      </c>
      <c r="J580" cm="1">
        <f t="array" ref="J580">PERCENTILE(IF(Table1[Director Name] = Table1113[[#This Row],[Director Name]],Table1[imdb_score]),1)</f>
        <v>7.8</v>
      </c>
    </row>
    <row r="581" spans="4:10" hidden="1">
      <c r="D581" t="s">
        <v>1077</v>
      </c>
      <c r="E581">
        <f>AVERAGEIF(Table1[Director Name],Table1113[[#This Row],[Director Name]],Table1[imdb_score])</f>
        <v>6.839999999999999</v>
      </c>
      <c r="F581">
        <f>COUNTIF(Table1[Director Name],Table1113[[#This Row],[Director Name]])</f>
        <v>5</v>
      </c>
      <c r="G581" cm="1">
        <f t="array" ref="G581">PERCENTILE(IF(Table1[Director Name] = Table1113[[#This Row],[Director Name]],Table1[imdb_score]),0.25)</f>
        <v>6.5</v>
      </c>
      <c r="H581" cm="1">
        <f t="array" ref="H581">PERCENTILE(IF(Table1[Director Name] = Table1113[[#This Row],[Director Name]],Table1[imdb_score]),0.5)</f>
        <v>6.8</v>
      </c>
      <c r="I581" cm="1">
        <f t="array" ref="I581">PERCENTILE(IF(Table1[Director Name] = Table1113[[#This Row],[Director Name]],Table1[imdb_score]),0.75)</f>
        <v>6.9</v>
      </c>
      <c r="J581" cm="1">
        <f t="array" ref="J581">PERCENTILE(IF(Table1[Director Name] = Table1113[[#This Row],[Director Name]],Table1[imdb_score]),1)</f>
        <v>7.7</v>
      </c>
    </row>
    <row r="582" spans="4:10" hidden="1">
      <c r="D582" t="s">
        <v>1731</v>
      </c>
      <c r="E582">
        <f>AVERAGEIF(Table1[Director Name],Table1113[[#This Row],[Director Name]],Table1[imdb_score])</f>
        <v>6.833333333333333</v>
      </c>
      <c r="F582">
        <f>COUNTIF(Table1[Director Name],Table1113[[#This Row],[Director Name]])</f>
        <v>3</v>
      </c>
      <c r="G582" cm="1">
        <f t="array" ref="G582">PERCENTILE(IF(Table1[Director Name] = Table1113[[#This Row],[Director Name]],Table1[imdb_score]),0.25)</f>
        <v>6</v>
      </c>
      <c r="H582" cm="1">
        <f t="array" ref="H582">PERCENTILE(IF(Table1[Director Name] = Table1113[[#This Row],[Director Name]],Table1[imdb_score]),0.5)</f>
        <v>6</v>
      </c>
      <c r="I582" cm="1">
        <f t="array" ref="I582">PERCENTILE(IF(Table1[Director Name] = Table1113[[#This Row],[Director Name]],Table1[imdb_score]),0.75)</f>
        <v>7.25</v>
      </c>
      <c r="J582" cm="1">
        <f t="array" ref="J582">PERCENTILE(IF(Table1[Director Name] = Table1113[[#This Row],[Director Name]],Table1[imdb_score]),1)</f>
        <v>8.5</v>
      </c>
    </row>
    <row r="583" spans="4:10" hidden="1">
      <c r="D583" t="s">
        <v>1783</v>
      </c>
      <c r="E583">
        <f>AVERAGEIF(Table1[Director Name],Table1113[[#This Row],[Director Name]],Table1[imdb_score])</f>
        <v>6.833333333333333</v>
      </c>
      <c r="F583">
        <f>COUNTIF(Table1[Director Name],Table1113[[#This Row],[Director Name]])</f>
        <v>3</v>
      </c>
      <c r="G583" cm="1">
        <f t="array" ref="G583">PERCENTILE(IF(Table1[Director Name] = Table1113[[#This Row],[Director Name]],Table1[imdb_score]),0.25)</f>
        <v>6.35</v>
      </c>
      <c r="H583" cm="1">
        <f t="array" ref="H583">PERCENTILE(IF(Table1[Director Name] = Table1113[[#This Row],[Director Name]],Table1[imdb_score]),0.5)</f>
        <v>6.7</v>
      </c>
      <c r="I583" cm="1">
        <f t="array" ref="I583">PERCENTILE(IF(Table1[Director Name] = Table1113[[#This Row],[Director Name]],Table1[imdb_score]),0.75)</f>
        <v>7.25</v>
      </c>
      <c r="J583" cm="1">
        <f t="array" ref="J583">PERCENTILE(IF(Table1[Director Name] = Table1113[[#This Row],[Director Name]],Table1[imdb_score]),1)</f>
        <v>7.8</v>
      </c>
    </row>
    <row r="584" spans="4:10" hidden="1">
      <c r="D584" t="s">
        <v>1907</v>
      </c>
      <c r="E584">
        <f>AVERAGEIF(Table1[Director Name],Table1113[[#This Row],[Director Name]],Table1[imdb_score])</f>
        <v>6.833333333333333</v>
      </c>
      <c r="F584">
        <f>COUNTIF(Table1[Director Name],Table1113[[#This Row],[Director Name]])</f>
        <v>3</v>
      </c>
      <c r="G584" cm="1">
        <f t="array" ref="G584">PERCENTILE(IF(Table1[Director Name] = Table1113[[#This Row],[Director Name]],Table1[imdb_score]),0.25)</f>
        <v>6.2</v>
      </c>
      <c r="H584" cm="1">
        <f t="array" ref="H584">PERCENTILE(IF(Table1[Director Name] = Table1113[[#This Row],[Director Name]],Table1[imdb_score]),0.5)</f>
        <v>6.2</v>
      </c>
      <c r="I584" cm="1">
        <f t="array" ref="I584">PERCENTILE(IF(Table1[Director Name] = Table1113[[#This Row],[Director Name]],Table1[imdb_score]),0.75)</f>
        <v>7.15</v>
      </c>
      <c r="J584" cm="1">
        <f t="array" ref="J584">PERCENTILE(IF(Table1[Director Name] = Table1113[[#This Row],[Director Name]],Table1[imdb_score]),1)</f>
        <v>8.1</v>
      </c>
    </row>
    <row r="585" spans="4:10" hidden="1">
      <c r="D585" t="s">
        <v>2019</v>
      </c>
      <c r="E585">
        <f>AVERAGEIF(Table1[Director Name],Table1113[[#This Row],[Director Name]],Table1[imdb_score])</f>
        <v>6.833333333333333</v>
      </c>
      <c r="F585">
        <f>COUNTIF(Table1[Director Name],Table1113[[#This Row],[Director Name]])</f>
        <v>3</v>
      </c>
      <c r="G585" cm="1">
        <f t="array" ref="G585">PERCENTILE(IF(Table1[Director Name] = Table1113[[#This Row],[Director Name]],Table1[imdb_score]),0.25)</f>
        <v>6.35</v>
      </c>
      <c r="H585" cm="1">
        <f t="array" ref="H585">PERCENTILE(IF(Table1[Director Name] = Table1113[[#This Row],[Director Name]],Table1[imdb_score]),0.5)</f>
        <v>7</v>
      </c>
      <c r="I585" cm="1">
        <f t="array" ref="I585">PERCENTILE(IF(Table1[Director Name] = Table1113[[#This Row],[Director Name]],Table1[imdb_score]),0.75)</f>
        <v>7.4</v>
      </c>
      <c r="J585" cm="1">
        <f t="array" ref="J585">PERCENTILE(IF(Table1[Director Name] = Table1113[[#This Row],[Director Name]],Table1[imdb_score]),1)</f>
        <v>7.8</v>
      </c>
    </row>
    <row r="586" spans="4:10" hidden="1">
      <c r="D586" t="s">
        <v>2107</v>
      </c>
      <c r="E586">
        <f>AVERAGEIF(Table1[Director Name],Table1113[[#This Row],[Director Name]],Table1[imdb_score])</f>
        <v>6.833333333333333</v>
      </c>
      <c r="F586">
        <f>COUNTIF(Table1[Director Name],Table1113[[#This Row],[Director Name]])</f>
        <v>3</v>
      </c>
      <c r="G586" cm="1">
        <f t="array" ref="G586">PERCENTILE(IF(Table1[Director Name] = Table1113[[#This Row],[Director Name]],Table1[imdb_score]),0.25)</f>
        <v>6.4</v>
      </c>
      <c r="H586" cm="1">
        <f t="array" ref="H586">PERCENTILE(IF(Table1[Director Name] = Table1113[[#This Row],[Director Name]],Table1[imdb_score]),0.5)</f>
        <v>6.7</v>
      </c>
      <c r="I586" cm="1">
        <f t="array" ref="I586">PERCENTILE(IF(Table1[Director Name] = Table1113[[#This Row],[Director Name]],Table1[imdb_score]),0.75)</f>
        <v>7.2</v>
      </c>
      <c r="J586" cm="1">
        <f t="array" ref="J586">PERCENTILE(IF(Table1[Director Name] = Table1113[[#This Row],[Director Name]],Table1[imdb_score]),1)</f>
        <v>7.7</v>
      </c>
    </row>
    <row r="587" spans="4:10" hidden="1">
      <c r="D587" t="s">
        <v>893</v>
      </c>
      <c r="E587">
        <f>AVERAGEIF(Table1[Director Name],Table1113[[#This Row],[Director Name]],Table1[imdb_score])</f>
        <v>6.8249999999999993</v>
      </c>
      <c r="F587">
        <f>COUNTIF(Table1[Director Name],Table1113[[#This Row],[Director Name]])</f>
        <v>4</v>
      </c>
      <c r="G587" cm="1">
        <f t="array" ref="G587">PERCENTILE(IF(Table1[Director Name] = Table1113[[#This Row],[Director Name]],Table1[imdb_score]),0.25)</f>
        <v>6.7750000000000004</v>
      </c>
      <c r="H587" cm="1">
        <f t="array" ref="H587">PERCENTILE(IF(Table1[Director Name] = Table1113[[#This Row],[Director Name]],Table1[imdb_score]),0.5)</f>
        <v>6.95</v>
      </c>
      <c r="I587" cm="1">
        <f t="array" ref="I587">PERCENTILE(IF(Table1[Director Name] = Table1113[[#This Row],[Director Name]],Table1[imdb_score]),0.75)</f>
        <v>7</v>
      </c>
      <c r="J587" cm="1">
        <f t="array" ref="J587">PERCENTILE(IF(Table1[Director Name] = Table1113[[#This Row],[Director Name]],Table1[imdb_score]),1)</f>
        <v>7</v>
      </c>
    </row>
    <row r="588" spans="4:10" hidden="1">
      <c r="D588" t="s">
        <v>851</v>
      </c>
      <c r="E588">
        <f>AVERAGEIF(Table1[Director Name],Table1113[[#This Row],[Director Name]],Table1[imdb_score])</f>
        <v>6.8199999999999985</v>
      </c>
      <c r="F588">
        <f>COUNTIF(Table1[Director Name],Table1113[[#This Row],[Director Name]])</f>
        <v>5</v>
      </c>
      <c r="G588" cm="1">
        <f t="array" ref="G588">PERCENTILE(IF(Table1[Director Name] = Table1113[[#This Row],[Director Name]],Table1[imdb_score]),0.25)</f>
        <v>6.2</v>
      </c>
      <c r="H588" cm="1">
        <f t="array" ref="H588">PERCENTILE(IF(Table1[Director Name] = Table1113[[#This Row],[Director Name]],Table1[imdb_score]),0.5)</f>
        <v>7.1</v>
      </c>
      <c r="I588" cm="1">
        <f t="array" ref="I588">PERCENTILE(IF(Table1[Director Name] = Table1113[[#This Row],[Director Name]],Table1[imdb_score]),0.75)</f>
        <v>7.6</v>
      </c>
      <c r="J588" cm="1">
        <f t="array" ref="J588">PERCENTILE(IF(Table1[Director Name] = Table1113[[#This Row],[Director Name]],Table1[imdb_score]),1)</f>
        <v>7.7</v>
      </c>
    </row>
    <row r="589" spans="4:10" hidden="1">
      <c r="D589" t="s">
        <v>977</v>
      </c>
      <c r="E589">
        <f>AVERAGEIF(Table1[Director Name],Table1113[[#This Row],[Director Name]],Table1[imdb_score])</f>
        <v>6.8000000000000007</v>
      </c>
      <c r="F589">
        <f>COUNTIF(Table1[Director Name],Table1113[[#This Row],[Director Name]])</f>
        <v>4</v>
      </c>
      <c r="G589" cm="1">
        <f t="array" ref="G589">PERCENTILE(IF(Table1[Director Name] = Table1113[[#This Row],[Director Name]],Table1[imdb_score]),0.25)</f>
        <v>6.25</v>
      </c>
      <c r="H589" cm="1">
        <f t="array" ref="H589">PERCENTILE(IF(Table1[Director Name] = Table1113[[#This Row],[Director Name]],Table1[imdb_score]),0.5)</f>
        <v>6.85</v>
      </c>
      <c r="I589" cm="1">
        <f t="array" ref="I589">PERCENTILE(IF(Table1[Director Name] = Table1113[[#This Row],[Director Name]],Table1[imdb_score]),0.75)</f>
        <v>7.4</v>
      </c>
      <c r="J589" cm="1">
        <f t="array" ref="J589">PERCENTILE(IF(Table1[Director Name] = Table1113[[#This Row],[Director Name]],Table1[imdb_score]),1)</f>
        <v>7.7</v>
      </c>
    </row>
    <row r="590" spans="4:10">
      <c r="D590" t="s">
        <v>644</v>
      </c>
      <c r="E590">
        <f>AVERAGEIF(Table1[Director Name],Table1113[[#This Row],[Director Name]],Table1[imdb_score])</f>
        <v>6.8</v>
      </c>
      <c r="F590">
        <f>COUNTIF(Table1[Director Name],Table1113[[#This Row],[Director Name]])</f>
        <v>7</v>
      </c>
      <c r="G590" cm="1">
        <f t="array" ref="G590">PERCENTILE(IF(Table1[Director Name] = Table1113[[#This Row],[Director Name]],Table1[imdb_score]),0.25)</f>
        <v>6</v>
      </c>
      <c r="H590" cm="1">
        <f t="array" ref="H590">PERCENTILE(IF(Table1[Director Name] = Table1113[[#This Row],[Director Name]],Table1[imdb_score]),0.5)</f>
        <v>7</v>
      </c>
      <c r="I590" cm="1">
        <f t="array" ref="I590">PERCENTILE(IF(Table1[Director Name] = Table1113[[#This Row],[Director Name]],Table1[imdb_score]),0.75)</f>
        <v>7.4</v>
      </c>
      <c r="J590" cm="1">
        <f t="array" ref="J590">PERCENTILE(IF(Table1[Director Name] = Table1113[[#This Row],[Director Name]],Table1[imdb_score]),1)</f>
        <v>7.8</v>
      </c>
    </row>
    <row r="591" spans="4:10">
      <c r="D591" t="s">
        <v>831</v>
      </c>
      <c r="E591">
        <f>AVERAGEIF(Table1[Director Name],Table1113[[#This Row],[Director Name]],Table1[imdb_score])</f>
        <v>6.8</v>
      </c>
      <c r="F591">
        <f>COUNTIF(Table1[Director Name],Table1113[[#This Row],[Director Name]])</f>
        <v>6</v>
      </c>
      <c r="G591" cm="1">
        <f t="array" ref="G591">PERCENTILE(IF(Table1[Director Name] = Table1113[[#This Row],[Director Name]],Table1[imdb_score]),0.25)</f>
        <v>5.9749999999999996</v>
      </c>
      <c r="H591" cm="1">
        <f t="array" ref="H591">PERCENTILE(IF(Table1[Director Name] = Table1113[[#This Row],[Director Name]],Table1[imdb_score]),0.5)</f>
        <v>7.4</v>
      </c>
      <c r="I591" cm="1">
        <f t="array" ref="I591">PERCENTILE(IF(Table1[Director Name] = Table1113[[#This Row],[Director Name]],Table1[imdb_score]),0.75)</f>
        <v>7.4749999999999996</v>
      </c>
      <c r="J591" cm="1">
        <f t="array" ref="J591">PERCENTILE(IF(Table1[Director Name] = Table1113[[#This Row],[Director Name]],Table1[imdb_score]),1)</f>
        <v>7.5</v>
      </c>
    </row>
    <row r="592" spans="4:10" hidden="1">
      <c r="D592" t="s">
        <v>1308</v>
      </c>
      <c r="E592">
        <f>AVERAGEIF(Table1[Director Name],Table1113[[#This Row],[Director Name]],Table1[imdb_score])</f>
        <v>6.8</v>
      </c>
      <c r="F592">
        <f>COUNTIF(Table1[Director Name],Table1113[[#This Row],[Director Name]])</f>
        <v>4</v>
      </c>
      <c r="G592" cm="1">
        <f t="array" ref="G592">PERCENTILE(IF(Table1[Director Name] = Table1113[[#This Row],[Director Name]],Table1[imdb_score]),0.25)</f>
        <v>6.5749999999999993</v>
      </c>
      <c r="H592" cm="1">
        <f t="array" ref="H592">PERCENTILE(IF(Table1[Director Name] = Table1113[[#This Row],[Director Name]],Table1[imdb_score]),0.5)</f>
        <v>6.65</v>
      </c>
      <c r="I592" cm="1">
        <f t="array" ref="I592">PERCENTILE(IF(Table1[Director Name] = Table1113[[#This Row],[Director Name]],Table1[imdb_score]),0.75)</f>
        <v>6.875</v>
      </c>
      <c r="J592" cm="1">
        <f t="array" ref="J592">PERCENTILE(IF(Table1[Director Name] = Table1113[[#This Row],[Director Name]],Table1[imdb_score]),1)</f>
        <v>7.4</v>
      </c>
    </row>
    <row r="593" spans="4:10" hidden="1">
      <c r="D593" t="s">
        <v>2057</v>
      </c>
      <c r="E593">
        <f>AVERAGEIF(Table1[Director Name],Table1113[[#This Row],[Director Name]],Table1[imdb_score])</f>
        <v>6.8</v>
      </c>
      <c r="F593">
        <f>COUNTIF(Table1[Director Name],Table1113[[#This Row],[Director Name]])</f>
        <v>3</v>
      </c>
      <c r="G593" cm="1">
        <f t="array" ref="G593">PERCENTILE(IF(Table1[Director Name] = Table1113[[#This Row],[Director Name]],Table1[imdb_score]),0.25)</f>
        <v>6.6</v>
      </c>
      <c r="H593" cm="1">
        <f t="array" ref="H593">PERCENTILE(IF(Table1[Director Name] = Table1113[[#This Row],[Director Name]],Table1[imdb_score]),0.5)</f>
        <v>6.7</v>
      </c>
      <c r="I593" cm="1">
        <f t="array" ref="I593">PERCENTILE(IF(Table1[Director Name] = Table1113[[#This Row],[Director Name]],Table1[imdb_score]),0.75)</f>
        <v>6.95</v>
      </c>
      <c r="J593" cm="1">
        <f t="array" ref="J593">PERCENTILE(IF(Table1[Director Name] = Table1113[[#This Row],[Director Name]],Table1[imdb_score]),1)</f>
        <v>7.2</v>
      </c>
    </row>
    <row r="594" spans="4:10" hidden="1">
      <c r="D594" t="s">
        <v>2084</v>
      </c>
      <c r="E594">
        <f>AVERAGEIF(Table1[Director Name],Table1113[[#This Row],[Director Name]],Table1[imdb_score])</f>
        <v>6.8</v>
      </c>
      <c r="F594">
        <f>COUNTIF(Table1[Director Name],Table1113[[#This Row],[Director Name]])</f>
        <v>3</v>
      </c>
      <c r="G594" cm="1">
        <f t="array" ref="G594">PERCENTILE(IF(Table1[Director Name] = Table1113[[#This Row],[Director Name]],Table1[imdb_score]),0.25)</f>
        <v>6.55</v>
      </c>
      <c r="H594" cm="1">
        <f t="array" ref="H594">PERCENTILE(IF(Table1[Director Name] = Table1113[[#This Row],[Director Name]],Table1[imdb_score]),0.5)</f>
        <v>6.8</v>
      </c>
      <c r="I594" cm="1">
        <f t="array" ref="I594">PERCENTILE(IF(Table1[Director Name] = Table1113[[#This Row],[Director Name]],Table1[imdb_score]),0.75)</f>
        <v>7.05</v>
      </c>
      <c r="J594" cm="1">
        <f t="array" ref="J594">PERCENTILE(IF(Table1[Director Name] = Table1113[[#This Row],[Director Name]],Table1[imdb_score]),1)</f>
        <v>7.3</v>
      </c>
    </row>
    <row r="595" spans="4:10" hidden="1">
      <c r="D595" t="s">
        <v>2538</v>
      </c>
      <c r="E595">
        <f>AVERAGEIF(Table1[Director Name],Table1113[[#This Row],[Director Name]],Table1[imdb_score])</f>
        <v>6.8</v>
      </c>
      <c r="F595">
        <f>COUNTIF(Table1[Director Name],Table1113[[#This Row],[Director Name]])</f>
        <v>2</v>
      </c>
      <c r="G595" cm="1">
        <f t="array" ref="G595">PERCENTILE(IF(Table1[Director Name] = Table1113[[#This Row],[Director Name]],Table1[imdb_score]),0.25)</f>
        <v>6.65</v>
      </c>
      <c r="H595" cm="1">
        <f t="array" ref="H595">PERCENTILE(IF(Table1[Director Name] = Table1113[[#This Row],[Director Name]],Table1[imdb_score]),0.5)</f>
        <v>6.8</v>
      </c>
      <c r="I595" cm="1">
        <f t="array" ref="I595">PERCENTILE(IF(Table1[Director Name] = Table1113[[#This Row],[Director Name]],Table1[imdb_score]),0.75)</f>
        <v>6.9499999999999993</v>
      </c>
      <c r="J595" cm="1">
        <f t="array" ref="J595">PERCENTILE(IF(Table1[Director Name] = Table1113[[#This Row],[Director Name]],Table1[imdb_score]),1)</f>
        <v>7.1</v>
      </c>
    </row>
    <row r="596" spans="4:10" hidden="1">
      <c r="D596" t="s">
        <v>3062</v>
      </c>
      <c r="E596">
        <f>AVERAGEIF(Table1[Director Name],Table1113[[#This Row],[Director Name]],Table1[imdb_score])</f>
        <v>6.8</v>
      </c>
      <c r="F596">
        <f>COUNTIF(Table1[Director Name],Table1113[[#This Row],[Director Name]])</f>
        <v>2</v>
      </c>
      <c r="G596" cm="1">
        <f t="array" ref="G596">PERCENTILE(IF(Table1[Director Name] = Table1113[[#This Row],[Director Name]],Table1[imdb_score]),0.25)</f>
        <v>6.65</v>
      </c>
      <c r="H596" cm="1">
        <f t="array" ref="H596">PERCENTILE(IF(Table1[Director Name] = Table1113[[#This Row],[Director Name]],Table1[imdb_score]),0.5)</f>
        <v>6.8</v>
      </c>
      <c r="I596" cm="1">
        <f t="array" ref="I596">PERCENTILE(IF(Table1[Director Name] = Table1113[[#This Row],[Director Name]],Table1[imdb_score]),0.75)</f>
        <v>6.9499999999999993</v>
      </c>
      <c r="J596" cm="1">
        <f t="array" ref="J596">PERCENTILE(IF(Table1[Director Name] = Table1113[[#This Row],[Director Name]],Table1[imdb_score]),1)</f>
        <v>7.1</v>
      </c>
    </row>
    <row r="597" spans="4:10" hidden="1">
      <c r="D597" t="s">
        <v>3221</v>
      </c>
      <c r="E597">
        <f>AVERAGEIF(Table1[Director Name],Table1113[[#This Row],[Director Name]],Table1[imdb_score])</f>
        <v>6.8</v>
      </c>
      <c r="F597">
        <f>COUNTIF(Table1[Director Name],Table1113[[#This Row],[Director Name]])</f>
        <v>1</v>
      </c>
      <c r="G597" cm="1">
        <f t="array" ref="G597">PERCENTILE(IF(Table1[Director Name] = Table1113[[#This Row],[Director Name]],Table1[imdb_score]),0.25)</f>
        <v>6.8</v>
      </c>
      <c r="H597" cm="1">
        <f t="array" ref="H597">PERCENTILE(IF(Table1[Director Name] = Table1113[[#This Row],[Director Name]],Table1[imdb_score]),0.5)</f>
        <v>6.8</v>
      </c>
      <c r="I597" cm="1">
        <f t="array" ref="I597">PERCENTILE(IF(Table1[Director Name] = Table1113[[#This Row],[Director Name]],Table1[imdb_score]),0.75)</f>
        <v>6.8</v>
      </c>
      <c r="J597" cm="1">
        <f t="array" ref="J597">PERCENTILE(IF(Table1[Director Name] = Table1113[[#This Row],[Director Name]],Table1[imdb_score]),1)</f>
        <v>6.8</v>
      </c>
    </row>
    <row r="598" spans="4:10" hidden="1">
      <c r="D598" t="s">
        <v>3226</v>
      </c>
      <c r="E598">
        <f>AVERAGEIF(Table1[Director Name],Table1113[[#This Row],[Director Name]],Table1[imdb_score])</f>
        <v>6.8</v>
      </c>
      <c r="F598">
        <f>COUNTIF(Table1[Director Name],Table1113[[#This Row],[Director Name]])</f>
        <v>1</v>
      </c>
      <c r="G598" cm="1">
        <f t="array" ref="G598">PERCENTILE(IF(Table1[Director Name] = Table1113[[#This Row],[Director Name]],Table1[imdb_score]),0.25)</f>
        <v>6.8</v>
      </c>
      <c r="H598" cm="1">
        <f t="array" ref="H598">PERCENTILE(IF(Table1[Director Name] = Table1113[[#This Row],[Director Name]],Table1[imdb_score]),0.5)</f>
        <v>6.8</v>
      </c>
      <c r="I598" cm="1">
        <f t="array" ref="I598">PERCENTILE(IF(Table1[Director Name] = Table1113[[#This Row],[Director Name]],Table1[imdb_score]),0.75)</f>
        <v>6.8</v>
      </c>
      <c r="J598" cm="1">
        <f t="array" ref="J598">PERCENTILE(IF(Table1[Director Name] = Table1113[[#This Row],[Director Name]],Table1[imdb_score]),1)</f>
        <v>6.8</v>
      </c>
    </row>
    <row r="599" spans="4:10" hidden="1">
      <c r="D599" t="s">
        <v>3261</v>
      </c>
      <c r="E599">
        <f>AVERAGEIF(Table1[Director Name],Table1113[[#This Row],[Director Name]],Table1[imdb_score])</f>
        <v>6.8</v>
      </c>
      <c r="F599">
        <f>COUNTIF(Table1[Director Name],Table1113[[#This Row],[Director Name]])</f>
        <v>1</v>
      </c>
      <c r="G599" cm="1">
        <f t="array" ref="G599">PERCENTILE(IF(Table1[Director Name] = Table1113[[#This Row],[Director Name]],Table1[imdb_score]),0.25)</f>
        <v>6.8</v>
      </c>
      <c r="H599" cm="1">
        <f t="array" ref="H599">PERCENTILE(IF(Table1[Director Name] = Table1113[[#This Row],[Director Name]],Table1[imdb_score]),0.5)</f>
        <v>6.8</v>
      </c>
      <c r="I599" cm="1">
        <f t="array" ref="I599">PERCENTILE(IF(Table1[Director Name] = Table1113[[#This Row],[Director Name]],Table1[imdb_score]),0.75)</f>
        <v>6.8</v>
      </c>
      <c r="J599" cm="1">
        <f t="array" ref="J599">PERCENTILE(IF(Table1[Director Name] = Table1113[[#This Row],[Director Name]],Table1[imdb_score]),1)</f>
        <v>6.8</v>
      </c>
    </row>
    <row r="600" spans="4:10" hidden="1">
      <c r="D600" t="s">
        <v>3322</v>
      </c>
      <c r="E600">
        <f>AVERAGEIF(Table1[Director Name],Table1113[[#This Row],[Director Name]],Table1[imdb_score])</f>
        <v>6.8</v>
      </c>
      <c r="F600">
        <f>COUNTIF(Table1[Director Name],Table1113[[#This Row],[Director Name]])</f>
        <v>1</v>
      </c>
      <c r="G600" cm="1">
        <f t="array" ref="G600">PERCENTILE(IF(Table1[Director Name] = Table1113[[#This Row],[Director Name]],Table1[imdb_score]),0.25)</f>
        <v>6.8</v>
      </c>
      <c r="H600" cm="1">
        <f t="array" ref="H600">PERCENTILE(IF(Table1[Director Name] = Table1113[[#This Row],[Director Name]],Table1[imdb_score]),0.5)</f>
        <v>6.8</v>
      </c>
      <c r="I600" cm="1">
        <f t="array" ref="I600">PERCENTILE(IF(Table1[Director Name] = Table1113[[#This Row],[Director Name]],Table1[imdb_score]),0.75)</f>
        <v>6.8</v>
      </c>
      <c r="J600" cm="1">
        <f t="array" ref="J600">PERCENTILE(IF(Table1[Director Name] = Table1113[[#This Row],[Director Name]],Table1[imdb_score]),1)</f>
        <v>6.8</v>
      </c>
    </row>
    <row r="601" spans="4:10" hidden="1">
      <c r="D601" t="s">
        <v>3417</v>
      </c>
      <c r="E601">
        <f>AVERAGEIF(Table1[Director Name],Table1113[[#This Row],[Director Name]],Table1[imdb_score])</f>
        <v>6.8</v>
      </c>
      <c r="F601">
        <f>COUNTIF(Table1[Director Name],Table1113[[#This Row],[Director Name]])</f>
        <v>1</v>
      </c>
      <c r="G601" cm="1">
        <f t="array" ref="G601">PERCENTILE(IF(Table1[Director Name] = Table1113[[#This Row],[Director Name]],Table1[imdb_score]),0.25)</f>
        <v>6.8</v>
      </c>
      <c r="H601" cm="1">
        <f t="array" ref="H601">PERCENTILE(IF(Table1[Director Name] = Table1113[[#This Row],[Director Name]],Table1[imdb_score]),0.5)</f>
        <v>6.8</v>
      </c>
      <c r="I601" cm="1">
        <f t="array" ref="I601">PERCENTILE(IF(Table1[Director Name] = Table1113[[#This Row],[Director Name]],Table1[imdb_score]),0.75)</f>
        <v>6.8</v>
      </c>
      <c r="J601" cm="1">
        <f t="array" ref="J601">PERCENTILE(IF(Table1[Director Name] = Table1113[[#This Row],[Director Name]],Table1[imdb_score]),1)</f>
        <v>6.8</v>
      </c>
    </row>
    <row r="602" spans="4:10" hidden="1">
      <c r="D602" t="s">
        <v>3628</v>
      </c>
      <c r="E602">
        <f>AVERAGEIF(Table1[Director Name],Table1113[[#This Row],[Director Name]],Table1[imdb_score])</f>
        <v>6.8</v>
      </c>
      <c r="F602">
        <f>COUNTIF(Table1[Director Name],Table1113[[#This Row],[Director Name]])</f>
        <v>1</v>
      </c>
      <c r="G602" cm="1">
        <f t="array" ref="G602">PERCENTILE(IF(Table1[Director Name] = Table1113[[#This Row],[Director Name]],Table1[imdb_score]),0.25)</f>
        <v>6.8</v>
      </c>
      <c r="H602" cm="1">
        <f t="array" ref="H602">PERCENTILE(IF(Table1[Director Name] = Table1113[[#This Row],[Director Name]],Table1[imdb_score]),0.5)</f>
        <v>6.8</v>
      </c>
      <c r="I602" cm="1">
        <f t="array" ref="I602">PERCENTILE(IF(Table1[Director Name] = Table1113[[#This Row],[Director Name]],Table1[imdb_score]),0.75)</f>
        <v>6.8</v>
      </c>
      <c r="J602" cm="1">
        <f t="array" ref="J602">PERCENTILE(IF(Table1[Director Name] = Table1113[[#This Row],[Director Name]],Table1[imdb_score]),1)</f>
        <v>6.8</v>
      </c>
    </row>
    <row r="603" spans="4:10" hidden="1">
      <c r="D603" t="s">
        <v>3653</v>
      </c>
      <c r="E603">
        <f>AVERAGEIF(Table1[Director Name],Table1113[[#This Row],[Director Name]],Table1[imdb_score])</f>
        <v>6.8</v>
      </c>
      <c r="F603">
        <f>COUNTIF(Table1[Director Name],Table1113[[#This Row],[Director Name]])</f>
        <v>1</v>
      </c>
      <c r="G603" cm="1">
        <f t="array" ref="G603">PERCENTILE(IF(Table1[Director Name] = Table1113[[#This Row],[Director Name]],Table1[imdb_score]),0.25)</f>
        <v>6.8</v>
      </c>
      <c r="H603" cm="1">
        <f t="array" ref="H603">PERCENTILE(IF(Table1[Director Name] = Table1113[[#This Row],[Director Name]],Table1[imdb_score]),0.5)</f>
        <v>6.8</v>
      </c>
      <c r="I603" cm="1">
        <f t="array" ref="I603">PERCENTILE(IF(Table1[Director Name] = Table1113[[#This Row],[Director Name]],Table1[imdb_score]),0.75)</f>
        <v>6.8</v>
      </c>
      <c r="J603" cm="1">
        <f t="array" ref="J603">PERCENTILE(IF(Table1[Director Name] = Table1113[[#This Row],[Director Name]],Table1[imdb_score]),1)</f>
        <v>6.8</v>
      </c>
    </row>
    <row r="604" spans="4:10" hidden="1">
      <c r="D604" t="s">
        <v>3371</v>
      </c>
      <c r="E604">
        <f>AVERAGEIF(Table1[Director Name],Table1113[[#This Row],[Director Name]],Table1[imdb_score])</f>
        <v>6.8</v>
      </c>
      <c r="F604">
        <f>COUNTIF(Table1[Director Name],Table1113[[#This Row],[Director Name]])</f>
        <v>1</v>
      </c>
      <c r="G604" cm="1">
        <f t="array" ref="G604">PERCENTILE(IF(Table1[Director Name] = Table1113[[#This Row],[Director Name]],Table1[imdb_score]),0.25)</f>
        <v>6.8</v>
      </c>
      <c r="H604" cm="1">
        <f t="array" ref="H604">PERCENTILE(IF(Table1[Director Name] = Table1113[[#This Row],[Director Name]],Table1[imdb_score]),0.5)</f>
        <v>6.8</v>
      </c>
      <c r="I604" cm="1">
        <f t="array" ref="I604">PERCENTILE(IF(Table1[Director Name] = Table1113[[#This Row],[Director Name]],Table1[imdb_score]),0.75)</f>
        <v>6.8</v>
      </c>
      <c r="J604" cm="1">
        <f t="array" ref="J604">PERCENTILE(IF(Table1[Director Name] = Table1113[[#This Row],[Director Name]],Table1[imdb_score]),1)</f>
        <v>6.8</v>
      </c>
    </row>
    <row r="605" spans="4:10" hidden="1">
      <c r="D605" t="s">
        <v>4120</v>
      </c>
      <c r="E605">
        <f>AVERAGEIF(Table1[Director Name],Table1113[[#This Row],[Director Name]],Table1[imdb_score])</f>
        <v>6.8</v>
      </c>
      <c r="F605">
        <f>COUNTIF(Table1[Director Name],Table1113[[#This Row],[Director Name]])</f>
        <v>1</v>
      </c>
      <c r="G605" cm="1">
        <f t="array" ref="G605">PERCENTILE(IF(Table1[Director Name] = Table1113[[#This Row],[Director Name]],Table1[imdb_score]),0.25)</f>
        <v>6.8</v>
      </c>
      <c r="H605" cm="1">
        <f t="array" ref="H605">PERCENTILE(IF(Table1[Director Name] = Table1113[[#This Row],[Director Name]],Table1[imdb_score]),0.5)</f>
        <v>6.8</v>
      </c>
      <c r="I605" cm="1">
        <f t="array" ref="I605">PERCENTILE(IF(Table1[Director Name] = Table1113[[#This Row],[Director Name]],Table1[imdb_score]),0.75)</f>
        <v>6.8</v>
      </c>
      <c r="J605" cm="1">
        <f t="array" ref="J605">PERCENTILE(IF(Table1[Director Name] = Table1113[[#This Row],[Director Name]],Table1[imdb_score]),1)</f>
        <v>6.8</v>
      </c>
    </row>
    <row r="606" spans="4:10" hidden="1">
      <c r="D606" t="s">
        <v>4123</v>
      </c>
      <c r="E606">
        <f>AVERAGEIF(Table1[Director Name],Table1113[[#This Row],[Director Name]],Table1[imdb_score])</f>
        <v>6.8</v>
      </c>
      <c r="F606">
        <f>COUNTIF(Table1[Director Name],Table1113[[#This Row],[Director Name]])</f>
        <v>1</v>
      </c>
      <c r="G606" cm="1">
        <f t="array" ref="G606">PERCENTILE(IF(Table1[Director Name] = Table1113[[#This Row],[Director Name]],Table1[imdb_score]),0.25)</f>
        <v>6.8</v>
      </c>
      <c r="H606" cm="1">
        <f t="array" ref="H606">PERCENTILE(IF(Table1[Director Name] = Table1113[[#This Row],[Director Name]],Table1[imdb_score]),0.5)</f>
        <v>6.8</v>
      </c>
      <c r="I606" cm="1">
        <f t="array" ref="I606">PERCENTILE(IF(Table1[Director Name] = Table1113[[#This Row],[Director Name]],Table1[imdb_score]),0.75)</f>
        <v>6.8</v>
      </c>
      <c r="J606" cm="1">
        <f t="array" ref="J606">PERCENTILE(IF(Table1[Director Name] = Table1113[[#This Row],[Director Name]],Table1[imdb_score]),1)</f>
        <v>6.8</v>
      </c>
    </row>
    <row r="607" spans="4:10" hidden="1">
      <c r="D607" t="s">
        <v>4337</v>
      </c>
      <c r="E607">
        <f>AVERAGEIF(Table1[Director Name],Table1113[[#This Row],[Director Name]],Table1[imdb_score])</f>
        <v>6.8</v>
      </c>
      <c r="F607">
        <f>COUNTIF(Table1[Director Name],Table1113[[#This Row],[Director Name]])</f>
        <v>1</v>
      </c>
      <c r="G607" cm="1">
        <f t="array" ref="G607">PERCENTILE(IF(Table1[Director Name] = Table1113[[#This Row],[Director Name]],Table1[imdb_score]),0.25)</f>
        <v>6.8</v>
      </c>
      <c r="H607" cm="1">
        <f t="array" ref="H607">PERCENTILE(IF(Table1[Director Name] = Table1113[[#This Row],[Director Name]],Table1[imdb_score]),0.5)</f>
        <v>6.8</v>
      </c>
      <c r="I607" cm="1">
        <f t="array" ref="I607">PERCENTILE(IF(Table1[Director Name] = Table1113[[#This Row],[Director Name]],Table1[imdb_score]),0.75)</f>
        <v>6.8</v>
      </c>
      <c r="J607" cm="1">
        <f t="array" ref="J607">PERCENTILE(IF(Table1[Director Name] = Table1113[[#This Row],[Director Name]],Table1[imdb_score]),1)</f>
        <v>6.8</v>
      </c>
    </row>
    <row r="608" spans="4:10" hidden="1">
      <c r="D608" t="s">
        <v>4403</v>
      </c>
      <c r="E608">
        <f>AVERAGEIF(Table1[Director Name],Table1113[[#This Row],[Director Name]],Table1[imdb_score])</f>
        <v>6.8</v>
      </c>
      <c r="F608">
        <f>COUNTIF(Table1[Director Name],Table1113[[#This Row],[Director Name]])</f>
        <v>1</v>
      </c>
      <c r="G608" cm="1">
        <f t="array" ref="G608">PERCENTILE(IF(Table1[Director Name] = Table1113[[#This Row],[Director Name]],Table1[imdb_score]),0.25)</f>
        <v>6.8</v>
      </c>
      <c r="H608" cm="1">
        <f t="array" ref="H608">PERCENTILE(IF(Table1[Director Name] = Table1113[[#This Row],[Director Name]],Table1[imdb_score]),0.5)</f>
        <v>6.8</v>
      </c>
      <c r="I608" cm="1">
        <f t="array" ref="I608">PERCENTILE(IF(Table1[Director Name] = Table1113[[#This Row],[Director Name]],Table1[imdb_score]),0.75)</f>
        <v>6.8</v>
      </c>
      <c r="J608" cm="1">
        <f t="array" ref="J608">PERCENTILE(IF(Table1[Director Name] = Table1113[[#This Row],[Director Name]],Table1[imdb_score]),1)</f>
        <v>6.8</v>
      </c>
    </row>
    <row r="609" spans="4:10" hidden="1">
      <c r="D609" t="s">
        <v>3447</v>
      </c>
      <c r="E609">
        <f>AVERAGEIF(Table1[Director Name],Table1113[[#This Row],[Director Name]],Table1[imdb_score])</f>
        <v>6.8</v>
      </c>
      <c r="F609">
        <f>COUNTIF(Table1[Director Name],Table1113[[#This Row],[Director Name]])</f>
        <v>1</v>
      </c>
      <c r="G609" cm="1">
        <f t="array" ref="G609">PERCENTILE(IF(Table1[Director Name] = Table1113[[#This Row],[Director Name]],Table1[imdb_score]),0.25)</f>
        <v>6.8</v>
      </c>
      <c r="H609" cm="1">
        <f t="array" ref="H609">PERCENTILE(IF(Table1[Director Name] = Table1113[[#This Row],[Director Name]],Table1[imdb_score]),0.5)</f>
        <v>6.8</v>
      </c>
      <c r="I609" cm="1">
        <f t="array" ref="I609">PERCENTILE(IF(Table1[Director Name] = Table1113[[#This Row],[Director Name]],Table1[imdb_score]),0.75)</f>
        <v>6.8</v>
      </c>
      <c r="J609" cm="1">
        <f t="array" ref="J609">PERCENTILE(IF(Table1[Director Name] = Table1113[[#This Row],[Director Name]],Table1[imdb_score]),1)</f>
        <v>6.8</v>
      </c>
    </row>
    <row r="610" spans="4:10" hidden="1">
      <c r="D610" t="s">
        <v>4676</v>
      </c>
      <c r="E610">
        <f>AVERAGEIF(Table1[Director Name],Table1113[[#This Row],[Director Name]],Table1[imdb_score])</f>
        <v>6.8</v>
      </c>
      <c r="F610">
        <f>COUNTIF(Table1[Director Name],Table1113[[#This Row],[Director Name]])</f>
        <v>1</v>
      </c>
      <c r="G610" cm="1">
        <f t="array" ref="G610">PERCENTILE(IF(Table1[Director Name] = Table1113[[#This Row],[Director Name]],Table1[imdb_score]),0.25)</f>
        <v>6.8</v>
      </c>
      <c r="H610" cm="1">
        <f t="array" ref="H610">PERCENTILE(IF(Table1[Director Name] = Table1113[[#This Row],[Director Name]],Table1[imdb_score]),0.5)</f>
        <v>6.8</v>
      </c>
      <c r="I610" cm="1">
        <f t="array" ref="I610">PERCENTILE(IF(Table1[Director Name] = Table1113[[#This Row],[Director Name]],Table1[imdb_score]),0.75)</f>
        <v>6.8</v>
      </c>
      <c r="J610" cm="1">
        <f t="array" ref="J610">PERCENTILE(IF(Table1[Director Name] = Table1113[[#This Row],[Director Name]],Table1[imdb_score]),1)</f>
        <v>6.8</v>
      </c>
    </row>
    <row r="611" spans="4:10" hidden="1">
      <c r="D611" t="s">
        <v>4808</v>
      </c>
      <c r="E611">
        <f>AVERAGEIF(Table1[Director Name],Table1113[[#This Row],[Director Name]],Table1[imdb_score])</f>
        <v>6.8</v>
      </c>
      <c r="F611">
        <f>COUNTIF(Table1[Director Name],Table1113[[#This Row],[Director Name]])</f>
        <v>1</v>
      </c>
      <c r="G611" cm="1">
        <f t="array" ref="G611">PERCENTILE(IF(Table1[Director Name] = Table1113[[#This Row],[Director Name]],Table1[imdb_score]),0.25)</f>
        <v>6.8</v>
      </c>
      <c r="H611" cm="1">
        <f t="array" ref="H611">PERCENTILE(IF(Table1[Director Name] = Table1113[[#This Row],[Director Name]],Table1[imdb_score]),0.5)</f>
        <v>6.8</v>
      </c>
      <c r="I611" cm="1">
        <f t="array" ref="I611">PERCENTILE(IF(Table1[Director Name] = Table1113[[#This Row],[Director Name]],Table1[imdb_score]),0.75)</f>
        <v>6.8</v>
      </c>
      <c r="J611" cm="1">
        <f t="array" ref="J611">PERCENTILE(IF(Table1[Director Name] = Table1113[[#This Row],[Director Name]],Table1[imdb_score]),1)</f>
        <v>6.8</v>
      </c>
    </row>
    <row r="612" spans="4:10" hidden="1">
      <c r="D612" t="s">
        <v>4878</v>
      </c>
      <c r="E612">
        <f>AVERAGEIF(Table1[Director Name],Table1113[[#This Row],[Director Name]],Table1[imdb_score])</f>
        <v>6.8</v>
      </c>
      <c r="F612">
        <f>COUNTIF(Table1[Director Name],Table1113[[#This Row],[Director Name]])</f>
        <v>1</v>
      </c>
      <c r="G612" cm="1">
        <f t="array" ref="G612">PERCENTILE(IF(Table1[Director Name] = Table1113[[#This Row],[Director Name]],Table1[imdb_score]),0.25)</f>
        <v>6.8</v>
      </c>
      <c r="H612" cm="1">
        <f t="array" ref="H612">PERCENTILE(IF(Table1[Director Name] = Table1113[[#This Row],[Director Name]],Table1[imdb_score]),0.5)</f>
        <v>6.8</v>
      </c>
      <c r="I612" cm="1">
        <f t="array" ref="I612">PERCENTILE(IF(Table1[Director Name] = Table1113[[#This Row],[Director Name]],Table1[imdb_score]),0.75)</f>
        <v>6.8</v>
      </c>
      <c r="J612" cm="1">
        <f t="array" ref="J612">PERCENTILE(IF(Table1[Director Name] = Table1113[[#This Row],[Director Name]],Table1[imdb_score]),1)</f>
        <v>6.8</v>
      </c>
    </row>
    <row r="613" spans="4:10" hidden="1">
      <c r="D613" t="s">
        <v>4936</v>
      </c>
      <c r="E613">
        <f>AVERAGEIF(Table1[Director Name],Table1113[[#This Row],[Director Name]],Table1[imdb_score])</f>
        <v>6.8</v>
      </c>
      <c r="F613">
        <f>COUNTIF(Table1[Director Name],Table1113[[#This Row],[Director Name]])</f>
        <v>1</v>
      </c>
      <c r="G613" cm="1">
        <f t="array" ref="G613">PERCENTILE(IF(Table1[Director Name] = Table1113[[#This Row],[Director Name]],Table1[imdb_score]),0.25)</f>
        <v>6.8</v>
      </c>
      <c r="H613" cm="1">
        <f t="array" ref="H613">PERCENTILE(IF(Table1[Director Name] = Table1113[[#This Row],[Director Name]],Table1[imdb_score]),0.5)</f>
        <v>6.8</v>
      </c>
      <c r="I613" cm="1">
        <f t="array" ref="I613">PERCENTILE(IF(Table1[Director Name] = Table1113[[#This Row],[Director Name]],Table1[imdb_score]),0.75)</f>
        <v>6.8</v>
      </c>
      <c r="J613" cm="1">
        <f t="array" ref="J613">PERCENTILE(IF(Table1[Director Name] = Table1113[[#This Row],[Director Name]],Table1[imdb_score]),1)</f>
        <v>6.8</v>
      </c>
    </row>
    <row r="614" spans="4:10" hidden="1">
      <c r="D614" t="s">
        <v>5090</v>
      </c>
      <c r="E614">
        <f>AVERAGEIF(Table1[Director Name],Table1113[[#This Row],[Director Name]],Table1[imdb_score])</f>
        <v>6.8</v>
      </c>
      <c r="F614">
        <f>COUNTIF(Table1[Director Name],Table1113[[#This Row],[Director Name]])</f>
        <v>1</v>
      </c>
      <c r="G614" cm="1">
        <f t="array" ref="G614">PERCENTILE(IF(Table1[Director Name] = Table1113[[#This Row],[Director Name]],Table1[imdb_score]),0.25)</f>
        <v>6.8</v>
      </c>
      <c r="H614" cm="1">
        <f t="array" ref="H614">PERCENTILE(IF(Table1[Director Name] = Table1113[[#This Row],[Director Name]],Table1[imdb_score]),0.5)</f>
        <v>6.8</v>
      </c>
      <c r="I614" cm="1">
        <f t="array" ref="I614">PERCENTILE(IF(Table1[Director Name] = Table1113[[#This Row],[Director Name]],Table1[imdb_score]),0.75)</f>
        <v>6.8</v>
      </c>
      <c r="J614" cm="1">
        <f t="array" ref="J614">PERCENTILE(IF(Table1[Director Name] = Table1113[[#This Row],[Director Name]],Table1[imdb_score]),1)</f>
        <v>6.8</v>
      </c>
    </row>
    <row r="615" spans="4:10" hidden="1">
      <c r="D615" t="s">
        <v>2435</v>
      </c>
      <c r="E615">
        <f>AVERAGEIF(Table1[Director Name],Table1113[[#This Row],[Director Name]],Table1[imdb_score])</f>
        <v>6.8</v>
      </c>
      <c r="F615">
        <f>COUNTIF(Table1[Director Name],Table1113[[#This Row],[Director Name]])</f>
        <v>1</v>
      </c>
      <c r="G615" cm="1">
        <f t="array" ref="G615">PERCENTILE(IF(Table1[Director Name] = Table1113[[#This Row],[Director Name]],Table1[imdb_score]),0.25)</f>
        <v>6.8</v>
      </c>
      <c r="H615" cm="1">
        <f t="array" ref="H615">PERCENTILE(IF(Table1[Director Name] = Table1113[[#This Row],[Director Name]],Table1[imdb_score]),0.5)</f>
        <v>6.8</v>
      </c>
      <c r="I615" cm="1">
        <f t="array" ref="I615">PERCENTILE(IF(Table1[Director Name] = Table1113[[#This Row],[Director Name]],Table1[imdb_score]),0.75)</f>
        <v>6.8</v>
      </c>
      <c r="J615" cm="1">
        <f t="array" ref="J615">PERCENTILE(IF(Table1[Director Name] = Table1113[[#This Row],[Director Name]],Table1[imdb_score]),1)</f>
        <v>6.8</v>
      </c>
    </row>
    <row r="616" spans="4:10" hidden="1">
      <c r="D616" t="s">
        <v>4518</v>
      </c>
      <c r="E616">
        <f>AVERAGEIF(Table1[Director Name],Table1113[[#This Row],[Director Name]],Table1[imdb_score])</f>
        <v>6.8</v>
      </c>
      <c r="F616">
        <f>COUNTIF(Table1[Director Name],Table1113[[#This Row],[Director Name]])</f>
        <v>1</v>
      </c>
      <c r="G616" cm="1">
        <f t="array" ref="G616">PERCENTILE(IF(Table1[Director Name] = Table1113[[#This Row],[Director Name]],Table1[imdb_score]),0.25)</f>
        <v>6.8</v>
      </c>
      <c r="H616" cm="1">
        <f t="array" ref="H616">PERCENTILE(IF(Table1[Director Name] = Table1113[[#This Row],[Director Name]],Table1[imdb_score]),0.5)</f>
        <v>6.8</v>
      </c>
      <c r="I616" cm="1">
        <f t="array" ref="I616">PERCENTILE(IF(Table1[Director Name] = Table1113[[#This Row],[Director Name]],Table1[imdb_score]),0.75)</f>
        <v>6.8</v>
      </c>
      <c r="J616" cm="1">
        <f t="array" ref="J616">PERCENTILE(IF(Table1[Director Name] = Table1113[[#This Row],[Director Name]],Table1[imdb_score]),1)</f>
        <v>6.8</v>
      </c>
    </row>
    <row r="617" spans="4:10" hidden="1">
      <c r="D617" t="s">
        <v>5407</v>
      </c>
      <c r="E617">
        <f>AVERAGEIF(Table1[Director Name],Table1113[[#This Row],[Director Name]],Table1[imdb_score])</f>
        <v>6.8</v>
      </c>
      <c r="F617">
        <f>COUNTIF(Table1[Director Name],Table1113[[#This Row],[Director Name]])</f>
        <v>1</v>
      </c>
      <c r="G617" cm="1">
        <f t="array" ref="G617">PERCENTILE(IF(Table1[Director Name] = Table1113[[#This Row],[Director Name]],Table1[imdb_score]),0.25)</f>
        <v>6.8</v>
      </c>
      <c r="H617" cm="1">
        <f t="array" ref="H617">PERCENTILE(IF(Table1[Director Name] = Table1113[[#This Row],[Director Name]],Table1[imdb_score]),0.5)</f>
        <v>6.8</v>
      </c>
      <c r="I617" cm="1">
        <f t="array" ref="I617">PERCENTILE(IF(Table1[Director Name] = Table1113[[#This Row],[Director Name]],Table1[imdb_score]),0.75)</f>
        <v>6.8</v>
      </c>
      <c r="J617" cm="1">
        <f t="array" ref="J617">PERCENTILE(IF(Table1[Director Name] = Table1113[[#This Row],[Director Name]],Table1[imdb_score]),1)</f>
        <v>6.8</v>
      </c>
    </row>
    <row r="618" spans="4:10" hidden="1">
      <c r="D618" t="s">
        <v>4809</v>
      </c>
      <c r="E618">
        <f>AVERAGEIF(Table1[Director Name],Table1113[[#This Row],[Director Name]],Table1[imdb_score])</f>
        <v>6.8</v>
      </c>
      <c r="F618">
        <f>COUNTIF(Table1[Director Name],Table1113[[#This Row],[Director Name]])</f>
        <v>1</v>
      </c>
      <c r="G618" cm="1">
        <f t="array" ref="G618">PERCENTILE(IF(Table1[Director Name] = Table1113[[#This Row],[Director Name]],Table1[imdb_score]),0.25)</f>
        <v>6.8</v>
      </c>
      <c r="H618" cm="1">
        <f t="array" ref="H618">PERCENTILE(IF(Table1[Director Name] = Table1113[[#This Row],[Director Name]],Table1[imdb_score]),0.5)</f>
        <v>6.8</v>
      </c>
      <c r="I618" cm="1">
        <f t="array" ref="I618">PERCENTILE(IF(Table1[Director Name] = Table1113[[#This Row],[Director Name]],Table1[imdb_score]),0.75)</f>
        <v>6.8</v>
      </c>
      <c r="J618" cm="1">
        <f t="array" ref="J618">PERCENTILE(IF(Table1[Director Name] = Table1113[[#This Row],[Director Name]],Table1[imdb_score]),1)</f>
        <v>6.8</v>
      </c>
    </row>
    <row r="619" spans="4:10" hidden="1">
      <c r="D619" t="s">
        <v>5414</v>
      </c>
      <c r="E619">
        <f>AVERAGEIF(Table1[Director Name],Table1113[[#This Row],[Director Name]],Table1[imdb_score])</f>
        <v>6.8</v>
      </c>
      <c r="F619">
        <f>COUNTIF(Table1[Director Name],Table1113[[#This Row],[Director Name]])</f>
        <v>1</v>
      </c>
      <c r="G619" cm="1">
        <f t="array" ref="G619">PERCENTILE(IF(Table1[Director Name] = Table1113[[#This Row],[Director Name]],Table1[imdb_score]),0.25)</f>
        <v>6.8</v>
      </c>
      <c r="H619" cm="1">
        <f t="array" ref="H619">PERCENTILE(IF(Table1[Director Name] = Table1113[[#This Row],[Director Name]],Table1[imdb_score]),0.5)</f>
        <v>6.8</v>
      </c>
      <c r="I619" cm="1">
        <f t="array" ref="I619">PERCENTILE(IF(Table1[Director Name] = Table1113[[#This Row],[Director Name]],Table1[imdb_score]),0.75)</f>
        <v>6.8</v>
      </c>
      <c r="J619" cm="1">
        <f t="array" ref="J619">PERCENTILE(IF(Table1[Director Name] = Table1113[[#This Row],[Director Name]],Table1[imdb_score]),1)</f>
        <v>6.8</v>
      </c>
    </row>
    <row r="620" spans="4:10" hidden="1">
      <c r="D620" t="s">
        <v>1230</v>
      </c>
      <c r="E620">
        <f>AVERAGEIF(Table1[Director Name],Table1113[[#This Row],[Director Name]],Table1[imdb_score])</f>
        <v>6.8</v>
      </c>
      <c r="F620">
        <f>COUNTIF(Table1[Director Name],Table1113[[#This Row],[Director Name]])</f>
        <v>1</v>
      </c>
      <c r="G620" cm="1">
        <f t="array" ref="G620">PERCENTILE(IF(Table1[Director Name] = Table1113[[#This Row],[Director Name]],Table1[imdb_score]),0.25)</f>
        <v>6.8</v>
      </c>
      <c r="H620" cm="1">
        <f t="array" ref="H620">PERCENTILE(IF(Table1[Director Name] = Table1113[[#This Row],[Director Name]],Table1[imdb_score]),0.5)</f>
        <v>6.8</v>
      </c>
      <c r="I620" cm="1">
        <f t="array" ref="I620">PERCENTILE(IF(Table1[Director Name] = Table1113[[#This Row],[Director Name]],Table1[imdb_score]),0.75)</f>
        <v>6.8</v>
      </c>
      <c r="J620" cm="1">
        <f t="array" ref="J620">PERCENTILE(IF(Table1[Director Name] = Table1113[[#This Row],[Director Name]],Table1[imdb_score]),1)</f>
        <v>6.8</v>
      </c>
    </row>
    <row r="621" spans="4:10" hidden="1">
      <c r="D621" t="s">
        <v>5447</v>
      </c>
      <c r="E621">
        <f>AVERAGEIF(Table1[Director Name],Table1113[[#This Row],[Director Name]],Table1[imdb_score])</f>
        <v>6.8</v>
      </c>
      <c r="F621">
        <f>COUNTIF(Table1[Director Name],Table1113[[#This Row],[Director Name]])</f>
        <v>1</v>
      </c>
      <c r="G621" cm="1">
        <f t="array" ref="G621">PERCENTILE(IF(Table1[Director Name] = Table1113[[#This Row],[Director Name]],Table1[imdb_score]),0.25)</f>
        <v>6.8</v>
      </c>
      <c r="H621" cm="1">
        <f t="array" ref="H621">PERCENTILE(IF(Table1[Director Name] = Table1113[[#This Row],[Director Name]],Table1[imdb_score]),0.5)</f>
        <v>6.8</v>
      </c>
      <c r="I621" cm="1">
        <f t="array" ref="I621">PERCENTILE(IF(Table1[Director Name] = Table1113[[#This Row],[Director Name]],Table1[imdb_score]),0.75)</f>
        <v>6.8</v>
      </c>
      <c r="J621" cm="1">
        <f t="array" ref="J621">PERCENTILE(IF(Table1[Director Name] = Table1113[[#This Row],[Director Name]],Table1[imdb_score]),1)</f>
        <v>6.8</v>
      </c>
    </row>
    <row r="622" spans="4:10" hidden="1">
      <c r="D622" t="s">
        <v>5624</v>
      </c>
      <c r="E622">
        <f>AVERAGEIF(Table1[Director Name],Table1113[[#This Row],[Director Name]],Table1[imdb_score])</f>
        <v>6.8</v>
      </c>
      <c r="F622">
        <f>COUNTIF(Table1[Director Name],Table1113[[#This Row],[Director Name]])</f>
        <v>1</v>
      </c>
      <c r="G622" cm="1">
        <f t="array" ref="G622">PERCENTILE(IF(Table1[Director Name] = Table1113[[#This Row],[Director Name]],Table1[imdb_score]),0.25)</f>
        <v>6.8</v>
      </c>
      <c r="H622" cm="1">
        <f t="array" ref="H622">PERCENTILE(IF(Table1[Director Name] = Table1113[[#This Row],[Director Name]],Table1[imdb_score]),0.5)</f>
        <v>6.8</v>
      </c>
      <c r="I622" cm="1">
        <f t="array" ref="I622">PERCENTILE(IF(Table1[Director Name] = Table1113[[#This Row],[Director Name]],Table1[imdb_score]),0.75)</f>
        <v>6.8</v>
      </c>
      <c r="J622" cm="1">
        <f t="array" ref="J622">PERCENTILE(IF(Table1[Director Name] = Table1113[[#This Row],[Director Name]],Table1[imdb_score]),1)</f>
        <v>6.8</v>
      </c>
    </row>
    <row r="623" spans="4:10" hidden="1">
      <c r="D623" t="s">
        <v>5749</v>
      </c>
      <c r="E623">
        <f>AVERAGEIF(Table1[Director Name],Table1113[[#This Row],[Director Name]],Table1[imdb_score])</f>
        <v>6.8</v>
      </c>
      <c r="F623">
        <f>COUNTIF(Table1[Director Name],Table1113[[#This Row],[Director Name]])</f>
        <v>1</v>
      </c>
      <c r="G623" cm="1">
        <f t="array" ref="G623">PERCENTILE(IF(Table1[Director Name] = Table1113[[#This Row],[Director Name]],Table1[imdb_score]),0.25)</f>
        <v>6.8</v>
      </c>
      <c r="H623" cm="1">
        <f t="array" ref="H623">PERCENTILE(IF(Table1[Director Name] = Table1113[[#This Row],[Director Name]],Table1[imdb_score]),0.5)</f>
        <v>6.8</v>
      </c>
      <c r="I623" cm="1">
        <f t="array" ref="I623">PERCENTILE(IF(Table1[Director Name] = Table1113[[#This Row],[Director Name]],Table1[imdb_score]),0.75)</f>
        <v>6.8</v>
      </c>
      <c r="J623" cm="1">
        <f t="array" ref="J623">PERCENTILE(IF(Table1[Director Name] = Table1113[[#This Row],[Director Name]],Table1[imdb_score]),1)</f>
        <v>6.8</v>
      </c>
    </row>
    <row r="624" spans="4:10" hidden="1">
      <c r="D624" t="s">
        <v>4824</v>
      </c>
      <c r="E624">
        <f>AVERAGEIF(Table1[Director Name],Table1113[[#This Row],[Director Name]],Table1[imdb_score])</f>
        <v>6.8</v>
      </c>
      <c r="F624">
        <f>COUNTIF(Table1[Director Name],Table1113[[#This Row],[Director Name]])</f>
        <v>1</v>
      </c>
      <c r="G624" cm="1">
        <f t="array" ref="G624">PERCENTILE(IF(Table1[Director Name] = Table1113[[#This Row],[Director Name]],Table1[imdb_score]),0.25)</f>
        <v>6.8</v>
      </c>
      <c r="H624" cm="1">
        <f t="array" ref="H624">PERCENTILE(IF(Table1[Director Name] = Table1113[[#This Row],[Director Name]],Table1[imdb_score]),0.5)</f>
        <v>6.8</v>
      </c>
      <c r="I624" cm="1">
        <f t="array" ref="I624">PERCENTILE(IF(Table1[Director Name] = Table1113[[#This Row],[Director Name]],Table1[imdb_score]),0.75)</f>
        <v>6.8</v>
      </c>
      <c r="J624" cm="1">
        <f t="array" ref="J624">PERCENTILE(IF(Table1[Director Name] = Table1113[[#This Row],[Director Name]],Table1[imdb_score]),1)</f>
        <v>6.8</v>
      </c>
    </row>
    <row r="625" spans="4:10" hidden="1">
      <c r="D625" t="s">
        <v>5807</v>
      </c>
      <c r="E625">
        <f>AVERAGEIF(Table1[Director Name],Table1113[[#This Row],[Director Name]],Table1[imdb_score])</f>
        <v>6.8</v>
      </c>
      <c r="F625">
        <f>COUNTIF(Table1[Director Name],Table1113[[#This Row],[Director Name]])</f>
        <v>1</v>
      </c>
      <c r="G625" cm="1">
        <f t="array" ref="G625">PERCENTILE(IF(Table1[Director Name] = Table1113[[#This Row],[Director Name]],Table1[imdb_score]),0.25)</f>
        <v>6.8</v>
      </c>
      <c r="H625" cm="1">
        <f t="array" ref="H625">PERCENTILE(IF(Table1[Director Name] = Table1113[[#This Row],[Director Name]],Table1[imdb_score]),0.5)</f>
        <v>6.8</v>
      </c>
      <c r="I625" cm="1">
        <f t="array" ref="I625">PERCENTILE(IF(Table1[Director Name] = Table1113[[#This Row],[Director Name]],Table1[imdb_score]),0.75)</f>
        <v>6.8</v>
      </c>
      <c r="J625" cm="1">
        <f t="array" ref="J625">PERCENTILE(IF(Table1[Director Name] = Table1113[[#This Row],[Director Name]],Table1[imdb_score]),1)</f>
        <v>6.8</v>
      </c>
    </row>
    <row r="626" spans="4:10" hidden="1">
      <c r="D626" t="s">
        <v>2865</v>
      </c>
      <c r="E626">
        <f>AVERAGEIF(Table1[Director Name],Table1113[[#This Row],[Director Name]],Table1[imdb_score])</f>
        <v>6.8</v>
      </c>
      <c r="F626">
        <f>COUNTIF(Table1[Director Name],Table1113[[#This Row],[Director Name]])</f>
        <v>1</v>
      </c>
      <c r="G626" cm="1">
        <f t="array" ref="G626">PERCENTILE(IF(Table1[Director Name] = Table1113[[#This Row],[Director Name]],Table1[imdb_score]),0.25)</f>
        <v>6.8</v>
      </c>
      <c r="H626" cm="1">
        <f t="array" ref="H626">PERCENTILE(IF(Table1[Director Name] = Table1113[[#This Row],[Director Name]],Table1[imdb_score]),0.5)</f>
        <v>6.8</v>
      </c>
      <c r="I626" cm="1">
        <f t="array" ref="I626">PERCENTILE(IF(Table1[Director Name] = Table1113[[#This Row],[Director Name]],Table1[imdb_score]),0.75)</f>
        <v>6.8</v>
      </c>
      <c r="J626" cm="1">
        <f t="array" ref="J626">PERCENTILE(IF(Table1[Director Name] = Table1113[[#This Row],[Director Name]],Table1[imdb_score]),1)</f>
        <v>6.8</v>
      </c>
    </row>
    <row r="627" spans="4:10" hidden="1">
      <c r="D627" t="s">
        <v>5159</v>
      </c>
      <c r="E627">
        <f>AVERAGEIF(Table1[Director Name],Table1113[[#This Row],[Director Name]],Table1[imdb_score])</f>
        <v>6.8</v>
      </c>
      <c r="F627">
        <f>COUNTIF(Table1[Director Name],Table1113[[#This Row],[Director Name]])</f>
        <v>1</v>
      </c>
      <c r="G627" cm="1">
        <f t="array" ref="G627">PERCENTILE(IF(Table1[Director Name] = Table1113[[#This Row],[Director Name]],Table1[imdb_score]),0.25)</f>
        <v>6.8</v>
      </c>
      <c r="H627" cm="1">
        <f t="array" ref="H627">PERCENTILE(IF(Table1[Director Name] = Table1113[[#This Row],[Director Name]],Table1[imdb_score]),0.5)</f>
        <v>6.8</v>
      </c>
      <c r="I627" cm="1">
        <f t="array" ref="I627">PERCENTILE(IF(Table1[Director Name] = Table1113[[#This Row],[Director Name]],Table1[imdb_score]),0.75)</f>
        <v>6.8</v>
      </c>
      <c r="J627" cm="1">
        <f t="array" ref="J627">PERCENTILE(IF(Table1[Director Name] = Table1113[[#This Row],[Director Name]],Table1[imdb_score]),1)</f>
        <v>6.8</v>
      </c>
    </row>
    <row r="628" spans="4:10" hidden="1">
      <c r="D628" t="s">
        <v>4209</v>
      </c>
      <c r="E628">
        <f>AVERAGEIF(Table1[Director Name],Table1113[[#This Row],[Director Name]],Table1[imdb_score])</f>
        <v>6.8</v>
      </c>
      <c r="F628">
        <f>COUNTIF(Table1[Director Name],Table1113[[#This Row],[Director Name]])</f>
        <v>1</v>
      </c>
      <c r="G628" cm="1">
        <f t="array" ref="G628">PERCENTILE(IF(Table1[Director Name] = Table1113[[#This Row],[Director Name]],Table1[imdb_score]),0.25)</f>
        <v>6.8</v>
      </c>
      <c r="H628" cm="1">
        <f t="array" ref="H628">PERCENTILE(IF(Table1[Director Name] = Table1113[[#This Row],[Director Name]],Table1[imdb_score]),0.5)</f>
        <v>6.8</v>
      </c>
      <c r="I628" cm="1">
        <f t="array" ref="I628">PERCENTILE(IF(Table1[Director Name] = Table1113[[#This Row],[Director Name]],Table1[imdb_score]),0.75)</f>
        <v>6.8</v>
      </c>
      <c r="J628" cm="1">
        <f t="array" ref="J628">PERCENTILE(IF(Table1[Director Name] = Table1113[[#This Row],[Director Name]],Table1[imdb_score]),1)</f>
        <v>6.8</v>
      </c>
    </row>
    <row r="629" spans="4:10" hidden="1">
      <c r="D629" t="s">
        <v>6059</v>
      </c>
      <c r="E629">
        <f>AVERAGEIF(Table1[Director Name],Table1113[[#This Row],[Director Name]],Table1[imdb_score])</f>
        <v>6.8</v>
      </c>
      <c r="F629">
        <f>COUNTIF(Table1[Director Name],Table1113[[#This Row],[Director Name]])</f>
        <v>1</v>
      </c>
      <c r="G629" cm="1">
        <f t="array" ref="G629">PERCENTILE(IF(Table1[Director Name] = Table1113[[#This Row],[Director Name]],Table1[imdb_score]),0.25)</f>
        <v>6.8</v>
      </c>
      <c r="H629" cm="1">
        <f t="array" ref="H629">PERCENTILE(IF(Table1[Director Name] = Table1113[[#This Row],[Director Name]],Table1[imdb_score]),0.5)</f>
        <v>6.8</v>
      </c>
      <c r="I629" cm="1">
        <f t="array" ref="I629">PERCENTILE(IF(Table1[Director Name] = Table1113[[#This Row],[Director Name]],Table1[imdb_score]),0.75)</f>
        <v>6.8</v>
      </c>
      <c r="J629" cm="1">
        <f t="array" ref="J629">PERCENTILE(IF(Table1[Director Name] = Table1113[[#This Row],[Director Name]],Table1[imdb_score]),1)</f>
        <v>6.8</v>
      </c>
    </row>
    <row r="630" spans="4:10" hidden="1">
      <c r="D630" t="s">
        <v>6076</v>
      </c>
      <c r="E630">
        <f>AVERAGEIF(Table1[Director Name],Table1113[[#This Row],[Director Name]],Table1[imdb_score])</f>
        <v>6.8</v>
      </c>
      <c r="F630">
        <f>COUNTIF(Table1[Director Name],Table1113[[#This Row],[Director Name]])</f>
        <v>1</v>
      </c>
      <c r="G630" cm="1">
        <f t="array" ref="G630">PERCENTILE(IF(Table1[Director Name] = Table1113[[#This Row],[Director Name]],Table1[imdb_score]),0.25)</f>
        <v>6.8</v>
      </c>
      <c r="H630" cm="1">
        <f t="array" ref="H630">PERCENTILE(IF(Table1[Director Name] = Table1113[[#This Row],[Director Name]],Table1[imdb_score]),0.5)</f>
        <v>6.8</v>
      </c>
      <c r="I630" cm="1">
        <f t="array" ref="I630">PERCENTILE(IF(Table1[Director Name] = Table1113[[#This Row],[Director Name]],Table1[imdb_score]),0.75)</f>
        <v>6.8</v>
      </c>
      <c r="J630" cm="1">
        <f t="array" ref="J630">PERCENTILE(IF(Table1[Director Name] = Table1113[[#This Row],[Director Name]],Table1[imdb_score]),1)</f>
        <v>6.8</v>
      </c>
    </row>
    <row r="631" spans="4:10" hidden="1">
      <c r="D631" t="s">
        <v>6088</v>
      </c>
      <c r="E631">
        <f>AVERAGEIF(Table1[Director Name],Table1113[[#This Row],[Director Name]],Table1[imdb_score])</f>
        <v>6.8</v>
      </c>
      <c r="F631">
        <f>COUNTIF(Table1[Director Name],Table1113[[#This Row],[Director Name]])</f>
        <v>1</v>
      </c>
      <c r="G631" cm="1">
        <f t="array" ref="G631">PERCENTILE(IF(Table1[Director Name] = Table1113[[#This Row],[Director Name]],Table1[imdb_score]),0.25)</f>
        <v>6.8</v>
      </c>
      <c r="H631" cm="1">
        <f t="array" ref="H631">PERCENTILE(IF(Table1[Director Name] = Table1113[[#This Row],[Director Name]],Table1[imdb_score]),0.5)</f>
        <v>6.8</v>
      </c>
      <c r="I631" cm="1">
        <f t="array" ref="I631">PERCENTILE(IF(Table1[Director Name] = Table1113[[#This Row],[Director Name]],Table1[imdb_score]),0.75)</f>
        <v>6.8</v>
      </c>
      <c r="J631" cm="1">
        <f t="array" ref="J631">PERCENTILE(IF(Table1[Director Name] = Table1113[[#This Row],[Director Name]],Table1[imdb_score]),1)</f>
        <v>6.8</v>
      </c>
    </row>
    <row r="632" spans="4:10" hidden="1">
      <c r="D632" t="s">
        <v>6432</v>
      </c>
      <c r="E632">
        <f>AVERAGEIF(Table1[Director Name],Table1113[[#This Row],[Director Name]],Table1[imdb_score])</f>
        <v>6.8</v>
      </c>
      <c r="F632">
        <f>COUNTIF(Table1[Director Name],Table1113[[#This Row],[Director Name]])</f>
        <v>1</v>
      </c>
      <c r="G632" cm="1">
        <f t="array" ref="G632">PERCENTILE(IF(Table1[Director Name] = Table1113[[#This Row],[Director Name]],Table1[imdb_score]),0.25)</f>
        <v>6.8</v>
      </c>
      <c r="H632" cm="1">
        <f t="array" ref="H632">PERCENTILE(IF(Table1[Director Name] = Table1113[[#This Row],[Director Name]],Table1[imdb_score]),0.5)</f>
        <v>6.8</v>
      </c>
      <c r="I632" cm="1">
        <f t="array" ref="I632">PERCENTILE(IF(Table1[Director Name] = Table1113[[#This Row],[Director Name]],Table1[imdb_score]),0.75)</f>
        <v>6.8</v>
      </c>
      <c r="J632" cm="1">
        <f t="array" ref="J632">PERCENTILE(IF(Table1[Director Name] = Table1113[[#This Row],[Director Name]],Table1[imdb_score]),1)</f>
        <v>6.8</v>
      </c>
    </row>
    <row r="633" spans="4:10" hidden="1">
      <c r="D633" t="s">
        <v>223</v>
      </c>
      <c r="E633">
        <f>AVERAGEIF(Table1[Director Name],Table1113[[#This Row],[Director Name]],Table1[imdb_score])</f>
        <v>6.8</v>
      </c>
      <c r="F633">
        <f>COUNTIF(Table1[Director Name],Table1113[[#This Row],[Director Name]])</f>
        <v>1</v>
      </c>
      <c r="G633" cm="1">
        <f t="array" ref="G633">PERCENTILE(IF(Table1[Director Name] = Table1113[[#This Row],[Director Name]],Table1[imdb_score]),0.25)</f>
        <v>6.8</v>
      </c>
      <c r="H633" cm="1">
        <f t="array" ref="H633">PERCENTILE(IF(Table1[Director Name] = Table1113[[#This Row],[Director Name]],Table1[imdb_score]),0.5)</f>
        <v>6.8</v>
      </c>
      <c r="I633" cm="1">
        <f t="array" ref="I633">PERCENTILE(IF(Table1[Director Name] = Table1113[[#This Row],[Director Name]],Table1[imdb_score]),0.75)</f>
        <v>6.8</v>
      </c>
      <c r="J633" cm="1">
        <f t="array" ref="J633">PERCENTILE(IF(Table1[Director Name] = Table1113[[#This Row],[Director Name]],Table1[imdb_score]),1)</f>
        <v>6.8</v>
      </c>
    </row>
    <row r="634" spans="4:10">
      <c r="D634" t="s">
        <v>362</v>
      </c>
      <c r="E634">
        <f>AVERAGEIF(Table1[Director Name],Table1113[[#This Row],[Director Name]],Table1[imdb_score])</f>
        <v>6.791666666666667</v>
      </c>
      <c r="F634">
        <f>COUNTIF(Table1[Director Name],Table1113[[#This Row],[Director Name]])</f>
        <v>12</v>
      </c>
      <c r="G634" cm="1">
        <f t="array" ref="G634">PERCENTILE(IF(Table1[Director Name] = Table1113[[#This Row],[Director Name]],Table1[imdb_score]),0.25)</f>
        <v>6.3000000000000007</v>
      </c>
      <c r="H634" cm="1">
        <f t="array" ref="H634">PERCENTILE(IF(Table1[Director Name] = Table1113[[#This Row],[Director Name]],Table1[imdb_score]),0.5)</f>
        <v>6.85</v>
      </c>
      <c r="I634" cm="1">
        <f t="array" ref="I634">PERCENTILE(IF(Table1[Director Name] = Table1113[[#This Row],[Director Name]],Table1[imdb_score]),0.75)</f>
        <v>7.3</v>
      </c>
      <c r="J634" cm="1">
        <f t="array" ref="J634">PERCENTILE(IF(Table1[Director Name] = Table1113[[#This Row],[Director Name]],Table1[imdb_score]),1)</f>
        <v>8</v>
      </c>
    </row>
    <row r="635" spans="4:10">
      <c r="D635" t="s">
        <v>416</v>
      </c>
      <c r="E635">
        <f>AVERAGEIF(Table1[Director Name],Table1113[[#This Row],[Director Name]],Table1[imdb_score])</f>
        <v>6.7799999999999994</v>
      </c>
      <c r="F635">
        <f>COUNTIF(Table1[Director Name],Table1113[[#This Row],[Director Name]])</f>
        <v>10</v>
      </c>
      <c r="G635" cm="1">
        <f t="array" ref="G635">PERCENTILE(IF(Table1[Director Name] = Table1113[[#This Row],[Director Name]],Table1[imdb_score]),0.25)</f>
        <v>6.3</v>
      </c>
      <c r="H635" cm="1">
        <f t="array" ref="H635">PERCENTILE(IF(Table1[Director Name] = Table1113[[#This Row],[Director Name]],Table1[imdb_score]),0.5)</f>
        <v>7.0500000000000007</v>
      </c>
      <c r="I635" cm="1">
        <f t="array" ref="I635">PERCENTILE(IF(Table1[Director Name] = Table1113[[#This Row],[Director Name]],Table1[imdb_score]),0.75)</f>
        <v>7.375</v>
      </c>
      <c r="J635" cm="1">
        <f t="array" ref="J635">PERCENTILE(IF(Table1[Director Name] = Table1113[[#This Row],[Director Name]],Table1[imdb_score]),1)</f>
        <v>7.8</v>
      </c>
    </row>
    <row r="636" spans="4:10" hidden="1">
      <c r="D636" t="s">
        <v>982</v>
      </c>
      <c r="E636">
        <f>AVERAGEIF(Table1[Director Name],Table1113[[#This Row],[Director Name]],Table1[imdb_score])</f>
        <v>6.7799999999999994</v>
      </c>
      <c r="F636">
        <f>COUNTIF(Table1[Director Name],Table1113[[#This Row],[Director Name]])</f>
        <v>5</v>
      </c>
      <c r="G636" cm="1">
        <f t="array" ref="G636">PERCENTILE(IF(Table1[Director Name] = Table1113[[#This Row],[Director Name]],Table1[imdb_score]),0.25)</f>
        <v>6.6</v>
      </c>
      <c r="H636" cm="1">
        <f t="array" ref="H636">PERCENTILE(IF(Table1[Director Name] = Table1113[[#This Row],[Director Name]],Table1[imdb_score]),0.5)</f>
        <v>6.9</v>
      </c>
      <c r="I636" cm="1">
        <f t="array" ref="I636">PERCENTILE(IF(Table1[Director Name] = Table1113[[#This Row],[Director Name]],Table1[imdb_score]),0.75)</f>
        <v>7.2</v>
      </c>
      <c r="J636" cm="1">
        <f t="array" ref="J636">PERCENTILE(IF(Table1[Director Name] = Table1113[[#This Row],[Director Name]],Table1[imdb_score]),1)</f>
        <v>7.3</v>
      </c>
    </row>
    <row r="637" spans="4:10" hidden="1">
      <c r="D637" t="s">
        <v>1442</v>
      </c>
      <c r="E637">
        <f>AVERAGEIF(Table1[Director Name],Table1113[[#This Row],[Director Name]],Table1[imdb_score])</f>
        <v>6.7750000000000004</v>
      </c>
      <c r="F637">
        <f>COUNTIF(Table1[Director Name],Table1113[[#This Row],[Director Name]])</f>
        <v>4</v>
      </c>
      <c r="G637" cm="1">
        <f t="array" ref="G637">PERCENTILE(IF(Table1[Director Name] = Table1113[[#This Row],[Director Name]],Table1[imdb_score]),0.25)</f>
        <v>5.9749999999999996</v>
      </c>
      <c r="H637" cm="1">
        <f t="array" ref="H637">PERCENTILE(IF(Table1[Director Name] = Table1113[[#This Row],[Director Name]],Table1[imdb_score]),0.5)</f>
        <v>6.9</v>
      </c>
      <c r="I637" cm="1">
        <f t="array" ref="I637">PERCENTILE(IF(Table1[Director Name] = Table1113[[#This Row],[Director Name]],Table1[imdb_score]),0.75)</f>
        <v>7.6999999999999993</v>
      </c>
      <c r="J637" cm="1">
        <f t="array" ref="J637">PERCENTILE(IF(Table1[Director Name] = Table1113[[#This Row],[Director Name]],Table1[imdb_score]),1)</f>
        <v>8</v>
      </c>
    </row>
    <row r="638" spans="4:10">
      <c r="D638" t="s">
        <v>565</v>
      </c>
      <c r="E638">
        <f>AVERAGEIF(Table1[Director Name],Table1113[[#This Row],[Director Name]],Table1[imdb_score])</f>
        <v>6.7714285714285722</v>
      </c>
      <c r="F638">
        <f>COUNTIF(Table1[Director Name],Table1113[[#This Row],[Director Name]])</f>
        <v>7</v>
      </c>
      <c r="G638" cm="1">
        <f t="array" ref="G638">PERCENTILE(IF(Table1[Director Name] = Table1113[[#This Row],[Director Name]],Table1[imdb_score]),0.25)</f>
        <v>6.25</v>
      </c>
      <c r="H638" cm="1">
        <f t="array" ref="H638">PERCENTILE(IF(Table1[Director Name] = Table1113[[#This Row],[Director Name]],Table1[imdb_score]),0.5)</f>
        <v>6.9</v>
      </c>
      <c r="I638" cm="1">
        <f t="array" ref="I638">PERCENTILE(IF(Table1[Director Name] = Table1113[[#This Row],[Director Name]],Table1[imdb_score]),0.75)</f>
        <v>7.3</v>
      </c>
      <c r="J638" cm="1">
        <f t="array" ref="J638">PERCENTILE(IF(Table1[Director Name] = Table1113[[#This Row],[Director Name]],Table1[imdb_score]),1)</f>
        <v>7.7</v>
      </c>
    </row>
    <row r="639" spans="4:10">
      <c r="D639" t="s">
        <v>655</v>
      </c>
      <c r="E639">
        <f>AVERAGEIF(Table1[Director Name],Table1113[[#This Row],[Director Name]],Table1[imdb_score])</f>
        <v>6.7714285714285705</v>
      </c>
      <c r="F639">
        <f>COUNTIF(Table1[Director Name],Table1113[[#This Row],[Director Name]])</f>
        <v>7</v>
      </c>
      <c r="G639" cm="1">
        <f t="array" ref="G639">PERCENTILE(IF(Table1[Director Name] = Table1113[[#This Row],[Director Name]],Table1[imdb_score]),0.25)</f>
        <v>6.05</v>
      </c>
      <c r="H639" cm="1">
        <f t="array" ref="H639">PERCENTILE(IF(Table1[Director Name] = Table1113[[#This Row],[Director Name]],Table1[imdb_score]),0.5)</f>
        <v>7</v>
      </c>
      <c r="I639" cm="1">
        <f t="array" ref="I639">PERCENTILE(IF(Table1[Director Name] = Table1113[[#This Row],[Director Name]],Table1[imdb_score]),0.75)</f>
        <v>7.3</v>
      </c>
      <c r="J639" cm="1">
        <f t="array" ref="J639">PERCENTILE(IF(Table1[Director Name] = Table1113[[#This Row],[Director Name]],Table1[imdb_score]),1)</f>
        <v>7.9</v>
      </c>
    </row>
    <row r="640" spans="4:10">
      <c r="D640" t="s">
        <v>449</v>
      </c>
      <c r="E640">
        <f>AVERAGEIF(Table1[Director Name],Table1113[[#This Row],[Director Name]],Table1[imdb_score])</f>
        <v>6.7666666666666675</v>
      </c>
      <c r="F640">
        <f>COUNTIF(Table1[Director Name],Table1113[[#This Row],[Director Name]])</f>
        <v>9</v>
      </c>
      <c r="G640" cm="1">
        <f t="array" ref="G640">PERCENTILE(IF(Table1[Director Name] = Table1113[[#This Row],[Director Name]],Table1[imdb_score]),0.25)</f>
        <v>6.5</v>
      </c>
      <c r="H640" cm="1">
        <f t="array" ref="H640">PERCENTILE(IF(Table1[Director Name] = Table1113[[#This Row],[Director Name]],Table1[imdb_score]),0.5)</f>
        <v>6.7</v>
      </c>
      <c r="I640" cm="1">
        <f t="array" ref="I640">PERCENTILE(IF(Table1[Director Name] = Table1113[[#This Row],[Director Name]],Table1[imdb_score]),0.75)</f>
        <v>6.9</v>
      </c>
      <c r="J640" cm="1">
        <f t="array" ref="J640">PERCENTILE(IF(Table1[Director Name] = Table1113[[#This Row],[Director Name]],Table1[imdb_score]),1)</f>
        <v>7.5</v>
      </c>
    </row>
    <row r="641" spans="4:10">
      <c r="D641" t="s">
        <v>842</v>
      </c>
      <c r="E641">
        <f>AVERAGEIF(Table1[Director Name],Table1113[[#This Row],[Director Name]],Table1[imdb_score])</f>
        <v>6.7666666666666666</v>
      </c>
      <c r="F641">
        <f>COUNTIF(Table1[Director Name],Table1113[[#This Row],[Director Name]])</f>
        <v>6</v>
      </c>
      <c r="G641" cm="1">
        <f t="array" ref="G641">PERCENTILE(IF(Table1[Director Name] = Table1113[[#This Row],[Director Name]],Table1[imdb_score]),0.25)</f>
        <v>6.4</v>
      </c>
      <c r="H641" cm="1">
        <f t="array" ref="H641">PERCENTILE(IF(Table1[Director Name] = Table1113[[#This Row],[Director Name]],Table1[imdb_score]),0.5)</f>
        <v>6.5</v>
      </c>
      <c r="I641" cm="1">
        <f t="array" ref="I641">PERCENTILE(IF(Table1[Director Name] = Table1113[[#This Row],[Director Name]],Table1[imdb_score]),0.75)</f>
        <v>7.05</v>
      </c>
      <c r="J641" cm="1">
        <f t="array" ref="J641">PERCENTILE(IF(Table1[Director Name] = Table1113[[#This Row],[Director Name]],Table1[imdb_score]),1)</f>
        <v>8.4</v>
      </c>
    </row>
    <row r="642" spans="4:10" hidden="1">
      <c r="D642" t="s">
        <v>1952</v>
      </c>
      <c r="E642">
        <f>AVERAGEIF(Table1[Director Name],Table1113[[#This Row],[Director Name]],Table1[imdb_score])</f>
        <v>6.7666666666666666</v>
      </c>
      <c r="F642">
        <f>COUNTIF(Table1[Director Name],Table1113[[#This Row],[Director Name]])</f>
        <v>3</v>
      </c>
      <c r="G642" cm="1">
        <f t="array" ref="G642">PERCENTILE(IF(Table1[Director Name] = Table1113[[#This Row],[Director Name]],Table1[imdb_score]),0.25)</f>
        <v>6.6</v>
      </c>
      <c r="H642" cm="1">
        <f t="array" ref="H642">PERCENTILE(IF(Table1[Director Name] = Table1113[[#This Row],[Director Name]],Table1[imdb_score]),0.5)</f>
        <v>6.9</v>
      </c>
      <c r="I642" cm="1">
        <f t="array" ref="I642">PERCENTILE(IF(Table1[Director Name] = Table1113[[#This Row],[Director Name]],Table1[imdb_score]),0.75)</f>
        <v>7</v>
      </c>
      <c r="J642" cm="1">
        <f t="array" ref="J642">PERCENTILE(IF(Table1[Director Name] = Table1113[[#This Row],[Director Name]],Table1[imdb_score]),1)</f>
        <v>7.1</v>
      </c>
    </row>
    <row r="643" spans="4:10" hidden="1">
      <c r="D643" t="s">
        <v>1609</v>
      </c>
      <c r="E643">
        <f>AVERAGEIF(Table1[Director Name],Table1113[[#This Row],[Director Name]],Table1[imdb_score])</f>
        <v>6.7666666666666657</v>
      </c>
      <c r="F643">
        <f>COUNTIF(Table1[Director Name],Table1113[[#This Row],[Director Name]])</f>
        <v>3</v>
      </c>
      <c r="G643" cm="1">
        <f t="array" ref="G643">PERCENTILE(IF(Table1[Director Name] = Table1113[[#This Row],[Director Name]],Table1[imdb_score]),0.25)</f>
        <v>6.6</v>
      </c>
      <c r="H643" cm="1">
        <f t="array" ref="H643">PERCENTILE(IF(Table1[Director Name] = Table1113[[#This Row],[Director Name]],Table1[imdb_score]),0.5)</f>
        <v>6.7</v>
      </c>
      <c r="I643" cm="1">
        <f t="array" ref="I643">PERCENTILE(IF(Table1[Director Name] = Table1113[[#This Row],[Director Name]],Table1[imdb_score]),0.75)</f>
        <v>6.9</v>
      </c>
      <c r="J643" cm="1">
        <f t="array" ref="J643">PERCENTILE(IF(Table1[Director Name] = Table1113[[#This Row],[Director Name]],Table1[imdb_score]),1)</f>
        <v>7.1</v>
      </c>
    </row>
    <row r="644" spans="4:10" hidden="1">
      <c r="D644" t="s">
        <v>1191</v>
      </c>
      <c r="E644">
        <f>AVERAGEIF(Table1[Director Name],Table1113[[#This Row],[Director Name]],Table1[imdb_score])</f>
        <v>6.7666666666666657</v>
      </c>
      <c r="F644">
        <f>COUNTIF(Table1[Director Name],Table1113[[#This Row],[Director Name]])</f>
        <v>3</v>
      </c>
      <c r="G644" cm="1">
        <f t="array" ref="G644">PERCENTILE(IF(Table1[Director Name] = Table1113[[#This Row],[Director Name]],Table1[imdb_score]),0.25)</f>
        <v>6.6</v>
      </c>
      <c r="H644" cm="1">
        <f t="array" ref="H644">PERCENTILE(IF(Table1[Director Name] = Table1113[[#This Row],[Director Name]],Table1[imdb_score]),0.5)</f>
        <v>6.6</v>
      </c>
      <c r="I644" cm="1">
        <f t="array" ref="I644">PERCENTILE(IF(Table1[Director Name] = Table1113[[#This Row],[Director Name]],Table1[imdb_score]),0.75)</f>
        <v>6.85</v>
      </c>
      <c r="J644" cm="1">
        <f t="array" ref="J644">PERCENTILE(IF(Table1[Director Name] = Table1113[[#This Row],[Director Name]],Table1[imdb_score]),1)</f>
        <v>7.1</v>
      </c>
    </row>
    <row r="645" spans="4:10">
      <c r="D645" t="s">
        <v>539</v>
      </c>
      <c r="E645">
        <f>AVERAGEIF(Table1[Director Name],Table1113[[#This Row],[Director Name]],Table1[imdb_score])</f>
        <v>6.7625000000000002</v>
      </c>
      <c r="F645">
        <f>COUNTIF(Table1[Director Name],Table1113[[#This Row],[Director Name]])</f>
        <v>8</v>
      </c>
      <c r="G645" cm="1">
        <f t="array" ref="G645">PERCENTILE(IF(Table1[Director Name] = Table1113[[#This Row],[Director Name]],Table1[imdb_score]),0.25)</f>
        <v>6.4499999999999993</v>
      </c>
      <c r="H645" cm="1">
        <f t="array" ref="H645">PERCENTILE(IF(Table1[Director Name] = Table1113[[#This Row],[Director Name]],Table1[imdb_score]),0.5)</f>
        <v>6.9499999999999993</v>
      </c>
      <c r="I645" cm="1">
        <f t="array" ref="I645">PERCENTILE(IF(Table1[Director Name] = Table1113[[#This Row],[Director Name]],Table1[imdb_score]),0.75)</f>
        <v>7.2249999999999996</v>
      </c>
      <c r="J645" cm="1">
        <f t="array" ref="J645">PERCENTILE(IF(Table1[Director Name] = Table1113[[#This Row],[Director Name]],Table1[imdb_score]),1)</f>
        <v>7.6</v>
      </c>
    </row>
    <row r="646" spans="4:10" hidden="1">
      <c r="D646" t="s">
        <v>837</v>
      </c>
      <c r="E646">
        <f>AVERAGEIF(Table1[Director Name],Table1113[[#This Row],[Director Name]],Table1[imdb_score])</f>
        <v>6.7600000000000007</v>
      </c>
      <c r="F646">
        <f>COUNTIF(Table1[Director Name],Table1113[[#This Row],[Director Name]])</f>
        <v>5</v>
      </c>
      <c r="G646" cm="1">
        <f t="array" ref="G646">PERCENTILE(IF(Table1[Director Name] = Table1113[[#This Row],[Director Name]],Table1[imdb_score]),0.25)</f>
        <v>6.7</v>
      </c>
      <c r="H646" cm="1">
        <f t="array" ref="H646">PERCENTILE(IF(Table1[Director Name] = Table1113[[#This Row],[Director Name]],Table1[imdb_score]),0.5)</f>
        <v>6.7</v>
      </c>
      <c r="I646" cm="1">
        <f t="array" ref="I646">PERCENTILE(IF(Table1[Director Name] = Table1113[[#This Row],[Director Name]],Table1[imdb_score]),0.75)</f>
        <v>6.9</v>
      </c>
      <c r="J646" cm="1">
        <f t="array" ref="J646">PERCENTILE(IF(Table1[Director Name] = Table1113[[#This Row],[Director Name]],Table1[imdb_score]),1)</f>
        <v>6.9</v>
      </c>
    </row>
    <row r="647" spans="4:10" hidden="1">
      <c r="D647" t="s">
        <v>940</v>
      </c>
      <c r="E647">
        <f>AVERAGEIF(Table1[Director Name],Table1113[[#This Row],[Director Name]],Table1[imdb_score])</f>
        <v>6.76</v>
      </c>
      <c r="F647">
        <f>COUNTIF(Table1[Director Name],Table1113[[#This Row],[Director Name]])</f>
        <v>5</v>
      </c>
      <c r="G647" cm="1">
        <f t="array" ref="G647">PERCENTILE(IF(Table1[Director Name] = Table1113[[#This Row],[Director Name]],Table1[imdb_score]),0.25)</f>
        <v>6.6</v>
      </c>
      <c r="H647" cm="1">
        <f t="array" ref="H647">PERCENTILE(IF(Table1[Director Name] = Table1113[[#This Row],[Director Name]],Table1[imdb_score]),0.5)</f>
        <v>6.7</v>
      </c>
      <c r="I647" cm="1">
        <f t="array" ref="I647">PERCENTILE(IF(Table1[Director Name] = Table1113[[#This Row],[Director Name]],Table1[imdb_score]),0.75)</f>
        <v>6.9</v>
      </c>
      <c r="J647" cm="1">
        <f t="array" ref="J647">PERCENTILE(IF(Table1[Director Name] = Table1113[[#This Row],[Director Name]],Table1[imdb_score]),1)</f>
        <v>7.2</v>
      </c>
    </row>
    <row r="648" spans="4:10" hidden="1">
      <c r="D648" t="s">
        <v>1281</v>
      </c>
      <c r="E648">
        <f>AVERAGEIF(Table1[Director Name],Table1113[[#This Row],[Director Name]],Table1[imdb_score])</f>
        <v>6.75</v>
      </c>
      <c r="F648">
        <f>COUNTIF(Table1[Director Name],Table1113[[#This Row],[Director Name]])</f>
        <v>4</v>
      </c>
      <c r="G648" cm="1">
        <f t="array" ref="G648">PERCENTILE(IF(Table1[Director Name] = Table1113[[#This Row],[Director Name]],Table1[imdb_score]),0.25)</f>
        <v>6.55</v>
      </c>
      <c r="H648" cm="1">
        <f t="array" ref="H648">PERCENTILE(IF(Table1[Director Name] = Table1113[[#This Row],[Director Name]],Table1[imdb_score]),0.5)</f>
        <v>6.75</v>
      </c>
      <c r="I648" cm="1">
        <f t="array" ref="I648">PERCENTILE(IF(Table1[Director Name] = Table1113[[#This Row],[Director Name]],Table1[imdb_score]),0.75)</f>
        <v>6.95</v>
      </c>
      <c r="J648" cm="1">
        <f t="array" ref="J648">PERCENTILE(IF(Table1[Director Name] = Table1113[[#This Row],[Director Name]],Table1[imdb_score]),1)</f>
        <v>7.1</v>
      </c>
    </row>
    <row r="649" spans="4:10" hidden="1">
      <c r="D649" t="s">
        <v>1197</v>
      </c>
      <c r="E649">
        <f>AVERAGEIF(Table1[Director Name],Table1113[[#This Row],[Director Name]],Table1[imdb_score])</f>
        <v>6.75</v>
      </c>
      <c r="F649">
        <f>COUNTIF(Table1[Director Name],Table1113[[#This Row],[Director Name]])</f>
        <v>4</v>
      </c>
      <c r="G649" cm="1">
        <f t="array" ref="G649">PERCENTILE(IF(Table1[Director Name] = Table1113[[#This Row],[Director Name]],Table1[imdb_score]),0.25)</f>
        <v>6.3250000000000002</v>
      </c>
      <c r="H649" cm="1">
        <f t="array" ref="H649">PERCENTILE(IF(Table1[Director Name] = Table1113[[#This Row],[Director Name]],Table1[imdb_score]),0.5)</f>
        <v>6.8000000000000007</v>
      </c>
      <c r="I649" cm="1">
        <f t="array" ref="I649">PERCENTILE(IF(Table1[Director Name] = Table1113[[#This Row],[Director Name]],Table1[imdb_score]),0.75)</f>
        <v>7.2249999999999996</v>
      </c>
      <c r="J649" cm="1">
        <f t="array" ref="J649">PERCENTILE(IF(Table1[Director Name] = Table1113[[#This Row],[Director Name]],Table1[imdb_score]),1)</f>
        <v>7.3</v>
      </c>
    </row>
    <row r="650" spans="4:10" hidden="1">
      <c r="D650" t="s">
        <v>916</v>
      </c>
      <c r="E650">
        <f>AVERAGEIF(Table1[Director Name],Table1113[[#This Row],[Director Name]],Table1[imdb_score])</f>
        <v>6.75</v>
      </c>
      <c r="F650">
        <f>COUNTIF(Table1[Director Name],Table1113[[#This Row],[Director Name]])</f>
        <v>4</v>
      </c>
      <c r="G650" cm="1">
        <f t="array" ref="G650">PERCENTILE(IF(Table1[Director Name] = Table1113[[#This Row],[Director Name]],Table1[imdb_score]),0.25)</f>
        <v>6.6749999999999998</v>
      </c>
      <c r="H650" cm="1">
        <f t="array" ref="H650">PERCENTILE(IF(Table1[Director Name] = Table1113[[#This Row],[Director Name]],Table1[imdb_score]),0.5)</f>
        <v>6.7</v>
      </c>
      <c r="I650" cm="1">
        <f t="array" ref="I650">PERCENTILE(IF(Table1[Director Name] = Table1113[[#This Row],[Director Name]],Table1[imdb_score]),0.75)</f>
        <v>6.7750000000000004</v>
      </c>
      <c r="J650" cm="1">
        <f t="array" ref="J650">PERCENTILE(IF(Table1[Director Name] = Table1113[[#This Row],[Director Name]],Table1[imdb_score]),1)</f>
        <v>7</v>
      </c>
    </row>
    <row r="651" spans="4:10" hidden="1">
      <c r="D651" t="s">
        <v>2381</v>
      </c>
      <c r="E651">
        <f>AVERAGEIF(Table1[Director Name],Table1113[[#This Row],[Director Name]],Table1[imdb_score])</f>
        <v>6.75</v>
      </c>
      <c r="F651">
        <f>COUNTIF(Table1[Director Name],Table1113[[#This Row],[Director Name]])</f>
        <v>2</v>
      </c>
      <c r="G651" cm="1">
        <f t="array" ref="G651">PERCENTILE(IF(Table1[Director Name] = Table1113[[#This Row],[Director Name]],Table1[imdb_score]),0.25)</f>
        <v>6.4749999999999996</v>
      </c>
      <c r="H651" cm="1">
        <f t="array" ref="H651">PERCENTILE(IF(Table1[Director Name] = Table1113[[#This Row],[Director Name]],Table1[imdb_score]),0.5)</f>
        <v>6.75</v>
      </c>
      <c r="I651" cm="1">
        <f t="array" ref="I651">PERCENTILE(IF(Table1[Director Name] = Table1113[[#This Row],[Director Name]],Table1[imdb_score]),0.75)</f>
        <v>7.0250000000000004</v>
      </c>
      <c r="J651" cm="1">
        <f t="array" ref="J651">PERCENTILE(IF(Table1[Director Name] = Table1113[[#This Row],[Director Name]],Table1[imdb_score]),1)</f>
        <v>7.3</v>
      </c>
    </row>
    <row r="652" spans="4:10" hidden="1">
      <c r="D652" t="s">
        <v>2584</v>
      </c>
      <c r="E652">
        <f>AVERAGEIF(Table1[Director Name],Table1113[[#This Row],[Director Name]],Table1[imdb_score])</f>
        <v>6.75</v>
      </c>
      <c r="F652">
        <f>COUNTIF(Table1[Director Name],Table1113[[#This Row],[Director Name]])</f>
        <v>2</v>
      </c>
      <c r="G652" cm="1">
        <f t="array" ref="G652">PERCENTILE(IF(Table1[Director Name] = Table1113[[#This Row],[Director Name]],Table1[imdb_score]),0.25)</f>
        <v>6.5750000000000002</v>
      </c>
      <c r="H652" cm="1">
        <f t="array" ref="H652">PERCENTILE(IF(Table1[Director Name] = Table1113[[#This Row],[Director Name]],Table1[imdb_score]),0.5)</f>
        <v>6.75</v>
      </c>
      <c r="I652" cm="1">
        <f t="array" ref="I652">PERCENTILE(IF(Table1[Director Name] = Table1113[[#This Row],[Director Name]],Table1[imdb_score]),0.75)</f>
        <v>6.9249999999999998</v>
      </c>
      <c r="J652" cm="1">
        <f t="array" ref="J652">PERCENTILE(IF(Table1[Director Name] = Table1113[[#This Row],[Director Name]],Table1[imdb_score]),1)</f>
        <v>7.1</v>
      </c>
    </row>
    <row r="653" spans="4:10" hidden="1">
      <c r="D653" t="s">
        <v>911</v>
      </c>
      <c r="E653">
        <f>AVERAGEIF(Table1[Director Name],Table1113[[#This Row],[Director Name]],Table1[imdb_score])</f>
        <v>6.74</v>
      </c>
      <c r="F653">
        <f>COUNTIF(Table1[Director Name],Table1113[[#This Row],[Director Name]])</f>
        <v>5</v>
      </c>
      <c r="G653" cm="1">
        <f t="array" ref="G653">PERCENTILE(IF(Table1[Director Name] = Table1113[[#This Row],[Director Name]],Table1[imdb_score]),0.25)</f>
        <v>6.6</v>
      </c>
      <c r="H653" cm="1">
        <f t="array" ref="H653">PERCENTILE(IF(Table1[Director Name] = Table1113[[#This Row],[Director Name]],Table1[imdb_score]),0.5)</f>
        <v>6.9</v>
      </c>
      <c r="I653" cm="1">
        <f t="array" ref="I653">PERCENTILE(IF(Table1[Director Name] = Table1113[[#This Row],[Director Name]],Table1[imdb_score]),0.75)</f>
        <v>6.9</v>
      </c>
      <c r="J653" cm="1">
        <f t="array" ref="J653">PERCENTILE(IF(Table1[Director Name] = Table1113[[#This Row],[Director Name]],Table1[imdb_score]),1)</f>
        <v>7.2</v>
      </c>
    </row>
    <row r="654" spans="4:10">
      <c r="D654" t="s">
        <v>304</v>
      </c>
      <c r="E654">
        <f>AVERAGEIF(Table1[Director Name],Table1113[[#This Row],[Director Name]],Table1[imdb_score])</f>
        <v>6.7333333333333334</v>
      </c>
      <c r="F654">
        <f>COUNTIF(Table1[Director Name],Table1113[[#This Row],[Director Name]])</f>
        <v>15</v>
      </c>
      <c r="G654" cm="1">
        <f t="array" ref="G654">PERCENTILE(IF(Table1[Director Name] = Table1113[[#This Row],[Director Name]],Table1[imdb_score]),0.25)</f>
        <v>6.5</v>
      </c>
      <c r="H654" cm="1">
        <f t="array" ref="H654">PERCENTILE(IF(Table1[Director Name] = Table1113[[#This Row],[Director Name]],Table1[imdb_score]),0.5)</f>
        <v>6.6</v>
      </c>
      <c r="I654" cm="1">
        <f t="array" ref="I654">PERCENTILE(IF(Table1[Director Name] = Table1113[[#This Row],[Director Name]],Table1[imdb_score]),0.75)</f>
        <v>7.25</v>
      </c>
      <c r="J654" cm="1">
        <f t="array" ref="J654">PERCENTILE(IF(Table1[Director Name] = Table1113[[#This Row],[Director Name]],Table1[imdb_score]),1)</f>
        <v>7.9</v>
      </c>
    </row>
    <row r="655" spans="4:10" hidden="1">
      <c r="D655" t="s">
        <v>1590</v>
      </c>
      <c r="E655">
        <f>AVERAGEIF(Table1[Director Name],Table1113[[#This Row],[Director Name]],Table1[imdb_score])</f>
        <v>6.7333333333333334</v>
      </c>
      <c r="F655">
        <f>COUNTIF(Table1[Director Name],Table1113[[#This Row],[Director Name]])</f>
        <v>3</v>
      </c>
      <c r="G655" cm="1">
        <f t="array" ref="G655">PERCENTILE(IF(Table1[Director Name] = Table1113[[#This Row],[Director Name]],Table1[imdb_score]),0.25)</f>
        <v>6.6</v>
      </c>
      <c r="H655" cm="1">
        <f t="array" ref="H655">PERCENTILE(IF(Table1[Director Name] = Table1113[[#This Row],[Director Name]],Table1[imdb_score]),0.5)</f>
        <v>6.7</v>
      </c>
      <c r="I655" cm="1">
        <f t="array" ref="I655">PERCENTILE(IF(Table1[Director Name] = Table1113[[#This Row],[Director Name]],Table1[imdb_score]),0.75)</f>
        <v>6.85</v>
      </c>
      <c r="J655" cm="1">
        <f t="array" ref="J655">PERCENTILE(IF(Table1[Director Name] = Table1113[[#This Row],[Director Name]],Table1[imdb_score]),1)</f>
        <v>7</v>
      </c>
    </row>
    <row r="656" spans="4:10" hidden="1">
      <c r="D656" t="s">
        <v>1635</v>
      </c>
      <c r="E656">
        <f>AVERAGEIF(Table1[Director Name],Table1113[[#This Row],[Director Name]],Table1[imdb_score])</f>
        <v>6.7333333333333334</v>
      </c>
      <c r="F656">
        <f>COUNTIF(Table1[Director Name],Table1113[[#This Row],[Director Name]])</f>
        <v>3</v>
      </c>
      <c r="G656" cm="1">
        <f t="array" ref="G656">PERCENTILE(IF(Table1[Director Name] = Table1113[[#This Row],[Director Name]],Table1[imdb_score]),0.25)</f>
        <v>6.4499999999999993</v>
      </c>
      <c r="H656" cm="1">
        <f t="array" ref="H656">PERCENTILE(IF(Table1[Director Name] = Table1113[[#This Row],[Director Name]],Table1[imdb_score]),0.5)</f>
        <v>7.3</v>
      </c>
      <c r="I656" cm="1">
        <f t="array" ref="I656">PERCENTILE(IF(Table1[Director Name] = Table1113[[#This Row],[Director Name]],Table1[imdb_score]),0.75)</f>
        <v>7.3</v>
      </c>
      <c r="J656" cm="1">
        <f t="array" ref="J656">PERCENTILE(IF(Table1[Director Name] = Table1113[[#This Row],[Director Name]],Table1[imdb_score]),1)</f>
        <v>7.3</v>
      </c>
    </row>
    <row r="657" spans="4:10" hidden="1">
      <c r="D657" t="s">
        <v>1801</v>
      </c>
      <c r="E657">
        <f>AVERAGEIF(Table1[Director Name],Table1113[[#This Row],[Director Name]],Table1[imdb_score])</f>
        <v>6.7333333333333334</v>
      </c>
      <c r="F657">
        <f>COUNTIF(Table1[Director Name],Table1113[[#This Row],[Director Name]])</f>
        <v>3</v>
      </c>
      <c r="G657" cm="1">
        <f t="array" ref="G657">PERCENTILE(IF(Table1[Director Name] = Table1113[[#This Row],[Director Name]],Table1[imdb_score]),0.25)</f>
        <v>6.6</v>
      </c>
      <c r="H657" cm="1">
        <f t="array" ref="H657">PERCENTILE(IF(Table1[Director Name] = Table1113[[#This Row],[Director Name]],Table1[imdb_score]),0.5)</f>
        <v>6.7</v>
      </c>
      <c r="I657" cm="1">
        <f t="array" ref="I657">PERCENTILE(IF(Table1[Director Name] = Table1113[[#This Row],[Director Name]],Table1[imdb_score]),0.75)</f>
        <v>6.85</v>
      </c>
      <c r="J657" cm="1">
        <f t="array" ref="J657">PERCENTILE(IF(Table1[Director Name] = Table1113[[#This Row],[Director Name]],Table1[imdb_score]),1)</f>
        <v>7</v>
      </c>
    </row>
    <row r="658" spans="4:10" hidden="1">
      <c r="D658" t="s">
        <v>2194</v>
      </c>
      <c r="E658">
        <f>AVERAGEIF(Table1[Director Name],Table1113[[#This Row],[Director Name]],Table1[imdb_score])</f>
        <v>6.7333333333333334</v>
      </c>
      <c r="F658">
        <f>COUNTIF(Table1[Director Name],Table1113[[#This Row],[Director Name]])</f>
        <v>3</v>
      </c>
      <c r="G658" cm="1">
        <f t="array" ref="G658">PERCENTILE(IF(Table1[Director Name] = Table1113[[#This Row],[Director Name]],Table1[imdb_score]),0.25)</f>
        <v>6.45</v>
      </c>
      <c r="H658" cm="1">
        <f t="array" ref="H658">PERCENTILE(IF(Table1[Director Name] = Table1113[[#This Row],[Director Name]],Table1[imdb_score]),0.5)</f>
        <v>6.7</v>
      </c>
      <c r="I658" cm="1">
        <f t="array" ref="I658">PERCENTILE(IF(Table1[Director Name] = Table1113[[#This Row],[Director Name]],Table1[imdb_score]),0.75)</f>
        <v>7</v>
      </c>
      <c r="J658" cm="1">
        <f t="array" ref="J658">PERCENTILE(IF(Table1[Director Name] = Table1113[[#This Row],[Director Name]],Table1[imdb_score]),1)</f>
        <v>7.3</v>
      </c>
    </row>
    <row r="659" spans="4:10" hidden="1">
      <c r="D659" t="s">
        <v>1570</v>
      </c>
      <c r="E659">
        <f>AVERAGEIF(Table1[Director Name],Table1113[[#This Row],[Director Name]],Table1[imdb_score])</f>
        <v>6.7249999999999996</v>
      </c>
      <c r="F659">
        <f>COUNTIF(Table1[Director Name],Table1113[[#This Row],[Director Name]])</f>
        <v>4</v>
      </c>
      <c r="G659" cm="1">
        <f t="array" ref="G659">PERCENTILE(IF(Table1[Director Name] = Table1113[[#This Row],[Director Name]],Table1[imdb_score]),0.25)</f>
        <v>6.7</v>
      </c>
      <c r="H659" cm="1">
        <f t="array" ref="H659">PERCENTILE(IF(Table1[Director Name] = Table1113[[#This Row],[Director Name]],Table1[imdb_score]),0.5)</f>
        <v>6.7</v>
      </c>
      <c r="I659" cm="1">
        <f t="array" ref="I659">PERCENTILE(IF(Table1[Director Name] = Table1113[[#This Row],[Director Name]],Table1[imdb_score]),0.75)</f>
        <v>6.7249999999999996</v>
      </c>
      <c r="J659" cm="1">
        <f t="array" ref="J659">PERCENTILE(IF(Table1[Director Name] = Table1113[[#This Row],[Director Name]],Table1[imdb_score]),1)</f>
        <v>6.8</v>
      </c>
    </row>
    <row r="660" spans="4:10" hidden="1">
      <c r="D660" t="s">
        <v>892</v>
      </c>
      <c r="E660">
        <f>AVERAGEIF(Table1[Director Name],Table1113[[#This Row],[Director Name]],Table1[imdb_score])</f>
        <v>6.7200000000000006</v>
      </c>
      <c r="F660">
        <f>COUNTIF(Table1[Director Name],Table1113[[#This Row],[Director Name]])</f>
        <v>5</v>
      </c>
      <c r="G660" cm="1">
        <f t="array" ref="G660">PERCENTILE(IF(Table1[Director Name] = Table1113[[#This Row],[Director Name]],Table1[imdb_score]),0.25)</f>
        <v>6.9</v>
      </c>
      <c r="H660" cm="1">
        <f t="array" ref="H660">PERCENTILE(IF(Table1[Director Name] = Table1113[[#This Row],[Director Name]],Table1[imdb_score]),0.5)</f>
        <v>7</v>
      </c>
      <c r="I660" cm="1">
        <f t="array" ref="I660">PERCENTILE(IF(Table1[Director Name] = Table1113[[#This Row],[Director Name]],Table1[imdb_score]),0.75)</f>
        <v>7.1</v>
      </c>
      <c r="J660" cm="1">
        <f t="array" ref="J660">PERCENTILE(IF(Table1[Director Name] = Table1113[[#This Row],[Director Name]],Table1[imdb_score]),1)</f>
        <v>7.5</v>
      </c>
    </row>
    <row r="661" spans="4:10">
      <c r="D661" t="s">
        <v>791</v>
      </c>
      <c r="E661">
        <f>AVERAGEIF(Table1[Director Name],Table1113[[#This Row],[Director Name]],Table1[imdb_score])</f>
        <v>6.7166666666666677</v>
      </c>
      <c r="F661">
        <f>COUNTIF(Table1[Director Name],Table1113[[#This Row],[Director Name]])</f>
        <v>6</v>
      </c>
      <c r="G661" cm="1">
        <f t="array" ref="G661">PERCENTILE(IF(Table1[Director Name] = Table1113[[#This Row],[Director Name]],Table1[imdb_score]),0.25)</f>
        <v>6.0750000000000002</v>
      </c>
      <c r="H661" cm="1">
        <f t="array" ref="H661">PERCENTILE(IF(Table1[Director Name] = Table1113[[#This Row],[Director Name]],Table1[imdb_score]),0.5)</f>
        <v>7.35</v>
      </c>
      <c r="I661" cm="1">
        <f t="array" ref="I661">PERCENTILE(IF(Table1[Director Name] = Table1113[[#This Row],[Director Name]],Table1[imdb_score]),0.75)</f>
        <v>7.5</v>
      </c>
      <c r="J661" cm="1">
        <f t="array" ref="J661">PERCENTILE(IF(Table1[Director Name] = Table1113[[#This Row],[Director Name]],Table1[imdb_score]),1)</f>
        <v>7.8</v>
      </c>
    </row>
    <row r="662" spans="4:10">
      <c r="D662" t="s">
        <v>446</v>
      </c>
      <c r="E662">
        <f>AVERAGEIF(Table1[Director Name],Table1113[[#This Row],[Director Name]],Table1[imdb_score])</f>
        <v>6.7111111111111112</v>
      </c>
      <c r="F662">
        <f>COUNTIF(Table1[Director Name],Table1113[[#This Row],[Director Name]])</f>
        <v>9</v>
      </c>
      <c r="G662" cm="1">
        <f t="array" ref="G662">PERCENTILE(IF(Table1[Director Name] = Table1113[[#This Row],[Director Name]],Table1[imdb_score]),0.25)</f>
        <v>5.9</v>
      </c>
      <c r="H662" cm="1">
        <f t="array" ref="H662">PERCENTILE(IF(Table1[Director Name] = Table1113[[#This Row],[Director Name]],Table1[imdb_score]),0.5)</f>
        <v>6.6</v>
      </c>
      <c r="I662" cm="1">
        <f t="array" ref="I662">PERCENTILE(IF(Table1[Director Name] = Table1113[[#This Row],[Director Name]],Table1[imdb_score]),0.75)</f>
        <v>7.2</v>
      </c>
      <c r="J662" cm="1">
        <f t="array" ref="J662">PERCENTILE(IF(Table1[Director Name] = Table1113[[#This Row],[Director Name]],Table1[imdb_score]),1)</f>
        <v>8</v>
      </c>
    </row>
    <row r="663" spans="4:10">
      <c r="D663" t="s">
        <v>284</v>
      </c>
      <c r="E663">
        <f>AVERAGEIF(Table1[Director Name],Table1113[[#This Row],[Director Name]],Table1[imdb_score])</f>
        <v>6.7062499999999989</v>
      </c>
      <c r="F663">
        <f>COUNTIF(Table1[Director Name],Table1113[[#This Row],[Director Name]])</f>
        <v>16</v>
      </c>
      <c r="G663" cm="1">
        <f t="array" ref="G663">PERCENTILE(IF(Table1[Director Name] = Table1113[[#This Row],[Director Name]],Table1[imdb_score]),0.25)</f>
        <v>6.3250000000000002</v>
      </c>
      <c r="H663" cm="1">
        <f t="array" ref="H663">PERCENTILE(IF(Table1[Director Name] = Table1113[[#This Row],[Director Name]],Table1[imdb_score]),0.5)</f>
        <v>6.95</v>
      </c>
      <c r="I663" cm="1">
        <f t="array" ref="I663">PERCENTILE(IF(Table1[Director Name] = Table1113[[#This Row],[Director Name]],Table1[imdb_score]),0.75)</f>
        <v>7.125</v>
      </c>
      <c r="J663" cm="1">
        <f t="array" ref="J663">PERCENTILE(IF(Table1[Director Name] = Table1113[[#This Row],[Director Name]],Table1[imdb_score]),1)</f>
        <v>7.8</v>
      </c>
    </row>
    <row r="664" spans="4:10" hidden="1">
      <c r="D664" t="s">
        <v>1341</v>
      </c>
      <c r="E664">
        <f>AVERAGEIF(Table1[Director Name],Table1113[[#This Row],[Director Name]],Table1[imdb_score])</f>
        <v>6.7</v>
      </c>
      <c r="F664">
        <f>COUNTIF(Table1[Director Name],Table1113[[#This Row],[Director Name]])</f>
        <v>4</v>
      </c>
      <c r="G664" cm="1">
        <f t="array" ref="G664">PERCENTILE(IF(Table1[Director Name] = Table1113[[#This Row],[Director Name]],Table1[imdb_score]),0.25)</f>
        <v>6.45</v>
      </c>
      <c r="H664" cm="1">
        <f t="array" ref="H664">PERCENTILE(IF(Table1[Director Name] = Table1113[[#This Row],[Director Name]],Table1[imdb_score]),0.5)</f>
        <v>6.8000000000000007</v>
      </c>
      <c r="I664" cm="1">
        <f t="array" ref="I664">PERCENTILE(IF(Table1[Director Name] = Table1113[[#This Row],[Director Name]],Table1[imdb_score]),0.75)</f>
        <v>7.0500000000000007</v>
      </c>
      <c r="J664" cm="1">
        <f t="array" ref="J664">PERCENTILE(IF(Table1[Director Name] = Table1113[[#This Row],[Director Name]],Table1[imdb_score]),1)</f>
        <v>7.5</v>
      </c>
    </row>
    <row r="665" spans="4:10" hidden="1">
      <c r="D665" t="s">
        <v>2031</v>
      </c>
      <c r="E665">
        <f>AVERAGEIF(Table1[Director Name],Table1113[[#This Row],[Director Name]],Table1[imdb_score])</f>
        <v>6.7</v>
      </c>
      <c r="F665">
        <f>COUNTIF(Table1[Director Name],Table1113[[#This Row],[Director Name]])</f>
        <v>3</v>
      </c>
      <c r="G665" cm="1">
        <f t="array" ref="G665">PERCENTILE(IF(Table1[Director Name] = Table1113[[#This Row],[Director Name]],Table1[imdb_score]),0.25)</f>
        <v>6.6</v>
      </c>
      <c r="H665" cm="1">
        <f t="array" ref="H665">PERCENTILE(IF(Table1[Director Name] = Table1113[[#This Row],[Director Name]],Table1[imdb_score]),0.5)</f>
        <v>6.9</v>
      </c>
      <c r="I665" cm="1">
        <f t="array" ref="I665">PERCENTILE(IF(Table1[Director Name] = Table1113[[#This Row],[Director Name]],Table1[imdb_score]),0.75)</f>
        <v>6.9</v>
      </c>
      <c r="J665" cm="1">
        <f t="array" ref="J665">PERCENTILE(IF(Table1[Director Name] = Table1113[[#This Row],[Director Name]],Table1[imdb_score]),1)</f>
        <v>6.9</v>
      </c>
    </row>
    <row r="666" spans="4:10" hidden="1">
      <c r="D666" t="s">
        <v>3187</v>
      </c>
      <c r="E666">
        <f>AVERAGEIF(Table1[Director Name],Table1113[[#This Row],[Director Name]],Table1[imdb_score])</f>
        <v>6.7</v>
      </c>
      <c r="F666">
        <f>COUNTIF(Table1[Director Name],Table1113[[#This Row],[Director Name]])</f>
        <v>1</v>
      </c>
      <c r="G666" cm="1">
        <f t="array" ref="G666">PERCENTILE(IF(Table1[Director Name] = Table1113[[#This Row],[Director Name]],Table1[imdb_score]),0.25)</f>
        <v>6.7</v>
      </c>
      <c r="H666" cm="1">
        <f t="array" ref="H666">PERCENTILE(IF(Table1[Director Name] = Table1113[[#This Row],[Director Name]],Table1[imdb_score]),0.5)</f>
        <v>6.7</v>
      </c>
      <c r="I666" cm="1">
        <f t="array" ref="I666">PERCENTILE(IF(Table1[Director Name] = Table1113[[#This Row],[Director Name]],Table1[imdb_score]),0.75)</f>
        <v>6.7</v>
      </c>
      <c r="J666" cm="1">
        <f t="array" ref="J666">PERCENTILE(IF(Table1[Director Name] = Table1113[[#This Row],[Director Name]],Table1[imdb_score]),1)</f>
        <v>6.7</v>
      </c>
    </row>
    <row r="667" spans="4:10" hidden="1">
      <c r="D667" t="s">
        <v>3341</v>
      </c>
      <c r="E667">
        <f>AVERAGEIF(Table1[Director Name],Table1113[[#This Row],[Director Name]],Table1[imdb_score])</f>
        <v>6.7</v>
      </c>
      <c r="F667">
        <f>COUNTIF(Table1[Director Name],Table1113[[#This Row],[Director Name]])</f>
        <v>1</v>
      </c>
      <c r="G667" cm="1">
        <f t="array" ref="G667">PERCENTILE(IF(Table1[Director Name] = Table1113[[#This Row],[Director Name]],Table1[imdb_score]),0.25)</f>
        <v>6.7</v>
      </c>
      <c r="H667" cm="1">
        <f t="array" ref="H667">PERCENTILE(IF(Table1[Director Name] = Table1113[[#This Row],[Director Name]],Table1[imdb_score]),0.5)</f>
        <v>6.7</v>
      </c>
      <c r="I667" cm="1">
        <f t="array" ref="I667">PERCENTILE(IF(Table1[Director Name] = Table1113[[#This Row],[Director Name]],Table1[imdb_score]),0.75)</f>
        <v>6.7</v>
      </c>
      <c r="J667" cm="1">
        <f t="array" ref="J667">PERCENTILE(IF(Table1[Director Name] = Table1113[[#This Row],[Director Name]],Table1[imdb_score]),1)</f>
        <v>6.7</v>
      </c>
    </row>
    <row r="668" spans="4:10" hidden="1">
      <c r="D668" t="s">
        <v>3422</v>
      </c>
      <c r="E668">
        <f>AVERAGEIF(Table1[Director Name],Table1113[[#This Row],[Director Name]],Table1[imdb_score])</f>
        <v>6.7</v>
      </c>
      <c r="F668">
        <f>COUNTIF(Table1[Director Name],Table1113[[#This Row],[Director Name]])</f>
        <v>1</v>
      </c>
      <c r="G668" cm="1">
        <f t="array" ref="G668">PERCENTILE(IF(Table1[Director Name] = Table1113[[#This Row],[Director Name]],Table1[imdb_score]),0.25)</f>
        <v>6.7</v>
      </c>
      <c r="H668" cm="1">
        <f t="array" ref="H668">PERCENTILE(IF(Table1[Director Name] = Table1113[[#This Row],[Director Name]],Table1[imdb_score]),0.5)</f>
        <v>6.7</v>
      </c>
      <c r="I668" cm="1">
        <f t="array" ref="I668">PERCENTILE(IF(Table1[Director Name] = Table1113[[#This Row],[Director Name]],Table1[imdb_score]),0.75)</f>
        <v>6.7</v>
      </c>
      <c r="J668" cm="1">
        <f t="array" ref="J668">PERCENTILE(IF(Table1[Director Name] = Table1113[[#This Row],[Director Name]],Table1[imdb_score]),1)</f>
        <v>6.7</v>
      </c>
    </row>
    <row r="669" spans="4:10" hidden="1">
      <c r="D669" t="s">
        <v>3608</v>
      </c>
      <c r="E669">
        <f>AVERAGEIF(Table1[Director Name],Table1113[[#This Row],[Director Name]],Table1[imdb_score])</f>
        <v>6.7</v>
      </c>
      <c r="F669">
        <f>COUNTIF(Table1[Director Name],Table1113[[#This Row],[Director Name]])</f>
        <v>1</v>
      </c>
      <c r="G669" cm="1">
        <f t="array" ref="G669">PERCENTILE(IF(Table1[Director Name] = Table1113[[#This Row],[Director Name]],Table1[imdb_score]),0.25)</f>
        <v>6.7</v>
      </c>
      <c r="H669" cm="1">
        <f t="array" ref="H669">PERCENTILE(IF(Table1[Director Name] = Table1113[[#This Row],[Director Name]],Table1[imdb_score]),0.5)</f>
        <v>6.7</v>
      </c>
      <c r="I669" cm="1">
        <f t="array" ref="I669">PERCENTILE(IF(Table1[Director Name] = Table1113[[#This Row],[Director Name]],Table1[imdb_score]),0.75)</f>
        <v>6.7</v>
      </c>
      <c r="J669" cm="1">
        <f t="array" ref="J669">PERCENTILE(IF(Table1[Director Name] = Table1113[[#This Row],[Director Name]],Table1[imdb_score]),1)</f>
        <v>6.7</v>
      </c>
    </row>
    <row r="670" spans="4:10" hidden="1">
      <c r="D670" t="s">
        <v>3352</v>
      </c>
      <c r="E670">
        <f>AVERAGEIF(Table1[Director Name],Table1113[[#This Row],[Director Name]],Table1[imdb_score])</f>
        <v>6.7</v>
      </c>
      <c r="F670">
        <f>COUNTIF(Table1[Director Name],Table1113[[#This Row],[Director Name]])</f>
        <v>1</v>
      </c>
      <c r="G670" cm="1">
        <f t="array" ref="G670">PERCENTILE(IF(Table1[Director Name] = Table1113[[#This Row],[Director Name]],Table1[imdb_score]),0.25)</f>
        <v>6.7</v>
      </c>
      <c r="H670" cm="1">
        <f t="array" ref="H670">PERCENTILE(IF(Table1[Director Name] = Table1113[[#This Row],[Director Name]],Table1[imdb_score]),0.5)</f>
        <v>6.7</v>
      </c>
      <c r="I670" cm="1">
        <f t="array" ref="I670">PERCENTILE(IF(Table1[Director Name] = Table1113[[#This Row],[Director Name]],Table1[imdb_score]),0.75)</f>
        <v>6.7</v>
      </c>
      <c r="J670" cm="1">
        <f t="array" ref="J670">PERCENTILE(IF(Table1[Director Name] = Table1113[[#This Row],[Director Name]],Table1[imdb_score]),1)</f>
        <v>6.7</v>
      </c>
    </row>
    <row r="671" spans="4:10" hidden="1">
      <c r="D671" t="s">
        <v>3735</v>
      </c>
      <c r="E671">
        <f>AVERAGEIF(Table1[Director Name],Table1113[[#This Row],[Director Name]],Table1[imdb_score])</f>
        <v>6.7</v>
      </c>
      <c r="F671">
        <f>COUNTIF(Table1[Director Name],Table1113[[#This Row],[Director Name]])</f>
        <v>1</v>
      </c>
      <c r="G671" cm="1">
        <f t="array" ref="G671">PERCENTILE(IF(Table1[Director Name] = Table1113[[#This Row],[Director Name]],Table1[imdb_score]),0.25)</f>
        <v>6.7</v>
      </c>
      <c r="H671" cm="1">
        <f t="array" ref="H671">PERCENTILE(IF(Table1[Director Name] = Table1113[[#This Row],[Director Name]],Table1[imdb_score]),0.5)</f>
        <v>6.7</v>
      </c>
      <c r="I671" cm="1">
        <f t="array" ref="I671">PERCENTILE(IF(Table1[Director Name] = Table1113[[#This Row],[Director Name]],Table1[imdb_score]),0.75)</f>
        <v>6.7</v>
      </c>
      <c r="J671" cm="1">
        <f t="array" ref="J671">PERCENTILE(IF(Table1[Director Name] = Table1113[[#This Row],[Director Name]],Table1[imdb_score]),1)</f>
        <v>6.7</v>
      </c>
    </row>
    <row r="672" spans="4:10" hidden="1">
      <c r="D672" t="s">
        <v>4100</v>
      </c>
      <c r="E672">
        <f>AVERAGEIF(Table1[Director Name],Table1113[[#This Row],[Director Name]],Table1[imdb_score])</f>
        <v>6.7</v>
      </c>
      <c r="F672">
        <f>COUNTIF(Table1[Director Name],Table1113[[#This Row],[Director Name]])</f>
        <v>1</v>
      </c>
      <c r="G672" cm="1">
        <f t="array" ref="G672">PERCENTILE(IF(Table1[Director Name] = Table1113[[#This Row],[Director Name]],Table1[imdb_score]),0.25)</f>
        <v>6.7</v>
      </c>
      <c r="H672" cm="1">
        <f t="array" ref="H672">PERCENTILE(IF(Table1[Director Name] = Table1113[[#This Row],[Director Name]],Table1[imdb_score]),0.5)</f>
        <v>6.7</v>
      </c>
      <c r="I672" cm="1">
        <f t="array" ref="I672">PERCENTILE(IF(Table1[Director Name] = Table1113[[#This Row],[Director Name]],Table1[imdb_score]),0.75)</f>
        <v>6.7</v>
      </c>
      <c r="J672" cm="1">
        <f t="array" ref="J672">PERCENTILE(IF(Table1[Director Name] = Table1113[[#This Row],[Director Name]],Table1[imdb_score]),1)</f>
        <v>6.7</v>
      </c>
    </row>
    <row r="673" spans="4:10" hidden="1">
      <c r="D673" t="s">
        <v>4201</v>
      </c>
      <c r="E673">
        <f>AVERAGEIF(Table1[Director Name],Table1113[[#This Row],[Director Name]],Table1[imdb_score])</f>
        <v>6.7</v>
      </c>
      <c r="F673">
        <f>COUNTIF(Table1[Director Name],Table1113[[#This Row],[Director Name]])</f>
        <v>1</v>
      </c>
      <c r="G673" cm="1">
        <f t="array" ref="G673">PERCENTILE(IF(Table1[Director Name] = Table1113[[#This Row],[Director Name]],Table1[imdb_score]),0.25)</f>
        <v>6.7</v>
      </c>
      <c r="H673" cm="1">
        <f t="array" ref="H673">PERCENTILE(IF(Table1[Director Name] = Table1113[[#This Row],[Director Name]],Table1[imdb_score]),0.5)</f>
        <v>6.7</v>
      </c>
      <c r="I673" cm="1">
        <f t="array" ref="I673">PERCENTILE(IF(Table1[Director Name] = Table1113[[#This Row],[Director Name]],Table1[imdb_score]),0.75)</f>
        <v>6.7</v>
      </c>
      <c r="J673" cm="1">
        <f t="array" ref="J673">PERCENTILE(IF(Table1[Director Name] = Table1113[[#This Row],[Director Name]],Table1[imdb_score]),1)</f>
        <v>6.7</v>
      </c>
    </row>
    <row r="674" spans="4:10" hidden="1">
      <c r="D674" t="s">
        <v>4213</v>
      </c>
      <c r="E674">
        <f>AVERAGEIF(Table1[Director Name],Table1113[[#This Row],[Director Name]],Table1[imdb_score])</f>
        <v>6.7</v>
      </c>
      <c r="F674">
        <f>COUNTIF(Table1[Director Name],Table1113[[#This Row],[Director Name]])</f>
        <v>1</v>
      </c>
      <c r="G674" cm="1">
        <f t="array" ref="G674">PERCENTILE(IF(Table1[Director Name] = Table1113[[#This Row],[Director Name]],Table1[imdb_score]),0.25)</f>
        <v>6.7</v>
      </c>
      <c r="H674" cm="1">
        <f t="array" ref="H674">PERCENTILE(IF(Table1[Director Name] = Table1113[[#This Row],[Director Name]],Table1[imdb_score]),0.5)</f>
        <v>6.7</v>
      </c>
      <c r="I674" cm="1">
        <f t="array" ref="I674">PERCENTILE(IF(Table1[Director Name] = Table1113[[#This Row],[Director Name]],Table1[imdb_score]),0.75)</f>
        <v>6.7</v>
      </c>
      <c r="J674" cm="1">
        <f t="array" ref="J674">PERCENTILE(IF(Table1[Director Name] = Table1113[[#This Row],[Director Name]],Table1[imdb_score]),1)</f>
        <v>6.7</v>
      </c>
    </row>
    <row r="675" spans="4:10" hidden="1">
      <c r="D675" t="s">
        <v>4215</v>
      </c>
      <c r="E675">
        <f>AVERAGEIF(Table1[Director Name],Table1113[[#This Row],[Director Name]],Table1[imdb_score])</f>
        <v>6.7</v>
      </c>
      <c r="F675">
        <f>COUNTIF(Table1[Director Name],Table1113[[#This Row],[Director Name]])</f>
        <v>1</v>
      </c>
      <c r="G675" cm="1">
        <f t="array" ref="G675">PERCENTILE(IF(Table1[Director Name] = Table1113[[#This Row],[Director Name]],Table1[imdb_score]),0.25)</f>
        <v>6.7</v>
      </c>
      <c r="H675" cm="1">
        <f t="array" ref="H675">PERCENTILE(IF(Table1[Director Name] = Table1113[[#This Row],[Director Name]],Table1[imdb_score]),0.5)</f>
        <v>6.7</v>
      </c>
      <c r="I675" cm="1">
        <f t="array" ref="I675">PERCENTILE(IF(Table1[Director Name] = Table1113[[#This Row],[Director Name]],Table1[imdb_score]),0.75)</f>
        <v>6.7</v>
      </c>
      <c r="J675" cm="1">
        <f t="array" ref="J675">PERCENTILE(IF(Table1[Director Name] = Table1113[[#This Row],[Director Name]],Table1[imdb_score]),1)</f>
        <v>6.7</v>
      </c>
    </row>
    <row r="676" spans="4:10" hidden="1">
      <c r="D676" t="s">
        <v>4283</v>
      </c>
      <c r="E676">
        <f>AVERAGEIF(Table1[Director Name],Table1113[[#This Row],[Director Name]],Table1[imdb_score])</f>
        <v>6.7</v>
      </c>
      <c r="F676">
        <f>COUNTIF(Table1[Director Name],Table1113[[#This Row],[Director Name]])</f>
        <v>1</v>
      </c>
      <c r="G676" cm="1">
        <f t="array" ref="G676">PERCENTILE(IF(Table1[Director Name] = Table1113[[#This Row],[Director Name]],Table1[imdb_score]),0.25)</f>
        <v>6.7</v>
      </c>
      <c r="H676" cm="1">
        <f t="array" ref="H676">PERCENTILE(IF(Table1[Director Name] = Table1113[[#This Row],[Director Name]],Table1[imdb_score]),0.5)</f>
        <v>6.7</v>
      </c>
      <c r="I676" cm="1">
        <f t="array" ref="I676">PERCENTILE(IF(Table1[Director Name] = Table1113[[#This Row],[Director Name]],Table1[imdb_score]),0.75)</f>
        <v>6.7</v>
      </c>
      <c r="J676" cm="1">
        <f t="array" ref="J676">PERCENTILE(IF(Table1[Director Name] = Table1113[[#This Row],[Director Name]],Table1[imdb_score]),1)</f>
        <v>6.7</v>
      </c>
    </row>
    <row r="677" spans="4:10" hidden="1">
      <c r="D677" t="s">
        <v>4417</v>
      </c>
      <c r="E677">
        <f>AVERAGEIF(Table1[Director Name],Table1113[[#This Row],[Director Name]],Table1[imdb_score])</f>
        <v>6.7</v>
      </c>
      <c r="F677">
        <f>COUNTIF(Table1[Director Name],Table1113[[#This Row],[Director Name]])</f>
        <v>1</v>
      </c>
      <c r="G677" cm="1">
        <f t="array" ref="G677">PERCENTILE(IF(Table1[Director Name] = Table1113[[#This Row],[Director Name]],Table1[imdb_score]),0.25)</f>
        <v>6.7</v>
      </c>
      <c r="H677" cm="1">
        <f t="array" ref="H677">PERCENTILE(IF(Table1[Director Name] = Table1113[[#This Row],[Director Name]],Table1[imdb_score]),0.5)</f>
        <v>6.7</v>
      </c>
      <c r="I677" cm="1">
        <f t="array" ref="I677">PERCENTILE(IF(Table1[Director Name] = Table1113[[#This Row],[Director Name]],Table1[imdb_score]),0.75)</f>
        <v>6.7</v>
      </c>
      <c r="J677" cm="1">
        <f t="array" ref="J677">PERCENTILE(IF(Table1[Director Name] = Table1113[[#This Row],[Director Name]],Table1[imdb_score]),1)</f>
        <v>6.7</v>
      </c>
    </row>
    <row r="678" spans="4:10" hidden="1">
      <c r="D678" t="s">
        <v>4584</v>
      </c>
      <c r="E678">
        <f>AVERAGEIF(Table1[Director Name],Table1113[[#This Row],[Director Name]],Table1[imdb_score])</f>
        <v>6.7</v>
      </c>
      <c r="F678">
        <f>COUNTIF(Table1[Director Name],Table1113[[#This Row],[Director Name]])</f>
        <v>1</v>
      </c>
      <c r="G678" cm="1">
        <f t="array" ref="G678">PERCENTILE(IF(Table1[Director Name] = Table1113[[#This Row],[Director Name]],Table1[imdb_score]),0.25)</f>
        <v>6.7</v>
      </c>
      <c r="H678" cm="1">
        <f t="array" ref="H678">PERCENTILE(IF(Table1[Director Name] = Table1113[[#This Row],[Director Name]],Table1[imdb_score]),0.5)</f>
        <v>6.7</v>
      </c>
      <c r="I678" cm="1">
        <f t="array" ref="I678">PERCENTILE(IF(Table1[Director Name] = Table1113[[#This Row],[Director Name]],Table1[imdb_score]),0.75)</f>
        <v>6.7</v>
      </c>
      <c r="J678" cm="1">
        <f t="array" ref="J678">PERCENTILE(IF(Table1[Director Name] = Table1113[[#This Row],[Director Name]],Table1[imdb_score]),1)</f>
        <v>6.7</v>
      </c>
    </row>
    <row r="679" spans="4:10" hidden="1">
      <c r="D679" t="s">
        <v>481</v>
      </c>
      <c r="E679">
        <f>AVERAGEIF(Table1[Director Name],Table1113[[#This Row],[Director Name]],Table1[imdb_score])</f>
        <v>6.7</v>
      </c>
      <c r="F679">
        <f>COUNTIF(Table1[Director Name],Table1113[[#This Row],[Director Name]])</f>
        <v>1</v>
      </c>
      <c r="G679" cm="1">
        <f t="array" ref="G679">PERCENTILE(IF(Table1[Director Name] = Table1113[[#This Row],[Director Name]],Table1[imdb_score]),0.25)</f>
        <v>6.7</v>
      </c>
      <c r="H679" cm="1">
        <f t="array" ref="H679">PERCENTILE(IF(Table1[Director Name] = Table1113[[#This Row],[Director Name]],Table1[imdb_score]),0.5)</f>
        <v>6.7</v>
      </c>
      <c r="I679" cm="1">
        <f t="array" ref="I679">PERCENTILE(IF(Table1[Director Name] = Table1113[[#This Row],[Director Name]],Table1[imdb_score]),0.75)</f>
        <v>6.7</v>
      </c>
      <c r="J679" cm="1">
        <f t="array" ref="J679">PERCENTILE(IF(Table1[Director Name] = Table1113[[#This Row],[Director Name]],Table1[imdb_score]),1)</f>
        <v>6.7</v>
      </c>
    </row>
    <row r="680" spans="4:10" hidden="1">
      <c r="D680" t="s">
        <v>4607</v>
      </c>
      <c r="E680">
        <f>AVERAGEIF(Table1[Director Name],Table1113[[#This Row],[Director Name]],Table1[imdb_score])</f>
        <v>6.7</v>
      </c>
      <c r="F680">
        <f>COUNTIF(Table1[Director Name],Table1113[[#This Row],[Director Name]])</f>
        <v>1</v>
      </c>
      <c r="G680" cm="1">
        <f t="array" ref="G680">PERCENTILE(IF(Table1[Director Name] = Table1113[[#This Row],[Director Name]],Table1[imdb_score]),0.25)</f>
        <v>6.7</v>
      </c>
      <c r="H680" cm="1">
        <f t="array" ref="H680">PERCENTILE(IF(Table1[Director Name] = Table1113[[#This Row],[Director Name]],Table1[imdb_score]),0.5)</f>
        <v>6.7</v>
      </c>
      <c r="I680" cm="1">
        <f t="array" ref="I680">PERCENTILE(IF(Table1[Director Name] = Table1113[[#This Row],[Director Name]],Table1[imdb_score]),0.75)</f>
        <v>6.7</v>
      </c>
      <c r="J680" cm="1">
        <f t="array" ref="J680">PERCENTILE(IF(Table1[Director Name] = Table1113[[#This Row],[Director Name]],Table1[imdb_score]),1)</f>
        <v>6.7</v>
      </c>
    </row>
    <row r="681" spans="4:10" hidden="1">
      <c r="D681" t="s">
        <v>4683</v>
      </c>
      <c r="E681">
        <f>AVERAGEIF(Table1[Director Name],Table1113[[#This Row],[Director Name]],Table1[imdb_score])</f>
        <v>6.7</v>
      </c>
      <c r="F681">
        <f>COUNTIF(Table1[Director Name],Table1113[[#This Row],[Director Name]])</f>
        <v>1</v>
      </c>
      <c r="G681" cm="1">
        <f t="array" ref="G681">PERCENTILE(IF(Table1[Director Name] = Table1113[[#This Row],[Director Name]],Table1[imdb_score]),0.25)</f>
        <v>6.7</v>
      </c>
      <c r="H681" cm="1">
        <f t="array" ref="H681">PERCENTILE(IF(Table1[Director Name] = Table1113[[#This Row],[Director Name]],Table1[imdb_score]),0.5)</f>
        <v>6.7</v>
      </c>
      <c r="I681" cm="1">
        <f t="array" ref="I681">PERCENTILE(IF(Table1[Director Name] = Table1113[[#This Row],[Director Name]],Table1[imdb_score]),0.75)</f>
        <v>6.7</v>
      </c>
      <c r="J681" cm="1">
        <f t="array" ref="J681">PERCENTILE(IF(Table1[Director Name] = Table1113[[#This Row],[Director Name]],Table1[imdb_score]),1)</f>
        <v>6.7</v>
      </c>
    </row>
    <row r="682" spans="4:10" hidden="1">
      <c r="D682" t="s">
        <v>5013</v>
      </c>
      <c r="E682">
        <f>AVERAGEIF(Table1[Director Name],Table1113[[#This Row],[Director Name]],Table1[imdb_score])</f>
        <v>6.7</v>
      </c>
      <c r="F682">
        <f>COUNTIF(Table1[Director Name],Table1113[[#This Row],[Director Name]])</f>
        <v>1</v>
      </c>
      <c r="G682" cm="1">
        <f t="array" ref="G682">PERCENTILE(IF(Table1[Director Name] = Table1113[[#This Row],[Director Name]],Table1[imdb_score]),0.25)</f>
        <v>6.7</v>
      </c>
      <c r="H682" cm="1">
        <f t="array" ref="H682">PERCENTILE(IF(Table1[Director Name] = Table1113[[#This Row],[Director Name]],Table1[imdb_score]),0.5)</f>
        <v>6.7</v>
      </c>
      <c r="I682" cm="1">
        <f t="array" ref="I682">PERCENTILE(IF(Table1[Director Name] = Table1113[[#This Row],[Director Name]],Table1[imdb_score]),0.75)</f>
        <v>6.7</v>
      </c>
      <c r="J682" cm="1">
        <f t="array" ref="J682">PERCENTILE(IF(Table1[Director Name] = Table1113[[#This Row],[Director Name]],Table1[imdb_score]),1)</f>
        <v>6.7</v>
      </c>
    </row>
    <row r="683" spans="4:10" hidden="1">
      <c r="D683" t="s">
        <v>5128</v>
      </c>
      <c r="E683">
        <f>AVERAGEIF(Table1[Director Name],Table1113[[#This Row],[Director Name]],Table1[imdb_score])</f>
        <v>6.7</v>
      </c>
      <c r="F683">
        <f>COUNTIF(Table1[Director Name],Table1113[[#This Row],[Director Name]])</f>
        <v>1</v>
      </c>
      <c r="G683" cm="1">
        <f t="array" ref="G683">PERCENTILE(IF(Table1[Director Name] = Table1113[[#This Row],[Director Name]],Table1[imdb_score]),0.25)</f>
        <v>6.7</v>
      </c>
      <c r="H683" cm="1">
        <f t="array" ref="H683">PERCENTILE(IF(Table1[Director Name] = Table1113[[#This Row],[Director Name]],Table1[imdb_score]),0.5)</f>
        <v>6.7</v>
      </c>
      <c r="I683" cm="1">
        <f t="array" ref="I683">PERCENTILE(IF(Table1[Director Name] = Table1113[[#This Row],[Director Name]],Table1[imdb_score]),0.75)</f>
        <v>6.7</v>
      </c>
      <c r="J683" cm="1">
        <f t="array" ref="J683">PERCENTILE(IF(Table1[Director Name] = Table1113[[#This Row],[Director Name]],Table1[imdb_score]),1)</f>
        <v>6.7</v>
      </c>
    </row>
    <row r="684" spans="4:10" hidden="1">
      <c r="D684" t="s">
        <v>3564</v>
      </c>
      <c r="E684">
        <f>AVERAGEIF(Table1[Director Name],Table1113[[#This Row],[Director Name]],Table1[imdb_score])</f>
        <v>6.7</v>
      </c>
      <c r="F684">
        <f>COUNTIF(Table1[Director Name],Table1113[[#This Row],[Director Name]])</f>
        <v>1</v>
      </c>
      <c r="G684" cm="1">
        <f t="array" ref="G684">PERCENTILE(IF(Table1[Director Name] = Table1113[[#This Row],[Director Name]],Table1[imdb_score]),0.25)</f>
        <v>6.7</v>
      </c>
      <c r="H684" cm="1">
        <f t="array" ref="H684">PERCENTILE(IF(Table1[Director Name] = Table1113[[#This Row],[Director Name]],Table1[imdb_score]),0.5)</f>
        <v>6.7</v>
      </c>
      <c r="I684" cm="1">
        <f t="array" ref="I684">PERCENTILE(IF(Table1[Director Name] = Table1113[[#This Row],[Director Name]],Table1[imdb_score]),0.75)</f>
        <v>6.7</v>
      </c>
      <c r="J684" cm="1">
        <f t="array" ref="J684">PERCENTILE(IF(Table1[Director Name] = Table1113[[#This Row],[Director Name]],Table1[imdb_score]),1)</f>
        <v>6.7</v>
      </c>
    </row>
    <row r="685" spans="4:10" hidden="1">
      <c r="D685" t="s">
        <v>5176</v>
      </c>
      <c r="E685">
        <f>AVERAGEIF(Table1[Director Name],Table1113[[#This Row],[Director Name]],Table1[imdb_score])</f>
        <v>6.7</v>
      </c>
      <c r="F685">
        <f>COUNTIF(Table1[Director Name],Table1113[[#This Row],[Director Name]])</f>
        <v>1</v>
      </c>
      <c r="G685" cm="1">
        <f t="array" ref="G685">PERCENTILE(IF(Table1[Director Name] = Table1113[[#This Row],[Director Name]],Table1[imdb_score]),0.25)</f>
        <v>6.7</v>
      </c>
      <c r="H685" cm="1">
        <f t="array" ref="H685">PERCENTILE(IF(Table1[Director Name] = Table1113[[#This Row],[Director Name]],Table1[imdb_score]),0.5)</f>
        <v>6.7</v>
      </c>
      <c r="I685" cm="1">
        <f t="array" ref="I685">PERCENTILE(IF(Table1[Director Name] = Table1113[[#This Row],[Director Name]],Table1[imdb_score]),0.75)</f>
        <v>6.7</v>
      </c>
      <c r="J685" cm="1">
        <f t="array" ref="J685">PERCENTILE(IF(Table1[Director Name] = Table1113[[#This Row],[Director Name]],Table1[imdb_score]),1)</f>
        <v>6.7</v>
      </c>
    </row>
    <row r="686" spans="4:10" hidden="1">
      <c r="D686" t="s">
        <v>5189</v>
      </c>
      <c r="E686">
        <f>AVERAGEIF(Table1[Director Name],Table1113[[#This Row],[Director Name]],Table1[imdb_score])</f>
        <v>6.7</v>
      </c>
      <c r="F686">
        <f>COUNTIF(Table1[Director Name],Table1113[[#This Row],[Director Name]])</f>
        <v>1</v>
      </c>
      <c r="G686" cm="1">
        <f t="array" ref="G686">PERCENTILE(IF(Table1[Director Name] = Table1113[[#This Row],[Director Name]],Table1[imdb_score]),0.25)</f>
        <v>6.7</v>
      </c>
      <c r="H686" cm="1">
        <f t="array" ref="H686">PERCENTILE(IF(Table1[Director Name] = Table1113[[#This Row],[Director Name]],Table1[imdb_score]),0.5)</f>
        <v>6.7</v>
      </c>
      <c r="I686" cm="1">
        <f t="array" ref="I686">PERCENTILE(IF(Table1[Director Name] = Table1113[[#This Row],[Director Name]],Table1[imdb_score]),0.75)</f>
        <v>6.7</v>
      </c>
      <c r="J686" cm="1">
        <f t="array" ref="J686">PERCENTILE(IF(Table1[Director Name] = Table1113[[#This Row],[Director Name]],Table1[imdb_score]),1)</f>
        <v>6.7</v>
      </c>
    </row>
    <row r="687" spans="4:10" hidden="1">
      <c r="D687" t="s">
        <v>5212</v>
      </c>
      <c r="E687">
        <f>AVERAGEIF(Table1[Director Name],Table1113[[#This Row],[Director Name]],Table1[imdb_score])</f>
        <v>6.7</v>
      </c>
      <c r="F687">
        <f>COUNTIF(Table1[Director Name],Table1113[[#This Row],[Director Name]])</f>
        <v>1</v>
      </c>
      <c r="G687" cm="1">
        <f t="array" ref="G687">PERCENTILE(IF(Table1[Director Name] = Table1113[[#This Row],[Director Name]],Table1[imdb_score]),0.25)</f>
        <v>6.7</v>
      </c>
      <c r="H687" cm="1">
        <f t="array" ref="H687">PERCENTILE(IF(Table1[Director Name] = Table1113[[#This Row],[Director Name]],Table1[imdb_score]),0.5)</f>
        <v>6.7</v>
      </c>
      <c r="I687" cm="1">
        <f t="array" ref="I687">PERCENTILE(IF(Table1[Director Name] = Table1113[[#This Row],[Director Name]],Table1[imdb_score]),0.75)</f>
        <v>6.7</v>
      </c>
      <c r="J687" cm="1">
        <f t="array" ref="J687">PERCENTILE(IF(Table1[Director Name] = Table1113[[#This Row],[Director Name]],Table1[imdb_score]),1)</f>
        <v>6.7</v>
      </c>
    </row>
    <row r="688" spans="4:10" hidden="1">
      <c r="D688" t="s">
        <v>5215</v>
      </c>
      <c r="E688">
        <f>AVERAGEIF(Table1[Director Name],Table1113[[#This Row],[Director Name]],Table1[imdb_score])</f>
        <v>6.7</v>
      </c>
      <c r="F688">
        <f>COUNTIF(Table1[Director Name],Table1113[[#This Row],[Director Name]])</f>
        <v>1</v>
      </c>
      <c r="G688" cm="1">
        <f t="array" ref="G688">PERCENTILE(IF(Table1[Director Name] = Table1113[[#This Row],[Director Name]],Table1[imdb_score]),0.25)</f>
        <v>6.7</v>
      </c>
      <c r="H688" cm="1">
        <f t="array" ref="H688">PERCENTILE(IF(Table1[Director Name] = Table1113[[#This Row],[Director Name]],Table1[imdb_score]),0.5)</f>
        <v>6.7</v>
      </c>
      <c r="I688" cm="1">
        <f t="array" ref="I688">PERCENTILE(IF(Table1[Director Name] = Table1113[[#This Row],[Director Name]],Table1[imdb_score]),0.75)</f>
        <v>6.7</v>
      </c>
      <c r="J688" cm="1">
        <f t="array" ref="J688">PERCENTILE(IF(Table1[Director Name] = Table1113[[#This Row],[Director Name]],Table1[imdb_score]),1)</f>
        <v>6.7</v>
      </c>
    </row>
    <row r="689" spans="4:10" hidden="1">
      <c r="D689" t="s">
        <v>5224</v>
      </c>
      <c r="E689">
        <f>AVERAGEIF(Table1[Director Name],Table1113[[#This Row],[Director Name]],Table1[imdb_score])</f>
        <v>6.7</v>
      </c>
      <c r="F689">
        <f>COUNTIF(Table1[Director Name],Table1113[[#This Row],[Director Name]])</f>
        <v>1</v>
      </c>
      <c r="G689" cm="1">
        <f t="array" ref="G689">PERCENTILE(IF(Table1[Director Name] = Table1113[[#This Row],[Director Name]],Table1[imdb_score]),0.25)</f>
        <v>6.7</v>
      </c>
      <c r="H689" cm="1">
        <f t="array" ref="H689">PERCENTILE(IF(Table1[Director Name] = Table1113[[#This Row],[Director Name]],Table1[imdb_score]),0.5)</f>
        <v>6.7</v>
      </c>
      <c r="I689" cm="1">
        <f t="array" ref="I689">PERCENTILE(IF(Table1[Director Name] = Table1113[[#This Row],[Director Name]],Table1[imdb_score]),0.75)</f>
        <v>6.7</v>
      </c>
      <c r="J689" cm="1">
        <f t="array" ref="J689">PERCENTILE(IF(Table1[Director Name] = Table1113[[#This Row],[Director Name]],Table1[imdb_score]),1)</f>
        <v>6.7</v>
      </c>
    </row>
    <row r="690" spans="4:10" hidden="1">
      <c r="D690" t="s">
        <v>5368</v>
      </c>
      <c r="E690">
        <f>AVERAGEIF(Table1[Director Name],Table1113[[#This Row],[Director Name]],Table1[imdb_score])</f>
        <v>6.7</v>
      </c>
      <c r="F690">
        <f>COUNTIF(Table1[Director Name],Table1113[[#This Row],[Director Name]])</f>
        <v>1</v>
      </c>
      <c r="G690" cm="1">
        <f t="array" ref="G690">PERCENTILE(IF(Table1[Director Name] = Table1113[[#This Row],[Director Name]],Table1[imdb_score]),0.25)</f>
        <v>6.7</v>
      </c>
      <c r="H690" cm="1">
        <f t="array" ref="H690">PERCENTILE(IF(Table1[Director Name] = Table1113[[#This Row],[Director Name]],Table1[imdb_score]),0.5)</f>
        <v>6.7</v>
      </c>
      <c r="I690" cm="1">
        <f t="array" ref="I690">PERCENTILE(IF(Table1[Director Name] = Table1113[[#This Row],[Director Name]],Table1[imdb_score]),0.75)</f>
        <v>6.7</v>
      </c>
      <c r="J690" cm="1">
        <f t="array" ref="J690">PERCENTILE(IF(Table1[Director Name] = Table1113[[#This Row],[Director Name]],Table1[imdb_score]),1)</f>
        <v>6.7</v>
      </c>
    </row>
    <row r="691" spans="4:10" hidden="1">
      <c r="D691" t="s">
        <v>5378</v>
      </c>
      <c r="E691">
        <f>AVERAGEIF(Table1[Director Name],Table1113[[#This Row],[Director Name]],Table1[imdb_score])</f>
        <v>6.7</v>
      </c>
      <c r="F691">
        <f>COUNTIF(Table1[Director Name],Table1113[[#This Row],[Director Name]])</f>
        <v>1</v>
      </c>
      <c r="G691" cm="1">
        <f t="array" ref="G691">PERCENTILE(IF(Table1[Director Name] = Table1113[[#This Row],[Director Name]],Table1[imdb_score]),0.25)</f>
        <v>6.7</v>
      </c>
      <c r="H691" cm="1">
        <f t="array" ref="H691">PERCENTILE(IF(Table1[Director Name] = Table1113[[#This Row],[Director Name]],Table1[imdb_score]),0.5)</f>
        <v>6.7</v>
      </c>
      <c r="I691" cm="1">
        <f t="array" ref="I691">PERCENTILE(IF(Table1[Director Name] = Table1113[[#This Row],[Director Name]],Table1[imdb_score]),0.75)</f>
        <v>6.7</v>
      </c>
      <c r="J691" cm="1">
        <f t="array" ref="J691">PERCENTILE(IF(Table1[Director Name] = Table1113[[#This Row],[Director Name]],Table1[imdb_score]),1)</f>
        <v>6.7</v>
      </c>
    </row>
    <row r="692" spans="4:10" hidden="1">
      <c r="D692" t="s">
        <v>5416</v>
      </c>
      <c r="E692">
        <f>AVERAGEIF(Table1[Director Name],Table1113[[#This Row],[Director Name]],Table1[imdb_score])</f>
        <v>6.7</v>
      </c>
      <c r="F692">
        <f>COUNTIF(Table1[Director Name],Table1113[[#This Row],[Director Name]])</f>
        <v>1</v>
      </c>
      <c r="G692" cm="1">
        <f t="array" ref="G692">PERCENTILE(IF(Table1[Director Name] = Table1113[[#This Row],[Director Name]],Table1[imdb_score]),0.25)</f>
        <v>6.7</v>
      </c>
      <c r="H692" cm="1">
        <f t="array" ref="H692">PERCENTILE(IF(Table1[Director Name] = Table1113[[#This Row],[Director Name]],Table1[imdb_score]),0.5)</f>
        <v>6.7</v>
      </c>
      <c r="I692" cm="1">
        <f t="array" ref="I692">PERCENTILE(IF(Table1[Director Name] = Table1113[[#This Row],[Director Name]],Table1[imdb_score]),0.75)</f>
        <v>6.7</v>
      </c>
      <c r="J692" cm="1">
        <f t="array" ref="J692">PERCENTILE(IF(Table1[Director Name] = Table1113[[#This Row],[Director Name]],Table1[imdb_score]),1)</f>
        <v>6.7</v>
      </c>
    </row>
    <row r="693" spans="4:10" hidden="1">
      <c r="D693" t="s">
        <v>2702</v>
      </c>
      <c r="E693">
        <f>AVERAGEIF(Table1[Director Name],Table1113[[#This Row],[Director Name]],Table1[imdb_score])</f>
        <v>6.7</v>
      </c>
      <c r="F693">
        <f>COUNTIF(Table1[Director Name],Table1113[[#This Row],[Director Name]])</f>
        <v>1</v>
      </c>
      <c r="G693" cm="1">
        <f t="array" ref="G693">PERCENTILE(IF(Table1[Director Name] = Table1113[[#This Row],[Director Name]],Table1[imdb_score]),0.25)</f>
        <v>6.7</v>
      </c>
      <c r="H693" cm="1">
        <f t="array" ref="H693">PERCENTILE(IF(Table1[Director Name] = Table1113[[#This Row],[Director Name]],Table1[imdb_score]),0.5)</f>
        <v>6.7</v>
      </c>
      <c r="I693" cm="1">
        <f t="array" ref="I693">PERCENTILE(IF(Table1[Director Name] = Table1113[[#This Row],[Director Name]],Table1[imdb_score]),0.75)</f>
        <v>6.7</v>
      </c>
      <c r="J693" cm="1">
        <f t="array" ref="J693">PERCENTILE(IF(Table1[Director Name] = Table1113[[#This Row],[Director Name]],Table1[imdb_score]),1)</f>
        <v>6.7</v>
      </c>
    </row>
    <row r="694" spans="4:10" hidden="1">
      <c r="D694" t="s">
        <v>5692</v>
      </c>
      <c r="E694">
        <f>AVERAGEIF(Table1[Director Name],Table1113[[#This Row],[Director Name]],Table1[imdb_score])</f>
        <v>6.7</v>
      </c>
      <c r="F694">
        <f>COUNTIF(Table1[Director Name],Table1113[[#This Row],[Director Name]])</f>
        <v>1</v>
      </c>
      <c r="G694" cm="1">
        <f t="array" ref="G694">PERCENTILE(IF(Table1[Director Name] = Table1113[[#This Row],[Director Name]],Table1[imdb_score]),0.25)</f>
        <v>6.7</v>
      </c>
      <c r="H694" cm="1">
        <f t="array" ref="H694">PERCENTILE(IF(Table1[Director Name] = Table1113[[#This Row],[Director Name]],Table1[imdb_score]),0.5)</f>
        <v>6.7</v>
      </c>
      <c r="I694" cm="1">
        <f t="array" ref="I694">PERCENTILE(IF(Table1[Director Name] = Table1113[[#This Row],[Director Name]],Table1[imdb_score]),0.75)</f>
        <v>6.7</v>
      </c>
      <c r="J694" cm="1">
        <f t="array" ref="J694">PERCENTILE(IF(Table1[Director Name] = Table1113[[#This Row],[Director Name]],Table1[imdb_score]),1)</f>
        <v>6.7</v>
      </c>
    </row>
    <row r="695" spans="4:10" hidden="1">
      <c r="D695" t="s">
        <v>5706</v>
      </c>
      <c r="E695">
        <f>AVERAGEIF(Table1[Director Name],Table1113[[#This Row],[Director Name]],Table1[imdb_score])</f>
        <v>6.7</v>
      </c>
      <c r="F695">
        <f>COUNTIF(Table1[Director Name],Table1113[[#This Row],[Director Name]])</f>
        <v>1</v>
      </c>
      <c r="G695" cm="1">
        <f t="array" ref="G695">PERCENTILE(IF(Table1[Director Name] = Table1113[[#This Row],[Director Name]],Table1[imdb_score]),0.25)</f>
        <v>6.7</v>
      </c>
      <c r="H695" cm="1">
        <f t="array" ref="H695">PERCENTILE(IF(Table1[Director Name] = Table1113[[#This Row],[Director Name]],Table1[imdb_score]),0.5)</f>
        <v>6.7</v>
      </c>
      <c r="I695" cm="1">
        <f t="array" ref="I695">PERCENTILE(IF(Table1[Director Name] = Table1113[[#This Row],[Director Name]],Table1[imdb_score]),0.75)</f>
        <v>6.7</v>
      </c>
      <c r="J695" cm="1">
        <f t="array" ref="J695">PERCENTILE(IF(Table1[Director Name] = Table1113[[#This Row],[Director Name]],Table1[imdb_score]),1)</f>
        <v>6.7</v>
      </c>
    </row>
    <row r="696" spans="4:10" hidden="1">
      <c r="D696" t="s">
        <v>5708</v>
      </c>
      <c r="E696">
        <f>AVERAGEIF(Table1[Director Name],Table1113[[#This Row],[Director Name]],Table1[imdb_score])</f>
        <v>6.7</v>
      </c>
      <c r="F696">
        <f>COUNTIF(Table1[Director Name],Table1113[[#This Row],[Director Name]])</f>
        <v>1</v>
      </c>
      <c r="G696" cm="1">
        <f t="array" ref="G696">PERCENTILE(IF(Table1[Director Name] = Table1113[[#This Row],[Director Name]],Table1[imdb_score]),0.25)</f>
        <v>6.7</v>
      </c>
      <c r="H696" cm="1">
        <f t="array" ref="H696">PERCENTILE(IF(Table1[Director Name] = Table1113[[#This Row],[Director Name]],Table1[imdb_score]),0.5)</f>
        <v>6.7</v>
      </c>
      <c r="I696" cm="1">
        <f t="array" ref="I696">PERCENTILE(IF(Table1[Director Name] = Table1113[[#This Row],[Director Name]],Table1[imdb_score]),0.75)</f>
        <v>6.7</v>
      </c>
      <c r="J696" cm="1">
        <f t="array" ref="J696">PERCENTILE(IF(Table1[Director Name] = Table1113[[#This Row],[Director Name]],Table1[imdb_score]),1)</f>
        <v>6.7</v>
      </c>
    </row>
    <row r="697" spans="4:10" hidden="1">
      <c r="D697" t="s">
        <v>5830</v>
      </c>
      <c r="E697">
        <f>AVERAGEIF(Table1[Director Name],Table1113[[#This Row],[Director Name]],Table1[imdb_score])</f>
        <v>6.7</v>
      </c>
      <c r="F697">
        <f>COUNTIF(Table1[Director Name],Table1113[[#This Row],[Director Name]])</f>
        <v>1</v>
      </c>
      <c r="G697" cm="1">
        <f t="array" ref="G697">PERCENTILE(IF(Table1[Director Name] = Table1113[[#This Row],[Director Name]],Table1[imdb_score]),0.25)</f>
        <v>6.7</v>
      </c>
      <c r="H697" cm="1">
        <f t="array" ref="H697">PERCENTILE(IF(Table1[Director Name] = Table1113[[#This Row],[Director Name]],Table1[imdb_score]),0.5)</f>
        <v>6.7</v>
      </c>
      <c r="I697" cm="1">
        <f t="array" ref="I697">PERCENTILE(IF(Table1[Director Name] = Table1113[[#This Row],[Director Name]],Table1[imdb_score]),0.75)</f>
        <v>6.7</v>
      </c>
      <c r="J697" cm="1">
        <f t="array" ref="J697">PERCENTILE(IF(Table1[Director Name] = Table1113[[#This Row],[Director Name]],Table1[imdb_score]),1)</f>
        <v>6.7</v>
      </c>
    </row>
    <row r="698" spans="4:10" hidden="1">
      <c r="D698" t="s">
        <v>5860</v>
      </c>
      <c r="E698">
        <f>AVERAGEIF(Table1[Director Name],Table1113[[#This Row],[Director Name]],Table1[imdb_score])</f>
        <v>6.7</v>
      </c>
      <c r="F698">
        <f>COUNTIF(Table1[Director Name],Table1113[[#This Row],[Director Name]])</f>
        <v>1</v>
      </c>
      <c r="G698" cm="1">
        <f t="array" ref="G698">PERCENTILE(IF(Table1[Director Name] = Table1113[[#This Row],[Director Name]],Table1[imdb_score]),0.25)</f>
        <v>6.7</v>
      </c>
      <c r="H698" cm="1">
        <f t="array" ref="H698">PERCENTILE(IF(Table1[Director Name] = Table1113[[#This Row],[Director Name]],Table1[imdb_score]),0.5)</f>
        <v>6.7</v>
      </c>
      <c r="I698" cm="1">
        <f t="array" ref="I698">PERCENTILE(IF(Table1[Director Name] = Table1113[[#This Row],[Director Name]],Table1[imdb_score]),0.75)</f>
        <v>6.7</v>
      </c>
      <c r="J698" cm="1">
        <f t="array" ref="J698">PERCENTILE(IF(Table1[Director Name] = Table1113[[#This Row],[Director Name]],Table1[imdb_score]),1)</f>
        <v>6.7</v>
      </c>
    </row>
    <row r="699" spans="4:10" hidden="1">
      <c r="D699" t="s">
        <v>2585</v>
      </c>
      <c r="E699">
        <f>AVERAGEIF(Table1[Director Name],Table1113[[#This Row],[Director Name]],Table1[imdb_score])</f>
        <v>6.7</v>
      </c>
      <c r="F699">
        <f>COUNTIF(Table1[Director Name],Table1113[[#This Row],[Director Name]])</f>
        <v>1</v>
      </c>
      <c r="G699" cm="1">
        <f t="array" ref="G699">PERCENTILE(IF(Table1[Director Name] = Table1113[[#This Row],[Director Name]],Table1[imdb_score]),0.25)</f>
        <v>6.7</v>
      </c>
      <c r="H699" cm="1">
        <f t="array" ref="H699">PERCENTILE(IF(Table1[Director Name] = Table1113[[#This Row],[Director Name]],Table1[imdb_score]),0.5)</f>
        <v>6.7</v>
      </c>
      <c r="I699" cm="1">
        <f t="array" ref="I699">PERCENTILE(IF(Table1[Director Name] = Table1113[[#This Row],[Director Name]],Table1[imdb_score]),0.75)</f>
        <v>6.7</v>
      </c>
      <c r="J699" cm="1">
        <f t="array" ref="J699">PERCENTILE(IF(Table1[Director Name] = Table1113[[#This Row],[Director Name]],Table1[imdb_score]),1)</f>
        <v>6.7</v>
      </c>
    </row>
    <row r="700" spans="4:10" hidden="1">
      <c r="D700" t="s">
        <v>3909</v>
      </c>
      <c r="E700">
        <f>AVERAGEIF(Table1[Director Name],Table1113[[#This Row],[Director Name]],Table1[imdb_score])</f>
        <v>6.7</v>
      </c>
      <c r="F700">
        <f>COUNTIF(Table1[Director Name],Table1113[[#This Row],[Director Name]])</f>
        <v>1</v>
      </c>
      <c r="G700" cm="1">
        <f t="array" ref="G700">PERCENTILE(IF(Table1[Director Name] = Table1113[[#This Row],[Director Name]],Table1[imdb_score]),0.25)</f>
        <v>6.7</v>
      </c>
      <c r="H700" cm="1">
        <f t="array" ref="H700">PERCENTILE(IF(Table1[Director Name] = Table1113[[#This Row],[Director Name]],Table1[imdb_score]),0.5)</f>
        <v>6.7</v>
      </c>
      <c r="I700" cm="1">
        <f t="array" ref="I700">PERCENTILE(IF(Table1[Director Name] = Table1113[[#This Row],[Director Name]],Table1[imdb_score]),0.75)</f>
        <v>6.7</v>
      </c>
      <c r="J700" cm="1">
        <f t="array" ref="J700">PERCENTILE(IF(Table1[Director Name] = Table1113[[#This Row],[Director Name]],Table1[imdb_score]),1)</f>
        <v>6.7</v>
      </c>
    </row>
    <row r="701" spans="4:10" hidden="1">
      <c r="D701" t="s">
        <v>6303</v>
      </c>
      <c r="E701">
        <f>AVERAGEIF(Table1[Director Name],Table1113[[#This Row],[Director Name]],Table1[imdb_score])</f>
        <v>6.7</v>
      </c>
      <c r="F701">
        <f>COUNTIF(Table1[Director Name],Table1113[[#This Row],[Director Name]])</f>
        <v>1</v>
      </c>
      <c r="G701" cm="1">
        <f t="array" ref="G701">PERCENTILE(IF(Table1[Director Name] = Table1113[[#This Row],[Director Name]],Table1[imdb_score]),0.25)</f>
        <v>6.7</v>
      </c>
      <c r="H701" cm="1">
        <f t="array" ref="H701">PERCENTILE(IF(Table1[Director Name] = Table1113[[#This Row],[Director Name]],Table1[imdb_score]),0.5)</f>
        <v>6.7</v>
      </c>
      <c r="I701" cm="1">
        <f t="array" ref="I701">PERCENTILE(IF(Table1[Director Name] = Table1113[[#This Row],[Director Name]],Table1[imdb_score]),0.75)</f>
        <v>6.7</v>
      </c>
      <c r="J701" cm="1">
        <f t="array" ref="J701">PERCENTILE(IF(Table1[Director Name] = Table1113[[#This Row],[Director Name]],Table1[imdb_score]),1)</f>
        <v>6.7</v>
      </c>
    </row>
    <row r="702" spans="4:10">
      <c r="D702" t="s">
        <v>736</v>
      </c>
      <c r="E702">
        <f>AVERAGEIF(Table1[Director Name],Table1113[[#This Row],[Director Name]],Table1[imdb_score])</f>
        <v>6.6833333333333327</v>
      </c>
      <c r="F702">
        <f>COUNTIF(Table1[Director Name],Table1113[[#This Row],[Director Name]])</f>
        <v>6</v>
      </c>
      <c r="G702" cm="1">
        <f t="array" ref="G702">PERCENTILE(IF(Table1[Director Name] = Table1113[[#This Row],[Director Name]],Table1[imdb_score]),0.25)</f>
        <v>5.9750000000000005</v>
      </c>
      <c r="H702" cm="1">
        <f t="array" ref="H702">PERCENTILE(IF(Table1[Director Name] = Table1113[[#This Row],[Director Name]],Table1[imdb_score]),0.5)</f>
        <v>6.35</v>
      </c>
      <c r="I702" cm="1">
        <f t="array" ref="I702">PERCENTILE(IF(Table1[Director Name] = Table1113[[#This Row],[Director Name]],Table1[imdb_score]),0.75)</f>
        <v>7.3249999999999993</v>
      </c>
      <c r="J702" cm="1">
        <f t="array" ref="J702">PERCENTILE(IF(Table1[Director Name] = Table1113[[#This Row],[Director Name]],Table1[imdb_score]),1)</f>
        <v>8.1</v>
      </c>
    </row>
    <row r="703" spans="4:10" hidden="1">
      <c r="D703" t="s">
        <v>847</v>
      </c>
      <c r="E703">
        <f>AVERAGEIF(Table1[Director Name],Table1113[[#This Row],[Director Name]],Table1[imdb_score])</f>
        <v>6.6800000000000015</v>
      </c>
      <c r="F703">
        <f>COUNTIF(Table1[Director Name],Table1113[[#This Row],[Director Name]])</f>
        <v>5</v>
      </c>
      <c r="G703" cm="1">
        <f t="array" ref="G703">PERCENTILE(IF(Table1[Director Name] = Table1113[[#This Row],[Director Name]],Table1[imdb_score]),0.25)</f>
        <v>6.3</v>
      </c>
      <c r="H703" cm="1">
        <f t="array" ref="H703">PERCENTILE(IF(Table1[Director Name] = Table1113[[#This Row],[Director Name]],Table1[imdb_score]),0.5)</f>
        <v>6.4</v>
      </c>
      <c r="I703" cm="1">
        <f t="array" ref="I703">PERCENTILE(IF(Table1[Director Name] = Table1113[[#This Row],[Director Name]],Table1[imdb_score]),0.75)</f>
        <v>6.9</v>
      </c>
      <c r="J703" cm="1">
        <f t="array" ref="J703">PERCENTILE(IF(Table1[Director Name] = Table1113[[#This Row],[Director Name]],Table1[imdb_score]),1)</f>
        <v>7.7</v>
      </c>
    </row>
    <row r="704" spans="4:10" hidden="1">
      <c r="D704" t="s">
        <v>1049</v>
      </c>
      <c r="E704">
        <f>AVERAGEIF(Table1[Director Name],Table1113[[#This Row],[Director Name]],Table1[imdb_score])</f>
        <v>6.68</v>
      </c>
      <c r="F704">
        <f>COUNTIF(Table1[Director Name],Table1113[[#This Row],[Director Name]])</f>
        <v>5</v>
      </c>
      <c r="G704" cm="1">
        <f t="array" ref="G704">PERCENTILE(IF(Table1[Director Name] = Table1113[[#This Row],[Director Name]],Table1[imdb_score]),0.25)</f>
        <v>6.2</v>
      </c>
      <c r="H704" cm="1">
        <f t="array" ref="H704">PERCENTILE(IF(Table1[Director Name] = Table1113[[#This Row],[Director Name]],Table1[imdb_score]),0.5)</f>
        <v>6.6</v>
      </c>
      <c r="I704" cm="1">
        <f t="array" ref="I704">PERCENTILE(IF(Table1[Director Name] = Table1113[[#This Row],[Director Name]],Table1[imdb_score]),0.75)</f>
        <v>7.2</v>
      </c>
      <c r="J704" cm="1">
        <f t="array" ref="J704">PERCENTILE(IF(Table1[Director Name] = Table1113[[#This Row],[Director Name]],Table1[imdb_score]),1)</f>
        <v>7.2</v>
      </c>
    </row>
    <row r="705" spans="4:10" hidden="1">
      <c r="D705" t="s">
        <v>1202</v>
      </c>
      <c r="E705">
        <f>AVERAGEIF(Table1[Director Name],Table1113[[#This Row],[Director Name]],Table1[imdb_score])</f>
        <v>6.6749999999999998</v>
      </c>
      <c r="F705">
        <f>COUNTIF(Table1[Director Name],Table1113[[#This Row],[Director Name]])</f>
        <v>4</v>
      </c>
      <c r="G705" cm="1">
        <f t="array" ref="G705">PERCENTILE(IF(Table1[Director Name] = Table1113[[#This Row],[Director Name]],Table1[imdb_score]),0.25)</f>
        <v>6.4749999999999996</v>
      </c>
      <c r="H705" cm="1">
        <f t="array" ref="H705">PERCENTILE(IF(Table1[Director Name] = Table1113[[#This Row],[Director Name]],Table1[imdb_score]),0.5)</f>
        <v>6.6</v>
      </c>
      <c r="I705" cm="1">
        <f t="array" ref="I705">PERCENTILE(IF(Table1[Director Name] = Table1113[[#This Row],[Director Name]],Table1[imdb_score]),0.75)</f>
        <v>6.8</v>
      </c>
      <c r="J705" cm="1">
        <f t="array" ref="J705">PERCENTILE(IF(Table1[Director Name] = Table1113[[#This Row],[Director Name]],Table1[imdb_score]),1)</f>
        <v>7.1</v>
      </c>
    </row>
    <row r="706" spans="4:10" hidden="1">
      <c r="D706" t="s">
        <v>1241</v>
      </c>
      <c r="E706">
        <f>AVERAGEIF(Table1[Director Name],Table1113[[#This Row],[Director Name]],Table1[imdb_score])</f>
        <v>6.6749999999999998</v>
      </c>
      <c r="F706">
        <f>COUNTIF(Table1[Director Name],Table1113[[#This Row],[Director Name]])</f>
        <v>4</v>
      </c>
      <c r="G706" cm="1">
        <f t="array" ref="G706">PERCENTILE(IF(Table1[Director Name] = Table1113[[#This Row],[Director Name]],Table1[imdb_score]),0.25)</f>
        <v>6.0749999999999993</v>
      </c>
      <c r="H706" cm="1">
        <f t="array" ref="H706">PERCENTILE(IF(Table1[Director Name] = Table1113[[#This Row],[Director Name]],Table1[imdb_score]),0.5)</f>
        <v>6.6</v>
      </c>
      <c r="I706" cm="1">
        <f t="array" ref="I706">PERCENTILE(IF(Table1[Director Name] = Table1113[[#This Row],[Director Name]],Table1[imdb_score]),0.75)</f>
        <v>7.1999999999999993</v>
      </c>
      <c r="J706" cm="1">
        <f t="array" ref="J706">PERCENTILE(IF(Table1[Director Name] = Table1113[[#This Row],[Director Name]],Table1[imdb_score]),1)</f>
        <v>7.5</v>
      </c>
    </row>
    <row r="707" spans="4:10" hidden="1">
      <c r="D707" t="s">
        <v>1439</v>
      </c>
      <c r="E707">
        <f>AVERAGEIF(Table1[Director Name],Table1113[[#This Row],[Director Name]],Table1[imdb_score])</f>
        <v>6.6749999999999998</v>
      </c>
      <c r="F707">
        <f>COUNTIF(Table1[Director Name],Table1113[[#This Row],[Director Name]])</f>
        <v>4</v>
      </c>
      <c r="G707" cm="1">
        <f t="array" ref="G707">PERCENTILE(IF(Table1[Director Name] = Table1113[[#This Row],[Director Name]],Table1[imdb_score]),0.25)</f>
        <v>6.5750000000000002</v>
      </c>
      <c r="H707" cm="1">
        <f t="array" ref="H707">PERCENTILE(IF(Table1[Director Name] = Table1113[[#This Row],[Director Name]],Table1[imdb_score]),0.5)</f>
        <v>6.85</v>
      </c>
      <c r="I707" cm="1">
        <f t="array" ref="I707">PERCENTILE(IF(Table1[Director Name] = Table1113[[#This Row],[Director Name]],Table1[imdb_score]),0.75)</f>
        <v>6.95</v>
      </c>
      <c r="J707" cm="1">
        <f t="array" ref="J707">PERCENTILE(IF(Table1[Director Name] = Table1113[[#This Row],[Director Name]],Table1[imdb_score]),1)</f>
        <v>7.1</v>
      </c>
    </row>
    <row r="708" spans="4:10">
      <c r="D708" t="s">
        <v>723</v>
      </c>
      <c r="E708">
        <f>AVERAGEIF(Table1[Director Name],Table1113[[#This Row],[Director Name]],Table1[imdb_score])</f>
        <v>6.666666666666667</v>
      </c>
      <c r="F708">
        <f>COUNTIF(Table1[Director Name],Table1113[[#This Row],[Director Name]])</f>
        <v>6</v>
      </c>
      <c r="G708" cm="1">
        <f t="array" ref="G708">PERCENTILE(IF(Table1[Director Name] = Table1113[[#This Row],[Director Name]],Table1[imdb_score]),0.25)</f>
        <v>6.3</v>
      </c>
      <c r="H708" cm="1">
        <f t="array" ref="H708">PERCENTILE(IF(Table1[Director Name] = Table1113[[#This Row],[Director Name]],Table1[imdb_score]),0.5)</f>
        <v>6.9</v>
      </c>
      <c r="I708" cm="1">
        <f t="array" ref="I708">PERCENTILE(IF(Table1[Director Name] = Table1113[[#This Row],[Director Name]],Table1[imdb_score]),0.75)</f>
        <v>6.9749999999999996</v>
      </c>
      <c r="J708" cm="1">
        <f t="array" ref="J708">PERCENTILE(IF(Table1[Director Name] = Table1113[[#This Row],[Director Name]],Table1[imdb_score]),1)</f>
        <v>7.5</v>
      </c>
    </row>
    <row r="709" spans="4:10">
      <c r="D709" t="s">
        <v>803</v>
      </c>
      <c r="E709">
        <f>AVERAGEIF(Table1[Director Name],Table1113[[#This Row],[Director Name]],Table1[imdb_score])</f>
        <v>6.666666666666667</v>
      </c>
      <c r="F709">
        <f>COUNTIF(Table1[Director Name],Table1113[[#This Row],[Director Name]])</f>
        <v>6</v>
      </c>
      <c r="G709" cm="1">
        <f t="array" ref="G709">PERCENTILE(IF(Table1[Director Name] = Table1113[[#This Row],[Director Name]],Table1[imdb_score]),0.25)</f>
        <v>6.3250000000000002</v>
      </c>
      <c r="H709" cm="1">
        <f t="array" ref="H709">PERCENTILE(IF(Table1[Director Name] = Table1113[[#This Row],[Director Name]],Table1[imdb_score]),0.5)</f>
        <v>6.5500000000000007</v>
      </c>
      <c r="I709" cm="1">
        <f t="array" ref="I709">PERCENTILE(IF(Table1[Director Name] = Table1113[[#This Row],[Director Name]],Table1[imdb_score]),0.75)</f>
        <v>7</v>
      </c>
      <c r="J709" cm="1">
        <f t="array" ref="J709">PERCENTILE(IF(Table1[Director Name] = Table1113[[#This Row],[Director Name]],Table1[imdb_score]),1)</f>
        <v>7.6</v>
      </c>
    </row>
    <row r="710" spans="4:10" hidden="1">
      <c r="D710" t="s">
        <v>1835</v>
      </c>
      <c r="E710">
        <f>AVERAGEIF(Table1[Director Name],Table1113[[#This Row],[Director Name]],Table1[imdb_score])</f>
        <v>6.666666666666667</v>
      </c>
      <c r="F710">
        <f>COUNTIF(Table1[Director Name],Table1113[[#This Row],[Director Name]])</f>
        <v>3</v>
      </c>
      <c r="G710" cm="1">
        <f t="array" ref="G710">PERCENTILE(IF(Table1[Director Name] = Table1113[[#This Row],[Director Name]],Table1[imdb_score]),0.25)</f>
        <v>6.65</v>
      </c>
      <c r="H710" cm="1">
        <f t="array" ref="H710">PERCENTILE(IF(Table1[Director Name] = Table1113[[#This Row],[Director Name]],Table1[imdb_score]),0.5)</f>
        <v>6.7</v>
      </c>
      <c r="I710" cm="1">
        <f t="array" ref="I710">PERCENTILE(IF(Table1[Director Name] = Table1113[[#This Row],[Director Name]],Table1[imdb_score]),0.75)</f>
        <v>6.7</v>
      </c>
      <c r="J710" cm="1">
        <f t="array" ref="J710">PERCENTILE(IF(Table1[Director Name] = Table1113[[#This Row],[Director Name]],Table1[imdb_score]),1)</f>
        <v>6.7</v>
      </c>
    </row>
    <row r="711" spans="4:10" hidden="1">
      <c r="D711" t="s">
        <v>1963</v>
      </c>
      <c r="E711">
        <f>AVERAGEIF(Table1[Director Name],Table1113[[#This Row],[Director Name]],Table1[imdb_score])</f>
        <v>6.666666666666667</v>
      </c>
      <c r="F711">
        <f>COUNTIF(Table1[Director Name],Table1113[[#This Row],[Director Name]])</f>
        <v>3</v>
      </c>
      <c r="G711" cm="1">
        <f t="array" ref="G711">PERCENTILE(IF(Table1[Director Name] = Table1113[[#This Row],[Director Name]],Table1[imdb_score]),0.25)</f>
        <v>6.35</v>
      </c>
      <c r="H711" cm="1">
        <f t="array" ref="H711">PERCENTILE(IF(Table1[Director Name] = Table1113[[#This Row],[Director Name]],Table1[imdb_score]),0.5)</f>
        <v>6.9</v>
      </c>
      <c r="I711" cm="1">
        <f t="array" ref="I711">PERCENTILE(IF(Table1[Director Name] = Table1113[[#This Row],[Director Name]],Table1[imdb_score]),0.75)</f>
        <v>7.1</v>
      </c>
      <c r="J711" cm="1">
        <f t="array" ref="J711">PERCENTILE(IF(Table1[Director Name] = Table1113[[#This Row],[Director Name]],Table1[imdb_score]),1)</f>
        <v>7.3</v>
      </c>
    </row>
    <row r="712" spans="4:10" hidden="1">
      <c r="D712" t="s">
        <v>1666</v>
      </c>
      <c r="E712">
        <f>AVERAGEIF(Table1[Director Name],Table1113[[#This Row],[Director Name]],Table1[imdb_score])</f>
        <v>6.666666666666667</v>
      </c>
      <c r="F712">
        <f>COUNTIF(Table1[Director Name],Table1113[[#This Row],[Director Name]])</f>
        <v>3</v>
      </c>
      <c r="G712" cm="1">
        <f t="array" ref="G712">PERCENTILE(IF(Table1[Director Name] = Table1113[[#This Row],[Director Name]],Table1[imdb_score]),0.25)</f>
        <v>6.5</v>
      </c>
      <c r="H712" cm="1">
        <f t="array" ref="H712">PERCENTILE(IF(Table1[Director Name] = Table1113[[#This Row],[Director Name]],Table1[imdb_score]),0.5)</f>
        <v>6.5</v>
      </c>
      <c r="I712" cm="1">
        <f t="array" ref="I712">PERCENTILE(IF(Table1[Director Name] = Table1113[[#This Row],[Director Name]],Table1[imdb_score]),0.75)</f>
        <v>6.75</v>
      </c>
      <c r="J712" cm="1">
        <f t="array" ref="J712">PERCENTILE(IF(Table1[Director Name] = Table1113[[#This Row],[Director Name]],Table1[imdb_score]),1)</f>
        <v>7</v>
      </c>
    </row>
    <row r="713" spans="4:10" hidden="1">
      <c r="D713" t="s">
        <v>1540</v>
      </c>
      <c r="E713">
        <f>AVERAGEIF(Table1[Director Name],Table1113[[#This Row],[Director Name]],Table1[imdb_score])</f>
        <v>6.666666666666667</v>
      </c>
      <c r="F713">
        <f>COUNTIF(Table1[Director Name],Table1113[[#This Row],[Director Name]])</f>
        <v>3</v>
      </c>
      <c r="G713" cm="1">
        <f t="array" ref="G713">PERCENTILE(IF(Table1[Director Name] = Table1113[[#This Row],[Director Name]],Table1[imdb_score]),0.25)</f>
        <v>6.4</v>
      </c>
      <c r="H713" cm="1">
        <f t="array" ref="H713">PERCENTILE(IF(Table1[Director Name] = Table1113[[#This Row],[Director Name]],Table1[imdb_score]),0.5)</f>
        <v>6.7</v>
      </c>
      <c r="I713" cm="1">
        <f t="array" ref="I713">PERCENTILE(IF(Table1[Director Name] = Table1113[[#This Row],[Director Name]],Table1[imdb_score]),0.75)</f>
        <v>6.95</v>
      </c>
      <c r="J713" cm="1">
        <f t="array" ref="J713">PERCENTILE(IF(Table1[Director Name] = Table1113[[#This Row],[Director Name]],Table1[imdb_score]),1)</f>
        <v>7.2</v>
      </c>
    </row>
    <row r="714" spans="4:10">
      <c r="D714" t="s">
        <v>239</v>
      </c>
      <c r="E714">
        <f>AVERAGEIF(Table1[Director Name],Table1113[[#This Row],[Director Name]],Table1[imdb_score])</f>
        <v>6.6571428571428575</v>
      </c>
      <c r="F714">
        <f>COUNTIF(Table1[Director Name],Table1113[[#This Row],[Director Name]])</f>
        <v>7</v>
      </c>
      <c r="G714" cm="1">
        <f t="array" ref="G714">PERCENTILE(IF(Table1[Director Name] = Table1113[[#This Row],[Director Name]],Table1[imdb_score]),0.25)</f>
        <v>6.3</v>
      </c>
      <c r="H714" cm="1">
        <f t="array" ref="H714">PERCENTILE(IF(Table1[Director Name] = Table1113[[#This Row],[Director Name]],Table1[imdb_score]),0.5)</f>
        <v>6.5</v>
      </c>
      <c r="I714" cm="1">
        <f t="array" ref="I714">PERCENTILE(IF(Table1[Director Name] = Table1113[[#This Row],[Director Name]],Table1[imdb_score]),0.75)</f>
        <v>6.9</v>
      </c>
      <c r="J714" cm="1">
        <f t="array" ref="J714">PERCENTILE(IF(Table1[Director Name] = Table1113[[#This Row],[Director Name]],Table1[imdb_score]),1)</f>
        <v>7.8</v>
      </c>
    </row>
    <row r="715" spans="4:10">
      <c r="D715" t="s">
        <v>175</v>
      </c>
      <c r="E715">
        <f>AVERAGEIF(Table1[Director Name],Table1113[[#This Row],[Director Name]],Table1[imdb_score])</f>
        <v>6.6545454545454552</v>
      </c>
      <c r="F715">
        <f>COUNTIF(Table1[Director Name],Table1113[[#This Row],[Director Name]])</f>
        <v>11</v>
      </c>
      <c r="G715" cm="1">
        <f t="array" ref="G715">PERCENTILE(IF(Table1[Director Name] = Table1113[[#This Row],[Director Name]],Table1[imdb_score]),0.25)</f>
        <v>6.25</v>
      </c>
      <c r="H715" cm="1">
        <f t="array" ref="H715">PERCENTILE(IF(Table1[Director Name] = Table1113[[#This Row],[Director Name]],Table1[imdb_score]),0.5)</f>
        <v>6.8</v>
      </c>
      <c r="I715" cm="1">
        <f t="array" ref="I715">PERCENTILE(IF(Table1[Director Name] = Table1113[[#This Row],[Director Name]],Table1[imdb_score]),0.75)</f>
        <v>7.2</v>
      </c>
      <c r="J715" cm="1">
        <f t="array" ref="J715">PERCENTILE(IF(Table1[Director Name] = Table1113[[#This Row],[Director Name]],Table1[imdb_score]),1)</f>
        <v>7.5</v>
      </c>
    </row>
    <row r="716" spans="4:10" hidden="1">
      <c r="D716" t="s">
        <v>1185</v>
      </c>
      <c r="E716">
        <f>AVERAGEIF(Table1[Director Name],Table1113[[#This Row],[Director Name]],Table1[imdb_score])</f>
        <v>6.65</v>
      </c>
      <c r="F716">
        <f>COUNTIF(Table1[Director Name],Table1113[[#This Row],[Director Name]])</f>
        <v>4</v>
      </c>
      <c r="G716" cm="1">
        <f t="array" ref="G716">PERCENTILE(IF(Table1[Director Name] = Table1113[[#This Row],[Director Name]],Table1[imdb_score]),0.25)</f>
        <v>6.3500000000000005</v>
      </c>
      <c r="H716" cm="1">
        <f t="array" ref="H716">PERCENTILE(IF(Table1[Director Name] = Table1113[[#This Row],[Director Name]],Table1[imdb_score]),0.5)</f>
        <v>6.5</v>
      </c>
      <c r="I716" cm="1">
        <f t="array" ref="I716">PERCENTILE(IF(Table1[Director Name] = Table1113[[#This Row],[Director Name]],Table1[imdb_score]),0.75)</f>
        <v>6.8</v>
      </c>
      <c r="J716" cm="1">
        <f t="array" ref="J716">PERCENTILE(IF(Table1[Director Name] = Table1113[[#This Row],[Director Name]],Table1[imdb_score]),1)</f>
        <v>7.4</v>
      </c>
    </row>
    <row r="717" spans="4:10" hidden="1">
      <c r="D717" t="s">
        <v>2256</v>
      </c>
      <c r="E717">
        <f>AVERAGEIF(Table1[Director Name],Table1113[[#This Row],[Director Name]],Table1[imdb_score])</f>
        <v>6.65</v>
      </c>
      <c r="F717">
        <f>COUNTIF(Table1[Director Name],Table1113[[#This Row],[Director Name]])</f>
        <v>2</v>
      </c>
      <c r="G717" cm="1">
        <f t="array" ref="G717">PERCENTILE(IF(Table1[Director Name] = Table1113[[#This Row],[Director Name]],Table1[imdb_score]),0.25)</f>
        <v>6.5250000000000004</v>
      </c>
      <c r="H717" cm="1">
        <f t="array" ref="H717">PERCENTILE(IF(Table1[Director Name] = Table1113[[#This Row],[Director Name]],Table1[imdb_score]),0.5)</f>
        <v>6.65</v>
      </c>
      <c r="I717" cm="1">
        <f t="array" ref="I717">PERCENTILE(IF(Table1[Director Name] = Table1113[[#This Row],[Director Name]],Table1[imdb_score]),0.75)</f>
        <v>6.7750000000000004</v>
      </c>
      <c r="J717" cm="1">
        <f t="array" ref="J717">PERCENTILE(IF(Table1[Director Name] = Table1113[[#This Row],[Director Name]],Table1[imdb_score]),1)</f>
        <v>6.9</v>
      </c>
    </row>
    <row r="718" spans="4:10" hidden="1">
      <c r="D718" t="s">
        <v>1716</v>
      </c>
      <c r="E718">
        <f>AVERAGEIF(Table1[Director Name],Table1113[[#This Row],[Director Name]],Table1[imdb_score])</f>
        <v>6.65</v>
      </c>
      <c r="F718">
        <f>COUNTIF(Table1[Director Name],Table1113[[#This Row],[Director Name]])</f>
        <v>2</v>
      </c>
      <c r="G718" cm="1">
        <f t="array" ref="G718">PERCENTILE(IF(Table1[Director Name] = Table1113[[#This Row],[Director Name]],Table1[imdb_score]),0.25)</f>
        <v>6.625</v>
      </c>
      <c r="H718" cm="1">
        <f t="array" ref="H718">PERCENTILE(IF(Table1[Director Name] = Table1113[[#This Row],[Director Name]],Table1[imdb_score]),0.5)</f>
        <v>6.65</v>
      </c>
      <c r="I718" cm="1">
        <f t="array" ref="I718">PERCENTILE(IF(Table1[Director Name] = Table1113[[#This Row],[Director Name]],Table1[imdb_score]),0.75)</f>
        <v>6.6749999999999998</v>
      </c>
      <c r="J718" cm="1">
        <f t="array" ref="J718">PERCENTILE(IF(Table1[Director Name] = Table1113[[#This Row],[Director Name]],Table1[imdb_score]),1)</f>
        <v>6.7</v>
      </c>
    </row>
    <row r="719" spans="4:10" hidden="1">
      <c r="D719" t="s">
        <v>2626</v>
      </c>
      <c r="E719">
        <f>AVERAGEIF(Table1[Director Name],Table1113[[#This Row],[Director Name]],Table1[imdb_score])</f>
        <v>6.65</v>
      </c>
      <c r="F719">
        <f>COUNTIF(Table1[Director Name],Table1113[[#This Row],[Director Name]])</f>
        <v>2</v>
      </c>
      <c r="G719" cm="1">
        <f t="array" ref="G719">PERCENTILE(IF(Table1[Director Name] = Table1113[[#This Row],[Director Name]],Table1[imdb_score]),0.25)</f>
        <v>6.1749999999999998</v>
      </c>
      <c r="H719" cm="1">
        <f t="array" ref="H719">PERCENTILE(IF(Table1[Director Name] = Table1113[[#This Row],[Director Name]],Table1[imdb_score]),0.5)</f>
        <v>6.65</v>
      </c>
      <c r="I719" cm="1">
        <f t="array" ref="I719">PERCENTILE(IF(Table1[Director Name] = Table1113[[#This Row],[Director Name]],Table1[imdb_score]),0.75)</f>
        <v>7.125</v>
      </c>
      <c r="J719" cm="1">
        <f t="array" ref="J719">PERCENTILE(IF(Table1[Director Name] = Table1113[[#This Row],[Director Name]],Table1[imdb_score]),1)</f>
        <v>7.6</v>
      </c>
    </row>
    <row r="720" spans="4:10" hidden="1">
      <c r="D720" t="s">
        <v>2673</v>
      </c>
      <c r="E720">
        <f>AVERAGEIF(Table1[Director Name],Table1113[[#This Row],[Director Name]],Table1[imdb_score])</f>
        <v>6.65</v>
      </c>
      <c r="F720">
        <f>COUNTIF(Table1[Director Name],Table1113[[#This Row],[Director Name]])</f>
        <v>2</v>
      </c>
      <c r="G720" cm="1">
        <f t="array" ref="G720">PERCENTILE(IF(Table1[Director Name] = Table1113[[#This Row],[Director Name]],Table1[imdb_score]),0.25)</f>
        <v>6.625</v>
      </c>
      <c r="H720" cm="1">
        <f t="array" ref="H720">PERCENTILE(IF(Table1[Director Name] = Table1113[[#This Row],[Director Name]],Table1[imdb_score]),0.5)</f>
        <v>6.65</v>
      </c>
      <c r="I720" cm="1">
        <f t="array" ref="I720">PERCENTILE(IF(Table1[Director Name] = Table1113[[#This Row],[Director Name]],Table1[imdb_score]),0.75)</f>
        <v>6.6749999999999998</v>
      </c>
      <c r="J720" cm="1">
        <f t="array" ref="J720">PERCENTILE(IF(Table1[Director Name] = Table1113[[#This Row],[Director Name]],Table1[imdb_score]),1)</f>
        <v>6.7</v>
      </c>
    </row>
    <row r="721" spans="4:10" hidden="1">
      <c r="D721" t="s">
        <v>2940</v>
      </c>
      <c r="E721">
        <f>AVERAGEIF(Table1[Director Name],Table1113[[#This Row],[Director Name]],Table1[imdb_score])</f>
        <v>6.65</v>
      </c>
      <c r="F721">
        <f>COUNTIF(Table1[Director Name],Table1113[[#This Row],[Director Name]])</f>
        <v>2</v>
      </c>
      <c r="G721" cm="1">
        <f t="array" ref="G721">PERCENTILE(IF(Table1[Director Name] = Table1113[[#This Row],[Director Name]],Table1[imdb_score]),0.25)</f>
        <v>6.2249999999999996</v>
      </c>
      <c r="H721" cm="1">
        <f t="array" ref="H721">PERCENTILE(IF(Table1[Director Name] = Table1113[[#This Row],[Director Name]],Table1[imdb_score]),0.5)</f>
        <v>6.65</v>
      </c>
      <c r="I721" cm="1">
        <f t="array" ref="I721">PERCENTILE(IF(Table1[Director Name] = Table1113[[#This Row],[Director Name]],Table1[imdb_score]),0.75)</f>
        <v>7.0750000000000002</v>
      </c>
      <c r="J721" cm="1">
        <f t="array" ref="J721">PERCENTILE(IF(Table1[Director Name] = Table1113[[#This Row],[Director Name]],Table1[imdb_score]),1)</f>
        <v>7.5</v>
      </c>
    </row>
    <row r="722" spans="4:10">
      <c r="D722" t="s">
        <v>607</v>
      </c>
      <c r="E722">
        <f>AVERAGEIF(Table1[Director Name],Table1113[[#This Row],[Director Name]],Table1[imdb_score])</f>
        <v>6.6428571428571415</v>
      </c>
      <c r="F722">
        <f>COUNTIF(Table1[Director Name],Table1113[[#This Row],[Director Name]])</f>
        <v>7</v>
      </c>
      <c r="G722" cm="1">
        <f t="array" ref="G722">PERCENTILE(IF(Table1[Director Name] = Table1113[[#This Row],[Director Name]],Table1[imdb_score]),0.25)</f>
        <v>5.8</v>
      </c>
      <c r="H722" cm="1">
        <f t="array" ref="H722">PERCENTILE(IF(Table1[Director Name] = Table1113[[#This Row],[Director Name]],Table1[imdb_score]),0.5)</f>
        <v>6.7</v>
      </c>
      <c r="I722" cm="1">
        <f t="array" ref="I722">PERCENTILE(IF(Table1[Director Name] = Table1113[[#This Row],[Director Name]],Table1[imdb_score]),0.75)</f>
        <v>7.3</v>
      </c>
      <c r="J722" cm="1">
        <f t="array" ref="J722">PERCENTILE(IF(Table1[Director Name] = Table1113[[#This Row],[Director Name]],Table1[imdb_score]),1)</f>
        <v>7.8</v>
      </c>
    </row>
    <row r="723" spans="4:10">
      <c r="D723" t="s">
        <v>315</v>
      </c>
      <c r="E723">
        <f>AVERAGEIF(Table1[Director Name],Table1113[[#This Row],[Director Name]],Table1[imdb_score])</f>
        <v>6.6384615384615397</v>
      </c>
      <c r="F723">
        <f>COUNTIF(Table1[Director Name],Table1113[[#This Row],[Director Name]])</f>
        <v>13</v>
      </c>
      <c r="G723" cm="1">
        <f t="array" ref="G723">PERCENTILE(IF(Table1[Director Name] = Table1113[[#This Row],[Director Name]],Table1[imdb_score]),0.25)</f>
        <v>6.3</v>
      </c>
      <c r="H723" cm="1">
        <f t="array" ref="H723">PERCENTILE(IF(Table1[Director Name] = Table1113[[#This Row],[Director Name]],Table1[imdb_score]),0.5)</f>
        <v>6.6</v>
      </c>
      <c r="I723" cm="1">
        <f t="array" ref="I723">PERCENTILE(IF(Table1[Director Name] = Table1113[[#This Row],[Director Name]],Table1[imdb_score]),0.75)</f>
        <v>6.9</v>
      </c>
      <c r="J723" cm="1">
        <f t="array" ref="J723">PERCENTILE(IF(Table1[Director Name] = Table1113[[#This Row],[Director Name]],Table1[imdb_score]),1)</f>
        <v>7.4</v>
      </c>
    </row>
    <row r="724" spans="4:10">
      <c r="D724" t="s">
        <v>450</v>
      </c>
      <c r="E724">
        <f>AVERAGEIF(Table1[Director Name],Table1113[[#This Row],[Director Name]],Table1[imdb_score])</f>
        <v>6.6333333333333329</v>
      </c>
      <c r="F724">
        <f>COUNTIF(Table1[Director Name],Table1113[[#This Row],[Director Name]])</f>
        <v>9</v>
      </c>
      <c r="G724" cm="1">
        <f t="array" ref="G724">PERCENTILE(IF(Table1[Director Name] = Table1113[[#This Row],[Director Name]],Table1[imdb_score]),0.25)</f>
        <v>6.6</v>
      </c>
      <c r="H724" cm="1">
        <f t="array" ref="H724">PERCENTILE(IF(Table1[Director Name] = Table1113[[#This Row],[Director Name]],Table1[imdb_score]),0.5)</f>
        <v>6.7</v>
      </c>
      <c r="I724" cm="1">
        <f t="array" ref="I724">PERCENTILE(IF(Table1[Director Name] = Table1113[[#This Row],[Director Name]],Table1[imdb_score]),0.75)</f>
        <v>6.9</v>
      </c>
      <c r="J724" cm="1">
        <f t="array" ref="J724">PERCENTILE(IF(Table1[Director Name] = Table1113[[#This Row],[Director Name]],Table1[imdb_score]),1)</f>
        <v>7.3</v>
      </c>
    </row>
    <row r="725" spans="4:10" hidden="1">
      <c r="D725" t="s">
        <v>1774</v>
      </c>
      <c r="E725">
        <f>AVERAGEIF(Table1[Director Name],Table1113[[#This Row],[Director Name]],Table1[imdb_score])</f>
        <v>6.6333333333333329</v>
      </c>
      <c r="F725">
        <f>COUNTIF(Table1[Director Name],Table1113[[#This Row],[Director Name]])</f>
        <v>3</v>
      </c>
      <c r="G725" cm="1">
        <f t="array" ref="G725">PERCENTILE(IF(Table1[Director Name] = Table1113[[#This Row],[Director Name]],Table1[imdb_score]),0.25)</f>
        <v>6.4</v>
      </c>
      <c r="H725" cm="1">
        <f t="array" ref="H725">PERCENTILE(IF(Table1[Director Name] = Table1113[[#This Row],[Director Name]],Table1[imdb_score]),0.5)</f>
        <v>6.4</v>
      </c>
      <c r="I725" cm="1">
        <f t="array" ref="I725">PERCENTILE(IF(Table1[Director Name] = Table1113[[#This Row],[Director Name]],Table1[imdb_score]),0.75)</f>
        <v>6.75</v>
      </c>
      <c r="J725" cm="1">
        <f t="array" ref="J725">PERCENTILE(IF(Table1[Director Name] = Table1113[[#This Row],[Director Name]],Table1[imdb_score]),1)</f>
        <v>7.1</v>
      </c>
    </row>
    <row r="726" spans="4:10" hidden="1">
      <c r="D726" t="s">
        <v>1794</v>
      </c>
      <c r="E726">
        <f>AVERAGEIF(Table1[Director Name],Table1113[[#This Row],[Director Name]],Table1[imdb_score])</f>
        <v>6.6333333333333329</v>
      </c>
      <c r="F726">
        <f>COUNTIF(Table1[Director Name],Table1113[[#This Row],[Director Name]])</f>
        <v>3</v>
      </c>
      <c r="G726" cm="1">
        <f t="array" ref="G726">PERCENTILE(IF(Table1[Director Name] = Table1113[[#This Row],[Director Name]],Table1[imdb_score]),0.25)</f>
        <v>6.15</v>
      </c>
      <c r="H726" cm="1">
        <f t="array" ref="H726">PERCENTILE(IF(Table1[Director Name] = Table1113[[#This Row],[Director Name]],Table1[imdb_score]),0.5)</f>
        <v>7</v>
      </c>
      <c r="I726" cm="1">
        <f t="array" ref="I726">PERCENTILE(IF(Table1[Director Name] = Table1113[[#This Row],[Director Name]],Table1[imdb_score]),0.75)</f>
        <v>7.3</v>
      </c>
      <c r="J726" cm="1">
        <f t="array" ref="J726">PERCENTILE(IF(Table1[Director Name] = Table1113[[#This Row],[Director Name]],Table1[imdb_score]),1)</f>
        <v>7.6</v>
      </c>
    </row>
    <row r="727" spans="4:10">
      <c r="D727" t="s">
        <v>409</v>
      </c>
      <c r="E727">
        <f>AVERAGEIF(Table1[Director Name],Table1113[[#This Row],[Director Name]],Table1[imdb_score])</f>
        <v>6.63</v>
      </c>
      <c r="F727">
        <f>COUNTIF(Table1[Director Name],Table1113[[#This Row],[Director Name]])</f>
        <v>10</v>
      </c>
      <c r="G727" cm="1">
        <f t="array" ref="G727">PERCENTILE(IF(Table1[Director Name] = Table1113[[#This Row],[Director Name]],Table1[imdb_score]),0.25)</f>
        <v>6.2750000000000004</v>
      </c>
      <c r="H727" cm="1">
        <f t="array" ref="H727">PERCENTILE(IF(Table1[Director Name] = Table1113[[#This Row],[Director Name]],Table1[imdb_score]),0.5)</f>
        <v>6.6999999999999993</v>
      </c>
      <c r="I727" cm="1">
        <f t="array" ref="I727">PERCENTILE(IF(Table1[Director Name] = Table1113[[#This Row],[Director Name]],Table1[imdb_score]),0.75)</f>
        <v>7.6</v>
      </c>
      <c r="J727" cm="1">
        <f t="array" ref="J727">PERCENTILE(IF(Table1[Director Name] = Table1113[[#This Row],[Director Name]],Table1[imdb_score]),1)</f>
        <v>8.1999999999999993</v>
      </c>
    </row>
    <row r="728" spans="4:10" hidden="1">
      <c r="D728" t="s">
        <v>1347</v>
      </c>
      <c r="E728">
        <f>AVERAGEIF(Table1[Director Name],Table1113[[#This Row],[Director Name]],Table1[imdb_score])</f>
        <v>6.625</v>
      </c>
      <c r="F728">
        <f>COUNTIF(Table1[Director Name],Table1113[[#This Row],[Director Name]])</f>
        <v>4</v>
      </c>
      <c r="G728" cm="1">
        <f t="array" ref="G728">PERCENTILE(IF(Table1[Director Name] = Table1113[[#This Row],[Director Name]],Table1[imdb_score]),0.25)</f>
        <v>6.3000000000000007</v>
      </c>
      <c r="H728" cm="1">
        <f t="array" ref="H728">PERCENTILE(IF(Table1[Director Name] = Table1113[[#This Row],[Director Name]],Table1[imdb_score]),0.5)</f>
        <v>6.4</v>
      </c>
      <c r="I728" cm="1">
        <f t="array" ref="I728">PERCENTILE(IF(Table1[Director Name] = Table1113[[#This Row],[Director Name]],Table1[imdb_score]),0.75)</f>
        <v>6.7250000000000005</v>
      </c>
      <c r="J728" cm="1">
        <f t="array" ref="J728">PERCENTILE(IF(Table1[Director Name] = Table1113[[#This Row],[Director Name]],Table1[imdb_score]),1)</f>
        <v>7.7</v>
      </c>
    </row>
    <row r="729" spans="4:10" hidden="1">
      <c r="D729" t="s">
        <v>1473</v>
      </c>
      <c r="E729">
        <f>AVERAGEIF(Table1[Director Name],Table1113[[#This Row],[Director Name]],Table1[imdb_score])</f>
        <v>6.625</v>
      </c>
      <c r="F729">
        <f>COUNTIF(Table1[Director Name],Table1113[[#This Row],[Director Name]])</f>
        <v>4</v>
      </c>
      <c r="G729" cm="1">
        <f t="array" ref="G729">PERCENTILE(IF(Table1[Director Name] = Table1113[[#This Row],[Director Name]],Table1[imdb_score]),0.25)</f>
        <v>6.25</v>
      </c>
      <c r="H729" cm="1">
        <f t="array" ref="H729">PERCENTILE(IF(Table1[Director Name] = Table1113[[#This Row],[Director Name]],Table1[imdb_score]),0.5)</f>
        <v>6.75</v>
      </c>
      <c r="I729" cm="1">
        <f t="array" ref="I729">PERCENTILE(IF(Table1[Director Name] = Table1113[[#This Row],[Director Name]],Table1[imdb_score]),0.75)</f>
        <v>7.125</v>
      </c>
      <c r="J729" cm="1">
        <f t="array" ref="J729">PERCENTILE(IF(Table1[Director Name] = Table1113[[#This Row],[Director Name]],Table1[imdb_score]),1)</f>
        <v>7.2</v>
      </c>
    </row>
    <row r="730" spans="4:10">
      <c r="D730" t="s">
        <v>731</v>
      </c>
      <c r="E730">
        <f>AVERAGEIF(Table1[Director Name],Table1113[[#This Row],[Director Name]],Table1[imdb_score])</f>
        <v>6.6166666666666671</v>
      </c>
      <c r="F730">
        <f>COUNTIF(Table1[Director Name],Table1113[[#This Row],[Director Name]])</f>
        <v>6</v>
      </c>
      <c r="G730" cm="1">
        <f t="array" ref="G730">PERCENTILE(IF(Table1[Director Name] = Table1113[[#This Row],[Director Name]],Table1[imdb_score]),0.25)</f>
        <v>6.35</v>
      </c>
      <c r="H730" cm="1">
        <f t="array" ref="H730">PERCENTILE(IF(Table1[Director Name] = Table1113[[#This Row],[Director Name]],Table1[imdb_score]),0.5)</f>
        <v>6.55</v>
      </c>
      <c r="I730" cm="1">
        <f t="array" ref="I730">PERCENTILE(IF(Table1[Director Name] = Table1113[[#This Row],[Director Name]],Table1[imdb_score]),0.75)</f>
        <v>6.75</v>
      </c>
      <c r="J730" cm="1">
        <f t="array" ref="J730">PERCENTILE(IF(Table1[Director Name] = Table1113[[#This Row],[Director Name]],Table1[imdb_score]),1)</f>
        <v>7.3</v>
      </c>
    </row>
    <row r="731" spans="4:10" hidden="1">
      <c r="D731" t="s">
        <v>1650</v>
      </c>
      <c r="E731">
        <f>AVERAGEIF(Table1[Director Name],Table1113[[#This Row],[Director Name]],Table1[imdb_score])</f>
        <v>6.6000000000000005</v>
      </c>
      <c r="F731">
        <f>COUNTIF(Table1[Director Name],Table1113[[#This Row],[Director Name]])</f>
        <v>3</v>
      </c>
      <c r="G731" cm="1">
        <f t="array" ref="G731">PERCENTILE(IF(Table1[Director Name] = Table1113[[#This Row],[Director Name]],Table1[imdb_score]),0.25)</f>
        <v>6.4</v>
      </c>
      <c r="H731" cm="1">
        <f t="array" ref="H731">PERCENTILE(IF(Table1[Director Name] = Table1113[[#This Row],[Director Name]],Table1[imdb_score]),0.5)</f>
        <v>6.5</v>
      </c>
      <c r="I731" cm="1">
        <f t="array" ref="I731">PERCENTILE(IF(Table1[Director Name] = Table1113[[#This Row],[Director Name]],Table1[imdb_score]),0.75)</f>
        <v>6.75</v>
      </c>
      <c r="J731" cm="1">
        <f t="array" ref="J731">PERCENTILE(IF(Table1[Director Name] = Table1113[[#This Row],[Director Name]],Table1[imdb_score]),1)</f>
        <v>7</v>
      </c>
    </row>
    <row r="732" spans="4:10" hidden="1">
      <c r="D732" t="s">
        <v>1760</v>
      </c>
      <c r="E732">
        <f>AVERAGEIF(Table1[Director Name],Table1113[[#This Row],[Director Name]],Table1[imdb_score])</f>
        <v>6.6000000000000005</v>
      </c>
      <c r="F732">
        <f>COUNTIF(Table1[Director Name],Table1113[[#This Row],[Director Name]])</f>
        <v>3</v>
      </c>
      <c r="G732" cm="1">
        <f t="array" ref="G732">PERCENTILE(IF(Table1[Director Name] = Table1113[[#This Row],[Director Name]],Table1[imdb_score]),0.25)</f>
        <v>6.25</v>
      </c>
      <c r="H732" cm="1">
        <f t="array" ref="H732">PERCENTILE(IF(Table1[Director Name] = Table1113[[#This Row],[Director Name]],Table1[imdb_score]),0.5)</f>
        <v>6.3</v>
      </c>
      <c r="I732" cm="1">
        <f t="array" ref="I732">PERCENTILE(IF(Table1[Director Name] = Table1113[[#This Row],[Director Name]],Table1[imdb_score]),0.75)</f>
        <v>6.8</v>
      </c>
      <c r="J732" cm="1">
        <f t="array" ref="J732">PERCENTILE(IF(Table1[Director Name] = Table1113[[#This Row],[Director Name]],Table1[imdb_score]),1)</f>
        <v>7.3</v>
      </c>
    </row>
    <row r="733" spans="4:10">
      <c r="D733" t="s">
        <v>399</v>
      </c>
      <c r="E733">
        <f>AVERAGEIF(Table1[Director Name],Table1113[[#This Row],[Director Name]],Table1[imdb_score])</f>
        <v>6.6</v>
      </c>
      <c r="F733">
        <f>COUNTIF(Table1[Director Name],Table1113[[#This Row],[Director Name]])</f>
        <v>10</v>
      </c>
      <c r="G733" cm="1">
        <f t="array" ref="G733">PERCENTILE(IF(Table1[Director Name] = Table1113[[#This Row],[Director Name]],Table1[imdb_score]),0.25)</f>
        <v>5.9250000000000007</v>
      </c>
      <c r="H733" cm="1">
        <f t="array" ref="H733">PERCENTILE(IF(Table1[Director Name] = Table1113[[#This Row],[Director Name]],Table1[imdb_score]),0.5)</f>
        <v>6.25</v>
      </c>
      <c r="I733" cm="1">
        <f t="array" ref="I733">PERCENTILE(IF(Table1[Director Name] = Table1113[[#This Row],[Director Name]],Table1[imdb_score]),0.75)</f>
        <v>7.1</v>
      </c>
      <c r="J733" cm="1">
        <f t="array" ref="J733">PERCENTILE(IF(Table1[Director Name] = Table1113[[#This Row],[Director Name]],Table1[imdb_score]),1)</f>
        <v>8.3000000000000007</v>
      </c>
    </row>
    <row r="734" spans="4:10" hidden="1">
      <c r="D734" t="s">
        <v>971</v>
      </c>
      <c r="E734">
        <f>AVERAGEIF(Table1[Director Name],Table1113[[#This Row],[Director Name]],Table1[imdb_score])</f>
        <v>6.6</v>
      </c>
      <c r="F734">
        <f>COUNTIF(Table1[Director Name],Table1113[[#This Row],[Director Name]])</f>
        <v>5</v>
      </c>
      <c r="G734" cm="1">
        <f t="array" ref="G734">PERCENTILE(IF(Table1[Director Name] = Table1113[[#This Row],[Director Name]],Table1[imdb_score]),0.25)</f>
        <v>6.6</v>
      </c>
      <c r="H734" cm="1">
        <f t="array" ref="H734">PERCENTILE(IF(Table1[Director Name] = Table1113[[#This Row],[Director Name]],Table1[imdb_score]),0.5)</f>
        <v>6.6</v>
      </c>
      <c r="I734" cm="1">
        <f t="array" ref="I734">PERCENTILE(IF(Table1[Director Name] = Table1113[[#This Row],[Director Name]],Table1[imdb_score]),0.75)</f>
        <v>6.7</v>
      </c>
      <c r="J734" cm="1">
        <f t="array" ref="J734">PERCENTILE(IF(Table1[Director Name] = Table1113[[#This Row],[Director Name]],Table1[imdb_score]),1)</f>
        <v>6.8</v>
      </c>
    </row>
    <row r="735" spans="4:10" hidden="1">
      <c r="D735" t="s">
        <v>832</v>
      </c>
      <c r="E735">
        <f>AVERAGEIF(Table1[Director Name],Table1113[[#This Row],[Director Name]],Table1[imdb_score])</f>
        <v>6.6</v>
      </c>
      <c r="F735">
        <f>COUNTIF(Table1[Director Name],Table1113[[#This Row],[Director Name]])</f>
        <v>5</v>
      </c>
      <c r="G735" cm="1">
        <f t="array" ref="G735">PERCENTILE(IF(Table1[Director Name] = Table1113[[#This Row],[Director Name]],Table1[imdb_score]),0.25)</f>
        <v>6.3</v>
      </c>
      <c r="H735" cm="1">
        <f t="array" ref="H735">PERCENTILE(IF(Table1[Director Name] = Table1113[[#This Row],[Director Name]],Table1[imdb_score]),0.5)</f>
        <v>6.4</v>
      </c>
      <c r="I735" cm="1">
        <f t="array" ref="I735">PERCENTILE(IF(Table1[Director Name] = Table1113[[#This Row],[Director Name]],Table1[imdb_score]),0.75)</f>
        <v>7</v>
      </c>
      <c r="J735" cm="1">
        <f t="array" ref="J735">PERCENTILE(IF(Table1[Director Name] = Table1113[[#This Row],[Director Name]],Table1[imdb_score]),1)</f>
        <v>7.1</v>
      </c>
    </row>
    <row r="736" spans="4:10" hidden="1">
      <c r="D736" t="s">
        <v>1002</v>
      </c>
      <c r="E736">
        <f>AVERAGEIF(Table1[Director Name],Table1113[[#This Row],[Director Name]],Table1[imdb_score])</f>
        <v>6.6</v>
      </c>
      <c r="F736">
        <f>COUNTIF(Table1[Director Name],Table1113[[#This Row],[Director Name]])</f>
        <v>5</v>
      </c>
      <c r="G736" cm="1">
        <f t="array" ref="G736">PERCENTILE(IF(Table1[Director Name] = Table1113[[#This Row],[Director Name]],Table1[imdb_score]),0.25)</f>
        <v>6.1</v>
      </c>
      <c r="H736" cm="1">
        <f t="array" ref="H736">PERCENTILE(IF(Table1[Director Name] = Table1113[[#This Row],[Director Name]],Table1[imdb_score]),0.5)</f>
        <v>6.6</v>
      </c>
      <c r="I736" cm="1">
        <f t="array" ref="I736">PERCENTILE(IF(Table1[Director Name] = Table1113[[#This Row],[Director Name]],Table1[imdb_score]),0.75)</f>
        <v>7.2</v>
      </c>
      <c r="J736" cm="1">
        <f t="array" ref="J736">PERCENTILE(IF(Table1[Director Name] = Table1113[[#This Row],[Director Name]],Table1[imdb_score]),1)</f>
        <v>7.4</v>
      </c>
    </row>
    <row r="737" spans="4:10" hidden="1">
      <c r="D737" t="s">
        <v>773</v>
      </c>
      <c r="E737">
        <f>AVERAGEIF(Table1[Director Name],Table1113[[#This Row],[Director Name]],Table1[imdb_score])</f>
        <v>6.6</v>
      </c>
      <c r="F737">
        <f>COUNTIF(Table1[Director Name],Table1113[[#This Row],[Director Name]])</f>
        <v>5</v>
      </c>
      <c r="G737" cm="1">
        <f t="array" ref="G737">PERCENTILE(IF(Table1[Director Name] = Table1113[[#This Row],[Director Name]],Table1[imdb_score]),0.25)</f>
        <v>6</v>
      </c>
      <c r="H737" cm="1">
        <f t="array" ref="H737">PERCENTILE(IF(Table1[Director Name] = Table1113[[#This Row],[Director Name]],Table1[imdb_score]),0.5)</f>
        <v>6.7</v>
      </c>
      <c r="I737" cm="1">
        <f t="array" ref="I737">PERCENTILE(IF(Table1[Director Name] = Table1113[[#This Row],[Director Name]],Table1[imdb_score]),0.75)</f>
        <v>7.2</v>
      </c>
      <c r="J737" cm="1">
        <f t="array" ref="J737">PERCENTILE(IF(Table1[Director Name] = Table1113[[#This Row],[Director Name]],Table1[imdb_score]),1)</f>
        <v>7.3</v>
      </c>
    </row>
    <row r="738" spans="4:10" hidden="1">
      <c r="D738" t="s">
        <v>1069</v>
      </c>
      <c r="E738">
        <f>AVERAGEIF(Table1[Director Name],Table1113[[#This Row],[Director Name]],Table1[imdb_score])</f>
        <v>6.6</v>
      </c>
      <c r="F738">
        <f>COUNTIF(Table1[Director Name],Table1113[[#This Row],[Director Name]])</f>
        <v>5</v>
      </c>
      <c r="G738" cm="1">
        <f t="array" ref="G738">PERCENTILE(IF(Table1[Director Name] = Table1113[[#This Row],[Director Name]],Table1[imdb_score]),0.25)</f>
        <v>6.5</v>
      </c>
      <c r="H738" cm="1">
        <f t="array" ref="H738">PERCENTILE(IF(Table1[Director Name] = Table1113[[#This Row],[Director Name]],Table1[imdb_score]),0.5)</f>
        <v>6.8</v>
      </c>
      <c r="I738" cm="1">
        <f t="array" ref="I738">PERCENTILE(IF(Table1[Director Name] = Table1113[[#This Row],[Director Name]],Table1[imdb_score]),0.75)</f>
        <v>6.9</v>
      </c>
      <c r="J738" cm="1">
        <f t="array" ref="J738">PERCENTILE(IF(Table1[Director Name] = Table1113[[#This Row],[Director Name]],Table1[imdb_score]),1)</f>
        <v>7</v>
      </c>
    </row>
    <row r="739" spans="4:10" hidden="1">
      <c r="D739" t="s">
        <v>1190</v>
      </c>
      <c r="E739">
        <f>AVERAGEIF(Table1[Director Name],Table1113[[#This Row],[Director Name]],Table1[imdb_score])</f>
        <v>6.6</v>
      </c>
      <c r="F739">
        <f>COUNTIF(Table1[Director Name],Table1113[[#This Row],[Director Name]])</f>
        <v>4</v>
      </c>
      <c r="G739" cm="1">
        <f t="array" ref="G739">PERCENTILE(IF(Table1[Director Name] = Table1113[[#This Row],[Director Name]],Table1[imdb_score]),0.25)</f>
        <v>6.2750000000000004</v>
      </c>
      <c r="H739" cm="1">
        <f t="array" ref="H739">PERCENTILE(IF(Table1[Director Name] = Table1113[[#This Row],[Director Name]],Table1[imdb_score]),0.5)</f>
        <v>6.55</v>
      </c>
      <c r="I739" cm="1">
        <f t="array" ref="I739">PERCENTILE(IF(Table1[Director Name] = Table1113[[#This Row],[Director Name]],Table1[imdb_score]),0.75)</f>
        <v>6.875</v>
      </c>
      <c r="J739" cm="1">
        <f t="array" ref="J739">PERCENTILE(IF(Table1[Director Name] = Table1113[[#This Row],[Director Name]],Table1[imdb_score]),1)</f>
        <v>7.1</v>
      </c>
    </row>
    <row r="740" spans="4:10" hidden="1">
      <c r="D740" t="s">
        <v>2283</v>
      </c>
      <c r="E740">
        <f>AVERAGEIF(Table1[Director Name],Table1113[[#This Row],[Director Name]],Table1[imdb_score])</f>
        <v>6.6</v>
      </c>
      <c r="F740">
        <f>COUNTIF(Table1[Director Name],Table1113[[#This Row],[Director Name]])</f>
        <v>2</v>
      </c>
      <c r="G740" cm="1">
        <f t="array" ref="G740">PERCENTILE(IF(Table1[Director Name] = Table1113[[#This Row],[Director Name]],Table1[imdb_score]),0.25)</f>
        <v>6.45</v>
      </c>
      <c r="H740" cm="1">
        <f t="array" ref="H740">PERCENTILE(IF(Table1[Director Name] = Table1113[[#This Row],[Director Name]],Table1[imdb_score]),0.5)</f>
        <v>6.6</v>
      </c>
      <c r="I740" cm="1">
        <f t="array" ref="I740">PERCENTILE(IF(Table1[Director Name] = Table1113[[#This Row],[Director Name]],Table1[imdb_score]),0.75)</f>
        <v>6.75</v>
      </c>
      <c r="J740" cm="1">
        <f t="array" ref="J740">PERCENTILE(IF(Table1[Director Name] = Table1113[[#This Row],[Director Name]],Table1[imdb_score]),1)</f>
        <v>6.9</v>
      </c>
    </row>
    <row r="741" spans="4:10" hidden="1">
      <c r="D741" t="s">
        <v>2403</v>
      </c>
      <c r="E741">
        <f>AVERAGEIF(Table1[Director Name],Table1113[[#This Row],[Director Name]],Table1[imdb_score])</f>
        <v>6.6</v>
      </c>
      <c r="F741">
        <f>COUNTIF(Table1[Director Name],Table1113[[#This Row],[Director Name]])</f>
        <v>2</v>
      </c>
      <c r="G741" cm="1">
        <f t="array" ref="G741">PERCENTILE(IF(Table1[Director Name] = Table1113[[#This Row],[Director Name]],Table1[imdb_score]),0.25)</f>
        <v>6.5</v>
      </c>
      <c r="H741" cm="1">
        <f t="array" ref="H741">PERCENTILE(IF(Table1[Director Name] = Table1113[[#This Row],[Director Name]],Table1[imdb_score]),0.5)</f>
        <v>6.6</v>
      </c>
      <c r="I741" cm="1">
        <f t="array" ref="I741">PERCENTILE(IF(Table1[Director Name] = Table1113[[#This Row],[Director Name]],Table1[imdb_score]),0.75)</f>
        <v>6.7</v>
      </c>
      <c r="J741" cm="1">
        <f t="array" ref="J741">PERCENTILE(IF(Table1[Director Name] = Table1113[[#This Row],[Director Name]],Table1[imdb_score]),1)</f>
        <v>6.8</v>
      </c>
    </row>
    <row r="742" spans="4:10" hidden="1">
      <c r="D742" t="s">
        <v>2441</v>
      </c>
      <c r="E742">
        <f>AVERAGEIF(Table1[Director Name],Table1113[[#This Row],[Director Name]],Table1[imdb_score])</f>
        <v>6.6</v>
      </c>
      <c r="F742">
        <f>COUNTIF(Table1[Director Name],Table1113[[#This Row],[Director Name]])</f>
        <v>2</v>
      </c>
      <c r="G742" cm="1">
        <f t="array" ref="G742">PERCENTILE(IF(Table1[Director Name] = Table1113[[#This Row],[Director Name]],Table1[imdb_score]),0.25)</f>
        <v>6.6</v>
      </c>
      <c r="H742" cm="1">
        <f t="array" ref="H742">PERCENTILE(IF(Table1[Director Name] = Table1113[[#This Row],[Director Name]],Table1[imdb_score]),0.5)</f>
        <v>6.6</v>
      </c>
      <c r="I742" cm="1">
        <f t="array" ref="I742">PERCENTILE(IF(Table1[Director Name] = Table1113[[#This Row],[Director Name]],Table1[imdb_score]),0.75)</f>
        <v>6.6</v>
      </c>
      <c r="J742" cm="1">
        <f t="array" ref="J742">PERCENTILE(IF(Table1[Director Name] = Table1113[[#This Row],[Director Name]],Table1[imdb_score]),1)</f>
        <v>6.6</v>
      </c>
    </row>
    <row r="743" spans="4:10" hidden="1">
      <c r="D743" t="s">
        <v>2851</v>
      </c>
      <c r="E743">
        <f>AVERAGEIF(Table1[Director Name],Table1113[[#This Row],[Director Name]],Table1[imdb_score])</f>
        <v>6.6</v>
      </c>
      <c r="F743">
        <f>COUNTIF(Table1[Director Name],Table1113[[#This Row],[Director Name]])</f>
        <v>2</v>
      </c>
      <c r="G743" cm="1">
        <f t="array" ref="G743">PERCENTILE(IF(Table1[Director Name] = Table1113[[#This Row],[Director Name]],Table1[imdb_score]),0.25)</f>
        <v>6.3</v>
      </c>
      <c r="H743" cm="1">
        <f t="array" ref="H743">PERCENTILE(IF(Table1[Director Name] = Table1113[[#This Row],[Director Name]],Table1[imdb_score]),0.5)</f>
        <v>6.6</v>
      </c>
      <c r="I743" cm="1">
        <f t="array" ref="I743">PERCENTILE(IF(Table1[Director Name] = Table1113[[#This Row],[Director Name]],Table1[imdb_score]),0.75)</f>
        <v>6.9</v>
      </c>
      <c r="J743" cm="1">
        <f t="array" ref="J743">PERCENTILE(IF(Table1[Director Name] = Table1113[[#This Row],[Director Name]],Table1[imdb_score]),1)</f>
        <v>7.2</v>
      </c>
    </row>
    <row r="744" spans="4:10" hidden="1">
      <c r="D744" t="s">
        <v>2962</v>
      </c>
      <c r="E744">
        <f>AVERAGEIF(Table1[Director Name],Table1113[[#This Row],[Director Name]],Table1[imdb_score])</f>
        <v>6.6</v>
      </c>
      <c r="F744">
        <f>COUNTIF(Table1[Director Name],Table1113[[#This Row],[Director Name]])</f>
        <v>2</v>
      </c>
      <c r="G744" cm="1">
        <f t="array" ref="G744">PERCENTILE(IF(Table1[Director Name] = Table1113[[#This Row],[Director Name]],Table1[imdb_score]),0.25)</f>
        <v>6.55</v>
      </c>
      <c r="H744" cm="1">
        <f t="array" ref="H744">PERCENTILE(IF(Table1[Director Name] = Table1113[[#This Row],[Director Name]],Table1[imdb_score]),0.5)</f>
        <v>6.6</v>
      </c>
      <c r="I744" cm="1">
        <f t="array" ref="I744">PERCENTILE(IF(Table1[Director Name] = Table1113[[#This Row],[Director Name]],Table1[imdb_score]),0.75)</f>
        <v>6.65</v>
      </c>
      <c r="J744" cm="1">
        <f t="array" ref="J744">PERCENTILE(IF(Table1[Director Name] = Table1113[[#This Row],[Director Name]],Table1[imdb_score]),1)</f>
        <v>6.7</v>
      </c>
    </row>
    <row r="745" spans="4:10" hidden="1">
      <c r="D745" t="s">
        <v>1754</v>
      </c>
      <c r="E745">
        <f>AVERAGEIF(Table1[Director Name],Table1113[[#This Row],[Director Name]],Table1[imdb_score])</f>
        <v>6.6</v>
      </c>
      <c r="F745">
        <f>COUNTIF(Table1[Director Name],Table1113[[#This Row],[Director Name]])</f>
        <v>2</v>
      </c>
      <c r="G745" cm="1">
        <f t="array" ref="G745">PERCENTILE(IF(Table1[Director Name] = Table1113[[#This Row],[Director Name]],Table1[imdb_score]),0.25)</f>
        <v>6.5</v>
      </c>
      <c r="H745" cm="1">
        <f t="array" ref="H745">PERCENTILE(IF(Table1[Director Name] = Table1113[[#This Row],[Director Name]],Table1[imdb_score]),0.5)</f>
        <v>6.6</v>
      </c>
      <c r="I745" cm="1">
        <f t="array" ref="I745">PERCENTILE(IF(Table1[Director Name] = Table1113[[#This Row],[Director Name]],Table1[imdb_score]),0.75)</f>
        <v>6.7</v>
      </c>
      <c r="J745" cm="1">
        <f t="array" ref="J745">PERCENTILE(IF(Table1[Director Name] = Table1113[[#This Row],[Director Name]],Table1[imdb_score]),1)</f>
        <v>6.8</v>
      </c>
    </row>
    <row r="746" spans="4:10" hidden="1">
      <c r="D746" t="s">
        <v>3201</v>
      </c>
      <c r="E746">
        <f>AVERAGEIF(Table1[Director Name],Table1113[[#This Row],[Director Name]],Table1[imdb_score])</f>
        <v>6.6</v>
      </c>
      <c r="F746">
        <f>COUNTIF(Table1[Director Name],Table1113[[#This Row],[Director Name]])</f>
        <v>1</v>
      </c>
      <c r="G746" cm="1">
        <f t="array" ref="G746">PERCENTILE(IF(Table1[Director Name] = Table1113[[#This Row],[Director Name]],Table1[imdb_score]),0.25)</f>
        <v>6.6</v>
      </c>
      <c r="H746" cm="1">
        <f t="array" ref="H746">PERCENTILE(IF(Table1[Director Name] = Table1113[[#This Row],[Director Name]],Table1[imdb_score]),0.5)</f>
        <v>6.6</v>
      </c>
      <c r="I746" cm="1">
        <f t="array" ref="I746">PERCENTILE(IF(Table1[Director Name] = Table1113[[#This Row],[Director Name]],Table1[imdb_score]),0.75)</f>
        <v>6.6</v>
      </c>
      <c r="J746" cm="1">
        <f t="array" ref="J746">PERCENTILE(IF(Table1[Director Name] = Table1113[[#This Row],[Director Name]],Table1[imdb_score]),1)</f>
        <v>6.6</v>
      </c>
    </row>
    <row r="747" spans="4:10" hidden="1">
      <c r="D747" t="s">
        <v>3318</v>
      </c>
      <c r="E747">
        <f>AVERAGEIF(Table1[Director Name],Table1113[[#This Row],[Director Name]],Table1[imdb_score])</f>
        <v>6.6</v>
      </c>
      <c r="F747">
        <f>COUNTIF(Table1[Director Name],Table1113[[#This Row],[Director Name]])</f>
        <v>1</v>
      </c>
      <c r="G747" cm="1">
        <f t="array" ref="G747">PERCENTILE(IF(Table1[Director Name] = Table1113[[#This Row],[Director Name]],Table1[imdb_score]),0.25)</f>
        <v>6.6</v>
      </c>
      <c r="H747" cm="1">
        <f t="array" ref="H747">PERCENTILE(IF(Table1[Director Name] = Table1113[[#This Row],[Director Name]],Table1[imdb_score]),0.5)</f>
        <v>6.6</v>
      </c>
      <c r="I747" cm="1">
        <f t="array" ref="I747">PERCENTILE(IF(Table1[Director Name] = Table1113[[#This Row],[Director Name]],Table1[imdb_score]),0.75)</f>
        <v>6.6</v>
      </c>
      <c r="J747" cm="1">
        <f t="array" ref="J747">PERCENTILE(IF(Table1[Director Name] = Table1113[[#This Row],[Director Name]],Table1[imdb_score]),1)</f>
        <v>6.6</v>
      </c>
    </row>
    <row r="748" spans="4:10" hidden="1">
      <c r="D748" t="s">
        <v>3408</v>
      </c>
      <c r="E748">
        <f>AVERAGEIF(Table1[Director Name],Table1113[[#This Row],[Director Name]],Table1[imdb_score])</f>
        <v>6.6</v>
      </c>
      <c r="F748">
        <f>COUNTIF(Table1[Director Name],Table1113[[#This Row],[Director Name]])</f>
        <v>1</v>
      </c>
      <c r="G748" cm="1">
        <f t="array" ref="G748">PERCENTILE(IF(Table1[Director Name] = Table1113[[#This Row],[Director Name]],Table1[imdb_score]),0.25)</f>
        <v>6.6</v>
      </c>
      <c r="H748" cm="1">
        <f t="array" ref="H748">PERCENTILE(IF(Table1[Director Name] = Table1113[[#This Row],[Director Name]],Table1[imdb_score]),0.5)</f>
        <v>6.6</v>
      </c>
      <c r="I748" cm="1">
        <f t="array" ref="I748">PERCENTILE(IF(Table1[Director Name] = Table1113[[#This Row],[Director Name]],Table1[imdb_score]),0.75)</f>
        <v>6.6</v>
      </c>
      <c r="J748" cm="1">
        <f t="array" ref="J748">PERCENTILE(IF(Table1[Director Name] = Table1113[[#This Row],[Director Name]],Table1[imdb_score]),1)</f>
        <v>6.6</v>
      </c>
    </row>
    <row r="749" spans="4:10" hidden="1">
      <c r="D749" t="s">
        <v>3684</v>
      </c>
      <c r="E749">
        <f>AVERAGEIF(Table1[Director Name],Table1113[[#This Row],[Director Name]],Table1[imdb_score])</f>
        <v>6.6</v>
      </c>
      <c r="F749">
        <f>COUNTIF(Table1[Director Name],Table1113[[#This Row],[Director Name]])</f>
        <v>1</v>
      </c>
      <c r="G749" cm="1">
        <f t="array" ref="G749">PERCENTILE(IF(Table1[Director Name] = Table1113[[#This Row],[Director Name]],Table1[imdb_score]),0.25)</f>
        <v>6.6</v>
      </c>
      <c r="H749" cm="1">
        <f t="array" ref="H749">PERCENTILE(IF(Table1[Director Name] = Table1113[[#This Row],[Director Name]],Table1[imdb_score]),0.5)</f>
        <v>6.6</v>
      </c>
      <c r="I749" cm="1">
        <f t="array" ref="I749">PERCENTILE(IF(Table1[Director Name] = Table1113[[#This Row],[Director Name]],Table1[imdb_score]),0.75)</f>
        <v>6.6</v>
      </c>
      <c r="J749" cm="1">
        <f t="array" ref="J749">PERCENTILE(IF(Table1[Director Name] = Table1113[[#This Row],[Director Name]],Table1[imdb_score]),1)</f>
        <v>6.6</v>
      </c>
    </row>
    <row r="750" spans="4:10" hidden="1">
      <c r="D750" t="s">
        <v>3708</v>
      </c>
      <c r="E750">
        <f>AVERAGEIF(Table1[Director Name],Table1113[[#This Row],[Director Name]],Table1[imdb_score])</f>
        <v>6.6</v>
      </c>
      <c r="F750">
        <f>COUNTIF(Table1[Director Name],Table1113[[#This Row],[Director Name]])</f>
        <v>1</v>
      </c>
      <c r="G750" cm="1">
        <f t="array" ref="G750">PERCENTILE(IF(Table1[Director Name] = Table1113[[#This Row],[Director Name]],Table1[imdb_score]),0.25)</f>
        <v>6.6</v>
      </c>
      <c r="H750" cm="1">
        <f t="array" ref="H750">PERCENTILE(IF(Table1[Director Name] = Table1113[[#This Row],[Director Name]],Table1[imdb_score]),0.5)</f>
        <v>6.6</v>
      </c>
      <c r="I750" cm="1">
        <f t="array" ref="I750">PERCENTILE(IF(Table1[Director Name] = Table1113[[#This Row],[Director Name]],Table1[imdb_score]),0.75)</f>
        <v>6.6</v>
      </c>
      <c r="J750" cm="1">
        <f t="array" ref="J750">PERCENTILE(IF(Table1[Director Name] = Table1113[[#This Row],[Director Name]],Table1[imdb_score]),1)</f>
        <v>6.6</v>
      </c>
    </row>
    <row r="751" spans="4:10" hidden="1">
      <c r="D751" t="s">
        <v>3745</v>
      </c>
      <c r="E751">
        <f>AVERAGEIF(Table1[Director Name],Table1113[[#This Row],[Director Name]],Table1[imdb_score])</f>
        <v>6.6</v>
      </c>
      <c r="F751">
        <f>COUNTIF(Table1[Director Name],Table1113[[#This Row],[Director Name]])</f>
        <v>1</v>
      </c>
      <c r="G751" cm="1">
        <f t="array" ref="G751">PERCENTILE(IF(Table1[Director Name] = Table1113[[#This Row],[Director Name]],Table1[imdb_score]),0.25)</f>
        <v>6.6</v>
      </c>
      <c r="H751" cm="1">
        <f t="array" ref="H751">PERCENTILE(IF(Table1[Director Name] = Table1113[[#This Row],[Director Name]],Table1[imdb_score]),0.5)</f>
        <v>6.6</v>
      </c>
      <c r="I751" cm="1">
        <f t="array" ref="I751">PERCENTILE(IF(Table1[Director Name] = Table1113[[#This Row],[Director Name]],Table1[imdb_score]),0.75)</f>
        <v>6.6</v>
      </c>
      <c r="J751" cm="1">
        <f t="array" ref="J751">PERCENTILE(IF(Table1[Director Name] = Table1113[[#This Row],[Director Name]],Table1[imdb_score]),1)</f>
        <v>6.6</v>
      </c>
    </row>
    <row r="752" spans="4:10" hidden="1">
      <c r="D752" t="s">
        <v>3760</v>
      </c>
      <c r="E752">
        <f>AVERAGEIF(Table1[Director Name],Table1113[[#This Row],[Director Name]],Table1[imdb_score])</f>
        <v>6.6</v>
      </c>
      <c r="F752">
        <f>COUNTIF(Table1[Director Name],Table1113[[#This Row],[Director Name]])</f>
        <v>1</v>
      </c>
      <c r="G752" cm="1">
        <f t="array" ref="G752">PERCENTILE(IF(Table1[Director Name] = Table1113[[#This Row],[Director Name]],Table1[imdb_score]),0.25)</f>
        <v>6.6</v>
      </c>
      <c r="H752" cm="1">
        <f t="array" ref="H752">PERCENTILE(IF(Table1[Director Name] = Table1113[[#This Row],[Director Name]],Table1[imdb_score]),0.5)</f>
        <v>6.6</v>
      </c>
      <c r="I752" cm="1">
        <f t="array" ref="I752">PERCENTILE(IF(Table1[Director Name] = Table1113[[#This Row],[Director Name]],Table1[imdb_score]),0.75)</f>
        <v>6.6</v>
      </c>
      <c r="J752" cm="1">
        <f t="array" ref="J752">PERCENTILE(IF(Table1[Director Name] = Table1113[[#This Row],[Director Name]],Table1[imdb_score]),1)</f>
        <v>6.6</v>
      </c>
    </row>
    <row r="753" spans="4:10" hidden="1">
      <c r="D753" t="s">
        <v>3781</v>
      </c>
      <c r="E753">
        <f>AVERAGEIF(Table1[Director Name],Table1113[[#This Row],[Director Name]],Table1[imdb_score])</f>
        <v>6.6</v>
      </c>
      <c r="F753">
        <f>COUNTIF(Table1[Director Name],Table1113[[#This Row],[Director Name]])</f>
        <v>1</v>
      </c>
      <c r="G753" cm="1">
        <f t="array" ref="G753">PERCENTILE(IF(Table1[Director Name] = Table1113[[#This Row],[Director Name]],Table1[imdb_score]),0.25)</f>
        <v>6.6</v>
      </c>
      <c r="H753" cm="1">
        <f t="array" ref="H753">PERCENTILE(IF(Table1[Director Name] = Table1113[[#This Row],[Director Name]],Table1[imdb_score]),0.5)</f>
        <v>6.6</v>
      </c>
      <c r="I753" cm="1">
        <f t="array" ref="I753">PERCENTILE(IF(Table1[Director Name] = Table1113[[#This Row],[Director Name]],Table1[imdb_score]),0.75)</f>
        <v>6.6</v>
      </c>
      <c r="J753" cm="1">
        <f t="array" ref="J753">PERCENTILE(IF(Table1[Director Name] = Table1113[[#This Row],[Director Name]],Table1[imdb_score]),1)</f>
        <v>6.6</v>
      </c>
    </row>
    <row r="754" spans="4:10" hidden="1">
      <c r="D754" t="s">
        <v>2812</v>
      </c>
      <c r="E754">
        <f>AVERAGEIF(Table1[Director Name],Table1113[[#This Row],[Director Name]],Table1[imdb_score])</f>
        <v>6.6</v>
      </c>
      <c r="F754">
        <f>COUNTIF(Table1[Director Name],Table1113[[#This Row],[Director Name]])</f>
        <v>1</v>
      </c>
      <c r="G754" cm="1">
        <f t="array" ref="G754">PERCENTILE(IF(Table1[Director Name] = Table1113[[#This Row],[Director Name]],Table1[imdb_score]),0.25)</f>
        <v>6.6</v>
      </c>
      <c r="H754" cm="1">
        <f t="array" ref="H754">PERCENTILE(IF(Table1[Director Name] = Table1113[[#This Row],[Director Name]],Table1[imdb_score]),0.5)</f>
        <v>6.6</v>
      </c>
      <c r="I754" cm="1">
        <f t="array" ref="I754">PERCENTILE(IF(Table1[Director Name] = Table1113[[#This Row],[Director Name]],Table1[imdb_score]),0.75)</f>
        <v>6.6</v>
      </c>
      <c r="J754" cm="1">
        <f t="array" ref="J754">PERCENTILE(IF(Table1[Director Name] = Table1113[[#This Row],[Director Name]],Table1[imdb_score]),1)</f>
        <v>6.6</v>
      </c>
    </row>
    <row r="755" spans="4:10" hidden="1">
      <c r="D755" t="s">
        <v>4025</v>
      </c>
      <c r="E755">
        <f>AVERAGEIF(Table1[Director Name],Table1113[[#This Row],[Director Name]],Table1[imdb_score])</f>
        <v>6.6</v>
      </c>
      <c r="F755">
        <f>COUNTIF(Table1[Director Name],Table1113[[#This Row],[Director Name]])</f>
        <v>1</v>
      </c>
      <c r="G755" cm="1">
        <f t="array" ref="G755">PERCENTILE(IF(Table1[Director Name] = Table1113[[#This Row],[Director Name]],Table1[imdb_score]),0.25)</f>
        <v>6.6</v>
      </c>
      <c r="H755" cm="1">
        <f t="array" ref="H755">PERCENTILE(IF(Table1[Director Name] = Table1113[[#This Row],[Director Name]],Table1[imdb_score]),0.5)</f>
        <v>6.6</v>
      </c>
      <c r="I755" cm="1">
        <f t="array" ref="I755">PERCENTILE(IF(Table1[Director Name] = Table1113[[#This Row],[Director Name]],Table1[imdb_score]),0.75)</f>
        <v>6.6</v>
      </c>
      <c r="J755" cm="1">
        <f t="array" ref="J755">PERCENTILE(IF(Table1[Director Name] = Table1113[[#This Row],[Director Name]],Table1[imdb_score]),1)</f>
        <v>6.6</v>
      </c>
    </row>
    <row r="756" spans="4:10" hidden="1">
      <c r="D756" t="s">
        <v>4135</v>
      </c>
      <c r="E756">
        <f>AVERAGEIF(Table1[Director Name],Table1113[[#This Row],[Director Name]],Table1[imdb_score])</f>
        <v>6.6</v>
      </c>
      <c r="F756">
        <f>COUNTIF(Table1[Director Name],Table1113[[#This Row],[Director Name]])</f>
        <v>1</v>
      </c>
      <c r="G756" cm="1">
        <f t="array" ref="G756">PERCENTILE(IF(Table1[Director Name] = Table1113[[#This Row],[Director Name]],Table1[imdb_score]),0.25)</f>
        <v>6.6</v>
      </c>
      <c r="H756" cm="1">
        <f t="array" ref="H756">PERCENTILE(IF(Table1[Director Name] = Table1113[[#This Row],[Director Name]],Table1[imdb_score]),0.5)</f>
        <v>6.6</v>
      </c>
      <c r="I756" cm="1">
        <f t="array" ref="I756">PERCENTILE(IF(Table1[Director Name] = Table1113[[#This Row],[Director Name]],Table1[imdb_score]),0.75)</f>
        <v>6.6</v>
      </c>
      <c r="J756" cm="1">
        <f t="array" ref="J756">PERCENTILE(IF(Table1[Director Name] = Table1113[[#This Row],[Director Name]],Table1[imdb_score]),1)</f>
        <v>6.6</v>
      </c>
    </row>
    <row r="757" spans="4:10" hidden="1">
      <c r="D757" t="s">
        <v>4249</v>
      </c>
      <c r="E757">
        <f>AVERAGEIF(Table1[Director Name],Table1113[[#This Row],[Director Name]],Table1[imdb_score])</f>
        <v>6.6</v>
      </c>
      <c r="F757">
        <f>COUNTIF(Table1[Director Name],Table1113[[#This Row],[Director Name]])</f>
        <v>1</v>
      </c>
      <c r="G757" cm="1">
        <f t="array" ref="G757">PERCENTILE(IF(Table1[Director Name] = Table1113[[#This Row],[Director Name]],Table1[imdb_score]),0.25)</f>
        <v>6.6</v>
      </c>
      <c r="H757" cm="1">
        <f t="array" ref="H757">PERCENTILE(IF(Table1[Director Name] = Table1113[[#This Row],[Director Name]],Table1[imdb_score]),0.5)</f>
        <v>6.6</v>
      </c>
      <c r="I757" cm="1">
        <f t="array" ref="I757">PERCENTILE(IF(Table1[Director Name] = Table1113[[#This Row],[Director Name]],Table1[imdb_score]),0.75)</f>
        <v>6.6</v>
      </c>
      <c r="J757" cm="1">
        <f t="array" ref="J757">PERCENTILE(IF(Table1[Director Name] = Table1113[[#This Row],[Director Name]],Table1[imdb_score]),1)</f>
        <v>6.6</v>
      </c>
    </row>
    <row r="758" spans="4:10" hidden="1">
      <c r="D758" t="s">
        <v>4254</v>
      </c>
      <c r="E758">
        <f>AVERAGEIF(Table1[Director Name],Table1113[[#This Row],[Director Name]],Table1[imdb_score])</f>
        <v>6.6</v>
      </c>
      <c r="F758">
        <f>COUNTIF(Table1[Director Name],Table1113[[#This Row],[Director Name]])</f>
        <v>1</v>
      </c>
      <c r="G758" cm="1">
        <f t="array" ref="G758">PERCENTILE(IF(Table1[Director Name] = Table1113[[#This Row],[Director Name]],Table1[imdb_score]),0.25)</f>
        <v>6.6</v>
      </c>
      <c r="H758" cm="1">
        <f t="array" ref="H758">PERCENTILE(IF(Table1[Director Name] = Table1113[[#This Row],[Director Name]],Table1[imdb_score]),0.5)</f>
        <v>6.6</v>
      </c>
      <c r="I758" cm="1">
        <f t="array" ref="I758">PERCENTILE(IF(Table1[Director Name] = Table1113[[#This Row],[Director Name]],Table1[imdb_score]),0.75)</f>
        <v>6.6</v>
      </c>
      <c r="J758" cm="1">
        <f t="array" ref="J758">PERCENTILE(IF(Table1[Director Name] = Table1113[[#This Row],[Director Name]],Table1[imdb_score]),1)</f>
        <v>6.6</v>
      </c>
    </row>
    <row r="759" spans="4:10" hidden="1">
      <c r="D759" t="s">
        <v>4325</v>
      </c>
      <c r="E759">
        <f>AVERAGEIF(Table1[Director Name],Table1113[[#This Row],[Director Name]],Table1[imdb_score])</f>
        <v>6.6</v>
      </c>
      <c r="F759">
        <f>COUNTIF(Table1[Director Name],Table1113[[#This Row],[Director Name]])</f>
        <v>1</v>
      </c>
      <c r="G759" cm="1">
        <f t="array" ref="G759">PERCENTILE(IF(Table1[Director Name] = Table1113[[#This Row],[Director Name]],Table1[imdb_score]),0.25)</f>
        <v>6.6</v>
      </c>
      <c r="H759" cm="1">
        <f t="array" ref="H759">PERCENTILE(IF(Table1[Director Name] = Table1113[[#This Row],[Director Name]],Table1[imdb_score]),0.5)</f>
        <v>6.6</v>
      </c>
      <c r="I759" cm="1">
        <f t="array" ref="I759">PERCENTILE(IF(Table1[Director Name] = Table1113[[#This Row],[Director Name]],Table1[imdb_score]),0.75)</f>
        <v>6.6</v>
      </c>
      <c r="J759" cm="1">
        <f t="array" ref="J759">PERCENTILE(IF(Table1[Director Name] = Table1113[[#This Row],[Director Name]],Table1[imdb_score]),1)</f>
        <v>6.6</v>
      </c>
    </row>
    <row r="760" spans="4:10" hidden="1">
      <c r="D760" t="s">
        <v>4389</v>
      </c>
      <c r="E760">
        <f>AVERAGEIF(Table1[Director Name],Table1113[[#This Row],[Director Name]],Table1[imdb_score])</f>
        <v>6.6</v>
      </c>
      <c r="F760">
        <f>COUNTIF(Table1[Director Name],Table1113[[#This Row],[Director Name]])</f>
        <v>1</v>
      </c>
      <c r="G760" cm="1">
        <f t="array" ref="G760">PERCENTILE(IF(Table1[Director Name] = Table1113[[#This Row],[Director Name]],Table1[imdb_score]),0.25)</f>
        <v>6.6</v>
      </c>
      <c r="H760" cm="1">
        <f t="array" ref="H760">PERCENTILE(IF(Table1[Director Name] = Table1113[[#This Row],[Director Name]],Table1[imdb_score]),0.5)</f>
        <v>6.6</v>
      </c>
      <c r="I760" cm="1">
        <f t="array" ref="I760">PERCENTILE(IF(Table1[Director Name] = Table1113[[#This Row],[Director Name]],Table1[imdb_score]),0.75)</f>
        <v>6.6</v>
      </c>
      <c r="J760" cm="1">
        <f t="array" ref="J760">PERCENTILE(IF(Table1[Director Name] = Table1113[[#This Row],[Director Name]],Table1[imdb_score]),1)</f>
        <v>6.6</v>
      </c>
    </row>
    <row r="761" spans="4:10" hidden="1">
      <c r="D761" t="s">
        <v>4421</v>
      </c>
      <c r="E761">
        <f>AVERAGEIF(Table1[Director Name],Table1113[[#This Row],[Director Name]],Table1[imdb_score])</f>
        <v>6.6</v>
      </c>
      <c r="F761">
        <f>COUNTIF(Table1[Director Name],Table1113[[#This Row],[Director Name]])</f>
        <v>1</v>
      </c>
      <c r="G761" cm="1">
        <f t="array" ref="G761">PERCENTILE(IF(Table1[Director Name] = Table1113[[#This Row],[Director Name]],Table1[imdb_score]),0.25)</f>
        <v>6.6</v>
      </c>
      <c r="H761" cm="1">
        <f t="array" ref="H761">PERCENTILE(IF(Table1[Director Name] = Table1113[[#This Row],[Director Name]],Table1[imdb_score]),0.5)</f>
        <v>6.6</v>
      </c>
      <c r="I761" cm="1">
        <f t="array" ref="I761">PERCENTILE(IF(Table1[Director Name] = Table1113[[#This Row],[Director Name]],Table1[imdb_score]),0.75)</f>
        <v>6.6</v>
      </c>
      <c r="J761" cm="1">
        <f t="array" ref="J761">PERCENTILE(IF(Table1[Director Name] = Table1113[[#This Row],[Director Name]],Table1[imdb_score]),1)</f>
        <v>6.6</v>
      </c>
    </row>
    <row r="762" spans="4:10" hidden="1">
      <c r="D762" t="s">
        <v>4507</v>
      </c>
      <c r="E762">
        <f>AVERAGEIF(Table1[Director Name],Table1113[[#This Row],[Director Name]],Table1[imdb_score])</f>
        <v>6.6</v>
      </c>
      <c r="F762">
        <f>COUNTIF(Table1[Director Name],Table1113[[#This Row],[Director Name]])</f>
        <v>1</v>
      </c>
      <c r="G762" cm="1">
        <f t="array" ref="G762">PERCENTILE(IF(Table1[Director Name] = Table1113[[#This Row],[Director Name]],Table1[imdb_score]),0.25)</f>
        <v>6.6</v>
      </c>
      <c r="H762" cm="1">
        <f t="array" ref="H762">PERCENTILE(IF(Table1[Director Name] = Table1113[[#This Row],[Director Name]],Table1[imdb_score]),0.5)</f>
        <v>6.6</v>
      </c>
      <c r="I762" cm="1">
        <f t="array" ref="I762">PERCENTILE(IF(Table1[Director Name] = Table1113[[#This Row],[Director Name]],Table1[imdb_score]),0.75)</f>
        <v>6.6</v>
      </c>
      <c r="J762" cm="1">
        <f t="array" ref="J762">PERCENTILE(IF(Table1[Director Name] = Table1113[[#This Row],[Director Name]],Table1[imdb_score]),1)</f>
        <v>6.6</v>
      </c>
    </row>
    <row r="763" spans="4:10" hidden="1">
      <c r="D763" t="s">
        <v>4554</v>
      </c>
      <c r="E763">
        <f>AVERAGEIF(Table1[Director Name],Table1113[[#This Row],[Director Name]],Table1[imdb_score])</f>
        <v>6.6</v>
      </c>
      <c r="F763">
        <f>COUNTIF(Table1[Director Name],Table1113[[#This Row],[Director Name]])</f>
        <v>1</v>
      </c>
      <c r="G763" cm="1">
        <f t="array" ref="G763">PERCENTILE(IF(Table1[Director Name] = Table1113[[#This Row],[Director Name]],Table1[imdb_score]),0.25)</f>
        <v>6.6</v>
      </c>
      <c r="H763" cm="1">
        <f t="array" ref="H763">PERCENTILE(IF(Table1[Director Name] = Table1113[[#This Row],[Director Name]],Table1[imdb_score]),0.5)</f>
        <v>6.6</v>
      </c>
      <c r="I763" cm="1">
        <f t="array" ref="I763">PERCENTILE(IF(Table1[Director Name] = Table1113[[#This Row],[Director Name]],Table1[imdb_score]),0.75)</f>
        <v>6.6</v>
      </c>
      <c r="J763" cm="1">
        <f t="array" ref="J763">PERCENTILE(IF(Table1[Director Name] = Table1113[[#This Row],[Director Name]],Table1[imdb_score]),1)</f>
        <v>6.6</v>
      </c>
    </row>
    <row r="764" spans="4:10" hidden="1">
      <c r="D764" t="s">
        <v>4651</v>
      </c>
      <c r="E764">
        <f>AVERAGEIF(Table1[Director Name],Table1113[[#This Row],[Director Name]],Table1[imdb_score])</f>
        <v>6.6</v>
      </c>
      <c r="F764">
        <f>COUNTIF(Table1[Director Name],Table1113[[#This Row],[Director Name]])</f>
        <v>1</v>
      </c>
      <c r="G764" cm="1">
        <f t="array" ref="G764">PERCENTILE(IF(Table1[Director Name] = Table1113[[#This Row],[Director Name]],Table1[imdb_score]),0.25)</f>
        <v>6.6</v>
      </c>
      <c r="H764" cm="1">
        <f t="array" ref="H764">PERCENTILE(IF(Table1[Director Name] = Table1113[[#This Row],[Director Name]],Table1[imdb_score]),0.5)</f>
        <v>6.6</v>
      </c>
      <c r="I764" cm="1">
        <f t="array" ref="I764">PERCENTILE(IF(Table1[Director Name] = Table1113[[#This Row],[Director Name]],Table1[imdb_score]),0.75)</f>
        <v>6.6</v>
      </c>
      <c r="J764" cm="1">
        <f t="array" ref="J764">PERCENTILE(IF(Table1[Director Name] = Table1113[[#This Row],[Director Name]],Table1[imdb_score]),1)</f>
        <v>6.6</v>
      </c>
    </row>
    <row r="765" spans="4:10" hidden="1">
      <c r="D765" t="s">
        <v>4749</v>
      </c>
      <c r="E765">
        <f>AVERAGEIF(Table1[Director Name],Table1113[[#This Row],[Director Name]],Table1[imdb_score])</f>
        <v>6.6</v>
      </c>
      <c r="F765">
        <f>COUNTIF(Table1[Director Name],Table1113[[#This Row],[Director Name]])</f>
        <v>1</v>
      </c>
      <c r="G765" cm="1">
        <f t="array" ref="G765">PERCENTILE(IF(Table1[Director Name] = Table1113[[#This Row],[Director Name]],Table1[imdb_score]),0.25)</f>
        <v>6.6</v>
      </c>
      <c r="H765" cm="1">
        <f t="array" ref="H765">PERCENTILE(IF(Table1[Director Name] = Table1113[[#This Row],[Director Name]],Table1[imdb_score]),0.5)</f>
        <v>6.6</v>
      </c>
      <c r="I765" cm="1">
        <f t="array" ref="I765">PERCENTILE(IF(Table1[Director Name] = Table1113[[#This Row],[Director Name]],Table1[imdb_score]),0.75)</f>
        <v>6.6</v>
      </c>
      <c r="J765" cm="1">
        <f t="array" ref="J765">PERCENTILE(IF(Table1[Director Name] = Table1113[[#This Row],[Director Name]],Table1[imdb_score]),1)</f>
        <v>6.6</v>
      </c>
    </row>
    <row r="766" spans="4:10" hidden="1">
      <c r="D766" t="s">
        <v>4871</v>
      </c>
      <c r="E766">
        <f>AVERAGEIF(Table1[Director Name],Table1113[[#This Row],[Director Name]],Table1[imdb_score])</f>
        <v>6.6</v>
      </c>
      <c r="F766">
        <f>COUNTIF(Table1[Director Name],Table1113[[#This Row],[Director Name]])</f>
        <v>1</v>
      </c>
      <c r="G766" cm="1">
        <f t="array" ref="G766">PERCENTILE(IF(Table1[Director Name] = Table1113[[#This Row],[Director Name]],Table1[imdb_score]),0.25)</f>
        <v>6.6</v>
      </c>
      <c r="H766" cm="1">
        <f t="array" ref="H766">PERCENTILE(IF(Table1[Director Name] = Table1113[[#This Row],[Director Name]],Table1[imdb_score]),0.5)</f>
        <v>6.6</v>
      </c>
      <c r="I766" cm="1">
        <f t="array" ref="I766">PERCENTILE(IF(Table1[Director Name] = Table1113[[#This Row],[Director Name]],Table1[imdb_score]),0.75)</f>
        <v>6.6</v>
      </c>
      <c r="J766" cm="1">
        <f t="array" ref="J766">PERCENTILE(IF(Table1[Director Name] = Table1113[[#This Row],[Director Name]],Table1[imdb_score]),1)</f>
        <v>6.6</v>
      </c>
    </row>
    <row r="767" spans="4:10" hidden="1">
      <c r="D767" t="s">
        <v>334</v>
      </c>
      <c r="E767">
        <f>AVERAGEIF(Table1[Director Name],Table1113[[#This Row],[Director Name]],Table1[imdb_score])</f>
        <v>6.6</v>
      </c>
      <c r="F767">
        <f>COUNTIF(Table1[Director Name],Table1113[[#This Row],[Director Name]])</f>
        <v>1</v>
      </c>
      <c r="G767" cm="1">
        <f t="array" ref="G767">PERCENTILE(IF(Table1[Director Name] = Table1113[[#This Row],[Director Name]],Table1[imdb_score]),0.25)</f>
        <v>6.6</v>
      </c>
      <c r="H767" cm="1">
        <f t="array" ref="H767">PERCENTILE(IF(Table1[Director Name] = Table1113[[#This Row],[Director Name]],Table1[imdb_score]),0.5)</f>
        <v>6.6</v>
      </c>
      <c r="I767" cm="1">
        <f t="array" ref="I767">PERCENTILE(IF(Table1[Director Name] = Table1113[[#This Row],[Director Name]],Table1[imdb_score]),0.75)</f>
        <v>6.6</v>
      </c>
      <c r="J767" cm="1">
        <f t="array" ref="J767">PERCENTILE(IF(Table1[Director Name] = Table1113[[#This Row],[Director Name]],Table1[imdb_score]),1)</f>
        <v>6.6</v>
      </c>
    </row>
    <row r="768" spans="4:10" hidden="1">
      <c r="D768" t="s">
        <v>5142</v>
      </c>
      <c r="E768">
        <f>AVERAGEIF(Table1[Director Name],Table1113[[#This Row],[Director Name]],Table1[imdb_score])</f>
        <v>6.6</v>
      </c>
      <c r="F768">
        <f>COUNTIF(Table1[Director Name],Table1113[[#This Row],[Director Name]])</f>
        <v>1</v>
      </c>
      <c r="G768" cm="1">
        <f t="array" ref="G768">PERCENTILE(IF(Table1[Director Name] = Table1113[[#This Row],[Director Name]],Table1[imdb_score]),0.25)</f>
        <v>6.6</v>
      </c>
      <c r="H768" cm="1">
        <f t="array" ref="H768">PERCENTILE(IF(Table1[Director Name] = Table1113[[#This Row],[Director Name]],Table1[imdb_score]),0.5)</f>
        <v>6.6</v>
      </c>
      <c r="I768" cm="1">
        <f t="array" ref="I768">PERCENTILE(IF(Table1[Director Name] = Table1113[[#This Row],[Director Name]],Table1[imdb_score]),0.75)</f>
        <v>6.6</v>
      </c>
      <c r="J768" cm="1">
        <f t="array" ref="J768">PERCENTILE(IF(Table1[Director Name] = Table1113[[#This Row],[Director Name]],Table1[imdb_score]),1)</f>
        <v>6.6</v>
      </c>
    </row>
    <row r="769" spans="4:10" hidden="1">
      <c r="D769" t="s">
        <v>5372</v>
      </c>
      <c r="E769">
        <f>AVERAGEIF(Table1[Director Name],Table1113[[#This Row],[Director Name]],Table1[imdb_score])</f>
        <v>6.6</v>
      </c>
      <c r="F769">
        <f>COUNTIF(Table1[Director Name],Table1113[[#This Row],[Director Name]])</f>
        <v>1</v>
      </c>
      <c r="G769" cm="1">
        <f t="array" ref="G769">PERCENTILE(IF(Table1[Director Name] = Table1113[[#This Row],[Director Name]],Table1[imdb_score]),0.25)</f>
        <v>6.6</v>
      </c>
      <c r="H769" cm="1">
        <f t="array" ref="H769">PERCENTILE(IF(Table1[Director Name] = Table1113[[#This Row],[Director Name]],Table1[imdb_score]),0.5)</f>
        <v>6.6</v>
      </c>
      <c r="I769" cm="1">
        <f t="array" ref="I769">PERCENTILE(IF(Table1[Director Name] = Table1113[[#This Row],[Director Name]],Table1[imdb_score]),0.75)</f>
        <v>6.6</v>
      </c>
      <c r="J769" cm="1">
        <f t="array" ref="J769">PERCENTILE(IF(Table1[Director Name] = Table1113[[#This Row],[Director Name]],Table1[imdb_score]),1)</f>
        <v>6.6</v>
      </c>
    </row>
    <row r="770" spans="4:10" hidden="1">
      <c r="D770" t="s">
        <v>1342</v>
      </c>
      <c r="E770">
        <f>AVERAGEIF(Table1[Director Name],Table1113[[#This Row],[Director Name]],Table1[imdb_score])</f>
        <v>6.6</v>
      </c>
      <c r="F770">
        <f>COUNTIF(Table1[Director Name],Table1113[[#This Row],[Director Name]])</f>
        <v>1</v>
      </c>
      <c r="G770" cm="1">
        <f t="array" ref="G770">PERCENTILE(IF(Table1[Director Name] = Table1113[[#This Row],[Director Name]],Table1[imdb_score]),0.25)</f>
        <v>6.6</v>
      </c>
      <c r="H770" cm="1">
        <f t="array" ref="H770">PERCENTILE(IF(Table1[Director Name] = Table1113[[#This Row],[Director Name]],Table1[imdb_score]),0.5)</f>
        <v>6.6</v>
      </c>
      <c r="I770" cm="1">
        <f t="array" ref="I770">PERCENTILE(IF(Table1[Director Name] = Table1113[[#This Row],[Director Name]],Table1[imdb_score]),0.75)</f>
        <v>6.6</v>
      </c>
      <c r="J770" cm="1">
        <f t="array" ref="J770">PERCENTILE(IF(Table1[Director Name] = Table1113[[#This Row],[Director Name]],Table1[imdb_score]),1)</f>
        <v>6.6</v>
      </c>
    </row>
    <row r="771" spans="4:10" hidden="1">
      <c r="D771" t="s">
        <v>5604</v>
      </c>
      <c r="E771">
        <f>AVERAGEIF(Table1[Director Name],Table1113[[#This Row],[Director Name]],Table1[imdb_score])</f>
        <v>6.6</v>
      </c>
      <c r="F771">
        <f>COUNTIF(Table1[Director Name],Table1113[[#This Row],[Director Name]])</f>
        <v>1</v>
      </c>
      <c r="G771" cm="1">
        <f t="array" ref="G771">PERCENTILE(IF(Table1[Director Name] = Table1113[[#This Row],[Director Name]],Table1[imdb_score]),0.25)</f>
        <v>6.6</v>
      </c>
      <c r="H771" cm="1">
        <f t="array" ref="H771">PERCENTILE(IF(Table1[Director Name] = Table1113[[#This Row],[Director Name]],Table1[imdb_score]),0.5)</f>
        <v>6.6</v>
      </c>
      <c r="I771" cm="1">
        <f t="array" ref="I771">PERCENTILE(IF(Table1[Director Name] = Table1113[[#This Row],[Director Name]],Table1[imdb_score]),0.75)</f>
        <v>6.6</v>
      </c>
      <c r="J771" cm="1">
        <f t="array" ref="J771">PERCENTILE(IF(Table1[Director Name] = Table1113[[#This Row],[Director Name]],Table1[imdb_score]),1)</f>
        <v>6.6</v>
      </c>
    </row>
    <row r="772" spans="4:10" hidden="1">
      <c r="D772" t="s">
        <v>5443</v>
      </c>
      <c r="E772">
        <f>AVERAGEIF(Table1[Director Name],Table1113[[#This Row],[Director Name]],Table1[imdb_score])</f>
        <v>6.6</v>
      </c>
      <c r="F772">
        <f>COUNTIF(Table1[Director Name],Table1113[[#This Row],[Director Name]])</f>
        <v>1</v>
      </c>
      <c r="G772" cm="1">
        <f t="array" ref="G772">PERCENTILE(IF(Table1[Director Name] = Table1113[[#This Row],[Director Name]],Table1[imdb_score]),0.25)</f>
        <v>6.6</v>
      </c>
      <c r="H772" cm="1">
        <f t="array" ref="H772">PERCENTILE(IF(Table1[Director Name] = Table1113[[#This Row],[Director Name]],Table1[imdb_score]),0.5)</f>
        <v>6.6</v>
      </c>
      <c r="I772" cm="1">
        <f t="array" ref="I772">PERCENTILE(IF(Table1[Director Name] = Table1113[[#This Row],[Director Name]],Table1[imdb_score]),0.75)</f>
        <v>6.6</v>
      </c>
      <c r="J772" cm="1">
        <f t="array" ref="J772">PERCENTILE(IF(Table1[Director Name] = Table1113[[#This Row],[Director Name]],Table1[imdb_score]),1)</f>
        <v>6.6</v>
      </c>
    </row>
    <row r="773" spans="4:10" hidden="1">
      <c r="D773" t="s">
        <v>2643</v>
      </c>
      <c r="E773">
        <f>AVERAGEIF(Table1[Director Name],Table1113[[#This Row],[Director Name]],Table1[imdb_score])</f>
        <v>6.6</v>
      </c>
      <c r="F773">
        <f>COUNTIF(Table1[Director Name],Table1113[[#This Row],[Director Name]])</f>
        <v>1</v>
      </c>
      <c r="G773" cm="1">
        <f t="array" ref="G773">PERCENTILE(IF(Table1[Director Name] = Table1113[[#This Row],[Director Name]],Table1[imdb_score]),0.25)</f>
        <v>6.6</v>
      </c>
      <c r="H773" cm="1">
        <f t="array" ref="H773">PERCENTILE(IF(Table1[Director Name] = Table1113[[#This Row],[Director Name]],Table1[imdb_score]),0.5)</f>
        <v>6.6</v>
      </c>
      <c r="I773" cm="1">
        <f t="array" ref="I773">PERCENTILE(IF(Table1[Director Name] = Table1113[[#This Row],[Director Name]],Table1[imdb_score]),0.75)</f>
        <v>6.6</v>
      </c>
      <c r="J773" cm="1">
        <f t="array" ref="J773">PERCENTILE(IF(Table1[Director Name] = Table1113[[#This Row],[Director Name]],Table1[imdb_score]),1)</f>
        <v>6.6</v>
      </c>
    </row>
    <row r="774" spans="4:10" hidden="1">
      <c r="D774" t="s">
        <v>5798</v>
      </c>
      <c r="E774">
        <f>AVERAGEIF(Table1[Director Name],Table1113[[#This Row],[Director Name]],Table1[imdb_score])</f>
        <v>6.6</v>
      </c>
      <c r="F774">
        <f>COUNTIF(Table1[Director Name],Table1113[[#This Row],[Director Name]])</f>
        <v>1</v>
      </c>
      <c r="G774" cm="1">
        <f t="array" ref="G774">PERCENTILE(IF(Table1[Director Name] = Table1113[[#This Row],[Director Name]],Table1[imdb_score]),0.25)</f>
        <v>6.6</v>
      </c>
      <c r="H774" cm="1">
        <f t="array" ref="H774">PERCENTILE(IF(Table1[Director Name] = Table1113[[#This Row],[Director Name]],Table1[imdb_score]),0.5)</f>
        <v>6.6</v>
      </c>
      <c r="I774" cm="1">
        <f t="array" ref="I774">PERCENTILE(IF(Table1[Director Name] = Table1113[[#This Row],[Director Name]],Table1[imdb_score]),0.75)</f>
        <v>6.6</v>
      </c>
      <c r="J774" cm="1">
        <f t="array" ref="J774">PERCENTILE(IF(Table1[Director Name] = Table1113[[#This Row],[Director Name]],Table1[imdb_score]),1)</f>
        <v>6.6</v>
      </c>
    </row>
    <row r="775" spans="4:10" hidden="1">
      <c r="D775" t="s">
        <v>6127</v>
      </c>
      <c r="E775">
        <f>AVERAGEIF(Table1[Director Name],Table1113[[#This Row],[Director Name]],Table1[imdb_score])</f>
        <v>6.6</v>
      </c>
      <c r="F775">
        <f>COUNTIF(Table1[Director Name],Table1113[[#This Row],[Director Name]])</f>
        <v>1</v>
      </c>
      <c r="G775" cm="1">
        <f t="array" ref="G775">PERCENTILE(IF(Table1[Director Name] = Table1113[[#This Row],[Director Name]],Table1[imdb_score]),0.25)</f>
        <v>6.6</v>
      </c>
      <c r="H775" cm="1">
        <f t="array" ref="H775">PERCENTILE(IF(Table1[Director Name] = Table1113[[#This Row],[Director Name]],Table1[imdb_score]),0.5)</f>
        <v>6.6</v>
      </c>
      <c r="I775" cm="1">
        <f t="array" ref="I775">PERCENTILE(IF(Table1[Director Name] = Table1113[[#This Row],[Director Name]],Table1[imdb_score]),0.75)</f>
        <v>6.6</v>
      </c>
      <c r="J775" cm="1">
        <f t="array" ref="J775">PERCENTILE(IF(Table1[Director Name] = Table1113[[#This Row],[Director Name]],Table1[imdb_score]),1)</f>
        <v>6.6</v>
      </c>
    </row>
    <row r="776" spans="4:10" hidden="1">
      <c r="D776" t="s">
        <v>6175</v>
      </c>
      <c r="E776">
        <f>AVERAGEIF(Table1[Director Name],Table1113[[#This Row],[Director Name]],Table1[imdb_score])</f>
        <v>6.6</v>
      </c>
      <c r="F776">
        <f>COUNTIF(Table1[Director Name],Table1113[[#This Row],[Director Name]])</f>
        <v>1</v>
      </c>
      <c r="G776" cm="1">
        <f t="array" ref="G776">PERCENTILE(IF(Table1[Director Name] = Table1113[[#This Row],[Director Name]],Table1[imdb_score]),0.25)</f>
        <v>6.6</v>
      </c>
      <c r="H776" cm="1">
        <f t="array" ref="H776">PERCENTILE(IF(Table1[Director Name] = Table1113[[#This Row],[Director Name]],Table1[imdb_score]),0.5)</f>
        <v>6.6</v>
      </c>
      <c r="I776" cm="1">
        <f t="array" ref="I776">PERCENTILE(IF(Table1[Director Name] = Table1113[[#This Row],[Director Name]],Table1[imdb_score]),0.75)</f>
        <v>6.6</v>
      </c>
      <c r="J776" cm="1">
        <f t="array" ref="J776">PERCENTILE(IF(Table1[Director Name] = Table1113[[#This Row],[Director Name]],Table1[imdb_score]),1)</f>
        <v>6.6</v>
      </c>
    </row>
    <row r="777" spans="4:10" hidden="1">
      <c r="D777" t="s">
        <v>6196</v>
      </c>
      <c r="E777">
        <f>AVERAGEIF(Table1[Director Name],Table1113[[#This Row],[Director Name]],Table1[imdb_score])</f>
        <v>6.6</v>
      </c>
      <c r="F777">
        <f>COUNTIF(Table1[Director Name],Table1113[[#This Row],[Director Name]])</f>
        <v>1</v>
      </c>
      <c r="G777" cm="1">
        <f t="array" ref="G777">PERCENTILE(IF(Table1[Director Name] = Table1113[[#This Row],[Director Name]],Table1[imdb_score]),0.25)</f>
        <v>6.6</v>
      </c>
      <c r="H777" cm="1">
        <f t="array" ref="H777">PERCENTILE(IF(Table1[Director Name] = Table1113[[#This Row],[Director Name]],Table1[imdb_score]),0.5)</f>
        <v>6.6</v>
      </c>
      <c r="I777" cm="1">
        <f t="array" ref="I777">PERCENTILE(IF(Table1[Director Name] = Table1113[[#This Row],[Director Name]],Table1[imdb_score]),0.75)</f>
        <v>6.6</v>
      </c>
      <c r="J777" cm="1">
        <f t="array" ref="J777">PERCENTILE(IF(Table1[Director Name] = Table1113[[#This Row],[Director Name]],Table1[imdb_score]),1)</f>
        <v>6.6</v>
      </c>
    </row>
    <row r="778" spans="4:10" hidden="1">
      <c r="D778" t="s">
        <v>6286</v>
      </c>
      <c r="E778">
        <f>AVERAGEIF(Table1[Director Name],Table1113[[#This Row],[Director Name]],Table1[imdb_score])</f>
        <v>6.6</v>
      </c>
      <c r="F778">
        <f>COUNTIF(Table1[Director Name],Table1113[[#This Row],[Director Name]])</f>
        <v>1</v>
      </c>
      <c r="G778" cm="1">
        <f t="array" ref="G778">PERCENTILE(IF(Table1[Director Name] = Table1113[[#This Row],[Director Name]],Table1[imdb_score]),0.25)</f>
        <v>6.6</v>
      </c>
      <c r="H778" cm="1">
        <f t="array" ref="H778">PERCENTILE(IF(Table1[Director Name] = Table1113[[#This Row],[Director Name]],Table1[imdb_score]),0.5)</f>
        <v>6.6</v>
      </c>
      <c r="I778" cm="1">
        <f t="array" ref="I778">PERCENTILE(IF(Table1[Director Name] = Table1113[[#This Row],[Director Name]],Table1[imdb_score]),0.75)</f>
        <v>6.6</v>
      </c>
      <c r="J778" cm="1">
        <f t="array" ref="J778">PERCENTILE(IF(Table1[Director Name] = Table1113[[#This Row],[Director Name]],Table1[imdb_score]),1)</f>
        <v>6.6</v>
      </c>
    </row>
    <row r="779" spans="4:10" hidden="1">
      <c r="D779" t="s">
        <v>6313</v>
      </c>
      <c r="E779">
        <f>AVERAGEIF(Table1[Director Name],Table1113[[#This Row],[Director Name]],Table1[imdb_score])</f>
        <v>6.6</v>
      </c>
      <c r="F779">
        <f>COUNTIF(Table1[Director Name],Table1113[[#This Row],[Director Name]])</f>
        <v>1</v>
      </c>
      <c r="G779" cm="1">
        <f t="array" ref="G779">PERCENTILE(IF(Table1[Director Name] = Table1113[[#This Row],[Director Name]],Table1[imdb_score]),0.25)</f>
        <v>6.6</v>
      </c>
      <c r="H779" cm="1">
        <f t="array" ref="H779">PERCENTILE(IF(Table1[Director Name] = Table1113[[#This Row],[Director Name]],Table1[imdb_score]),0.5)</f>
        <v>6.6</v>
      </c>
      <c r="I779" cm="1">
        <f t="array" ref="I779">PERCENTILE(IF(Table1[Director Name] = Table1113[[#This Row],[Director Name]],Table1[imdb_score]),0.75)</f>
        <v>6.6</v>
      </c>
      <c r="J779" cm="1">
        <f t="array" ref="J779">PERCENTILE(IF(Table1[Director Name] = Table1113[[#This Row],[Director Name]],Table1[imdb_score]),1)</f>
        <v>6.6</v>
      </c>
    </row>
    <row r="780" spans="4:10" hidden="1">
      <c r="D780" t="s">
        <v>6400</v>
      </c>
      <c r="E780">
        <f>AVERAGEIF(Table1[Director Name],Table1113[[#This Row],[Director Name]],Table1[imdb_score])</f>
        <v>6.6</v>
      </c>
      <c r="F780">
        <f>COUNTIF(Table1[Director Name],Table1113[[#This Row],[Director Name]])</f>
        <v>1</v>
      </c>
      <c r="G780" cm="1">
        <f t="array" ref="G780">PERCENTILE(IF(Table1[Director Name] = Table1113[[#This Row],[Director Name]],Table1[imdb_score]),0.25)</f>
        <v>6.6</v>
      </c>
      <c r="H780" cm="1">
        <f t="array" ref="H780">PERCENTILE(IF(Table1[Director Name] = Table1113[[#This Row],[Director Name]],Table1[imdb_score]),0.5)</f>
        <v>6.6</v>
      </c>
      <c r="I780" cm="1">
        <f t="array" ref="I780">PERCENTILE(IF(Table1[Director Name] = Table1113[[#This Row],[Director Name]],Table1[imdb_score]),0.75)</f>
        <v>6.6</v>
      </c>
      <c r="J780" cm="1">
        <f t="array" ref="J780">PERCENTILE(IF(Table1[Director Name] = Table1113[[#This Row],[Director Name]],Table1[imdb_score]),1)</f>
        <v>6.6</v>
      </c>
    </row>
    <row r="781" spans="4:10" hidden="1">
      <c r="D781" t="s">
        <v>6525</v>
      </c>
      <c r="E781">
        <f>AVERAGEIF(Table1[Director Name],Table1113[[#This Row],[Director Name]],Table1[imdb_score])</f>
        <v>6.6</v>
      </c>
      <c r="F781">
        <f>COUNTIF(Table1[Director Name],Table1113[[#This Row],[Director Name]])</f>
        <v>1</v>
      </c>
      <c r="G781" cm="1">
        <f t="array" ref="G781">PERCENTILE(IF(Table1[Director Name] = Table1113[[#This Row],[Director Name]],Table1[imdb_score]),0.25)</f>
        <v>6.6</v>
      </c>
      <c r="H781" cm="1">
        <f t="array" ref="H781">PERCENTILE(IF(Table1[Director Name] = Table1113[[#This Row],[Director Name]],Table1[imdb_score]),0.5)</f>
        <v>6.6</v>
      </c>
      <c r="I781" cm="1">
        <f t="array" ref="I781">PERCENTILE(IF(Table1[Director Name] = Table1113[[#This Row],[Director Name]],Table1[imdb_score]),0.75)</f>
        <v>6.6</v>
      </c>
      <c r="J781" cm="1">
        <f t="array" ref="J781">PERCENTILE(IF(Table1[Director Name] = Table1113[[#This Row],[Director Name]],Table1[imdb_score]),1)</f>
        <v>6.6</v>
      </c>
    </row>
    <row r="782" spans="4:10" hidden="1">
      <c r="D782" t="s">
        <v>540</v>
      </c>
      <c r="E782">
        <f>AVERAGEIF(Table1[Director Name],Table1113[[#This Row],[Director Name]],Table1[imdb_score])</f>
        <v>6.5999999999999988</v>
      </c>
      <c r="F782">
        <f>COUNTIF(Table1[Director Name],Table1113[[#This Row],[Director Name]])</f>
        <v>3</v>
      </c>
      <c r="G782" cm="1">
        <f t="array" ref="G782">PERCENTILE(IF(Table1[Director Name] = Table1113[[#This Row],[Director Name]],Table1[imdb_score]),0.25)</f>
        <v>6.25</v>
      </c>
      <c r="H782" cm="1">
        <f t="array" ref="H782">PERCENTILE(IF(Table1[Director Name] = Table1113[[#This Row],[Director Name]],Table1[imdb_score]),0.5)</f>
        <v>6.6</v>
      </c>
      <c r="I782" cm="1">
        <f t="array" ref="I782">PERCENTILE(IF(Table1[Director Name] = Table1113[[#This Row],[Director Name]],Table1[imdb_score]),0.75)</f>
        <v>6.9499999999999993</v>
      </c>
      <c r="J782" cm="1">
        <f t="array" ref="J782">PERCENTILE(IF(Table1[Director Name] = Table1113[[#This Row],[Director Name]],Table1[imdb_score]),1)</f>
        <v>7.3</v>
      </c>
    </row>
    <row r="783" spans="4:10" hidden="1">
      <c r="D783" t="s">
        <v>1034</v>
      </c>
      <c r="E783">
        <f>AVERAGEIF(Table1[Director Name],Table1113[[#This Row],[Director Name]],Table1[imdb_score])</f>
        <v>6.58</v>
      </c>
      <c r="F783">
        <f>COUNTIF(Table1[Director Name],Table1113[[#This Row],[Director Name]])</f>
        <v>5</v>
      </c>
      <c r="G783" cm="1">
        <f t="array" ref="G783">PERCENTILE(IF(Table1[Director Name] = Table1113[[#This Row],[Director Name]],Table1[imdb_score]),0.25)</f>
        <v>6.2</v>
      </c>
      <c r="H783" cm="1">
        <f t="array" ref="H783">PERCENTILE(IF(Table1[Director Name] = Table1113[[#This Row],[Director Name]],Table1[imdb_score]),0.5)</f>
        <v>6.7</v>
      </c>
      <c r="I783" cm="1">
        <f t="array" ref="I783">PERCENTILE(IF(Table1[Director Name] = Table1113[[#This Row],[Director Name]],Table1[imdb_score]),0.75)</f>
        <v>7.1</v>
      </c>
      <c r="J783" cm="1">
        <f t="array" ref="J783">PERCENTILE(IF(Table1[Director Name] = Table1113[[#This Row],[Director Name]],Table1[imdb_score]),1)</f>
        <v>7.3</v>
      </c>
    </row>
    <row r="784" spans="4:10" hidden="1">
      <c r="D784" t="s">
        <v>561</v>
      </c>
      <c r="E784">
        <f>AVERAGEIF(Table1[Director Name],Table1113[[#This Row],[Director Name]],Table1[imdb_score])</f>
        <v>6.58</v>
      </c>
      <c r="F784">
        <f>COUNTIF(Table1[Director Name],Table1113[[#This Row],[Director Name]])</f>
        <v>5</v>
      </c>
      <c r="G784" cm="1">
        <f t="array" ref="G784">PERCENTILE(IF(Table1[Director Name] = Table1113[[#This Row],[Director Name]],Table1[imdb_score]),0.25)</f>
        <v>6.4</v>
      </c>
      <c r="H784" cm="1">
        <f t="array" ref="H784">PERCENTILE(IF(Table1[Director Name] = Table1113[[#This Row],[Director Name]],Table1[imdb_score]),0.5)</f>
        <v>6.8</v>
      </c>
      <c r="I784" cm="1">
        <f t="array" ref="I784">PERCENTILE(IF(Table1[Director Name] = Table1113[[#This Row],[Director Name]],Table1[imdb_score]),0.75)</f>
        <v>7.2</v>
      </c>
      <c r="J784" cm="1">
        <f t="array" ref="J784">PERCENTILE(IF(Table1[Director Name] = Table1113[[#This Row],[Director Name]],Table1[imdb_score]),1)</f>
        <v>7.4</v>
      </c>
    </row>
    <row r="785" spans="4:10">
      <c r="D785" t="s">
        <v>308</v>
      </c>
      <c r="E785">
        <f>AVERAGEIF(Table1[Director Name],Table1113[[#This Row],[Director Name]],Table1[imdb_score])</f>
        <v>6.5769230769230758</v>
      </c>
      <c r="F785">
        <f>COUNTIF(Table1[Director Name],Table1113[[#This Row],[Director Name]])</f>
        <v>13</v>
      </c>
      <c r="G785" cm="1">
        <f t="array" ref="G785">PERCENTILE(IF(Table1[Director Name] = Table1113[[#This Row],[Director Name]],Table1[imdb_score]),0.25)</f>
        <v>6</v>
      </c>
      <c r="H785" cm="1">
        <f t="array" ref="H785">PERCENTILE(IF(Table1[Director Name] = Table1113[[#This Row],[Director Name]],Table1[imdb_score]),0.5)</f>
        <v>6.6</v>
      </c>
      <c r="I785" cm="1">
        <f t="array" ref="I785">PERCENTILE(IF(Table1[Director Name] = Table1113[[#This Row],[Director Name]],Table1[imdb_score]),0.75)</f>
        <v>7.2</v>
      </c>
      <c r="J785" cm="1">
        <f t="array" ref="J785">PERCENTILE(IF(Table1[Director Name] = Table1113[[#This Row],[Director Name]],Table1[imdb_score]),1)</f>
        <v>8</v>
      </c>
    </row>
    <row r="786" spans="4:10">
      <c r="D786" t="s">
        <v>326</v>
      </c>
      <c r="E786">
        <f>AVERAGEIF(Table1[Director Name],Table1113[[#This Row],[Director Name]],Table1[imdb_score])</f>
        <v>6.5714285714285712</v>
      </c>
      <c r="F786">
        <f>COUNTIF(Table1[Director Name],Table1113[[#This Row],[Director Name]])</f>
        <v>7</v>
      </c>
      <c r="G786" cm="1">
        <f t="array" ref="G786">PERCENTILE(IF(Table1[Director Name] = Table1113[[#This Row],[Director Name]],Table1[imdb_score]),0.25)</f>
        <v>6.25</v>
      </c>
      <c r="H786" cm="1">
        <f t="array" ref="H786">PERCENTILE(IF(Table1[Director Name] = Table1113[[#This Row],[Director Name]],Table1[imdb_score]),0.5)</f>
        <v>6.6</v>
      </c>
      <c r="I786" cm="1">
        <f t="array" ref="I786">PERCENTILE(IF(Table1[Director Name] = Table1113[[#This Row],[Director Name]],Table1[imdb_score]),0.75)</f>
        <v>6.85</v>
      </c>
      <c r="J786" cm="1">
        <f t="array" ref="J786">PERCENTILE(IF(Table1[Director Name] = Table1113[[#This Row],[Director Name]],Table1[imdb_score]),1)</f>
        <v>7</v>
      </c>
    </row>
    <row r="787" spans="4:10" hidden="1">
      <c r="D787" t="s">
        <v>1619</v>
      </c>
      <c r="E787">
        <f>AVERAGEIF(Table1[Director Name],Table1113[[#This Row],[Director Name]],Table1[imdb_score])</f>
        <v>6.5666666666666664</v>
      </c>
      <c r="F787">
        <f>COUNTIF(Table1[Director Name],Table1113[[#This Row],[Director Name]])</f>
        <v>3</v>
      </c>
      <c r="G787" cm="1">
        <f t="array" ref="G787">PERCENTILE(IF(Table1[Director Name] = Table1113[[#This Row],[Director Name]],Table1[imdb_score]),0.25)</f>
        <v>6.55</v>
      </c>
      <c r="H787" cm="1">
        <f t="array" ref="H787">PERCENTILE(IF(Table1[Director Name] = Table1113[[#This Row],[Director Name]],Table1[imdb_score]),0.5)</f>
        <v>6.6</v>
      </c>
      <c r="I787" cm="1">
        <f t="array" ref="I787">PERCENTILE(IF(Table1[Director Name] = Table1113[[#This Row],[Director Name]],Table1[imdb_score]),0.75)</f>
        <v>6.6</v>
      </c>
      <c r="J787" cm="1">
        <f t="array" ref="J787">PERCENTILE(IF(Table1[Director Name] = Table1113[[#This Row],[Director Name]],Table1[imdb_score]),1)</f>
        <v>6.6</v>
      </c>
    </row>
    <row r="788" spans="4:10" hidden="1">
      <c r="D788" t="s">
        <v>2003</v>
      </c>
      <c r="E788">
        <f>AVERAGEIF(Table1[Director Name],Table1113[[#This Row],[Director Name]],Table1[imdb_score])</f>
        <v>6.5666666666666664</v>
      </c>
      <c r="F788">
        <f>COUNTIF(Table1[Director Name],Table1113[[#This Row],[Director Name]])</f>
        <v>3</v>
      </c>
      <c r="G788" cm="1">
        <f t="array" ref="G788">PERCENTILE(IF(Table1[Director Name] = Table1113[[#This Row],[Director Name]],Table1[imdb_score]),0.25)</f>
        <v>6.1999999999999993</v>
      </c>
      <c r="H788" cm="1">
        <f t="array" ref="H788">PERCENTILE(IF(Table1[Director Name] = Table1113[[#This Row],[Director Name]],Table1[imdb_score]),0.5)</f>
        <v>6.3</v>
      </c>
      <c r="I788" cm="1">
        <f t="array" ref="I788">PERCENTILE(IF(Table1[Director Name] = Table1113[[#This Row],[Director Name]],Table1[imdb_score]),0.75)</f>
        <v>6.8</v>
      </c>
      <c r="J788" cm="1">
        <f t="array" ref="J788">PERCENTILE(IF(Table1[Director Name] = Table1113[[#This Row],[Director Name]],Table1[imdb_score]),1)</f>
        <v>7.3</v>
      </c>
    </row>
    <row r="789" spans="4:10" hidden="1">
      <c r="D789" t="s">
        <v>2221</v>
      </c>
      <c r="E789">
        <f>AVERAGEIF(Table1[Director Name],Table1113[[#This Row],[Director Name]],Table1[imdb_score])</f>
        <v>6.5666666666666664</v>
      </c>
      <c r="F789">
        <f>COUNTIF(Table1[Director Name],Table1113[[#This Row],[Director Name]])</f>
        <v>3</v>
      </c>
      <c r="G789" cm="1">
        <f t="array" ref="G789">PERCENTILE(IF(Table1[Director Name] = Table1113[[#This Row],[Director Name]],Table1[imdb_score]),0.25)</f>
        <v>5.85</v>
      </c>
      <c r="H789" cm="1">
        <f t="array" ref="H789">PERCENTILE(IF(Table1[Director Name] = Table1113[[#This Row],[Director Name]],Table1[imdb_score]),0.5)</f>
        <v>6.1</v>
      </c>
      <c r="I789" cm="1">
        <f t="array" ref="I789">PERCENTILE(IF(Table1[Director Name] = Table1113[[#This Row],[Director Name]],Table1[imdb_score]),0.75)</f>
        <v>7.05</v>
      </c>
      <c r="J789" cm="1">
        <f t="array" ref="J789">PERCENTILE(IF(Table1[Director Name] = Table1113[[#This Row],[Director Name]],Table1[imdb_score]),1)</f>
        <v>8</v>
      </c>
    </row>
    <row r="790" spans="4:10" hidden="1">
      <c r="D790" t="s">
        <v>1259</v>
      </c>
      <c r="E790">
        <f>AVERAGEIF(Table1[Director Name],Table1113[[#This Row],[Director Name]],Table1[imdb_score])</f>
        <v>6.5500000000000007</v>
      </c>
      <c r="F790">
        <f>COUNTIF(Table1[Director Name],Table1113[[#This Row],[Director Name]])</f>
        <v>4</v>
      </c>
      <c r="G790" cm="1">
        <f t="array" ref="G790">PERCENTILE(IF(Table1[Director Name] = Table1113[[#This Row],[Director Name]],Table1[imdb_score]),0.25)</f>
        <v>6.1749999999999998</v>
      </c>
      <c r="H790" cm="1">
        <f t="array" ref="H790">PERCENTILE(IF(Table1[Director Name] = Table1113[[#This Row],[Director Name]],Table1[imdb_score]),0.5)</f>
        <v>6.35</v>
      </c>
      <c r="I790" cm="1">
        <f t="array" ref="I790">PERCENTILE(IF(Table1[Director Name] = Table1113[[#This Row],[Director Name]],Table1[imdb_score]),0.75)</f>
        <v>6.7249999999999996</v>
      </c>
      <c r="J790" cm="1">
        <f t="array" ref="J790">PERCENTILE(IF(Table1[Director Name] = Table1113[[#This Row],[Director Name]],Table1[imdb_score]),1)</f>
        <v>7.4</v>
      </c>
    </row>
    <row r="791" spans="4:10" hidden="1">
      <c r="D791" t="s">
        <v>1346</v>
      </c>
      <c r="E791">
        <f>AVERAGEIF(Table1[Director Name],Table1113[[#This Row],[Director Name]],Table1[imdb_score])</f>
        <v>6.5500000000000007</v>
      </c>
      <c r="F791">
        <f>COUNTIF(Table1[Director Name],Table1113[[#This Row],[Director Name]])</f>
        <v>4</v>
      </c>
      <c r="G791" cm="1">
        <f t="array" ref="G791">PERCENTILE(IF(Table1[Director Name] = Table1113[[#This Row],[Director Name]],Table1[imdb_score]),0.25)</f>
        <v>6.375</v>
      </c>
      <c r="H791" cm="1">
        <f t="array" ref="H791">PERCENTILE(IF(Table1[Director Name] = Table1113[[#This Row],[Director Name]],Table1[imdb_score]),0.5)</f>
        <v>6.5</v>
      </c>
      <c r="I791" cm="1">
        <f t="array" ref="I791">PERCENTILE(IF(Table1[Director Name] = Table1113[[#This Row],[Director Name]],Table1[imdb_score]),0.75)</f>
        <v>6.6749999999999998</v>
      </c>
      <c r="J791" cm="1">
        <f t="array" ref="J791">PERCENTILE(IF(Table1[Director Name] = Table1113[[#This Row],[Director Name]],Table1[imdb_score]),1)</f>
        <v>6.9</v>
      </c>
    </row>
    <row r="792" spans="4:10" hidden="1">
      <c r="D792" t="s">
        <v>1379</v>
      </c>
      <c r="E792">
        <f>AVERAGEIF(Table1[Director Name],Table1113[[#This Row],[Director Name]],Table1[imdb_score])</f>
        <v>6.5500000000000007</v>
      </c>
      <c r="F792">
        <f>COUNTIF(Table1[Director Name],Table1113[[#This Row],[Director Name]])</f>
        <v>4</v>
      </c>
      <c r="G792" cm="1">
        <f t="array" ref="G792">PERCENTILE(IF(Table1[Director Name] = Table1113[[#This Row],[Director Name]],Table1[imdb_score]),0.25)</f>
        <v>6.3249999999999993</v>
      </c>
      <c r="H792" cm="1">
        <f t="array" ref="H792">PERCENTILE(IF(Table1[Director Name] = Table1113[[#This Row],[Director Name]],Table1[imdb_score]),0.5)</f>
        <v>6.75</v>
      </c>
      <c r="I792" cm="1">
        <f t="array" ref="I792">PERCENTILE(IF(Table1[Director Name] = Table1113[[#This Row],[Director Name]],Table1[imdb_score]),0.75)</f>
        <v>6.9750000000000005</v>
      </c>
      <c r="J792" cm="1">
        <f t="array" ref="J792">PERCENTILE(IF(Table1[Director Name] = Table1113[[#This Row],[Director Name]],Table1[imdb_score]),1)</f>
        <v>7.2</v>
      </c>
    </row>
    <row r="793" spans="4:10" hidden="1">
      <c r="D793" t="s">
        <v>3134</v>
      </c>
      <c r="E793">
        <f>AVERAGEIF(Table1[Director Name],Table1113[[#This Row],[Director Name]],Table1[imdb_score])</f>
        <v>6.5500000000000007</v>
      </c>
      <c r="F793">
        <f>COUNTIF(Table1[Director Name],Table1113[[#This Row],[Director Name]])</f>
        <v>2</v>
      </c>
      <c r="G793" cm="1">
        <f t="array" ref="G793">PERCENTILE(IF(Table1[Director Name] = Table1113[[#This Row],[Director Name]],Table1[imdb_score]),0.25)</f>
        <v>6.125</v>
      </c>
      <c r="H793" cm="1">
        <f t="array" ref="H793">PERCENTILE(IF(Table1[Director Name] = Table1113[[#This Row],[Director Name]],Table1[imdb_score]),0.5)</f>
        <v>6.5500000000000007</v>
      </c>
      <c r="I793" cm="1">
        <f t="array" ref="I793">PERCENTILE(IF(Table1[Director Name] = Table1113[[#This Row],[Director Name]],Table1[imdb_score]),0.75)</f>
        <v>6.9750000000000005</v>
      </c>
      <c r="J793" cm="1">
        <f t="array" ref="J793">PERCENTILE(IF(Table1[Director Name] = Table1113[[#This Row],[Director Name]],Table1[imdb_score]),1)</f>
        <v>7.4</v>
      </c>
    </row>
    <row r="794" spans="4:10">
      <c r="D794" t="s">
        <v>513</v>
      </c>
      <c r="E794">
        <f>AVERAGEIF(Table1[Director Name],Table1113[[#This Row],[Director Name]],Table1[imdb_score])</f>
        <v>6.55</v>
      </c>
      <c r="F794">
        <f>COUNTIF(Table1[Director Name],Table1113[[#This Row],[Director Name]])</f>
        <v>8</v>
      </c>
      <c r="G794" cm="1">
        <f t="array" ref="G794">PERCENTILE(IF(Table1[Director Name] = Table1113[[#This Row],[Director Name]],Table1[imdb_score]),0.25)</f>
        <v>5.9749999999999996</v>
      </c>
      <c r="H794" cm="1">
        <f t="array" ref="H794">PERCENTILE(IF(Table1[Director Name] = Table1113[[#This Row],[Director Name]],Table1[imdb_score]),0.5)</f>
        <v>6.35</v>
      </c>
      <c r="I794" cm="1">
        <f t="array" ref="I794">PERCENTILE(IF(Table1[Director Name] = Table1113[[#This Row],[Director Name]],Table1[imdb_score]),0.75)</f>
        <v>7.4</v>
      </c>
      <c r="J794" cm="1">
        <f t="array" ref="J794">PERCENTILE(IF(Table1[Director Name] = Table1113[[#This Row],[Director Name]],Table1[imdb_score]),1)</f>
        <v>8.1</v>
      </c>
    </row>
    <row r="795" spans="4:10">
      <c r="D795" t="s">
        <v>716</v>
      </c>
      <c r="E795">
        <f>AVERAGEIF(Table1[Director Name],Table1113[[#This Row],[Director Name]],Table1[imdb_score])</f>
        <v>6.55</v>
      </c>
      <c r="F795">
        <f>COUNTIF(Table1[Director Name],Table1113[[#This Row],[Director Name]])</f>
        <v>6</v>
      </c>
      <c r="G795" cm="1">
        <f t="array" ref="G795">PERCENTILE(IF(Table1[Director Name] = Table1113[[#This Row],[Director Name]],Table1[imdb_score]),0.25)</f>
        <v>5.65</v>
      </c>
      <c r="H795" cm="1">
        <f t="array" ref="H795">PERCENTILE(IF(Table1[Director Name] = Table1113[[#This Row],[Director Name]],Table1[imdb_score]),0.5)</f>
        <v>6.65</v>
      </c>
      <c r="I795" cm="1">
        <f t="array" ref="I795">PERCENTILE(IF(Table1[Director Name] = Table1113[[#This Row],[Director Name]],Table1[imdb_score]),0.75)</f>
        <v>7.2</v>
      </c>
      <c r="J795" cm="1">
        <f t="array" ref="J795">PERCENTILE(IF(Table1[Director Name] = Table1113[[#This Row],[Director Name]],Table1[imdb_score]),1)</f>
        <v>7.9</v>
      </c>
    </row>
    <row r="796" spans="4:10" hidden="1">
      <c r="D796" t="s">
        <v>2486</v>
      </c>
      <c r="E796">
        <f>AVERAGEIF(Table1[Director Name],Table1113[[#This Row],[Director Name]],Table1[imdb_score])</f>
        <v>6.55</v>
      </c>
      <c r="F796">
        <f>COUNTIF(Table1[Director Name],Table1113[[#This Row],[Director Name]])</f>
        <v>2</v>
      </c>
      <c r="G796" cm="1">
        <f t="array" ref="G796">PERCENTILE(IF(Table1[Director Name] = Table1113[[#This Row],[Director Name]],Table1[imdb_score]),0.25)</f>
        <v>6.4249999999999998</v>
      </c>
      <c r="H796" cm="1">
        <f t="array" ref="H796">PERCENTILE(IF(Table1[Director Name] = Table1113[[#This Row],[Director Name]],Table1[imdb_score]),0.5)</f>
        <v>6.55</v>
      </c>
      <c r="I796" cm="1">
        <f t="array" ref="I796">PERCENTILE(IF(Table1[Director Name] = Table1113[[#This Row],[Director Name]],Table1[imdb_score]),0.75)</f>
        <v>6.6749999999999998</v>
      </c>
      <c r="J796" cm="1">
        <f t="array" ref="J796">PERCENTILE(IF(Table1[Director Name] = Table1113[[#This Row],[Director Name]],Table1[imdb_score]),1)</f>
        <v>6.8</v>
      </c>
    </row>
    <row r="797" spans="4:10" hidden="1">
      <c r="D797" t="s">
        <v>2520</v>
      </c>
      <c r="E797">
        <f>AVERAGEIF(Table1[Director Name],Table1113[[#This Row],[Director Name]],Table1[imdb_score])</f>
        <v>6.55</v>
      </c>
      <c r="F797">
        <f>COUNTIF(Table1[Director Name],Table1113[[#This Row],[Director Name]])</f>
        <v>2</v>
      </c>
      <c r="G797" cm="1">
        <f t="array" ref="G797">PERCENTILE(IF(Table1[Director Name] = Table1113[[#This Row],[Director Name]],Table1[imdb_score]),0.25)</f>
        <v>6.5250000000000004</v>
      </c>
      <c r="H797" cm="1">
        <f t="array" ref="H797">PERCENTILE(IF(Table1[Director Name] = Table1113[[#This Row],[Director Name]],Table1[imdb_score]),0.5)</f>
        <v>6.55</v>
      </c>
      <c r="I797" cm="1">
        <f t="array" ref="I797">PERCENTILE(IF(Table1[Director Name] = Table1113[[#This Row],[Director Name]],Table1[imdb_score]),0.75)</f>
        <v>6.5749999999999993</v>
      </c>
      <c r="J797" cm="1">
        <f t="array" ref="J797">PERCENTILE(IF(Table1[Director Name] = Table1113[[#This Row],[Director Name]],Table1[imdb_score]),1)</f>
        <v>6.6</v>
      </c>
    </row>
    <row r="798" spans="4:10" hidden="1">
      <c r="D798" t="s">
        <v>3155</v>
      </c>
      <c r="E798">
        <f>AVERAGEIF(Table1[Director Name],Table1113[[#This Row],[Director Name]],Table1[imdb_score])</f>
        <v>6.55</v>
      </c>
      <c r="F798">
        <f>COUNTIF(Table1[Director Name],Table1113[[#This Row],[Director Name]])</f>
        <v>2</v>
      </c>
      <c r="G798" cm="1">
        <f t="array" ref="G798">PERCENTILE(IF(Table1[Director Name] = Table1113[[#This Row],[Director Name]],Table1[imdb_score]),0.25)</f>
        <v>6.1749999999999998</v>
      </c>
      <c r="H798" cm="1">
        <f t="array" ref="H798">PERCENTILE(IF(Table1[Director Name] = Table1113[[#This Row],[Director Name]],Table1[imdb_score]),0.5)</f>
        <v>6.55</v>
      </c>
      <c r="I798" cm="1">
        <f t="array" ref="I798">PERCENTILE(IF(Table1[Director Name] = Table1113[[#This Row],[Director Name]],Table1[imdb_score]),0.75)</f>
        <v>6.9249999999999998</v>
      </c>
      <c r="J798" cm="1">
        <f t="array" ref="J798">PERCENTILE(IF(Table1[Director Name] = Table1113[[#This Row],[Director Name]],Table1[imdb_score]),1)</f>
        <v>7.3</v>
      </c>
    </row>
    <row r="799" spans="4:10">
      <c r="D799" t="s">
        <v>625</v>
      </c>
      <c r="E799">
        <f>AVERAGEIF(Table1[Director Name],Table1113[[#This Row],[Director Name]],Table1[imdb_score])</f>
        <v>6.5428571428571427</v>
      </c>
      <c r="F799">
        <f>COUNTIF(Table1[Director Name],Table1113[[#This Row],[Director Name]])</f>
        <v>7</v>
      </c>
      <c r="G799" cm="1">
        <f t="array" ref="G799">PERCENTILE(IF(Table1[Director Name] = Table1113[[#This Row],[Director Name]],Table1[imdb_score]),0.25)</f>
        <v>6.05</v>
      </c>
      <c r="H799" cm="1">
        <f t="array" ref="H799">PERCENTILE(IF(Table1[Director Name] = Table1113[[#This Row],[Director Name]],Table1[imdb_score]),0.5)</f>
        <v>6.8</v>
      </c>
      <c r="I799" cm="1">
        <f t="array" ref="I799">PERCENTILE(IF(Table1[Director Name] = Table1113[[#This Row],[Director Name]],Table1[imdb_score]),0.75)</f>
        <v>6.9</v>
      </c>
      <c r="J799" cm="1">
        <f t="array" ref="J799">PERCENTILE(IF(Table1[Director Name] = Table1113[[#This Row],[Director Name]],Table1[imdb_score]),1)</f>
        <v>7.3</v>
      </c>
    </row>
    <row r="800" spans="4:10">
      <c r="D800" t="s">
        <v>501</v>
      </c>
      <c r="E800">
        <f>AVERAGEIF(Table1[Director Name],Table1113[[#This Row],[Director Name]],Table1[imdb_score])</f>
        <v>6.5375000000000005</v>
      </c>
      <c r="F800">
        <f>COUNTIF(Table1[Director Name],Table1113[[#This Row],[Director Name]])</f>
        <v>8</v>
      </c>
      <c r="G800" cm="1">
        <f t="array" ref="G800">PERCENTILE(IF(Table1[Director Name] = Table1113[[#This Row],[Director Name]],Table1[imdb_score]),0.25)</f>
        <v>6.2</v>
      </c>
      <c r="H800" cm="1">
        <f t="array" ref="H800">PERCENTILE(IF(Table1[Director Name] = Table1113[[#This Row],[Director Name]],Table1[imdb_score]),0.5)</f>
        <v>6.6</v>
      </c>
      <c r="I800" cm="1">
        <f t="array" ref="I800">PERCENTILE(IF(Table1[Director Name] = Table1113[[#This Row],[Director Name]],Table1[imdb_score]),0.75)</f>
        <v>7.0250000000000004</v>
      </c>
      <c r="J800" cm="1">
        <f t="array" ref="J800">PERCENTILE(IF(Table1[Director Name] = Table1113[[#This Row],[Director Name]],Table1[imdb_score]),1)</f>
        <v>7.4</v>
      </c>
    </row>
    <row r="801" spans="4:10" hidden="1">
      <c r="D801" t="s">
        <v>2013</v>
      </c>
      <c r="E801">
        <f>AVERAGEIF(Table1[Director Name],Table1113[[#This Row],[Director Name]],Table1[imdb_score])</f>
        <v>6.5333333333333341</v>
      </c>
      <c r="F801">
        <f>COUNTIF(Table1[Director Name],Table1113[[#This Row],[Director Name]])</f>
        <v>3</v>
      </c>
      <c r="G801" cm="1">
        <f t="array" ref="G801">PERCENTILE(IF(Table1[Director Name] = Table1113[[#This Row],[Director Name]],Table1[imdb_score]),0.25)</f>
        <v>6.35</v>
      </c>
      <c r="H801" cm="1">
        <f t="array" ref="H801">PERCENTILE(IF(Table1[Director Name] = Table1113[[#This Row],[Director Name]],Table1[imdb_score]),0.5)</f>
        <v>6.7</v>
      </c>
      <c r="I801" cm="1">
        <f t="array" ref="I801">PERCENTILE(IF(Table1[Director Name] = Table1113[[#This Row],[Director Name]],Table1[imdb_score]),0.75)</f>
        <v>6.8000000000000007</v>
      </c>
      <c r="J801" cm="1">
        <f t="array" ref="J801">PERCENTILE(IF(Table1[Director Name] = Table1113[[#This Row],[Director Name]],Table1[imdb_score]),1)</f>
        <v>6.9</v>
      </c>
    </row>
    <row r="802" spans="4:10" hidden="1">
      <c r="D802" t="s">
        <v>2079</v>
      </c>
      <c r="E802">
        <f>AVERAGEIF(Table1[Director Name],Table1113[[#This Row],[Director Name]],Table1[imdb_score])</f>
        <v>6.5333333333333341</v>
      </c>
      <c r="F802">
        <f>COUNTIF(Table1[Director Name],Table1113[[#This Row],[Director Name]])</f>
        <v>3</v>
      </c>
      <c r="G802" cm="1">
        <f t="array" ref="G802">PERCENTILE(IF(Table1[Director Name] = Table1113[[#This Row],[Director Name]],Table1[imdb_score]),0.25)</f>
        <v>6.05</v>
      </c>
      <c r="H802" cm="1">
        <f t="array" ref="H802">PERCENTILE(IF(Table1[Director Name] = Table1113[[#This Row],[Director Name]],Table1[imdb_score]),0.5)</f>
        <v>6.3</v>
      </c>
      <c r="I802" cm="1">
        <f t="array" ref="I802">PERCENTILE(IF(Table1[Director Name] = Table1113[[#This Row],[Director Name]],Table1[imdb_score]),0.75)</f>
        <v>6.9</v>
      </c>
      <c r="J802" cm="1">
        <f t="array" ref="J802">PERCENTILE(IF(Table1[Director Name] = Table1113[[#This Row],[Director Name]],Table1[imdb_score]),1)</f>
        <v>7.5</v>
      </c>
    </row>
    <row r="803" spans="4:10" hidden="1">
      <c r="D803" t="s">
        <v>1402</v>
      </c>
      <c r="E803">
        <f>AVERAGEIF(Table1[Director Name],Table1113[[#This Row],[Director Name]],Table1[imdb_score])</f>
        <v>6.5333333333333341</v>
      </c>
      <c r="F803">
        <f>COUNTIF(Table1[Director Name],Table1113[[#This Row],[Director Name]])</f>
        <v>3</v>
      </c>
      <c r="G803" cm="1">
        <f t="array" ref="G803">PERCENTILE(IF(Table1[Director Name] = Table1113[[#This Row],[Director Name]],Table1[imdb_score]),0.25)</f>
        <v>6</v>
      </c>
      <c r="H803" cm="1">
        <f t="array" ref="H803">PERCENTILE(IF(Table1[Director Name] = Table1113[[#This Row],[Director Name]],Table1[imdb_score]),0.5)</f>
        <v>6</v>
      </c>
      <c r="I803" cm="1">
        <f t="array" ref="I803">PERCENTILE(IF(Table1[Director Name] = Table1113[[#This Row],[Director Name]],Table1[imdb_score]),0.75)</f>
        <v>6.8</v>
      </c>
      <c r="J803" cm="1">
        <f t="array" ref="J803">PERCENTILE(IF(Table1[Director Name] = Table1113[[#This Row],[Director Name]],Table1[imdb_score]),1)</f>
        <v>7.6</v>
      </c>
    </row>
    <row r="804" spans="4:10" hidden="1">
      <c r="D804" t="s">
        <v>1526</v>
      </c>
      <c r="E804">
        <f>AVERAGEIF(Table1[Director Name],Table1113[[#This Row],[Director Name]],Table1[imdb_score])</f>
        <v>6.5250000000000004</v>
      </c>
      <c r="F804">
        <f>COUNTIF(Table1[Director Name],Table1113[[#This Row],[Director Name]])</f>
        <v>4</v>
      </c>
      <c r="G804" cm="1">
        <f t="array" ref="G804">PERCENTILE(IF(Table1[Director Name] = Table1113[[#This Row],[Director Name]],Table1[imdb_score]),0.25)</f>
        <v>5.8</v>
      </c>
      <c r="H804" cm="1">
        <f t="array" ref="H804">PERCENTILE(IF(Table1[Director Name] = Table1113[[#This Row],[Director Name]],Table1[imdb_score]),0.5)</f>
        <v>6.55</v>
      </c>
      <c r="I804" cm="1">
        <f t="array" ref="I804">PERCENTILE(IF(Table1[Director Name] = Table1113[[#This Row],[Director Name]],Table1[imdb_score]),0.75)</f>
        <v>7.2749999999999995</v>
      </c>
      <c r="J804" cm="1">
        <f t="array" ref="J804">PERCENTILE(IF(Table1[Director Name] = Table1113[[#This Row],[Director Name]],Table1[imdb_score]),1)</f>
        <v>7.8</v>
      </c>
    </row>
    <row r="805" spans="4:10" hidden="1">
      <c r="D805" t="s">
        <v>1421</v>
      </c>
      <c r="E805">
        <f>AVERAGEIF(Table1[Director Name],Table1113[[#This Row],[Director Name]],Table1[imdb_score])</f>
        <v>6.5249999999999995</v>
      </c>
      <c r="F805">
        <f>COUNTIF(Table1[Director Name],Table1113[[#This Row],[Director Name]])</f>
        <v>4</v>
      </c>
      <c r="G805" cm="1">
        <f t="array" ref="G805">PERCENTILE(IF(Table1[Director Name] = Table1113[[#This Row],[Director Name]],Table1[imdb_score]),0.25)</f>
        <v>6.4499999999999993</v>
      </c>
      <c r="H805" cm="1">
        <f t="array" ref="H805">PERCENTILE(IF(Table1[Director Name] = Table1113[[#This Row],[Director Name]],Table1[imdb_score]),0.5)</f>
        <v>6.65</v>
      </c>
      <c r="I805" cm="1">
        <f t="array" ref="I805">PERCENTILE(IF(Table1[Director Name] = Table1113[[#This Row],[Director Name]],Table1[imdb_score]),0.75)</f>
        <v>6.7249999999999996</v>
      </c>
      <c r="J805" cm="1">
        <f t="array" ref="J805">PERCENTILE(IF(Table1[Director Name] = Table1113[[#This Row],[Director Name]],Table1[imdb_score]),1)</f>
        <v>6.8</v>
      </c>
    </row>
    <row r="806" spans="4:10">
      <c r="D806" t="s">
        <v>753</v>
      </c>
      <c r="E806">
        <f>AVERAGEIF(Table1[Director Name],Table1113[[#This Row],[Director Name]],Table1[imdb_score])</f>
        <v>6.5166666666666666</v>
      </c>
      <c r="F806">
        <f>COUNTIF(Table1[Director Name],Table1113[[#This Row],[Director Name]])</f>
        <v>6</v>
      </c>
      <c r="G806" cm="1">
        <f t="array" ref="G806">PERCENTILE(IF(Table1[Director Name] = Table1113[[#This Row],[Director Name]],Table1[imdb_score]),0.25)</f>
        <v>6.0250000000000004</v>
      </c>
      <c r="H806" cm="1">
        <f t="array" ref="H806">PERCENTILE(IF(Table1[Director Name] = Table1113[[#This Row],[Director Name]],Table1[imdb_score]),0.5)</f>
        <v>6.1999999999999993</v>
      </c>
      <c r="I806" cm="1">
        <f t="array" ref="I806">PERCENTILE(IF(Table1[Director Name] = Table1113[[#This Row],[Director Name]],Table1[imdb_score]),0.75)</f>
        <v>7.05</v>
      </c>
      <c r="J806" cm="1">
        <f t="array" ref="J806">PERCENTILE(IF(Table1[Director Name] = Table1113[[#This Row],[Director Name]],Table1[imdb_score]),1)</f>
        <v>7.4</v>
      </c>
    </row>
    <row r="807" spans="4:10">
      <c r="D807" t="s">
        <v>620</v>
      </c>
      <c r="E807">
        <f>AVERAGEIF(Table1[Director Name],Table1113[[#This Row],[Director Name]],Table1[imdb_score])</f>
        <v>6.5000000000000009</v>
      </c>
      <c r="F807">
        <f>COUNTIF(Table1[Director Name],Table1113[[#This Row],[Director Name]])</f>
        <v>7</v>
      </c>
      <c r="G807" cm="1">
        <f t="array" ref="G807">PERCENTILE(IF(Table1[Director Name] = Table1113[[#This Row],[Director Name]],Table1[imdb_score]),0.25)</f>
        <v>6.25</v>
      </c>
      <c r="H807" cm="1">
        <f t="array" ref="H807">PERCENTILE(IF(Table1[Director Name] = Table1113[[#This Row],[Director Name]],Table1[imdb_score]),0.5)</f>
        <v>6.5</v>
      </c>
      <c r="I807" cm="1">
        <f t="array" ref="I807">PERCENTILE(IF(Table1[Director Name] = Table1113[[#This Row],[Director Name]],Table1[imdb_score]),0.75)</f>
        <v>6.75</v>
      </c>
      <c r="J807" cm="1">
        <f t="array" ref="J807">PERCENTILE(IF(Table1[Director Name] = Table1113[[#This Row],[Director Name]],Table1[imdb_score]),1)</f>
        <v>6.9</v>
      </c>
    </row>
    <row r="808" spans="4:10" hidden="1">
      <c r="D808" t="s">
        <v>672</v>
      </c>
      <c r="E808">
        <f>AVERAGEIF(Table1[Director Name],Table1113[[#This Row],[Director Name]],Table1[imdb_score])</f>
        <v>6.5</v>
      </c>
      <c r="F808">
        <f>COUNTIF(Table1[Director Name],Table1113[[#This Row],[Director Name]])</f>
        <v>4</v>
      </c>
      <c r="G808" cm="1">
        <f t="array" ref="G808">PERCENTILE(IF(Table1[Director Name] = Table1113[[#This Row],[Director Name]],Table1[imdb_score]),0.25)</f>
        <v>5.5749999999999993</v>
      </c>
      <c r="H808" cm="1">
        <f t="array" ref="H808">PERCENTILE(IF(Table1[Director Name] = Table1113[[#This Row],[Director Name]],Table1[imdb_score]),0.5)</f>
        <v>6.35</v>
      </c>
      <c r="I808" cm="1">
        <f t="array" ref="I808">PERCENTILE(IF(Table1[Director Name] = Table1113[[#This Row],[Director Name]],Table1[imdb_score]),0.75)</f>
        <v>7.2749999999999995</v>
      </c>
      <c r="J808" cm="1">
        <f t="array" ref="J808">PERCENTILE(IF(Table1[Director Name] = Table1113[[#This Row],[Director Name]],Table1[imdb_score]),1)</f>
        <v>7.8</v>
      </c>
    </row>
    <row r="809" spans="4:10" hidden="1">
      <c r="D809" t="s">
        <v>1181</v>
      </c>
      <c r="E809">
        <f>AVERAGEIF(Table1[Director Name],Table1113[[#This Row],[Director Name]],Table1[imdb_score])</f>
        <v>6.5</v>
      </c>
      <c r="F809">
        <f>COUNTIF(Table1[Director Name],Table1113[[#This Row],[Director Name]])</f>
        <v>4</v>
      </c>
      <c r="G809" cm="1">
        <f t="array" ref="G809">PERCENTILE(IF(Table1[Director Name] = Table1113[[#This Row],[Director Name]],Table1[imdb_score]),0.25)</f>
        <v>6.375</v>
      </c>
      <c r="H809" cm="1">
        <f t="array" ref="H809">PERCENTILE(IF(Table1[Director Name] = Table1113[[#This Row],[Director Name]],Table1[imdb_score]),0.5)</f>
        <v>6.5</v>
      </c>
      <c r="I809" cm="1">
        <f t="array" ref="I809">PERCENTILE(IF(Table1[Director Name] = Table1113[[#This Row],[Director Name]],Table1[imdb_score]),0.75)</f>
        <v>6.625</v>
      </c>
      <c r="J809" cm="1">
        <f t="array" ref="J809">PERCENTILE(IF(Table1[Director Name] = Table1113[[#This Row],[Director Name]],Table1[imdb_score]),1)</f>
        <v>6.7</v>
      </c>
    </row>
    <row r="810" spans="4:10" hidden="1">
      <c r="D810" t="s">
        <v>1186</v>
      </c>
      <c r="E810">
        <f>AVERAGEIF(Table1[Director Name],Table1113[[#This Row],[Director Name]],Table1[imdb_score])</f>
        <v>6.5</v>
      </c>
      <c r="F810">
        <f>COUNTIF(Table1[Director Name],Table1113[[#This Row],[Director Name]])</f>
        <v>3</v>
      </c>
      <c r="G810" cm="1">
        <f t="array" ref="G810">PERCENTILE(IF(Table1[Director Name] = Table1113[[#This Row],[Director Name]],Table1[imdb_score]),0.25)</f>
        <v>5.9</v>
      </c>
      <c r="H810" cm="1">
        <f t="array" ref="H810">PERCENTILE(IF(Table1[Director Name] = Table1113[[#This Row],[Director Name]],Table1[imdb_score]),0.5)</f>
        <v>6.5</v>
      </c>
      <c r="I810" cm="1">
        <f t="array" ref="I810">PERCENTILE(IF(Table1[Director Name] = Table1113[[#This Row],[Director Name]],Table1[imdb_score]),0.75)</f>
        <v>7.1</v>
      </c>
      <c r="J810" cm="1">
        <f t="array" ref="J810">PERCENTILE(IF(Table1[Director Name] = Table1113[[#This Row],[Director Name]],Table1[imdb_score]),1)</f>
        <v>7.7</v>
      </c>
    </row>
    <row r="811" spans="4:10" hidden="1">
      <c r="D811" t="s">
        <v>1868</v>
      </c>
      <c r="E811">
        <f>AVERAGEIF(Table1[Director Name],Table1113[[#This Row],[Director Name]],Table1[imdb_score])</f>
        <v>6.5</v>
      </c>
      <c r="F811">
        <f>COUNTIF(Table1[Director Name],Table1113[[#This Row],[Director Name]])</f>
        <v>3</v>
      </c>
      <c r="G811" cm="1">
        <f t="array" ref="G811">PERCENTILE(IF(Table1[Director Name] = Table1113[[#This Row],[Director Name]],Table1[imdb_score]),0.25)</f>
        <v>6.3000000000000007</v>
      </c>
      <c r="H811" cm="1">
        <f t="array" ref="H811">PERCENTILE(IF(Table1[Director Name] = Table1113[[#This Row],[Director Name]],Table1[imdb_score]),0.5)</f>
        <v>6.9</v>
      </c>
      <c r="I811" cm="1">
        <f t="array" ref="I811">PERCENTILE(IF(Table1[Director Name] = Table1113[[#This Row],[Director Name]],Table1[imdb_score]),0.75)</f>
        <v>6.9</v>
      </c>
      <c r="J811" cm="1">
        <f t="array" ref="J811">PERCENTILE(IF(Table1[Director Name] = Table1113[[#This Row],[Director Name]],Table1[imdb_score]),1)</f>
        <v>6.9</v>
      </c>
    </row>
    <row r="812" spans="4:10" hidden="1">
      <c r="D812" t="s">
        <v>2097</v>
      </c>
      <c r="E812">
        <f>AVERAGEIF(Table1[Director Name],Table1113[[#This Row],[Director Name]],Table1[imdb_score])</f>
        <v>6.5</v>
      </c>
      <c r="F812">
        <f>COUNTIF(Table1[Director Name],Table1113[[#This Row],[Director Name]])</f>
        <v>3</v>
      </c>
      <c r="G812" cm="1">
        <f t="array" ref="G812">PERCENTILE(IF(Table1[Director Name] = Table1113[[#This Row],[Director Name]],Table1[imdb_score]),0.25)</f>
        <v>6.2</v>
      </c>
      <c r="H812" cm="1">
        <f t="array" ref="H812">PERCENTILE(IF(Table1[Director Name] = Table1113[[#This Row],[Director Name]],Table1[imdb_score]),0.5)</f>
        <v>6.5</v>
      </c>
      <c r="I812" cm="1">
        <f t="array" ref="I812">PERCENTILE(IF(Table1[Director Name] = Table1113[[#This Row],[Director Name]],Table1[imdb_score]),0.75)</f>
        <v>6.8</v>
      </c>
      <c r="J812" cm="1">
        <f t="array" ref="J812">PERCENTILE(IF(Table1[Director Name] = Table1113[[#This Row],[Director Name]],Table1[imdb_score]),1)</f>
        <v>7.1</v>
      </c>
    </row>
    <row r="813" spans="4:10" hidden="1">
      <c r="D813" t="s">
        <v>2112</v>
      </c>
      <c r="E813">
        <f>AVERAGEIF(Table1[Director Name],Table1113[[#This Row],[Director Name]],Table1[imdb_score])</f>
        <v>6.5</v>
      </c>
      <c r="F813">
        <f>COUNTIF(Table1[Director Name],Table1113[[#This Row],[Director Name]])</f>
        <v>3</v>
      </c>
      <c r="G813" cm="1">
        <f t="array" ref="G813">PERCENTILE(IF(Table1[Director Name] = Table1113[[#This Row],[Director Name]],Table1[imdb_score]),0.25)</f>
        <v>6.15</v>
      </c>
      <c r="H813" cm="1">
        <f t="array" ref="H813">PERCENTILE(IF(Table1[Director Name] = Table1113[[#This Row],[Director Name]],Table1[imdb_score]),0.5)</f>
        <v>6.3</v>
      </c>
      <c r="I813" cm="1">
        <f t="array" ref="I813">PERCENTILE(IF(Table1[Director Name] = Table1113[[#This Row],[Director Name]],Table1[imdb_score]),0.75)</f>
        <v>6.75</v>
      </c>
      <c r="J813" cm="1">
        <f t="array" ref="J813">PERCENTILE(IF(Table1[Director Name] = Table1113[[#This Row],[Director Name]],Table1[imdb_score]),1)</f>
        <v>7.2</v>
      </c>
    </row>
    <row r="814" spans="4:10" hidden="1">
      <c r="D814" t="s">
        <v>462</v>
      </c>
      <c r="E814">
        <f>AVERAGEIF(Table1[Director Name],Table1113[[#This Row],[Director Name]],Table1[imdb_score])</f>
        <v>6.5</v>
      </c>
      <c r="F814">
        <f>COUNTIF(Table1[Director Name],Table1113[[#This Row],[Director Name]])</f>
        <v>3</v>
      </c>
      <c r="G814" cm="1">
        <f t="array" ref="G814">PERCENTILE(IF(Table1[Director Name] = Table1113[[#This Row],[Director Name]],Table1[imdb_score]),0.25)</f>
        <v>6.25</v>
      </c>
      <c r="H814" cm="1">
        <f t="array" ref="H814">PERCENTILE(IF(Table1[Director Name] = Table1113[[#This Row],[Director Name]],Table1[imdb_score]),0.5)</f>
        <v>6.4</v>
      </c>
      <c r="I814" cm="1">
        <f t="array" ref="I814">PERCENTILE(IF(Table1[Director Name] = Table1113[[#This Row],[Director Name]],Table1[imdb_score]),0.75)</f>
        <v>6.7</v>
      </c>
      <c r="J814" cm="1">
        <f t="array" ref="J814">PERCENTILE(IF(Table1[Director Name] = Table1113[[#This Row],[Director Name]],Table1[imdb_score]),1)</f>
        <v>7</v>
      </c>
    </row>
    <row r="815" spans="4:10" hidden="1">
      <c r="D815" t="s">
        <v>2358</v>
      </c>
      <c r="E815">
        <f>AVERAGEIF(Table1[Director Name],Table1113[[#This Row],[Director Name]],Table1[imdb_score])</f>
        <v>6.5</v>
      </c>
      <c r="F815">
        <f>COUNTIF(Table1[Director Name],Table1113[[#This Row],[Director Name]])</f>
        <v>2</v>
      </c>
      <c r="G815" cm="1">
        <f t="array" ref="G815">PERCENTILE(IF(Table1[Director Name] = Table1113[[#This Row],[Director Name]],Table1[imdb_score]),0.25)</f>
        <v>6.35</v>
      </c>
      <c r="H815" cm="1">
        <f t="array" ref="H815">PERCENTILE(IF(Table1[Director Name] = Table1113[[#This Row],[Director Name]],Table1[imdb_score]),0.5)</f>
        <v>6.5</v>
      </c>
      <c r="I815" cm="1">
        <f t="array" ref="I815">PERCENTILE(IF(Table1[Director Name] = Table1113[[#This Row],[Director Name]],Table1[imdb_score]),0.75)</f>
        <v>6.65</v>
      </c>
      <c r="J815" cm="1">
        <f t="array" ref="J815">PERCENTILE(IF(Table1[Director Name] = Table1113[[#This Row],[Director Name]],Table1[imdb_score]),1)</f>
        <v>6.8</v>
      </c>
    </row>
    <row r="816" spans="4:10" hidden="1">
      <c r="D816" t="s">
        <v>1693</v>
      </c>
      <c r="E816">
        <f>AVERAGEIF(Table1[Director Name],Table1113[[#This Row],[Director Name]],Table1[imdb_score])</f>
        <v>6.5</v>
      </c>
      <c r="F816">
        <f>COUNTIF(Table1[Director Name],Table1113[[#This Row],[Director Name]])</f>
        <v>2</v>
      </c>
      <c r="G816" cm="1">
        <f t="array" ref="G816">PERCENTILE(IF(Table1[Director Name] = Table1113[[#This Row],[Director Name]],Table1[imdb_score]),0.25)</f>
        <v>6.5</v>
      </c>
      <c r="H816" cm="1">
        <f t="array" ref="H816">PERCENTILE(IF(Table1[Director Name] = Table1113[[#This Row],[Director Name]],Table1[imdb_score]),0.5)</f>
        <v>6.5</v>
      </c>
      <c r="I816" cm="1">
        <f t="array" ref="I816">PERCENTILE(IF(Table1[Director Name] = Table1113[[#This Row],[Director Name]],Table1[imdb_score]),0.75)</f>
        <v>6.5</v>
      </c>
      <c r="J816" cm="1">
        <f t="array" ref="J816">PERCENTILE(IF(Table1[Director Name] = Table1113[[#This Row],[Director Name]],Table1[imdb_score]),1)</f>
        <v>6.5</v>
      </c>
    </row>
    <row r="817" spans="4:10" hidden="1">
      <c r="D817" t="s">
        <v>2597</v>
      </c>
      <c r="E817">
        <f>AVERAGEIF(Table1[Director Name],Table1113[[#This Row],[Director Name]],Table1[imdb_score])</f>
        <v>6.5</v>
      </c>
      <c r="F817">
        <f>COUNTIF(Table1[Director Name],Table1113[[#This Row],[Director Name]])</f>
        <v>2</v>
      </c>
      <c r="G817" cm="1">
        <f t="array" ref="G817">PERCENTILE(IF(Table1[Director Name] = Table1113[[#This Row],[Director Name]],Table1[imdb_score]),0.25)</f>
        <v>6.45</v>
      </c>
      <c r="H817" cm="1">
        <f t="array" ref="H817">PERCENTILE(IF(Table1[Director Name] = Table1113[[#This Row],[Director Name]],Table1[imdb_score]),0.5)</f>
        <v>6.5</v>
      </c>
      <c r="I817" cm="1">
        <f t="array" ref="I817">PERCENTILE(IF(Table1[Director Name] = Table1113[[#This Row],[Director Name]],Table1[imdb_score]),0.75)</f>
        <v>6.55</v>
      </c>
      <c r="J817" cm="1">
        <f t="array" ref="J817">PERCENTILE(IF(Table1[Director Name] = Table1113[[#This Row],[Director Name]],Table1[imdb_score]),1)</f>
        <v>6.6</v>
      </c>
    </row>
    <row r="818" spans="4:10" hidden="1">
      <c r="D818" t="s">
        <v>2815</v>
      </c>
      <c r="E818">
        <f>AVERAGEIF(Table1[Director Name],Table1113[[#This Row],[Director Name]],Table1[imdb_score])</f>
        <v>6.5</v>
      </c>
      <c r="F818">
        <f>COUNTIF(Table1[Director Name],Table1113[[#This Row],[Director Name]])</f>
        <v>2</v>
      </c>
      <c r="G818" cm="1">
        <f t="array" ref="G818">PERCENTILE(IF(Table1[Director Name] = Table1113[[#This Row],[Director Name]],Table1[imdb_score]),0.25)</f>
        <v>6.35</v>
      </c>
      <c r="H818" cm="1">
        <f t="array" ref="H818">PERCENTILE(IF(Table1[Director Name] = Table1113[[#This Row],[Director Name]],Table1[imdb_score]),0.5)</f>
        <v>6.5</v>
      </c>
      <c r="I818" cm="1">
        <f t="array" ref="I818">PERCENTILE(IF(Table1[Director Name] = Table1113[[#This Row],[Director Name]],Table1[imdb_score]),0.75)</f>
        <v>6.65</v>
      </c>
      <c r="J818" cm="1">
        <f t="array" ref="J818">PERCENTILE(IF(Table1[Director Name] = Table1113[[#This Row],[Director Name]],Table1[imdb_score]),1)</f>
        <v>6.8</v>
      </c>
    </row>
    <row r="819" spans="4:10" hidden="1">
      <c r="D819" t="s">
        <v>2833</v>
      </c>
      <c r="E819">
        <f>AVERAGEIF(Table1[Director Name],Table1113[[#This Row],[Director Name]],Table1[imdb_score])</f>
        <v>6.5</v>
      </c>
      <c r="F819">
        <f>COUNTIF(Table1[Director Name],Table1113[[#This Row],[Director Name]])</f>
        <v>2</v>
      </c>
      <c r="G819" cm="1">
        <f t="array" ref="G819">PERCENTILE(IF(Table1[Director Name] = Table1113[[#This Row],[Director Name]],Table1[imdb_score]),0.25)</f>
        <v>5.95</v>
      </c>
      <c r="H819" cm="1">
        <f t="array" ref="H819">PERCENTILE(IF(Table1[Director Name] = Table1113[[#This Row],[Director Name]],Table1[imdb_score]),0.5)</f>
        <v>6.5</v>
      </c>
      <c r="I819" cm="1">
        <f t="array" ref="I819">PERCENTILE(IF(Table1[Director Name] = Table1113[[#This Row],[Director Name]],Table1[imdb_score]),0.75)</f>
        <v>7.05</v>
      </c>
      <c r="J819" cm="1">
        <f t="array" ref="J819">PERCENTILE(IF(Table1[Director Name] = Table1113[[#This Row],[Director Name]],Table1[imdb_score]),1)</f>
        <v>7.6</v>
      </c>
    </row>
    <row r="820" spans="4:10" hidden="1">
      <c r="D820" t="s">
        <v>2930</v>
      </c>
      <c r="E820">
        <f>AVERAGEIF(Table1[Director Name],Table1113[[#This Row],[Director Name]],Table1[imdb_score])</f>
        <v>6.5</v>
      </c>
      <c r="F820">
        <f>COUNTIF(Table1[Director Name],Table1113[[#This Row],[Director Name]])</f>
        <v>2</v>
      </c>
      <c r="G820" cm="1">
        <f t="array" ref="G820">PERCENTILE(IF(Table1[Director Name] = Table1113[[#This Row],[Director Name]],Table1[imdb_score]),0.25)</f>
        <v>6.5</v>
      </c>
      <c r="H820" cm="1">
        <f t="array" ref="H820">PERCENTILE(IF(Table1[Director Name] = Table1113[[#This Row],[Director Name]],Table1[imdb_score]),0.5)</f>
        <v>6.5</v>
      </c>
      <c r="I820" cm="1">
        <f t="array" ref="I820">PERCENTILE(IF(Table1[Director Name] = Table1113[[#This Row],[Director Name]],Table1[imdb_score]),0.75)</f>
        <v>6.5</v>
      </c>
      <c r="J820" cm="1">
        <f t="array" ref="J820">PERCENTILE(IF(Table1[Director Name] = Table1113[[#This Row],[Director Name]],Table1[imdb_score]),1)</f>
        <v>6.5</v>
      </c>
    </row>
    <row r="821" spans="4:10" hidden="1">
      <c r="D821" t="s">
        <v>2998</v>
      </c>
      <c r="E821">
        <f>AVERAGEIF(Table1[Director Name],Table1113[[#This Row],[Director Name]],Table1[imdb_score])</f>
        <v>6.5</v>
      </c>
      <c r="F821">
        <f>COUNTIF(Table1[Director Name],Table1113[[#This Row],[Director Name]])</f>
        <v>2</v>
      </c>
      <c r="G821" cm="1">
        <f t="array" ref="G821">PERCENTILE(IF(Table1[Director Name] = Table1113[[#This Row],[Director Name]],Table1[imdb_score]),0.25)</f>
        <v>6.2</v>
      </c>
      <c r="H821" cm="1">
        <f t="array" ref="H821">PERCENTILE(IF(Table1[Director Name] = Table1113[[#This Row],[Director Name]],Table1[imdb_score]),0.5)</f>
        <v>6.5</v>
      </c>
      <c r="I821" cm="1">
        <f t="array" ref="I821">PERCENTILE(IF(Table1[Director Name] = Table1113[[#This Row],[Director Name]],Table1[imdb_score]),0.75)</f>
        <v>6.8</v>
      </c>
      <c r="J821" cm="1">
        <f t="array" ref="J821">PERCENTILE(IF(Table1[Director Name] = Table1113[[#This Row],[Director Name]],Table1[imdb_score]),1)</f>
        <v>7.1</v>
      </c>
    </row>
    <row r="822" spans="4:10" hidden="1">
      <c r="D822" t="s">
        <v>164</v>
      </c>
      <c r="E822">
        <f>AVERAGEIF(Table1[Director Name],Table1113[[#This Row],[Director Name]],Table1[imdb_score])</f>
        <v>6.5</v>
      </c>
      <c r="F822">
        <f>COUNTIF(Table1[Director Name],Table1113[[#This Row],[Director Name]])</f>
        <v>2</v>
      </c>
      <c r="G822" cm="1">
        <f t="array" ref="G822">PERCENTILE(IF(Table1[Director Name] = Table1113[[#This Row],[Director Name]],Table1[imdb_score]),0.25)</f>
        <v>6.3</v>
      </c>
      <c r="H822" cm="1">
        <f t="array" ref="H822">PERCENTILE(IF(Table1[Director Name] = Table1113[[#This Row],[Director Name]],Table1[imdb_score]),0.5)</f>
        <v>6.5</v>
      </c>
      <c r="I822" cm="1">
        <f t="array" ref="I822">PERCENTILE(IF(Table1[Director Name] = Table1113[[#This Row],[Director Name]],Table1[imdb_score]),0.75)</f>
        <v>6.7</v>
      </c>
      <c r="J822" cm="1">
        <f t="array" ref="J822">PERCENTILE(IF(Table1[Director Name] = Table1113[[#This Row],[Director Name]],Table1[imdb_score]),1)</f>
        <v>6.9</v>
      </c>
    </row>
    <row r="823" spans="4:10" hidden="1">
      <c r="D823" t="s">
        <v>3393</v>
      </c>
      <c r="E823">
        <f>AVERAGEIF(Table1[Director Name],Table1113[[#This Row],[Director Name]],Table1[imdb_score])</f>
        <v>6.5</v>
      </c>
      <c r="F823">
        <f>COUNTIF(Table1[Director Name],Table1113[[#This Row],[Director Name]])</f>
        <v>1</v>
      </c>
      <c r="G823" cm="1">
        <f t="array" ref="G823">PERCENTILE(IF(Table1[Director Name] = Table1113[[#This Row],[Director Name]],Table1[imdb_score]),0.25)</f>
        <v>6.5</v>
      </c>
      <c r="H823" cm="1">
        <f t="array" ref="H823">PERCENTILE(IF(Table1[Director Name] = Table1113[[#This Row],[Director Name]],Table1[imdb_score]),0.5)</f>
        <v>6.5</v>
      </c>
      <c r="I823" cm="1">
        <f t="array" ref="I823">PERCENTILE(IF(Table1[Director Name] = Table1113[[#This Row],[Director Name]],Table1[imdb_score]),0.75)</f>
        <v>6.5</v>
      </c>
      <c r="J823" cm="1">
        <f t="array" ref="J823">PERCENTILE(IF(Table1[Director Name] = Table1113[[#This Row],[Director Name]],Table1[imdb_score]),1)</f>
        <v>6.5</v>
      </c>
    </row>
    <row r="824" spans="4:10" hidden="1">
      <c r="D824" t="s">
        <v>3435</v>
      </c>
      <c r="E824">
        <f>AVERAGEIF(Table1[Director Name],Table1113[[#This Row],[Director Name]],Table1[imdb_score])</f>
        <v>6.5</v>
      </c>
      <c r="F824">
        <f>COUNTIF(Table1[Director Name],Table1113[[#This Row],[Director Name]])</f>
        <v>1</v>
      </c>
      <c r="G824" cm="1">
        <f t="array" ref="G824">PERCENTILE(IF(Table1[Director Name] = Table1113[[#This Row],[Director Name]],Table1[imdb_score]),0.25)</f>
        <v>6.5</v>
      </c>
      <c r="H824" cm="1">
        <f t="array" ref="H824">PERCENTILE(IF(Table1[Director Name] = Table1113[[#This Row],[Director Name]],Table1[imdb_score]),0.5)</f>
        <v>6.5</v>
      </c>
      <c r="I824" cm="1">
        <f t="array" ref="I824">PERCENTILE(IF(Table1[Director Name] = Table1113[[#This Row],[Director Name]],Table1[imdb_score]),0.75)</f>
        <v>6.5</v>
      </c>
      <c r="J824" cm="1">
        <f t="array" ref="J824">PERCENTILE(IF(Table1[Director Name] = Table1113[[#This Row],[Director Name]],Table1[imdb_score]),1)</f>
        <v>6.5</v>
      </c>
    </row>
    <row r="825" spans="4:10" hidden="1">
      <c r="D825" t="s">
        <v>3757</v>
      </c>
      <c r="E825">
        <f>AVERAGEIF(Table1[Director Name],Table1113[[#This Row],[Director Name]],Table1[imdb_score])</f>
        <v>6.5</v>
      </c>
      <c r="F825">
        <f>COUNTIF(Table1[Director Name],Table1113[[#This Row],[Director Name]])</f>
        <v>1</v>
      </c>
      <c r="G825" cm="1">
        <f t="array" ref="G825">PERCENTILE(IF(Table1[Director Name] = Table1113[[#This Row],[Director Name]],Table1[imdb_score]),0.25)</f>
        <v>6.5</v>
      </c>
      <c r="H825" cm="1">
        <f t="array" ref="H825">PERCENTILE(IF(Table1[Director Name] = Table1113[[#This Row],[Director Name]],Table1[imdb_score]),0.5)</f>
        <v>6.5</v>
      </c>
      <c r="I825" cm="1">
        <f t="array" ref="I825">PERCENTILE(IF(Table1[Director Name] = Table1113[[#This Row],[Director Name]],Table1[imdb_score]),0.75)</f>
        <v>6.5</v>
      </c>
      <c r="J825" cm="1">
        <f t="array" ref="J825">PERCENTILE(IF(Table1[Director Name] = Table1113[[#This Row],[Director Name]],Table1[imdb_score]),1)</f>
        <v>6.5</v>
      </c>
    </row>
    <row r="826" spans="4:10" hidden="1">
      <c r="D826" t="s">
        <v>3773</v>
      </c>
      <c r="E826">
        <f>AVERAGEIF(Table1[Director Name],Table1113[[#This Row],[Director Name]],Table1[imdb_score])</f>
        <v>6.5</v>
      </c>
      <c r="F826">
        <f>COUNTIF(Table1[Director Name],Table1113[[#This Row],[Director Name]])</f>
        <v>1</v>
      </c>
      <c r="G826" cm="1">
        <f t="array" ref="G826">PERCENTILE(IF(Table1[Director Name] = Table1113[[#This Row],[Director Name]],Table1[imdb_score]),0.25)</f>
        <v>6.5</v>
      </c>
      <c r="H826" cm="1">
        <f t="array" ref="H826">PERCENTILE(IF(Table1[Director Name] = Table1113[[#This Row],[Director Name]],Table1[imdb_score]),0.5)</f>
        <v>6.5</v>
      </c>
      <c r="I826" cm="1">
        <f t="array" ref="I826">PERCENTILE(IF(Table1[Director Name] = Table1113[[#This Row],[Director Name]],Table1[imdb_score]),0.75)</f>
        <v>6.5</v>
      </c>
      <c r="J826" cm="1">
        <f t="array" ref="J826">PERCENTILE(IF(Table1[Director Name] = Table1113[[#This Row],[Director Name]],Table1[imdb_score]),1)</f>
        <v>6.5</v>
      </c>
    </row>
    <row r="827" spans="4:10" hidden="1">
      <c r="D827" t="s">
        <v>3780</v>
      </c>
      <c r="E827">
        <f>AVERAGEIF(Table1[Director Name],Table1113[[#This Row],[Director Name]],Table1[imdb_score])</f>
        <v>6.5</v>
      </c>
      <c r="F827">
        <f>COUNTIF(Table1[Director Name],Table1113[[#This Row],[Director Name]])</f>
        <v>1</v>
      </c>
      <c r="G827" cm="1">
        <f t="array" ref="G827">PERCENTILE(IF(Table1[Director Name] = Table1113[[#This Row],[Director Name]],Table1[imdb_score]),0.25)</f>
        <v>6.5</v>
      </c>
      <c r="H827" cm="1">
        <f t="array" ref="H827">PERCENTILE(IF(Table1[Director Name] = Table1113[[#This Row],[Director Name]],Table1[imdb_score]),0.5)</f>
        <v>6.5</v>
      </c>
      <c r="I827" cm="1">
        <f t="array" ref="I827">PERCENTILE(IF(Table1[Director Name] = Table1113[[#This Row],[Director Name]],Table1[imdb_score]),0.75)</f>
        <v>6.5</v>
      </c>
      <c r="J827" cm="1">
        <f t="array" ref="J827">PERCENTILE(IF(Table1[Director Name] = Table1113[[#This Row],[Director Name]],Table1[imdb_score]),1)</f>
        <v>6.5</v>
      </c>
    </row>
    <row r="828" spans="4:10" hidden="1">
      <c r="D828" t="s">
        <v>2764</v>
      </c>
      <c r="E828">
        <f>AVERAGEIF(Table1[Director Name],Table1113[[#This Row],[Director Name]],Table1[imdb_score])</f>
        <v>6.5</v>
      </c>
      <c r="F828">
        <f>COUNTIF(Table1[Director Name],Table1113[[#This Row],[Director Name]])</f>
        <v>1</v>
      </c>
      <c r="G828" cm="1">
        <f t="array" ref="G828">PERCENTILE(IF(Table1[Director Name] = Table1113[[#This Row],[Director Name]],Table1[imdb_score]),0.25)</f>
        <v>6.5</v>
      </c>
      <c r="H828" cm="1">
        <f t="array" ref="H828">PERCENTILE(IF(Table1[Director Name] = Table1113[[#This Row],[Director Name]],Table1[imdb_score]),0.5)</f>
        <v>6.5</v>
      </c>
      <c r="I828" cm="1">
        <f t="array" ref="I828">PERCENTILE(IF(Table1[Director Name] = Table1113[[#This Row],[Director Name]],Table1[imdb_score]),0.75)</f>
        <v>6.5</v>
      </c>
      <c r="J828" cm="1">
        <f t="array" ref="J828">PERCENTILE(IF(Table1[Director Name] = Table1113[[#This Row],[Director Name]],Table1[imdb_score]),1)</f>
        <v>6.5</v>
      </c>
    </row>
    <row r="829" spans="4:10" hidden="1">
      <c r="D829" t="s">
        <v>3217</v>
      </c>
      <c r="E829">
        <f>AVERAGEIF(Table1[Director Name],Table1113[[#This Row],[Director Name]],Table1[imdb_score])</f>
        <v>6.5</v>
      </c>
      <c r="F829">
        <f>COUNTIF(Table1[Director Name],Table1113[[#This Row],[Director Name]])</f>
        <v>1</v>
      </c>
      <c r="G829" cm="1">
        <f t="array" ref="G829">PERCENTILE(IF(Table1[Director Name] = Table1113[[#This Row],[Director Name]],Table1[imdb_score]),0.25)</f>
        <v>6.5</v>
      </c>
      <c r="H829" cm="1">
        <f t="array" ref="H829">PERCENTILE(IF(Table1[Director Name] = Table1113[[#This Row],[Director Name]],Table1[imdb_score]),0.5)</f>
        <v>6.5</v>
      </c>
      <c r="I829" cm="1">
        <f t="array" ref="I829">PERCENTILE(IF(Table1[Director Name] = Table1113[[#This Row],[Director Name]],Table1[imdb_score]),0.75)</f>
        <v>6.5</v>
      </c>
      <c r="J829" cm="1">
        <f t="array" ref="J829">PERCENTILE(IF(Table1[Director Name] = Table1113[[#This Row],[Director Name]],Table1[imdb_score]),1)</f>
        <v>6.5</v>
      </c>
    </row>
    <row r="830" spans="4:10" hidden="1">
      <c r="D830" t="s">
        <v>3982</v>
      </c>
      <c r="E830">
        <f>AVERAGEIF(Table1[Director Name],Table1113[[#This Row],[Director Name]],Table1[imdb_score])</f>
        <v>6.5</v>
      </c>
      <c r="F830">
        <f>COUNTIF(Table1[Director Name],Table1113[[#This Row],[Director Name]])</f>
        <v>1</v>
      </c>
      <c r="G830" cm="1">
        <f t="array" ref="G830">PERCENTILE(IF(Table1[Director Name] = Table1113[[#This Row],[Director Name]],Table1[imdb_score]),0.25)</f>
        <v>6.5</v>
      </c>
      <c r="H830" cm="1">
        <f t="array" ref="H830">PERCENTILE(IF(Table1[Director Name] = Table1113[[#This Row],[Director Name]],Table1[imdb_score]),0.5)</f>
        <v>6.5</v>
      </c>
      <c r="I830" cm="1">
        <f t="array" ref="I830">PERCENTILE(IF(Table1[Director Name] = Table1113[[#This Row],[Director Name]],Table1[imdb_score]),0.75)</f>
        <v>6.5</v>
      </c>
      <c r="J830" cm="1">
        <f t="array" ref="J830">PERCENTILE(IF(Table1[Director Name] = Table1113[[#This Row],[Director Name]],Table1[imdb_score]),1)</f>
        <v>6.5</v>
      </c>
    </row>
    <row r="831" spans="4:10" hidden="1">
      <c r="D831" t="s">
        <v>4015</v>
      </c>
      <c r="E831">
        <f>AVERAGEIF(Table1[Director Name],Table1113[[#This Row],[Director Name]],Table1[imdb_score])</f>
        <v>6.5</v>
      </c>
      <c r="F831">
        <f>COUNTIF(Table1[Director Name],Table1113[[#This Row],[Director Name]])</f>
        <v>1</v>
      </c>
      <c r="G831" cm="1">
        <f t="array" ref="G831">PERCENTILE(IF(Table1[Director Name] = Table1113[[#This Row],[Director Name]],Table1[imdb_score]),0.25)</f>
        <v>6.5</v>
      </c>
      <c r="H831" cm="1">
        <f t="array" ref="H831">PERCENTILE(IF(Table1[Director Name] = Table1113[[#This Row],[Director Name]],Table1[imdb_score]),0.5)</f>
        <v>6.5</v>
      </c>
      <c r="I831" cm="1">
        <f t="array" ref="I831">PERCENTILE(IF(Table1[Director Name] = Table1113[[#This Row],[Director Name]],Table1[imdb_score]),0.75)</f>
        <v>6.5</v>
      </c>
      <c r="J831" cm="1">
        <f t="array" ref="J831">PERCENTILE(IF(Table1[Director Name] = Table1113[[#This Row],[Director Name]],Table1[imdb_score]),1)</f>
        <v>6.5</v>
      </c>
    </row>
    <row r="832" spans="4:10" hidden="1">
      <c r="D832" t="s">
        <v>4019</v>
      </c>
      <c r="E832">
        <f>AVERAGEIF(Table1[Director Name],Table1113[[#This Row],[Director Name]],Table1[imdb_score])</f>
        <v>6.5</v>
      </c>
      <c r="F832">
        <f>COUNTIF(Table1[Director Name],Table1113[[#This Row],[Director Name]])</f>
        <v>1</v>
      </c>
      <c r="G832" cm="1">
        <f t="array" ref="G832">PERCENTILE(IF(Table1[Director Name] = Table1113[[#This Row],[Director Name]],Table1[imdb_score]),0.25)</f>
        <v>6.5</v>
      </c>
      <c r="H832" cm="1">
        <f t="array" ref="H832">PERCENTILE(IF(Table1[Director Name] = Table1113[[#This Row],[Director Name]],Table1[imdb_score]),0.5)</f>
        <v>6.5</v>
      </c>
      <c r="I832" cm="1">
        <f t="array" ref="I832">PERCENTILE(IF(Table1[Director Name] = Table1113[[#This Row],[Director Name]],Table1[imdb_score]),0.75)</f>
        <v>6.5</v>
      </c>
      <c r="J832" cm="1">
        <f t="array" ref="J832">PERCENTILE(IF(Table1[Director Name] = Table1113[[#This Row],[Director Name]],Table1[imdb_score]),1)</f>
        <v>6.5</v>
      </c>
    </row>
    <row r="833" spans="4:10" hidden="1">
      <c r="D833" t="s">
        <v>4044</v>
      </c>
      <c r="E833">
        <f>AVERAGEIF(Table1[Director Name],Table1113[[#This Row],[Director Name]],Table1[imdb_score])</f>
        <v>6.5</v>
      </c>
      <c r="F833">
        <f>COUNTIF(Table1[Director Name],Table1113[[#This Row],[Director Name]])</f>
        <v>1</v>
      </c>
      <c r="G833" cm="1">
        <f t="array" ref="G833">PERCENTILE(IF(Table1[Director Name] = Table1113[[#This Row],[Director Name]],Table1[imdb_score]),0.25)</f>
        <v>6.5</v>
      </c>
      <c r="H833" cm="1">
        <f t="array" ref="H833">PERCENTILE(IF(Table1[Director Name] = Table1113[[#This Row],[Director Name]],Table1[imdb_score]),0.5)</f>
        <v>6.5</v>
      </c>
      <c r="I833" cm="1">
        <f t="array" ref="I833">PERCENTILE(IF(Table1[Director Name] = Table1113[[#This Row],[Director Name]],Table1[imdb_score]),0.75)</f>
        <v>6.5</v>
      </c>
      <c r="J833" cm="1">
        <f t="array" ref="J833">PERCENTILE(IF(Table1[Director Name] = Table1113[[#This Row],[Director Name]],Table1[imdb_score]),1)</f>
        <v>6.5</v>
      </c>
    </row>
    <row r="834" spans="4:10" hidden="1">
      <c r="D834" t="s">
        <v>4073</v>
      </c>
      <c r="E834">
        <f>AVERAGEIF(Table1[Director Name],Table1113[[#This Row],[Director Name]],Table1[imdb_score])</f>
        <v>6.5</v>
      </c>
      <c r="F834">
        <f>COUNTIF(Table1[Director Name],Table1113[[#This Row],[Director Name]])</f>
        <v>1</v>
      </c>
      <c r="G834" cm="1">
        <f t="array" ref="G834">PERCENTILE(IF(Table1[Director Name] = Table1113[[#This Row],[Director Name]],Table1[imdb_score]),0.25)</f>
        <v>6.5</v>
      </c>
      <c r="H834" cm="1">
        <f t="array" ref="H834">PERCENTILE(IF(Table1[Director Name] = Table1113[[#This Row],[Director Name]],Table1[imdb_score]),0.5)</f>
        <v>6.5</v>
      </c>
      <c r="I834" cm="1">
        <f t="array" ref="I834">PERCENTILE(IF(Table1[Director Name] = Table1113[[#This Row],[Director Name]],Table1[imdb_score]),0.75)</f>
        <v>6.5</v>
      </c>
      <c r="J834" cm="1">
        <f t="array" ref="J834">PERCENTILE(IF(Table1[Director Name] = Table1113[[#This Row],[Director Name]],Table1[imdb_score]),1)</f>
        <v>6.5</v>
      </c>
    </row>
    <row r="835" spans="4:10" hidden="1">
      <c r="D835" t="s">
        <v>4187</v>
      </c>
      <c r="E835">
        <f>AVERAGEIF(Table1[Director Name],Table1113[[#This Row],[Director Name]],Table1[imdb_score])</f>
        <v>6.5</v>
      </c>
      <c r="F835">
        <f>COUNTIF(Table1[Director Name],Table1113[[#This Row],[Director Name]])</f>
        <v>1</v>
      </c>
      <c r="G835" cm="1">
        <f t="array" ref="G835">PERCENTILE(IF(Table1[Director Name] = Table1113[[#This Row],[Director Name]],Table1[imdb_score]),0.25)</f>
        <v>6.5</v>
      </c>
      <c r="H835" cm="1">
        <f t="array" ref="H835">PERCENTILE(IF(Table1[Director Name] = Table1113[[#This Row],[Director Name]],Table1[imdb_score]),0.5)</f>
        <v>6.5</v>
      </c>
      <c r="I835" cm="1">
        <f t="array" ref="I835">PERCENTILE(IF(Table1[Director Name] = Table1113[[#This Row],[Director Name]],Table1[imdb_score]),0.75)</f>
        <v>6.5</v>
      </c>
      <c r="J835" cm="1">
        <f t="array" ref="J835">PERCENTILE(IF(Table1[Director Name] = Table1113[[#This Row],[Director Name]],Table1[imdb_score]),1)</f>
        <v>6.5</v>
      </c>
    </row>
    <row r="836" spans="4:10" hidden="1">
      <c r="D836" t="s">
        <v>3002</v>
      </c>
      <c r="E836">
        <f>AVERAGEIF(Table1[Director Name],Table1113[[#This Row],[Director Name]],Table1[imdb_score])</f>
        <v>6.5</v>
      </c>
      <c r="F836">
        <f>COUNTIF(Table1[Director Name],Table1113[[#This Row],[Director Name]])</f>
        <v>1</v>
      </c>
      <c r="G836" cm="1">
        <f t="array" ref="G836">PERCENTILE(IF(Table1[Director Name] = Table1113[[#This Row],[Director Name]],Table1[imdb_score]),0.25)</f>
        <v>6.5</v>
      </c>
      <c r="H836" cm="1">
        <f t="array" ref="H836">PERCENTILE(IF(Table1[Director Name] = Table1113[[#This Row],[Director Name]],Table1[imdb_score]),0.5)</f>
        <v>6.5</v>
      </c>
      <c r="I836" cm="1">
        <f t="array" ref="I836">PERCENTILE(IF(Table1[Director Name] = Table1113[[#This Row],[Director Name]],Table1[imdb_score]),0.75)</f>
        <v>6.5</v>
      </c>
      <c r="J836" cm="1">
        <f t="array" ref="J836">PERCENTILE(IF(Table1[Director Name] = Table1113[[#This Row],[Director Name]],Table1[imdb_score]),1)</f>
        <v>6.5</v>
      </c>
    </row>
    <row r="837" spans="4:10" hidden="1">
      <c r="D837" t="s">
        <v>4351</v>
      </c>
      <c r="E837">
        <f>AVERAGEIF(Table1[Director Name],Table1113[[#This Row],[Director Name]],Table1[imdb_score])</f>
        <v>6.5</v>
      </c>
      <c r="F837">
        <f>COUNTIF(Table1[Director Name],Table1113[[#This Row],[Director Name]])</f>
        <v>1</v>
      </c>
      <c r="G837" cm="1">
        <f t="array" ref="G837">PERCENTILE(IF(Table1[Director Name] = Table1113[[#This Row],[Director Name]],Table1[imdb_score]),0.25)</f>
        <v>6.5</v>
      </c>
      <c r="H837" cm="1">
        <f t="array" ref="H837">PERCENTILE(IF(Table1[Director Name] = Table1113[[#This Row],[Director Name]],Table1[imdb_score]),0.5)</f>
        <v>6.5</v>
      </c>
      <c r="I837" cm="1">
        <f t="array" ref="I837">PERCENTILE(IF(Table1[Director Name] = Table1113[[#This Row],[Director Name]],Table1[imdb_score]),0.75)</f>
        <v>6.5</v>
      </c>
      <c r="J837" cm="1">
        <f t="array" ref="J837">PERCENTILE(IF(Table1[Director Name] = Table1113[[#This Row],[Director Name]],Table1[imdb_score]),1)</f>
        <v>6.5</v>
      </c>
    </row>
    <row r="838" spans="4:10" hidden="1">
      <c r="D838" t="s">
        <v>4460</v>
      </c>
      <c r="E838">
        <f>AVERAGEIF(Table1[Director Name],Table1113[[#This Row],[Director Name]],Table1[imdb_score])</f>
        <v>6.5</v>
      </c>
      <c r="F838">
        <f>COUNTIF(Table1[Director Name],Table1113[[#This Row],[Director Name]])</f>
        <v>1</v>
      </c>
      <c r="G838" cm="1">
        <f t="array" ref="G838">PERCENTILE(IF(Table1[Director Name] = Table1113[[#This Row],[Director Name]],Table1[imdb_score]),0.25)</f>
        <v>6.5</v>
      </c>
      <c r="H838" cm="1">
        <f t="array" ref="H838">PERCENTILE(IF(Table1[Director Name] = Table1113[[#This Row],[Director Name]],Table1[imdb_score]),0.5)</f>
        <v>6.5</v>
      </c>
      <c r="I838" cm="1">
        <f t="array" ref="I838">PERCENTILE(IF(Table1[Director Name] = Table1113[[#This Row],[Director Name]],Table1[imdb_score]),0.75)</f>
        <v>6.5</v>
      </c>
      <c r="J838" cm="1">
        <f t="array" ref="J838">PERCENTILE(IF(Table1[Director Name] = Table1113[[#This Row],[Director Name]],Table1[imdb_score]),1)</f>
        <v>6.5</v>
      </c>
    </row>
    <row r="839" spans="4:10" hidden="1">
      <c r="D839" t="s">
        <v>4563</v>
      </c>
      <c r="E839">
        <f>AVERAGEIF(Table1[Director Name],Table1113[[#This Row],[Director Name]],Table1[imdb_score])</f>
        <v>6.5</v>
      </c>
      <c r="F839">
        <f>COUNTIF(Table1[Director Name],Table1113[[#This Row],[Director Name]])</f>
        <v>1</v>
      </c>
      <c r="G839" cm="1">
        <f t="array" ref="G839">PERCENTILE(IF(Table1[Director Name] = Table1113[[#This Row],[Director Name]],Table1[imdb_score]),0.25)</f>
        <v>6.5</v>
      </c>
      <c r="H839" cm="1">
        <f t="array" ref="H839">PERCENTILE(IF(Table1[Director Name] = Table1113[[#This Row],[Director Name]],Table1[imdb_score]),0.5)</f>
        <v>6.5</v>
      </c>
      <c r="I839" cm="1">
        <f t="array" ref="I839">PERCENTILE(IF(Table1[Director Name] = Table1113[[#This Row],[Director Name]],Table1[imdb_score]),0.75)</f>
        <v>6.5</v>
      </c>
      <c r="J839" cm="1">
        <f t="array" ref="J839">PERCENTILE(IF(Table1[Director Name] = Table1113[[#This Row],[Director Name]],Table1[imdb_score]),1)</f>
        <v>6.5</v>
      </c>
    </row>
    <row r="840" spans="4:10" hidden="1">
      <c r="D840" t="s">
        <v>4666</v>
      </c>
      <c r="E840">
        <f>AVERAGEIF(Table1[Director Name],Table1113[[#This Row],[Director Name]],Table1[imdb_score])</f>
        <v>6.5</v>
      </c>
      <c r="F840">
        <f>COUNTIF(Table1[Director Name],Table1113[[#This Row],[Director Name]])</f>
        <v>1</v>
      </c>
      <c r="G840" cm="1">
        <f t="array" ref="G840">PERCENTILE(IF(Table1[Director Name] = Table1113[[#This Row],[Director Name]],Table1[imdb_score]),0.25)</f>
        <v>6.5</v>
      </c>
      <c r="H840" cm="1">
        <f t="array" ref="H840">PERCENTILE(IF(Table1[Director Name] = Table1113[[#This Row],[Director Name]],Table1[imdb_score]),0.5)</f>
        <v>6.5</v>
      </c>
      <c r="I840" cm="1">
        <f t="array" ref="I840">PERCENTILE(IF(Table1[Director Name] = Table1113[[#This Row],[Director Name]],Table1[imdb_score]),0.75)</f>
        <v>6.5</v>
      </c>
      <c r="J840" cm="1">
        <f t="array" ref="J840">PERCENTILE(IF(Table1[Director Name] = Table1113[[#This Row],[Director Name]],Table1[imdb_score]),1)</f>
        <v>6.5</v>
      </c>
    </row>
    <row r="841" spans="4:10" hidden="1">
      <c r="D841" t="s">
        <v>4719</v>
      </c>
      <c r="E841">
        <f>AVERAGEIF(Table1[Director Name],Table1113[[#This Row],[Director Name]],Table1[imdb_score])</f>
        <v>6.5</v>
      </c>
      <c r="F841">
        <f>COUNTIF(Table1[Director Name],Table1113[[#This Row],[Director Name]])</f>
        <v>1</v>
      </c>
      <c r="G841" cm="1">
        <f t="array" ref="G841">PERCENTILE(IF(Table1[Director Name] = Table1113[[#This Row],[Director Name]],Table1[imdb_score]),0.25)</f>
        <v>6.5</v>
      </c>
      <c r="H841" cm="1">
        <f t="array" ref="H841">PERCENTILE(IF(Table1[Director Name] = Table1113[[#This Row],[Director Name]],Table1[imdb_score]),0.5)</f>
        <v>6.5</v>
      </c>
      <c r="I841" cm="1">
        <f t="array" ref="I841">PERCENTILE(IF(Table1[Director Name] = Table1113[[#This Row],[Director Name]],Table1[imdb_score]),0.75)</f>
        <v>6.5</v>
      </c>
      <c r="J841" cm="1">
        <f t="array" ref="J841">PERCENTILE(IF(Table1[Director Name] = Table1113[[#This Row],[Director Name]],Table1[imdb_score]),1)</f>
        <v>6.5</v>
      </c>
    </row>
    <row r="842" spans="4:10" hidden="1">
      <c r="D842" t="s">
        <v>4730</v>
      </c>
      <c r="E842">
        <f>AVERAGEIF(Table1[Director Name],Table1113[[#This Row],[Director Name]],Table1[imdb_score])</f>
        <v>6.5</v>
      </c>
      <c r="F842">
        <f>COUNTIF(Table1[Director Name],Table1113[[#This Row],[Director Name]])</f>
        <v>1</v>
      </c>
      <c r="G842" cm="1">
        <f t="array" ref="G842">PERCENTILE(IF(Table1[Director Name] = Table1113[[#This Row],[Director Name]],Table1[imdb_score]),0.25)</f>
        <v>6.5</v>
      </c>
      <c r="H842" cm="1">
        <f t="array" ref="H842">PERCENTILE(IF(Table1[Director Name] = Table1113[[#This Row],[Director Name]],Table1[imdb_score]),0.5)</f>
        <v>6.5</v>
      </c>
      <c r="I842" cm="1">
        <f t="array" ref="I842">PERCENTILE(IF(Table1[Director Name] = Table1113[[#This Row],[Director Name]],Table1[imdb_score]),0.75)</f>
        <v>6.5</v>
      </c>
      <c r="J842" cm="1">
        <f t="array" ref="J842">PERCENTILE(IF(Table1[Director Name] = Table1113[[#This Row],[Director Name]],Table1[imdb_score]),1)</f>
        <v>6.5</v>
      </c>
    </row>
    <row r="843" spans="4:10" hidden="1">
      <c r="D843" t="s">
        <v>4823</v>
      </c>
      <c r="E843">
        <f>AVERAGEIF(Table1[Director Name],Table1113[[#This Row],[Director Name]],Table1[imdb_score])</f>
        <v>6.5</v>
      </c>
      <c r="F843">
        <f>COUNTIF(Table1[Director Name],Table1113[[#This Row],[Director Name]])</f>
        <v>1</v>
      </c>
      <c r="G843" cm="1">
        <f t="array" ref="G843">PERCENTILE(IF(Table1[Director Name] = Table1113[[#This Row],[Director Name]],Table1[imdb_score]),0.25)</f>
        <v>6.5</v>
      </c>
      <c r="H843" cm="1">
        <f t="array" ref="H843">PERCENTILE(IF(Table1[Director Name] = Table1113[[#This Row],[Director Name]],Table1[imdb_score]),0.5)</f>
        <v>6.5</v>
      </c>
      <c r="I843" cm="1">
        <f t="array" ref="I843">PERCENTILE(IF(Table1[Director Name] = Table1113[[#This Row],[Director Name]],Table1[imdb_score]),0.75)</f>
        <v>6.5</v>
      </c>
      <c r="J843" cm="1">
        <f t="array" ref="J843">PERCENTILE(IF(Table1[Director Name] = Table1113[[#This Row],[Director Name]],Table1[imdb_score]),1)</f>
        <v>6.5</v>
      </c>
    </row>
    <row r="844" spans="4:10" hidden="1">
      <c r="D844" t="s">
        <v>4861</v>
      </c>
      <c r="E844">
        <f>AVERAGEIF(Table1[Director Name],Table1113[[#This Row],[Director Name]],Table1[imdb_score])</f>
        <v>6.5</v>
      </c>
      <c r="F844">
        <f>COUNTIF(Table1[Director Name],Table1113[[#This Row],[Director Name]])</f>
        <v>1</v>
      </c>
      <c r="G844" cm="1">
        <f t="array" ref="G844">PERCENTILE(IF(Table1[Director Name] = Table1113[[#This Row],[Director Name]],Table1[imdb_score]),0.25)</f>
        <v>6.5</v>
      </c>
      <c r="H844" cm="1">
        <f t="array" ref="H844">PERCENTILE(IF(Table1[Director Name] = Table1113[[#This Row],[Director Name]],Table1[imdb_score]),0.5)</f>
        <v>6.5</v>
      </c>
      <c r="I844" cm="1">
        <f t="array" ref="I844">PERCENTILE(IF(Table1[Director Name] = Table1113[[#This Row],[Director Name]],Table1[imdb_score]),0.75)</f>
        <v>6.5</v>
      </c>
      <c r="J844" cm="1">
        <f t="array" ref="J844">PERCENTILE(IF(Table1[Director Name] = Table1113[[#This Row],[Director Name]],Table1[imdb_score]),1)</f>
        <v>6.5</v>
      </c>
    </row>
    <row r="845" spans="4:10" hidden="1">
      <c r="D845" t="s">
        <v>4894</v>
      </c>
      <c r="E845">
        <f>AVERAGEIF(Table1[Director Name],Table1113[[#This Row],[Director Name]],Table1[imdb_score])</f>
        <v>6.5</v>
      </c>
      <c r="F845">
        <f>COUNTIF(Table1[Director Name],Table1113[[#This Row],[Director Name]])</f>
        <v>1</v>
      </c>
      <c r="G845" cm="1">
        <f t="array" ref="G845">PERCENTILE(IF(Table1[Director Name] = Table1113[[#This Row],[Director Name]],Table1[imdb_score]),0.25)</f>
        <v>6.5</v>
      </c>
      <c r="H845" cm="1">
        <f t="array" ref="H845">PERCENTILE(IF(Table1[Director Name] = Table1113[[#This Row],[Director Name]],Table1[imdb_score]),0.5)</f>
        <v>6.5</v>
      </c>
      <c r="I845" cm="1">
        <f t="array" ref="I845">PERCENTILE(IF(Table1[Director Name] = Table1113[[#This Row],[Director Name]],Table1[imdb_score]),0.75)</f>
        <v>6.5</v>
      </c>
      <c r="J845" cm="1">
        <f t="array" ref="J845">PERCENTILE(IF(Table1[Director Name] = Table1113[[#This Row],[Director Name]],Table1[imdb_score]),1)</f>
        <v>6.5</v>
      </c>
    </row>
    <row r="846" spans="4:10" hidden="1">
      <c r="D846" t="s">
        <v>5281</v>
      </c>
      <c r="E846">
        <f>AVERAGEIF(Table1[Director Name],Table1113[[#This Row],[Director Name]],Table1[imdb_score])</f>
        <v>6.5</v>
      </c>
      <c r="F846">
        <f>COUNTIF(Table1[Director Name],Table1113[[#This Row],[Director Name]])</f>
        <v>1</v>
      </c>
      <c r="G846" cm="1">
        <f t="array" ref="G846">PERCENTILE(IF(Table1[Director Name] = Table1113[[#This Row],[Director Name]],Table1[imdb_score]),0.25)</f>
        <v>6.5</v>
      </c>
      <c r="H846" cm="1">
        <f t="array" ref="H846">PERCENTILE(IF(Table1[Director Name] = Table1113[[#This Row],[Director Name]],Table1[imdb_score]),0.5)</f>
        <v>6.5</v>
      </c>
      <c r="I846" cm="1">
        <f t="array" ref="I846">PERCENTILE(IF(Table1[Director Name] = Table1113[[#This Row],[Director Name]],Table1[imdb_score]),0.75)</f>
        <v>6.5</v>
      </c>
      <c r="J846" cm="1">
        <f t="array" ref="J846">PERCENTILE(IF(Table1[Director Name] = Table1113[[#This Row],[Director Name]],Table1[imdb_score]),1)</f>
        <v>6.5</v>
      </c>
    </row>
    <row r="847" spans="4:10" hidden="1">
      <c r="D847" t="s">
        <v>5469</v>
      </c>
      <c r="E847">
        <f>AVERAGEIF(Table1[Director Name],Table1113[[#This Row],[Director Name]],Table1[imdb_score])</f>
        <v>6.5</v>
      </c>
      <c r="F847">
        <f>COUNTIF(Table1[Director Name],Table1113[[#This Row],[Director Name]])</f>
        <v>1</v>
      </c>
      <c r="G847" cm="1">
        <f t="array" ref="G847">PERCENTILE(IF(Table1[Director Name] = Table1113[[#This Row],[Director Name]],Table1[imdb_score]),0.25)</f>
        <v>6.5</v>
      </c>
      <c r="H847" cm="1">
        <f t="array" ref="H847">PERCENTILE(IF(Table1[Director Name] = Table1113[[#This Row],[Director Name]],Table1[imdb_score]),0.5)</f>
        <v>6.5</v>
      </c>
      <c r="I847" cm="1">
        <f t="array" ref="I847">PERCENTILE(IF(Table1[Director Name] = Table1113[[#This Row],[Director Name]],Table1[imdb_score]),0.75)</f>
        <v>6.5</v>
      </c>
      <c r="J847" cm="1">
        <f t="array" ref="J847">PERCENTILE(IF(Table1[Director Name] = Table1113[[#This Row],[Director Name]],Table1[imdb_score]),1)</f>
        <v>6.5</v>
      </c>
    </row>
    <row r="848" spans="4:10" hidden="1">
      <c r="D848" t="s">
        <v>5494</v>
      </c>
      <c r="E848">
        <f>AVERAGEIF(Table1[Director Name],Table1113[[#This Row],[Director Name]],Table1[imdb_score])</f>
        <v>6.5</v>
      </c>
      <c r="F848">
        <f>COUNTIF(Table1[Director Name],Table1113[[#This Row],[Director Name]])</f>
        <v>1</v>
      </c>
      <c r="G848" cm="1">
        <f t="array" ref="G848">PERCENTILE(IF(Table1[Director Name] = Table1113[[#This Row],[Director Name]],Table1[imdb_score]),0.25)</f>
        <v>6.5</v>
      </c>
      <c r="H848" cm="1">
        <f t="array" ref="H848">PERCENTILE(IF(Table1[Director Name] = Table1113[[#This Row],[Director Name]],Table1[imdb_score]),0.5)</f>
        <v>6.5</v>
      </c>
      <c r="I848" cm="1">
        <f t="array" ref="I848">PERCENTILE(IF(Table1[Director Name] = Table1113[[#This Row],[Director Name]],Table1[imdb_score]),0.75)</f>
        <v>6.5</v>
      </c>
      <c r="J848" cm="1">
        <f t="array" ref="J848">PERCENTILE(IF(Table1[Director Name] = Table1113[[#This Row],[Director Name]],Table1[imdb_score]),1)</f>
        <v>6.5</v>
      </c>
    </row>
    <row r="849" spans="4:10" hidden="1">
      <c r="D849" t="s">
        <v>4095</v>
      </c>
      <c r="E849">
        <f>AVERAGEIF(Table1[Director Name],Table1113[[#This Row],[Director Name]],Table1[imdb_score])</f>
        <v>6.5</v>
      </c>
      <c r="F849">
        <f>COUNTIF(Table1[Director Name],Table1113[[#This Row],[Director Name]])</f>
        <v>1</v>
      </c>
      <c r="G849" cm="1">
        <f t="array" ref="G849">PERCENTILE(IF(Table1[Director Name] = Table1113[[#This Row],[Director Name]],Table1[imdb_score]),0.25)</f>
        <v>6.5</v>
      </c>
      <c r="H849" cm="1">
        <f t="array" ref="H849">PERCENTILE(IF(Table1[Director Name] = Table1113[[#This Row],[Director Name]],Table1[imdb_score]),0.5)</f>
        <v>6.5</v>
      </c>
      <c r="I849" cm="1">
        <f t="array" ref="I849">PERCENTILE(IF(Table1[Director Name] = Table1113[[#This Row],[Director Name]],Table1[imdb_score]),0.75)</f>
        <v>6.5</v>
      </c>
      <c r="J849" cm="1">
        <f t="array" ref="J849">PERCENTILE(IF(Table1[Director Name] = Table1113[[#This Row],[Director Name]],Table1[imdb_score]),1)</f>
        <v>6.5</v>
      </c>
    </row>
    <row r="850" spans="4:10" hidden="1">
      <c r="D850" t="s">
        <v>2007</v>
      </c>
      <c r="E850">
        <f>AVERAGEIF(Table1[Director Name],Table1113[[#This Row],[Director Name]],Table1[imdb_score])</f>
        <v>6.5</v>
      </c>
      <c r="F850">
        <f>COUNTIF(Table1[Director Name],Table1113[[#This Row],[Director Name]])</f>
        <v>1</v>
      </c>
      <c r="G850" cm="1">
        <f t="array" ref="G850">PERCENTILE(IF(Table1[Director Name] = Table1113[[#This Row],[Director Name]],Table1[imdb_score]),0.25)</f>
        <v>6.5</v>
      </c>
      <c r="H850" cm="1">
        <f t="array" ref="H850">PERCENTILE(IF(Table1[Director Name] = Table1113[[#This Row],[Director Name]],Table1[imdb_score]),0.5)</f>
        <v>6.5</v>
      </c>
      <c r="I850" cm="1">
        <f t="array" ref="I850">PERCENTILE(IF(Table1[Director Name] = Table1113[[#This Row],[Director Name]],Table1[imdb_score]),0.75)</f>
        <v>6.5</v>
      </c>
      <c r="J850" cm="1">
        <f t="array" ref="J850">PERCENTILE(IF(Table1[Director Name] = Table1113[[#This Row],[Director Name]],Table1[imdb_score]),1)</f>
        <v>6.5</v>
      </c>
    </row>
    <row r="851" spans="4:10" hidden="1">
      <c r="D851" t="s">
        <v>5556</v>
      </c>
      <c r="E851">
        <f>AVERAGEIF(Table1[Director Name],Table1113[[#This Row],[Director Name]],Table1[imdb_score])</f>
        <v>6.5</v>
      </c>
      <c r="F851">
        <f>COUNTIF(Table1[Director Name],Table1113[[#This Row],[Director Name]])</f>
        <v>1</v>
      </c>
      <c r="G851" cm="1">
        <f t="array" ref="G851">PERCENTILE(IF(Table1[Director Name] = Table1113[[#This Row],[Director Name]],Table1[imdb_score]),0.25)</f>
        <v>6.5</v>
      </c>
      <c r="H851" cm="1">
        <f t="array" ref="H851">PERCENTILE(IF(Table1[Director Name] = Table1113[[#This Row],[Director Name]],Table1[imdb_score]),0.5)</f>
        <v>6.5</v>
      </c>
      <c r="I851" cm="1">
        <f t="array" ref="I851">PERCENTILE(IF(Table1[Director Name] = Table1113[[#This Row],[Director Name]],Table1[imdb_score]),0.75)</f>
        <v>6.5</v>
      </c>
      <c r="J851" cm="1">
        <f t="array" ref="J851">PERCENTILE(IF(Table1[Director Name] = Table1113[[#This Row],[Director Name]],Table1[imdb_score]),1)</f>
        <v>6.5</v>
      </c>
    </row>
    <row r="852" spans="4:10" hidden="1">
      <c r="D852" t="s">
        <v>5627</v>
      </c>
      <c r="E852">
        <f>AVERAGEIF(Table1[Director Name],Table1113[[#This Row],[Director Name]],Table1[imdb_score])</f>
        <v>6.5</v>
      </c>
      <c r="F852">
        <f>COUNTIF(Table1[Director Name],Table1113[[#This Row],[Director Name]])</f>
        <v>1</v>
      </c>
      <c r="G852" cm="1">
        <f t="array" ref="G852">PERCENTILE(IF(Table1[Director Name] = Table1113[[#This Row],[Director Name]],Table1[imdb_score]),0.25)</f>
        <v>6.5</v>
      </c>
      <c r="H852" cm="1">
        <f t="array" ref="H852">PERCENTILE(IF(Table1[Director Name] = Table1113[[#This Row],[Director Name]],Table1[imdb_score]),0.5)</f>
        <v>6.5</v>
      </c>
      <c r="I852" cm="1">
        <f t="array" ref="I852">PERCENTILE(IF(Table1[Director Name] = Table1113[[#This Row],[Director Name]],Table1[imdb_score]),0.75)</f>
        <v>6.5</v>
      </c>
      <c r="J852" cm="1">
        <f t="array" ref="J852">PERCENTILE(IF(Table1[Director Name] = Table1113[[#This Row],[Director Name]],Table1[imdb_score]),1)</f>
        <v>6.5</v>
      </c>
    </row>
    <row r="853" spans="4:10" hidden="1">
      <c r="D853" t="s">
        <v>5759</v>
      </c>
      <c r="E853">
        <f>AVERAGEIF(Table1[Director Name],Table1113[[#This Row],[Director Name]],Table1[imdb_score])</f>
        <v>6.5</v>
      </c>
      <c r="F853">
        <f>COUNTIF(Table1[Director Name],Table1113[[#This Row],[Director Name]])</f>
        <v>1</v>
      </c>
      <c r="G853" cm="1">
        <f t="array" ref="G853">PERCENTILE(IF(Table1[Director Name] = Table1113[[#This Row],[Director Name]],Table1[imdb_score]),0.25)</f>
        <v>6.5</v>
      </c>
      <c r="H853" cm="1">
        <f t="array" ref="H853">PERCENTILE(IF(Table1[Director Name] = Table1113[[#This Row],[Director Name]],Table1[imdb_score]),0.5)</f>
        <v>6.5</v>
      </c>
      <c r="I853" cm="1">
        <f t="array" ref="I853">PERCENTILE(IF(Table1[Director Name] = Table1113[[#This Row],[Director Name]],Table1[imdb_score]),0.75)</f>
        <v>6.5</v>
      </c>
      <c r="J853" cm="1">
        <f t="array" ref="J853">PERCENTILE(IF(Table1[Director Name] = Table1113[[#This Row],[Director Name]],Table1[imdb_score]),1)</f>
        <v>6.5</v>
      </c>
    </row>
    <row r="854" spans="4:10" hidden="1">
      <c r="D854" t="s">
        <v>468</v>
      </c>
      <c r="E854">
        <f>AVERAGEIF(Table1[Director Name],Table1113[[#This Row],[Director Name]],Table1[imdb_score])</f>
        <v>6.5</v>
      </c>
      <c r="F854">
        <f>COUNTIF(Table1[Director Name],Table1113[[#This Row],[Director Name]])</f>
        <v>1</v>
      </c>
      <c r="G854" cm="1">
        <f t="array" ref="G854">PERCENTILE(IF(Table1[Director Name] = Table1113[[#This Row],[Director Name]],Table1[imdb_score]),0.25)</f>
        <v>6.5</v>
      </c>
      <c r="H854" cm="1">
        <f t="array" ref="H854">PERCENTILE(IF(Table1[Director Name] = Table1113[[#This Row],[Director Name]],Table1[imdb_score]),0.5)</f>
        <v>6.5</v>
      </c>
      <c r="I854" cm="1">
        <f t="array" ref="I854">PERCENTILE(IF(Table1[Director Name] = Table1113[[#This Row],[Director Name]],Table1[imdb_score]),0.75)</f>
        <v>6.5</v>
      </c>
      <c r="J854" cm="1">
        <f t="array" ref="J854">PERCENTILE(IF(Table1[Director Name] = Table1113[[#This Row],[Director Name]],Table1[imdb_score]),1)</f>
        <v>6.5</v>
      </c>
    </row>
    <row r="855" spans="4:10" hidden="1">
      <c r="D855" t="s">
        <v>5781</v>
      </c>
      <c r="E855">
        <f>AVERAGEIF(Table1[Director Name],Table1113[[#This Row],[Director Name]],Table1[imdb_score])</f>
        <v>6.5</v>
      </c>
      <c r="F855">
        <f>COUNTIF(Table1[Director Name],Table1113[[#This Row],[Director Name]])</f>
        <v>1</v>
      </c>
      <c r="G855" cm="1">
        <f t="array" ref="G855">PERCENTILE(IF(Table1[Director Name] = Table1113[[#This Row],[Director Name]],Table1[imdb_score]),0.25)</f>
        <v>6.5</v>
      </c>
      <c r="H855" cm="1">
        <f t="array" ref="H855">PERCENTILE(IF(Table1[Director Name] = Table1113[[#This Row],[Director Name]],Table1[imdb_score]),0.5)</f>
        <v>6.5</v>
      </c>
      <c r="I855" cm="1">
        <f t="array" ref="I855">PERCENTILE(IF(Table1[Director Name] = Table1113[[#This Row],[Director Name]],Table1[imdb_score]),0.75)</f>
        <v>6.5</v>
      </c>
      <c r="J855" cm="1">
        <f t="array" ref="J855">PERCENTILE(IF(Table1[Director Name] = Table1113[[#This Row],[Director Name]],Table1[imdb_score]),1)</f>
        <v>6.5</v>
      </c>
    </row>
    <row r="856" spans="4:10" hidden="1">
      <c r="D856" t="s">
        <v>5870</v>
      </c>
      <c r="E856">
        <f>AVERAGEIF(Table1[Director Name],Table1113[[#This Row],[Director Name]],Table1[imdb_score])</f>
        <v>6.5</v>
      </c>
      <c r="F856">
        <f>COUNTIF(Table1[Director Name],Table1113[[#This Row],[Director Name]])</f>
        <v>1</v>
      </c>
      <c r="G856" cm="1">
        <f t="array" ref="G856">PERCENTILE(IF(Table1[Director Name] = Table1113[[#This Row],[Director Name]],Table1[imdb_score]),0.25)</f>
        <v>6.5</v>
      </c>
      <c r="H856" cm="1">
        <f t="array" ref="H856">PERCENTILE(IF(Table1[Director Name] = Table1113[[#This Row],[Director Name]],Table1[imdb_score]),0.5)</f>
        <v>6.5</v>
      </c>
      <c r="I856" cm="1">
        <f t="array" ref="I856">PERCENTILE(IF(Table1[Director Name] = Table1113[[#This Row],[Director Name]],Table1[imdb_score]),0.75)</f>
        <v>6.5</v>
      </c>
      <c r="J856" cm="1">
        <f t="array" ref="J856">PERCENTILE(IF(Table1[Director Name] = Table1113[[#This Row],[Director Name]],Table1[imdb_score]),1)</f>
        <v>6.5</v>
      </c>
    </row>
    <row r="857" spans="4:10" hidden="1">
      <c r="D857" t="s">
        <v>5946</v>
      </c>
      <c r="E857">
        <f>AVERAGEIF(Table1[Director Name],Table1113[[#This Row],[Director Name]],Table1[imdb_score])</f>
        <v>6.5</v>
      </c>
      <c r="F857">
        <f>COUNTIF(Table1[Director Name],Table1113[[#This Row],[Director Name]])</f>
        <v>1</v>
      </c>
      <c r="G857" cm="1">
        <f t="array" ref="G857">PERCENTILE(IF(Table1[Director Name] = Table1113[[#This Row],[Director Name]],Table1[imdb_score]),0.25)</f>
        <v>6.5</v>
      </c>
      <c r="H857" cm="1">
        <f t="array" ref="H857">PERCENTILE(IF(Table1[Director Name] = Table1113[[#This Row],[Director Name]],Table1[imdb_score]),0.5)</f>
        <v>6.5</v>
      </c>
      <c r="I857" cm="1">
        <f t="array" ref="I857">PERCENTILE(IF(Table1[Director Name] = Table1113[[#This Row],[Director Name]],Table1[imdb_score]),0.75)</f>
        <v>6.5</v>
      </c>
      <c r="J857" cm="1">
        <f t="array" ref="J857">PERCENTILE(IF(Table1[Director Name] = Table1113[[#This Row],[Director Name]],Table1[imdb_score]),1)</f>
        <v>6.5</v>
      </c>
    </row>
    <row r="858" spans="4:10" hidden="1">
      <c r="D858" t="s">
        <v>5958</v>
      </c>
      <c r="E858">
        <f>AVERAGEIF(Table1[Director Name],Table1113[[#This Row],[Director Name]],Table1[imdb_score])</f>
        <v>6.5</v>
      </c>
      <c r="F858">
        <f>COUNTIF(Table1[Director Name],Table1113[[#This Row],[Director Name]])</f>
        <v>1</v>
      </c>
      <c r="G858" cm="1">
        <f t="array" ref="G858">PERCENTILE(IF(Table1[Director Name] = Table1113[[#This Row],[Director Name]],Table1[imdb_score]),0.25)</f>
        <v>6.5</v>
      </c>
      <c r="H858" cm="1">
        <f t="array" ref="H858">PERCENTILE(IF(Table1[Director Name] = Table1113[[#This Row],[Director Name]],Table1[imdb_score]),0.5)</f>
        <v>6.5</v>
      </c>
      <c r="I858" cm="1">
        <f t="array" ref="I858">PERCENTILE(IF(Table1[Director Name] = Table1113[[#This Row],[Director Name]],Table1[imdb_score]),0.75)</f>
        <v>6.5</v>
      </c>
      <c r="J858" cm="1">
        <f t="array" ref="J858">PERCENTILE(IF(Table1[Director Name] = Table1113[[#This Row],[Director Name]],Table1[imdb_score]),1)</f>
        <v>6.5</v>
      </c>
    </row>
    <row r="859" spans="4:10" hidden="1">
      <c r="D859" t="s">
        <v>5167</v>
      </c>
      <c r="E859">
        <f>AVERAGEIF(Table1[Director Name],Table1113[[#This Row],[Director Name]],Table1[imdb_score])</f>
        <v>6.5</v>
      </c>
      <c r="F859">
        <f>COUNTIF(Table1[Director Name],Table1113[[#This Row],[Director Name]])</f>
        <v>1</v>
      </c>
      <c r="G859" cm="1">
        <f t="array" ref="G859">PERCENTILE(IF(Table1[Director Name] = Table1113[[#This Row],[Director Name]],Table1[imdb_score]),0.25)</f>
        <v>6.5</v>
      </c>
      <c r="H859" cm="1">
        <f t="array" ref="H859">PERCENTILE(IF(Table1[Director Name] = Table1113[[#This Row],[Director Name]],Table1[imdb_score]),0.5)</f>
        <v>6.5</v>
      </c>
      <c r="I859" cm="1">
        <f t="array" ref="I859">PERCENTILE(IF(Table1[Director Name] = Table1113[[#This Row],[Director Name]],Table1[imdb_score]),0.75)</f>
        <v>6.5</v>
      </c>
      <c r="J859" cm="1">
        <f t="array" ref="J859">PERCENTILE(IF(Table1[Director Name] = Table1113[[#This Row],[Director Name]],Table1[imdb_score]),1)</f>
        <v>6.5</v>
      </c>
    </row>
    <row r="860" spans="4:10" hidden="1">
      <c r="D860" t="s">
        <v>6113</v>
      </c>
      <c r="E860">
        <f>AVERAGEIF(Table1[Director Name],Table1113[[#This Row],[Director Name]],Table1[imdb_score])</f>
        <v>6.5</v>
      </c>
      <c r="F860">
        <f>COUNTIF(Table1[Director Name],Table1113[[#This Row],[Director Name]])</f>
        <v>1</v>
      </c>
      <c r="G860" cm="1">
        <f t="array" ref="G860">PERCENTILE(IF(Table1[Director Name] = Table1113[[#This Row],[Director Name]],Table1[imdb_score]),0.25)</f>
        <v>6.5</v>
      </c>
      <c r="H860" cm="1">
        <f t="array" ref="H860">PERCENTILE(IF(Table1[Director Name] = Table1113[[#This Row],[Director Name]],Table1[imdb_score]),0.5)</f>
        <v>6.5</v>
      </c>
      <c r="I860" cm="1">
        <f t="array" ref="I860">PERCENTILE(IF(Table1[Director Name] = Table1113[[#This Row],[Director Name]],Table1[imdb_score]),0.75)</f>
        <v>6.5</v>
      </c>
      <c r="J860" cm="1">
        <f t="array" ref="J860">PERCENTILE(IF(Table1[Director Name] = Table1113[[#This Row],[Director Name]],Table1[imdb_score]),1)</f>
        <v>6.5</v>
      </c>
    </row>
    <row r="861" spans="4:10" hidden="1">
      <c r="D861" t="s">
        <v>6121</v>
      </c>
      <c r="E861">
        <f>AVERAGEIF(Table1[Director Name],Table1113[[#This Row],[Director Name]],Table1[imdb_score])</f>
        <v>6.5</v>
      </c>
      <c r="F861">
        <f>COUNTIF(Table1[Director Name],Table1113[[#This Row],[Director Name]])</f>
        <v>1</v>
      </c>
      <c r="G861" cm="1">
        <f t="array" ref="G861">PERCENTILE(IF(Table1[Director Name] = Table1113[[#This Row],[Director Name]],Table1[imdb_score]),0.25)</f>
        <v>6.5</v>
      </c>
      <c r="H861" cm="1">
        <f t="array" ref="H861">PERCENTILE(IF(Table1[Director Name] = Table1113[[#This Row],[Director Name]],Table1[imdb_score]),0.5)</f>
        <v>6.5</v>
      </c>
      <c r="I861" cm="1">
        <f t="array" ref="I861">PERCENTILE(IF(Table1[Director Name] = Table1113[[#This Row],[Director Name]],Table1[imdb_score]),0.75)</f>
        <v>6.5</v>
      </c>
      <c r="J861" cm="1">
        <f t="array" ref="J861">PERCENTILE(IF(Table1[Director Name] = Table1113[[#This Row],[Director Name]],Table1[imdb_score]),1)</f>
        <v>6.5</v>
      </c>
    </row>
    <row r="862" spans="4:10" hidden="1">
      <c r="D862" t="s">
        <v>6124</v>
      </c>
      <c r="E862">
        <f>AVERAGEIF(Table1[Director Name],Table1113[[#This Row],[Director Name]],Table1[imdb_score])</f>
        <v>6.5</v>
      </c>
      <c r="F862">
        <f>COUNTIF(Table1[Director Name],Table1113[[#This Row],[Director Name]])</f>
        <v>1</v>
      </c>
      <c r="G862" cm="1">
        <f t="array" ref="G862">PERCENTILE(IF(Table1[Director Name] = Table1113[[#This Row],[Director Name]],Table1[imdb_score]),0.25)</f>
        <v>6.5</v>
      </c>
      <c r="H862" cm="1">
        <f t="array" ref="H862">PERCENTILE(IF(Table1[Director Name] = Table1113[[#This Row],[Director Name]],Table1[imdb_score]),0.5)</f>
        <v>6.5</v>
      </c>
      <c r="I862" cm="1">
        <f t="array" ref="I862">PERCENTILE(IF(Table1[Director Name] = Table1113[[#This Row],[Director Name]],Table1[imdb_score]),0.75)</f>
        <v>6.5</v>
      </c>
      <c r="J862" cm="1">
        <f t="array" ref="J862">PERCENTILE(IF(Table1[Director Name] = Table1113[[#This Row],[Director Name]],Table1[imdb_score]),1)</f>
        <v>6.5</v>
      </c>
    </row>
    <row r="863" spans="4:10" hidden="1">
      <c r="D863" t="s">
        <v>6161</v>
      </c>
      <c r="E863">
        <f>AVERAGEIF(Table1[Director Name],Table1113[[#This Row],[Director Name]],Table1[imdb_score])</f>
        <v>6.5</v>
      </c>
      <c r="F863">
        <f>COUNTIF(Table1[Director Name],Table1113[[#This Row],[Director Name]])</f>
        <v>1</v>
      </c>
      <c r="G863" cm="1">
        <f t="array" ref="G863">PERCENTILE(IF(Table1[Director Name] = Table1113[[#This Row],[Director Name]],Table1[imdb_score]),0.25)</f>
        <v>6.5</v>
      </c>
      <c r="H863" cm="1">
        <f t="array" ref="H863">PERCENTILE(IF(Table1[Director Name] = Table1113[[#This Row],[Director Name]],Table1[imdb_score]),0.5)</f>
        <v>6.5</v>
      </c>
      <c r="I863" cm="1">
        <f t="array" ref="I863">PERCENTILE(IF(Table1[Director Name] = Table1113[[#This Row],[Director Name]],Table1[imdb_score]),0.75)</f>
        <v>6.5</v>
      </c>
      <c r="J863" cm="1">
        <f t="array" ref="J863">PERCENTILE(IF(Table1[Director Name] = Table1113[[#This Row],[Director Name]],Table1[imdb_score]),1)</f>
        <v>6.5</v>
      </c>
    </row>
    <row r="864" spans="4:10" hidden="1">
      <c r="D864" t="s">
        <v>6256</v>
      </c>
      <c r="E864">
        <f>AVERAGEIF(Table1[Director Name],Table1113[[#This Row],[Director Name]],Table1[imdb_score])</f>
        <v>6.5</v>
      </c>
      <c r="F864">
        <f>COUNTIF(Table1[Director Name],Table1113[[#This Row],[Director Name]])</f>
        <v>1</v>
      </c>
      <c r="G864" cm="1">
        <f t="array" ref="G864">PERCENTILE(IF(Table1[Director Name] = Table1113[[#This Row],[Director Name]],Table1[imdb_score]),0.25)</f>
        <v>6.5</v>
      </c>
      <c r="H864" cm="1">
        <f t="array" ref="H864">PERCENTILE(IF(Table1[Director Name] = Table1113[[#This Row],[Director Name]],Table1[imdb_score]),0.5)</f>
        <v>6.5</v>
      </c>
      <c r="I864" cm="1">
        <f t="array" ref="I864">PERCENTILE(IF(Table1[Director Name] = Table1113[[#This Row],[Director Name]],Table1[imdb_score]),0.75)</f>
        <v>6.5</v>
      </c>
      <c r="J864" cm="1">
        <f t="array" ref="J864">PERCENTILE(IF(Table1[Director Name] = Table1113[[#This Row],[Director Name]],Table1[imdb_score]),1)</f>
        <v>6.5</v>
      </c>
    </row>
    <row r="865" spans="4:10" hidden="1">
      <c r="D865" t="s">
        <v>6290</v>
      </c>
      <c r="E865">
        <f>AVERAGEIF(Table1[Director Name],Table1113[[#This Row],[Director Name]],Table1[imdb_score])</f>
        <v>6.5</v>
      </c>
      <c r="F865">
        <f>COUNTIF(Table1[Director Name],Table1113[[#This Row],[Director Name]])</f>
        <v>1</v>
      </c>
      <c r="G865" cm="1">
        <f t="array" ref="G865">PERCENTILE(IF(Table1[Director Name] = Table1113[[#This Row],[Director Name]],Table1[imdb_score]),0.25)</f>
        <v>6.5</v>
      </c>
      <c r="H865" cm="1">
        <f t="array" ref="H865">PERCENTILE(IF(Table1[Director Name] = Table1113[[#This Row],[Director Name]],Table1[imdb_score]),0.5)</f>
        <v>6.5</v>
      </c>
      <c r="I865" cm="1">
        <f t="array" ref="I865">PERCENTILE(IF(Table1[Director Name] = Table1113[[#This Row],[Director Name]],Table1[imdb_score]),0.75)</f>
        <v>6.5</v>
      </c>
      <c r="J865" cm="1">
        <f t="array" ref="J865">PERCENTILE(IF(Table1[Director Name] = Table1113[[#This Row],[Director Name]],Table1[imdb_score]),1)</f>
        <v>6.5</v>
      </c>
    </row>
    <row r="866" spans="4:10" hidden="1">
      <c r="D866" t="s">
        <v>6316</v>
      </c>
      <c r="E866">
        <f>AVERAGEIF(Table1[Director Name],Table1113[[#This Row],[Director Name]],Table1[imdb_score])</f>
        <v>6.5</v>
      </c>
      <c r="F866">
        <f>COUNTIF(Table1[Director Name],Table1113[[#This Row],[Director Name]])</f>
        <v>1</v>
      </c>
      <c r="G866" cm="1">
        <f t="array" ref="G866">PERCENTILE(IF(Table1[Director Name] = Table1113[[#This Row],[Director Name]],Table1[imdb_score]),0.25)</f>
        <v>6.5</v>
      </c>
      <c r="H866" cm="1">
        <f t="array" ref="H866">PERCENTILE(IF(Table1[Director Name] = Table1113[[#This Row],[Director Name]],Table1[imdb_score]),0.5)</f>
        <v>6.5</v>
      </c>
      <c r="I866" cm="1">
        <f t="array" ref="I866">PERCENTILE(IF(Table1[Director Name] = Table1113[[#This Row],[Director Name]],Table1[imdb_score]),0.75)</f>
        <v>6.5</v>
      </c>
      <c r="J866" cm="1">
        <f t="array" ref="J866">PERCENTILE(IF(Table1[Director Name] = Table1113[[#This Row],[Director Name]],Table1[imdb_score]),1)</f>
        <v>6.5</v>
      </c>
    </row>
    <row r="867" spans="4:10">
      <c r="D867" t="s">
        <v>782</v>
      </c>
      <c r="E867">
        <f>AVERAGEIF(Table1[Director Name],Table1113[[#This Row],[Director Name]],Table1[imdb_score])</f>
        <v>6.4833333333333334</v>
      </c>
      <c r="F867">
        <f>COUNTIF(Table1[Director Name],Table1113[[#This Row],[Director Name]])</f>
        <v>6</v>
      </c>
      <c r="G867" cm="1">
        <f t="array" ref="G867">PERCENTILE(IF(Table1[Director Name] = Table1113[[#This Row],[Director Name]],Table1[imdb_score]),0.25)</f>
        <v>6.35</v>
      </c>
      <c r="H867" cm="1">
        <f t="array" ref="H867">PERCENTILE(IF(Table1[Director Name] = Table1113[[#This Row],[Director Name]],Table1[imdb_score]),0.5)</f>
        <v>6.5</v>
      </c>
      <c r="I867" cm="1">
        <f t="array" ref="I867">PERCENTILE(IF(Table1[Director Name] = Table1113[[#This Row],[Director Name]],Table1[imdb_score]),0.75)</f>
        <v>6.65</v>
      </c>
      <c r="J867" cm="1">
        <f t="array" ref="J867">PERCENTILE(IF(Table1[Director Name] = Table1113[[#This Row],[Director Name]],Table1[imdb_score]),1)</f>
        <v>6.8</v>
      </c>
    </row>
    <row r="868" spans="4:10" hidden="1">
      <c r="D868" t="s">
        <v>1464</v>
      </c>
      <c r="E868">
        <f>AVERAGEIF(Table1[Director Name],Table1113[[#This Row],[Director Name]],Table1[imdb_score])</f>
        <v>6.4750000000000005</v>
      </c>
      <c r="F868">
        <f>COUNTIF(Table1[Director Name],Table1113[[#This Row],[Director Name]])</f>
        <v>4</v>
      </c>
      <c r="G868" cm="1">
        <f t="array" ref="G868">PERCENTILE(IF(Table1[Director Name] = Table1113[[#This Row],[Director Name]],Table1[imdb_score]),0.25)</f>
        <v>5.875</v>
      </c>
      <c r="H868" cm="1">
        <f t="array" ref="H868">PERCENTILE(IF(Table1[Director Name] = Table1113[[#This Row],[Director Name]],Table1[imdb_score]),0.5)</f>
        <v>6.35</v>
      </c>
      <c r="I868" cm="1">
        <f t="array" ref="I868">PERCENTILE(IF(Table1[Director Name] = Table1113[[#This Row],[Director Name]],Table1[imdb_score]),0.75)</f>
        <v>6.95</v>
      </c>
      <c r="J868" cm="1">
        <f t="array" ref="J868">PERCENTILE(IF(Table1[Director Name] = Table1113[[#This Row],[Director Name]],Table1[imdb_score]),1)</f>
        <v>7.4</v>
      </c>
    </row>
    <row r="869" spans="4:10" hidden="1">
      <c r="D869" t="s">
        <v>1370</v>
      </c>
      <c r="E869">
        <f>AVERAGEIF(Table1[Director Name],Table1113[[#This Row],[Director Name]],Table1[imdb_score])</f>
        <v>6.4749999999999996</v>
      </c>
      <c r="F869">
        <f>COUNTIF(Table1[Director Name],Table1113[[#This Row],[Director Name]])</f>
        <v>4</v>
      </c>
      <c r="G869" cm="1">
        <f t="array" ref="G869">PERCENTILE(IF(Table1[Director Name] = Table1113[[#This Row],[Director Name]],Table1[imdb_score]),0.25)</f>
        <v>5.9</v>
      </c>
      <c r="H869" cm="1">
        <f t="array" ref="H869">PERCENTILE(IF(Table1[Director Name] = Table1113[[#This Row],[Director Name]],Table1[imdb_score]),0.5)</f>
        <v>6.2</v>
      </c>
      <c r="I869" cm="1">
        <f t="array" ref="I869">PERCENTILE(IF(Table1[Director Name] = Table1113[[#This Row],[Director Name]],Table1[imdb_score]),0.75)</f>
        <v>6.7750000000000004</v>
      </c>
      <c r="J869" cm="1">
        <f t="array" ref="J869">PERCENTILE(IF(Table1[Director Name] = Table1113[[#This Row],[Director Name]],Table1[imdb_score]),1)</f>
        <v>7.6</v>
      </c>
    </row>
    <row r="870" spans="4:10" hidden="1">
      <c r="D870" t="s">
        <v>1734</v>
      </c>
      <c r="E870">
        <f>AVERAGEIF(Table1[Director Name],Table1113[[#This Row],[Director Name]],Table1[imdb_score])</f>
        <v>6.4666666666666659</v>
      </c>
      <c r="F870">
        <f>COUNTIF(Table1[Director Name],Table1113[[#This Row],[Director Name]])</f>
        <v>3</v>
      </c>
      <c r="G870" cm="1">
        <f t="array" ref="G870">PERCENTILE(IF(Table1[Director Name] = Table1113[[#This Row],[Director Name]],Table1[imdb_score]),0.25)</f>
        <v>5.65</v>
      </c>
      <c r="H870" cm="1">
        <f t="array" ref="H870">PERCENTILE(IF(Table1[Director Name] = Table1113[[#This Row],[Director Name]],Table1[imdb_score]),0.5)</f>
        <v>6.5</v>
      </c>
      <c r="I870" cm="1">
        <f t="array" ref="I870">PERCENTILE(IF(Table1[Director Name] = Table1113[[#This Row],[Director Name]],Table1[imdb_score]),0.75)</f>
        <v>7.3</v>
      </c>
      <c r="J870" cm="1">
        <f t="array" ref="J870">PERCENTILE(IF(Table1[Director Name] = Table1113[[#This Row],[Director Name]],Table1[imdb_score]),1)</f>
        <v>8.1</v>
      </c>
    </row>
    <row r="871" spans="4:10" hidden="1">
      <c r="D871" t="s">
        <v>1798</v>
      </c>
      <c r="E871">
        <f>AVERAGEIF(Table1[Director Name],Table1113[[#This Row],[Director Name]],Table1[imdb_score])</f>
        <v>6.4666666666666659</v>
      </c>
      <c r="F871">
        <f>COUNTIF(Table1[Director Name],Table1113[[#This Row],[Director Name]])</f>
        <v>3</v>
      </c>
      <c r="G871" cm="1">
        <f t="array" ref="G871">PERCENTILE(IF(Table1[Director Name] = Table1113[[#This Row],[Director Name]],Table1[imdb_score]),0.25)</f>
        <v>6.4</v>
      </c>
      <c r="H871" cm="1">
        <f t="array" ref="H871">PERCENTILE(IF(Table1[Director Name] = Table1113[[#This Row],[Director Name]],Table1[imdb_score]),0.5)</f>
        <v>6.5</v>
      </c>
      <c r="I871" cm="1">
        <f t="array" ref="I871">PERCENTILE(IF(Table1[Director Name] = Table1113[[#This Row],[Director Name]],Table1[imdb_score]),0.75)</f>
        <v>6.55</v>
      </c>
      <c r="J871" cm="1">
        <f t="array" ref="J871">PERCENTILE(IF(Table1[Director Name] = Table1113[[#This Row],[Director Name]],Table1[imdb_score]),1)</f>
        <v>6.6</v>
      </c>
    </row>
    <row r="872" spans="4:10" hidden="1">
      <c r="D872" t="s">
        <v>2075</v>
      </c>
      <c r="E872">
        <f>AVERAGEIF(Table1[Director Name],Table1113[[#This Row],[Director Name]],Table1[imdb_score])</f>
        <v>6.4666666666666659</v>
      </c>
      <c r="F872">
        <f>COUNTIF(Table1[Director Name],Table1113[[#This Row],[Director Name]])</f>
        <v>3</v>
      </c>
      <c r="G872" cm="1">
        <f t="array" ref="G872">PERCENTILE(IF(Table1[Director Name] = Table1113[[#This Row],[Director Name]],Table1[imdb_score]),0.25)</f>
        <v>5.85</v>
      </c>
      <c r="H872" cm="1">
        <f t="array" ref="H872">PERCENTILE(IF(Table1[Director Name] = Table1113[[#This Row],[Director Name]],Table1[imdb_score]),0.5)</f>
        <v>6.8</v>
      </c>
      <c r="I872" cm="1">
        <f t="array" ref="I872">PERCENTILE(IF(Table1[Director Name] = Table1113[[#This Row],[Director Name]],Table1[imdb_score]),0.75)</f>
        <v>7.25</v>
      </c>
      <c r="J872" cm="1">
        <f t="array" ref="J872">PERCENTILE(IF(Table1[Director Name] = Table1113[[#This Row],[Director Name]],Table1[imdb_score]),1)</f>
        <v>7.7</v>
      </c>
    </row>
    <row r="873" spans="4:10" hidden="1">
      <c r="D873" t="s">
        <v>922</v>
      </c>
      <c r="E873">
        <f>AVERAGEIF(Table1[Director Name],Table1113[[#This Row],[Director Name]],Table1[imdb_score])</f>
        <v>6.4599999999999991</v>
      </c>
      <c r="F873">
        <f>COUNTIF(Table1[Director Name],Table1113[[#This Row],[Director Name]])</f>
        <v>5</v>
      </c>
      <c r="G873" cm="1">
        <f t="array" ref="G873">PERCENTILE(IF(Table1[Director Name] = Table1113[[#This Row],[Director Name]],Table1[imdb_score]),0.25)</f>
        <v>6.5</v>
      </c>
      <c r="H873" cm="1">
        <f t="array" ref="H873">PERCENTILE(IF(Table1[Director Name] = Table1113[[#This Row],[Director Name]],Table1[imdb_score]),0.5)</f>
        <v>6.6</v>
      </c>
      <c r="I873" cm="1">
        <f t="array" ref="I873">PERCENTILE(IF(Table1[Director Name] = Table1113[[#This Row],[Director Name]],Table1[imdb_score]),0.75)</f>
        <v>6.7</v>
      </c>
      <c r="J873" cm="1">
        <f t="array" ref="J873">PERCENTILE(IF(Table1[Director Name] = Table1113[[#This Row],[Director Name]],Table1[imdb_score]),1)</f>
        <v>7</v>
      </c>
    </row>
    <row r="874" spans="4:10">
      <c r="D874" t="s">
        <v>514</v>
      </c>
      <c r="E874">
        <f>AVERAGEIF(Table1[Director Name],Table1113[[#This Row],[Director Name]],Table1[imdb_score])</f>
        <v>6.4571428571428564</v>
      </c>
      <c r="F874">
        <f>COUNTIF(Table1[Director Name],Table1113[[#This Row],[Director Name]])</f>
        <v>7</v>
      </c>
      <c r="G874" cm="1">
        <f t="array" ref="G874">PERCENTILE(IF(Table1[Director Name] = Table1113[[#This Row],[Director Name]],Table1[imdb_score]),0.25)</f>
        <v>6.3</v>
      </c>
      <c r="H874" cm="1">
        <f t="array" ref="H874">PERCENTILE(IF(Table1[Director Name] = Table1113[[#This Row],[Director Name]],Table1[imdb_score]),0.5)</f>
        <v>6.8</v>
      </c>
      <c r="I874" cm="1">
        <f t="array" ref="I874">PERCENTILE(IF(Table1[Director Name] = Table1113[[#This Row],[Director Name]],Table1[imdb_score]),0.75)</f>
        <v>6.85</v>
      </c>
      <c r="J874" cm="1">
        <f t="array" ref="J874">PERCENTILE(IF(Table1[Director Name] = Table1113[[#This Row],[Director Name]],Table1[imdb_score]),1)</f>
        <v>7.3</v>
      </c>
    </row>
    <row r="875" spans="4:10" hidden="1">
      <c r="D875" t="s">
        <v>1430</v>
      </c>
      <c r="E875">
        <f>AVERAGEIF(Table1[Director Name],Table1113[[#This Row],[Director Name]],Table1[imdb_score])</f>
        <v>6.45</v>
      </c>
      <c r="F875">
        <f>COUNTIF(Table1[Director Name],Table1113[[#This Row],[Director Name]])</f>
        <v>4</v>
      </c>
      <c r="G875" cm="1">
        <f t="array" ref="G875">PERCENTILE(IF(Table1[Director Name] = Table1113[[#This Row],[Director Name]],Table1[imdb_score]),0.25)</f>
        <v>6.15</v>
      </c>
      <c r="H875" cm="1">
        <f t="array" ref="H875">PERCENTILE(IF(Table1[Director Name] = Table1113[[#This Row],[Director Name]],Table1[imdb_score]),0.5)</f>
        <v>6.2</v>
      </c>
      <c r="I875" cm="1">
        <f t="array" ref="I875">PERCENTILE(IF(Table1[Director Name] = Table1113[[#This Row],[Director Name]],Table1[imdb_score]),0.75)</f>
        <v>6.5</v>
      </c>
      <c r="J875" cm="1">
        <f t="array" ref="J875">PERCENTILE(IF(Table1[Director Name] = Table1113[[#This Row],[Director Name]],Table1[imdb_score]),1)</f>
        <v>7.4</v>
      </c>
    </row>
    <row r="876" spans="4:10" hidden="1">
      <c r="D876" t="s">
        <v>732</v>
      </c>
      <c r="E876">
        <f>AVERAGEIF(Table1[Director Name],Table1113[[#This Row],[Director Name]],Table1[imdb_score])</f>
        <v>6.45</v>
      </c>
      <c r="F876">
        <f>COUNTIF(Table1[Director Name],Table1113[[#This Row],[Director Name]])</f>
        <v>4</v>
      </c>
      <c r="G876" cm="1">
        <f t="array" ref="G876">PERCENTILE(IF(Table1[Director Name] = Table1113[[#This Row],[Director Name]],Table1[imdb_score]),0.25)</f>
        <v>6.15</v>
      </c>
      <c r="H876" cm="1">
        <f t="array" ref="H876">PERCENTILE(IF(Table1[Director Name] = Table1113[[#This Row],[Director Name]],Table1[imdb_score]),0.5)</f>
        <v>6.3000000000000007</v>
      </c>
      <c r="I876" cm="1">
        <f t="array" ref="I876">PERCENTILE(IF(Table1[Director Name] = Table1113[[#This Row],[Director Name]],Table1[imdb_score]),0.75)</f>
        <v>6.6000000000000005</v>
      </c>
      <c r="J876" cm="1">
        <f t="array" ref="J876">PERCENTILE(IF(Table1[Director Name] = Table1113[[#This Row],[Director Name]],Table1[imdb_score]),1)</f>
        <v>7.2</v>
      </c>
    </row>
    <row r="877" spans="4:10" hidden="1">
      <c r="D877" t="s">
        <v>2279</v>
      </c>
      <c r="E877">
        <f>AVERAGEIF(Table1[Director Name],Table1113[[#This Row],[Director Name]],Table1[imdb_score])</f>
        <v>6.45</v>
      </c>
      <c r="F877">
        <f>COUNTIF(Table1[Director Name],Table1113[[#This Row],[Director Name]])</f>
        <v>2</v>
      </c>
      <c r="G877" cm="1">
        <f t="array" ref="G877">PERCENTILE(IF(Table1[Director Name] = Table1113[[#This Row],[Director Name]],Table1[imdb_score]),0.25)</f>
        <v>6.3250000000000002</v>
      </c>
      <c r="H877" cm="1">
        <f t="array" ref="H877">PERCENTILE(IF(Table1[Director Name] = Table1113[[#This Row],[Director Name]],Table1[imdb_score]),0.5)</f>
        <v>6.45</v>
      </c>
      <c r="I877" cm="1">
        <f t="array" ref="I877">PERCENTILE(IF(Table1[Director Name] = Table1113[[#This Row],[Director Name]],Table1[imdb_score]),0.75)</f>
        <v>6.5750000000000002</v>
      </c>
      <c r="J877" cm="1">
        <f t="array" ref="J877">PERCENTILE(IF(Table1[Director Name] = Table1113[[#This Row],[Director Name]],Table1[imdb_score]),1)</f>
        <v>6.7</v>
      </c>
    </row>
    <row r="878" spans="4:10" hidden="1">
      <c r="D878" t="s">
        <v>1351</v>
      </c>
      <c r="E878">
        <f>AVERAGEIF(Table1[Director Name],Table1113[[#This Row],[Director Name]],Table1[imdb_score])</f>
        <v>6.45</v>
      </c>
      <c r="F878">
        <f>COUNTIF(Table1[Director Name],Table1113[[#This Row],[Director Name]])</f>
        <v>2</v>
      </c>
      <c r="G878" cm="1">
        <f t="array" ref="G878">PERCENTILE(IF(Table1[Director Name] = Table1113[[#This Row],[Director Name]],Table1[imdb_score]),0.25)</f>
        <v>6.2249999999999996</v>
      </c>
      <c r="H878" cm="1">
        <f t="array" ref="H878">PERCENTILE(IF(Table1[Director Name] = Table1113[[#This Row],[Director Name]],Table1[imdb_score]),0.5)</f>
        <v>6.45</v>
      </c>
      <c r="I878" cm="1">
        <f t="array" ref="I878">PERCENTILE(IF(Table1[Director Name] = Table1113[[#This Row],[Director Name]],Table1[imdb_score]),0.75)</f>
        <v>6.6750000000000007</v>
      </c>
      <c r="J878" cm="1">
        <f t="array" ref="J878">PERCENTILE(IF(Table1[Director Name] = Table1113[[#This Row],[Director Name]],Table1[imdb_score]),1)</f>
        <v>6.9</v>
      </c>
    </row>
    <row r="879" spans="4:10" hidden="1">
      <c r="D879" t="s">
        <v>2319</v>
      </c>
      <c r="E879">
        <f>AVERAGEIF(Table1[Director Name],Table1113[[#This Row],[Director Name]],Table1[imdb_score])</f>
        <v>6.45</v>
      </c>
      <c r="F879">
        <f>COUNTIF(Table1[Director Name],Table1113[[#This Row],[Director Name]])</f>
        <v>2</v>
      </c>
      <c r="G879" cm="1">
        <f t="array" ref="G879">PERCENTILE(IF(Table1[Director Name] = Table1113[[#This Row],[Director Name]],Table1[imdb_score]),0.25)</f>
        <v>6.0750000000000002</v>
      </c>
      <c r="H879" cm="1">
        <f t="array" ref="H879">PERCENTILE(IF(Table1[Director Name] = Table1113[[#This Row],[Director Name]],Table1[imdb_score]),0.5)</f>
        <v>6.45</v>
      </c>
      <c r="I879" cm="1">
        <f t="array" ref="I879">PERCENTILE(IF(Table1[Director Name] = Table1113[[#This Row],[Director Name]],Table1[imdb_score]),0.75)</f>
        <v>6.8250000000000002</v>
      </c>
      <c r="J879" cm="1">
        <f t="array" ref="J879">PERCENTILE(IF(Table1[Director Name] = Table1113[[#This Row],[Director Name]],Table1[imdb_score]),1)</f>
        <v>7.2</v>
      </c>
    </row>
    <row r="880" spans="4:10" hidden="1">
      <c r="D880" t="s">
        <v>2541</v>
      </c>
      <c r="E880">
        <f>AVERAGEIF(Table1[Director Name],Table1113[[#This Row],[Director Name]],Table1[imdb_score])</f>
        <v>6.45</v>
      </c>
      <c r="F880">
        <f>COUNTIF(Table1[Director Name],Table1113[[#This Row],[Director Name]])</f>
        <v>2</v>
      </c>
      <c r="G880" cm="1">
        <f t="array" ref="G880">PERCENTILE(IF(Table1[Director Name] = Table1113[[#This Row],[Director Name]],Table1[imdb_score]),0.25)</f>
        <v>6.3250000000000002</v>
      </c>
      <c r="H880" cm="1">
        <f t="array" ref="H880">PERCENTILE(IF(Table1[Director Name] = Table1113[[#This Row],[Director Name]],Table1[imdb_score]),0.5)</f>
        <v>6.45</v>
      </c>
      <c r="I880" cm="1">
        <f t="array" ref="I880">PERCENTILE(IF(Table1[Director Name] = Table1113[[#This Row],[Director Name]],Table1[imdb_score]),0.75)</f>
        <v>6.5750000000000002</v>
      </c>
      <c r="J880" cm="1">
        <f t="array" ref="J880">PERCENTILE(IF(Table1[Director Name] = Table1113[[#This Row],[Director Name]],Table1[imdb_score]),1)</f>
        <v>6.7</v>
      </c>
    </row>
    <row r="881" spans="4:10" hidden="1">
      <c r="D881" t="s">
        <v>2650</v>
      </c>
      <c r="E881">
        <f>AVERAGEIF(Table1[Director Name],Table1113[[#This Row],[Director Name]],Table1[imdb_score])</f>
        <v>6.45</v>
      </c>
      <c r="F881">
        <f>COUNTIF(Table1[Director Name],Table1113[[#This Row],[Director Name]])</f>
        <v>2</v>
      </c>
      <c r="G881" cm="1">
        <f t="array" ref="G881">PERCENTILE(IF(Table1[Director Name] = Table1113[[#This Row],[Director Name]],Table1[imdb_score]),0.25)</f>
        <v>5.9250000000000007</v>
      </c>
      <c r="H881" cm="1">
        <f t="array" ref="H881">PERCENTILE(IF(Table1[Director Name] = Table1113[[#This Row],[Director Name]],Table1[imdb_score]),0.5)</f>
        <v>6.45</v>
      </c>
      <c r="I881" cm="1">
        <f t="array" ref="I881">PERCENTILE(IF(Table1[Director Name] = Table1113[[#This Row],[Director Name]],Table1[imdb_score]),0.75)</f>
        <v>6.9749999999999996</v>
      </c>
      <c r="J881" cm="1">
        <f t="array" ref="J881">PERCENTILE(IF(Table1[Director Name] = Table1113[[#This Row],[Director Name]],Table1[imdb_score]),1)</f>
        <v>7.5</v>
      </c>
    </row>
    <row r="882" spans="4:10" hidden="1">
      <c r="D882" t="s">
        <v>1265</v>
      </c>
      <c r="E882">
        <f>AVERAGEIF(Table1[Director Name],Table1113[[#This Row],[Director Name]],Table1[imdb_score])</f>
        <v>6.4499999999999993</v>
      </c>
      <c r="F882">
        <f>COUNTIF(Table1[Director Name],Table1113[[#This Row],[Director Name]])</f>
        <v>4</v>
      </c>
      <c r="G882" cm="1">
        <f t="array" ref="G882">PERCENTILE(IF(Table1[Director Name] = Table1113[[#This Row],[Director Name]],Table1[imdb_score]),0.25)</f>
        <v>5.875</v>
      </c>
      <c r="H882" cm="1">
        <f t="array" ref="H882">PERCENTILE(IF(Table1[Director Name] = Table1113[[#This Row],[Director Name]],Table1[imdb_score]),0.5)</f>
        <v>6.25</v>
      </c>
      <c r="I882" cm="1">
        <f t="array" ref="I882">PERCENTILE(IF(Table1[Director Name] = Table1113[[#This Row],[Director Name]],Table1[imdb_score]),0.75)</f>
        <v>6.8249999999999993</v>
      </c>
      <c r="J882" cm="1">
        <f t="array" ref="J882">PERCENTILE(IF(Table1[Director Name] = Table1113[[#This Row],[Director Name]],Table1[imdb_score]),1)</f>
        <v>7.5</v>
      </c>
    </row>
    <row r="883" spans="4:10" hidden="1">
      <c r="D883" t="s">
        <v>1416</v>
      </c>
      <c r="E883">
        <f>AVERAGEIF(Table1[Director Name],Table1113[[#This Row],[Director Name]],Table1[imdb_score])</f>
        <v>6.4499999999999993</v>
      </c>
      <c r="F883">
        <f>COUNTIF(Table1[Director Name],Table1113[[#This Row],[Director Name]])</f>
        <v>4</v>
      </c>
      <c r="G883" cm="1">
        <f t="array" ref="G883">PERCENTILE(IF(Table1[Director Name] = Table1113[[#This Row],[Director Name]],Table1[imdb_score]),0.25)</f>
        <v>6.4249999999999998</v>
      </c>
      <c r="H883" cm="1">
        <f t="array" ref="H883">PERCENTILE(IF(Table1[Director Name] = Table1113[[#This Row],[Director Name]],Table1[imdb_score]),0.5)</f>
        <v>6.5</v>
      </c>
      <c r="I883" cm="1">
        <f t="array" ref="I883">PERCENTILE(IF(Table1[Director Name] = Table1113[[#This Row],[Director Name]],Table1[imdb_score]),0.75)</f>
        <v>6.5250000000000004</v>
      </c>
      <c r="J883" cm="1">
        <f t="array" ref="J883">PERCENTILE(IF(Table1[Director Name] = Table1113[[#This Row],[Director Name]],Table1[imdb_score]),1)</f>
        <v>6.6</v>
      </c>
    </row>
    <row r="884" spans="4:10" hidden="1">
      <c r="D884" t="s">
        <v>349</v>
      </c>
      <c r="E884">
        <f>AVERAGEIF(Table1[Director Name],Table1113[[#This Row],[Director Name]],Table1[imdb_score])</f>
        <v>6.4499999999999993</v>
      </c>
      <c r="F884">
        <f>COUNTIF(Table1[Director Name],Table1113[[#This Row],[Director Name]])</f>
        <v>4</v>
      </c>
      <c r="G884" cm="1">
        <f t="array" ref="G884">PERCENTILE(IF(Table1[Director Name] = Table1113[[#This Row],[Director Name]],Table1[imdb_score]),0.25)</f>
        <v>5.7750000000000004</v>
      </c>
      <c r="H884" cm="1">
        <f t="array" ref="H884">PERCENTILE(IF(Table1[Director Name] = Table1113[[#This Row],[Director Name]],Table1[imdb_score]),0.5)</f>
        <v>6.35</v>
      </c>
      <c r="I884" cm="1">
        <f t="array" ref="I884">PERCENTILE(IF(Table1[Director Name] = Table1113[[#This Row],[Director Name]],Table1[imdb_score]),0.75)</f>
        <v>7.0250000000000004</v>
      </c>
      <c r="J884" cm="1">
        <f t="array" ref="J884">PERCENTILE(IF(Table1[Director Name] = Table1113[[#This Row],[Director Name]],Table1[imdb_score]),1)</f>
        <v>8</v>
      </c>
    </row>
    <row r="885" spans="4:10" hidden="1">
      <c r="D885" t="s">
        <v>1959</v>
      </c>
      <c r="E885">
        <f>AVERAGEIF(Table1[Director Name],Table1113[[#This Row],[Director Name]],Table1[imdb_score])</f>
        <v>6.4499999999999993</v>
      </c>
      <c r="F885">
        <f>COUNTIF(Table1[Director Name],Table1113[[#This Row],[Director Name]])</f>
        <v>2</v>
      </c>
      <c r="G885" cm="1">
        <f t="array" ref="G885">PERCENTILE(IF(Table1[Director Name] = Table1113[[#This Row],[Director Name]],Table1[imdb_score]),0.25)</f>
        <v>6.2749999999999995</v>
      </c>
      <c r="H885" cm="1">
        <f t="array" ref="H885">PERCENTILE(IF(Table1[Director Name] = Table1113[[#This Row],[Director Name]],Table1[imdb_score]),0.5)</f>
        <v>6.4499999999999993</v>
      </c>
      <c r="I885" cm="1">
        <f t="array" ref="I885">PERCENTILE(IF(Table1[Director Name] = Table1113[[#This Row],[Director Name]],Table1[imdb_score]),0.75)</f>
        <v>6.625</v>
      </c>
      <c r="J885" cm="1">
        <f t="array" ref="J885">PERCENTILE(IF(Table1[Director Name] = Table1113[[#This Row],[Director Name]],Table1[imdb_score]),1)</f>
        <v>6.8</v>
      </c>
    </row>
    <row r="886" spans="4:10" hidden="1">
      <c r="D886" t="s">
        <v>3032</v>
      </c>
      <c r="E886">
        <f>AVERAGEIF(Table1[Director Name],Table1113[[#This Row],[Director Name]],Table1[imdb_score])</f>
        <v>6.4499999999999993</v>
      </c>
      <c r="F886">
        <f>COUNTIF(Table1[Director Name],Table1113[[#This Row],[Director Name]])</f>
        <v>2</v>
      </c>
      <c r="G886" cm="1">
        <f t="array" ref="G886">PERCENTILE(IF(Table1[Director Name] = Table1113[[#This Row],[Director Name]],Table1[imdb_score]),0.25)</f>
        <v>6.125</v>
      </c>
      <c r="H886" cm="1">
        <f t="array" ref="H886">PERCENTILE(IF(Table1[Director Name] = Table1113[[#This Row],[Director Name]],Table1[imdb_score]),0.5)</f>
        <v>6.4499999999999993</v>
      </c>
      <c r="I886" cm="1">
        <f t="array" ref="I886">PERCENTILE(IF(Table1[Director Name] = Table1113[[#This Row],[Director Name]],Table1[imdb_score]),0.75)</f>
        <v>6.7749999999999995</v>
      </c>
      <c r="J886" cm="1">
        <f t="array" ref="J886">PERCENTILE(IF(Table1[Director Name] = Table1113[[#This Row],[Director Name]],Table1[imdb_score]),1)</f>
        <v>7.1</v>
      </c>
    </row>
    <row r="887" spans="4:10" hidden="1">
      <c r="D887" t="s">
        <v>3161</v>
      </c>
      <c r="E887">
        <f>AVERAGEIF(Table1[Director Name],Table1113[[#This Row],[Director Name]],Table1[imdb_score])</f>
        <v>6.4499999999999993</v>
      </c>
      <c r="F887">
        <f>COUNTIF(Table1[Director Name],Table1113[[#This Row],[Director Name]])</f>
        <v>2</v>
      </c>
      <c r="G887" cm="1">
        <f t="array" ref="G887">PERCENTILE(IF(Table1[Director Name] = Table1113[[#This Row],[Director Name]],Table1[imdb_score]),0.25)</f>
        <v>6.2749999999999995</v>
      </c>
      <c r="H887" cm="1">
        <f t="array" ref="H887">PERCENTILE(IF(Table1[Director Name] = Table1113[[#This Row],[Director Name]],Table1[imdb_score]),0.5)</f>
        <v>6.4499999999999993</v>
      </c>
      <c r="I887" cm="1">
        <f t="array" ref="I887">PERCENTILE(IF(Table1[Director Name] = Table1113[[#This Row],[Director Name]],Table1[imdb_score]),0.75)</f>
        <v>6.625</v>
      </c>
      <c r="J887" cm="1">
        <f t="array" ref="J887">PERCENTILE(IF(Table1[Director Name] = Table1113[[#This Row],[Director Name]],Table1[imdb_score]),1)</f>
        <v>6.8</v>
      </c>
    </row>
    <row r="888" spans="4:10" hidden="1">
      <c r="D888" t="s">
        <v>356</v>
      </c>
      <c r="E888">
        <f>AVERAGEIF(Table1[Director Name],Table1113[[#This Row],[Director Name]],Table1[imdb_score])</f>
        <v>6.4333333333333336</v>
      </c>
      <c r="F888">
        <f>COUNTIF(Table1[Director Name],Table1113[[#This Row],[Director Name]])</f>
        <v>3</v>
      </c>
      <c r="G888" cm="1">
        <f t="array" ref="G888">PERCENTILE(IF(Table1[Director Name] = Table1113[[#This Row],[Director Name]],Table1[imdb_score]),0.25)</f>
        <v>6.15</v>
      </c>
      <c r="H888" cm="1">
        <f t="array" ref="H888">PERCENTILE(IF(Table1[Director Name] = Table1113[[#This Row],[Director Name]],Table1[imdb_score]),0.5)</f>
        <v>6.4</v>
      </c>
      <c r="I888" cm="1">
        <f t="array" ref="I888">PERCENTILE(IF(Table1[Director Name] = Table1113[[#This Row],[Director Name]],Table1[imdb_score]),0.75)</f>
        <v>6.7</v>
      </c>
      <c r="J888" cm="1">
        <f t="array" ref="J888">PERCENTILE(IF(Table1[Director Name] = Table1113[[#This Row],[Director Name]],Table1[imdb_score]),1)</f>
        <v>7</v>
      </c>
    </row>
    <row r="889" spans="4:10" hidden="1">
      <c r="D889" t="s">
        <v>1896</v>
      </c>
      <c r="E889">
        <f>AVERAGEIF(Table1[Director Name],Table1113[[#This Row],[Director Name]],Table1[imdb_score])</f>
        <v>6.4333333333333336</v>
      </c>
      <c r="F889">
        <f>COUNTIF(Table1[Director Name],Table1113[[#This Row],[Director Name]])</f>
        <v>3</v>
      </c>
      <c r="G889" cm="1">
        <f t="array" ref="G889">PERCENTILE(IF(Table1[Director Name] = Table1113[[#This Row],[Director Name]],Table1[imdb_score]),0.25)</f>
        <v>6.3000000000000007</v>
      </c>
      <c r="H889" cm="1">
        <f t="array" ref="H889">PERCENTILE(IF(Table1[Director Name] = Table1113[[#This Row],[Director Name]],Table1[imdb_score]),0.5)</f>
        <v>6.7</v>
      </c>
      <c r="I889" cm="1">
        <f t="array" ref="I889">PERCENTILE(IF(Table1[Director Name] = Table1113[[#This Row],[Director Name]],Table1[imdb_score]),0.75)</f>
        <v>6.7</v>
      </c>
      <c r="J889" cm="1">
        <f t="array" ref="J889">PERCENTILE(IF(Table1[Director Name] = Table1113[[#This Row],[Director Name]],Table1[imdb_score]),1)</f>
        <v>6.7</v>
      </c>
    </row>
    <row r="890" spans="4:10" hidden="1">
      <c r="D890" t="s">
        <v>2138</v>
      </c>
      <c r="E890">
        <f>AVERAGEIF(Table1[Director Name],Table1113[[#This Row],[Director Name]],Table1[imdb_score])</f>
        <v>6.4333333333333336</v>
      </c>
      <c r="F890">
        <f>COUNTIF(Table1[Director Name],Table1113[[#This Row],[Director Name]])</f>
        <v>3</v>
      </c>
      <c r="G890" cm="1">
        <f t="array" ref="G890">PERCENTILE(IF(Table1[Director Name] = Table1113[[#This Row],[Director Name]],Table1[imdb_score]),0.25)</f>
        <v>6.3</v>
      </c>
      <c r="H890" cm="1">
        <f t="array" ref="H890">PERCENTILE(IF(Table1[Director Name] = Table1113[[#This Row],[Director Name]],Table1[imdb_score]),0.5)</f>
        <v>6.3</v>
      </c>
      <c r="I890" cm="1">
        <f t="array" ref="I890">PERCENTILE(IF(Table1[Director Name] = Table1113[[#This Row],[Director Name]],Table1[imdb_score]),0.75)</f>
        <v>6.5</v>
      </c>
      <c r="J890" cm="1">
        <f t="array" ref="J890">PERCENTILE(IF(Table1[Director Name] = Table1113[[#This Row],[Director Name]],Table1[imdb_score]),1)</f>
        <v>6.7</v>
      </c>
    </row>
    <row r="891" spans="4:10" hidden="1">
      <c r="D891" t="s">
        <v>1227</v>
      </c>
      <c r="E891">
        <f>AVERAGEIF(Table1[Director Name],Table1113[[#This Row],[Director Name]],Table1[imdb_score])</f>
        <v>6.4250000000000007</v>
      </c>
      <c r="F891">
        <f>COUNTIF(Table1[Director Name],Table1113[[#This Row],[Director Name]])</f>
        <v>4</v>
      </c>
      <c r="G891" cm="1">
        <f t="array" ref="G891">PERCENTILE(IF(Table1[Director Name] = Table1113[[#This Row],[Director Name]],Table1[imdb_score]),0.25)</f>
        <v>5.9749999999999996</v>
      </c>
      <c r="H891" cm="1">
        <f t="array" ref="H891">PERCENTILE(IF(Table1[Director Name] = Table1113[[#This Row],[Director Name]],Table1[imdb_score]),0.5)</f>
        <v>6.6999999999999993</v>
      </c>
      <c r="I891" cm="1">
        <f t="array" ref="I891">PERCENTILE(IF(Table1[Director Name] = Table1113[[#This Row],[Director Name]],Table1[imdb_score]),0.75)</f>
        <v>7.1499999999999995</v>
      </c>
      <c r="J891" cm="1">
        <f t="array" ref="J891">PERCENTILE(IF(Table1[Director Name] = Table1113[[#This Row],[Director Name]],Table1[imdb_score]),1)</f>
        <v>7.3</v>
      </c>
    </row>
    <row r="892" spans="4:10" hidden="1">
      <c r="D892" t="s">
        <v>1161</v>
      </c>
      <c r="E892">
        <f>AVERAGEIF(Table1[Director Name],Table1113[[#This Row],[Director Name]],Table1[imdb_score])</f>
        <v>6.4249999999999998</v>
      </c>
      <c r="F892">
        <f>COUNTIF(Table1[Director Name],Table1113[[#This Row],[Director Name]])</f>
        <v>4</v>
      </c>
      <c r="G892" cm="1">
        <f t="array" ref="G892">PERCENTILE(IF(Table1[Director Name] = Table1113[[#This Row],[Director Name]],Table1[imdb_score]),0.25)</f>
        <v>6.25</v>
      </c>
      <c r="H892" cm="1">
        <f t="array" ref="H892">PERCENTILE(IF(Table1[Director Name] = Table1113[[#This Row],[Director Name]],Table1[imdb_score]),0.5)</f>
        <v>6.45</v>
      </c>
      <c r="I892" cm="1">
        <f t="array" ref="I892">PERCENTILE(IF(Table1[Director Name] = Table1113[[#This Row],[Director Name]],Table1[imdb_score]),0.75)</f>
        <v>6.625</v>
      </c>
      <c r="J892" cm="1">
        <f t="array" ref="J892">PERCENTILE(IF(Table1[Director Name] = Table1113[[#This Row],[Director Name]],Table1[imdb_score]),1)</f>
        <v>7</v>
      </c>
    </row>
    <row r="893" spans="4:10">
      <c r="D893" t="s">
        <v>398</v>
      </c>
      <c r="E893">
        <f>AVERAGEIF(Table1[Director Name],Table1113[[#This Row],[Director Name]],Table1[imdb_score])</f>
        <v>6.410000000000001</v>
      </c>
      <c r="F893">
        <f>COUNTIF(Table1[Director Name],Table1113[[#This Row],[Director Name]])</f>
        <v>10</v>
      </c>
      <c r="G893" cm="1">
        <f t="array" ref="G893">PERCENTILE(IF(Table1[Director Name] = Table1113[[#This Row],[Director Name]],Table1[imdb_score]),0.25)</f>
        <v>6.125</v>
      </c>
      <c r="H893" cm="1">
        <f t="array" ref="H893">PERCENTILE(IF(Table1[Director Name] = Table1113[[#This Row],[Director Name]],Table1[imdb_score]),0.5)</f>
        <v>6.25</v>
      </c>
      <c r="I893" cm="1">
        <f t="array" ref="I893">PERCENTILE(IF(Table1[Director Name] = Table1113[[#This Row],[Director Name]],Table1[imdb_score]),0.75)</f>
        <v>6.6749999999999998</v>
      </c>
      <c r="J893" cm="1">
        <f t="array" ref="J893">PERCENTILE(IF(Table1[Director Name] = Table1113[[#This Row],[Director Name]],Table1[imdb_score]),1)</f>
        <v>7.2</v>
      </c>
    </row>
    <row r="894" spans="4:10" hidden="1">
      <c r="D894" t="s">
        <v>1712</v>
      </c>
      <c r="E894">
        <f>AVERAGEIF(Table1[Director Name],Table1113[[#This Row],[Director Name]],Table1[imdb_score])</f>
        <v>6.4000000000000012</v>
      </c>
      <c r="F894">
        <f>COUNTIF(Table1[Director Name],Table1113[[#This Row],[Director Name]])</f>
        <v>3</v>
      </c>
      <c r="G894" cm="1">
        <f t="array" ref="G894">PERCENTILE(IF(Table1[Director Name] = Table1113[[#This Row],[Director Name]],Table1[imdb_score]),0.25)</f>
        <v>6</v>
      </c>
      <c r="H894" cm="1">
        <f t="array" ref="H894">PERCENTILE(IF(Table1[Director Name] = Table1113[[#This Row],[Director Name]],Table1[imdb_score]),0.5)</f>
        <v>7.1</v>
      </c>
      <c r="I894" cm="1">
        <f t="array" ref="I894">PERCENTILE(IF(Table1[Director Name] = Table1113[[#This Row],[Director Name]],Table1[imdb_score]),0.75)</f>
        <v>7.15</v>
      </c>
      <c r="J894" cm="1">
        <f t="array" ref="J894">PERCENTILE(IF(Table1[Director Name] = Table1113[[#This Row],[Director Name]],Table1[imdb_score]),1)</f>
        <v>7.2</v>
      </c>
    </row>
    <row r="895" spans="4:10" hidden="1">
      <c r="D895" t="s">
        <v>1828</v>
      </c>
      <c r="E895">
        <f>AVERAGEIF(Table1[Director Name],Table1113[[#This Row],[Director Name]],Table1[imdb_score])</f>
        <v>6.4000000000000012</v>
      </c>
      <c r="F895">
        <f>COUNTIF(Table1[Director Name],Table1113[[#This Row],[Director Name]])</f>
        <v>3</v>
      </c>
      <c r="G895" cm="1">
        <f t="array" ref="G895">PERCENTILE(IF(Table1[Director Name] = Table1113[[#This Row],[Director Name]],Table1[imdb_score]),0.25)</f>
        <v>6</v>
      </c>
      <c r="H895" cm="1">
        <f t="array" ref="H895">PERCENTILE(IF(Table1[Director Name] = Table1113[[#This Row],[Director Name]],Table1[imdb_score]),0.5)</f>
        <v>6.1</v>
      </c>
      <c r="I895" cm="1">
        <f t="array" ref="I895">PERCENTILE(IF(Table1[Director Name] = Table1113[[#This Row],[Director Name]],Table1[imdb_score]),0.75)</f>
        <v>6.65</v>
      </c>
      <c r="J895" cm="1">
        <f t="array" ref="J895">PERCENTILE(IF(Table1[Director Name] = Table1113[[#This Row],[Director Name]],Table1[imdb_score]),1)</f>
        <v>7.2</v>
      </c>
    </row>
    <row r="896" spans="4:10" hidden="1">
      <c r="D896" t="s">
        <v>635</v>
      </c>
      <c r="E896">
        <f>AVERAGEIF(Table1[Director Name],Table1113[[#This Row],[Director Name]],Table1[imdb_score])</f>
        <v>6.4</v>
      </c>
      <c r="F896">
        <f>COUNTIF(Table1[Director Name],Table1113[[#This Row],[Director Name]])</f>
        <v>4</v>
      </c>
      <c r="G896" cm="1">
        <f t="array" ref="G896">PERCENTILE(IF(Table1[Director Name] = Table1113[[#This Row],[Director Name]],Table1[imdb_score]),0.25)</f>
        <v>6.05</v>
      </c>
      <c r="H896" cm="1">
        <f t="array" ref="H896">PERCENTILE(IF(Table1[Director Name] = Table1113[[#This Row],[Director Name]],Table1[imdb_score]),0.5)</f>
        <v>6.4</v>
      </c>
      <c r="I896" cm="1">
        <f t="array" ref="I896">PERCENTILE(IF(Table1[Director Name] = Table1113[[#This Row],[Director Name]],Table1[imdb_score]),0.75)</f>
        <v>6.75</v>
      </c>
      <c r="J896" cm="1">
        <f t="array" ref="J896">PERCENTILE(IF(Table1[Director Name] = Table1113[[#This Row],[Director Name]],Table1[imdb_score]),1)</f>
        <v>6.9</v>
      </c>
    </row>
    <row r="897" spans="4:10" hidden="1">
      <c r="D897" t="s">
        <v>1489</v>
      </c>
      <c r="E897">
        <f>AVERAGEIF(Table1[Director Name],Table1113[[#This Row],[Director Name]],Table1[imdb_score])</f>
        <v>6.4</v>
      </c>
      <c r="F897">
        <f>COUNTIF(Table1[Director Name],Table1113[[#This Row],[Director Name]])</f>
        <v>4</v>
      </c>
      <c r="G897" cm="1">
        <f t="array" ref="G897">PERCENTILE(IF(Table1[Director Name] = Table1113[[#This Row],[Director Name]],Table1[imdb_score]),0.25)</f>
        <v>6.1</v>
      </c>
      <c r="H897" cm="1">
        <f t="array" ref="H897">PERCENTILE(IF(Table1[Director Name] = Table1113[[#This Row],[Director Name]],Table1[imdb_score]),0.5)</f>
        <v>6.7</v>
      </c>
      <c r="I897" cm="1">
        <f t="array" ref="I897">PERCENTILE(IF(Table1[Director Name] = Table1113[[#This Row],[Director Name]],Table1[imdb_score]),0.75)</f>
        <v>7</v>
      </c>
      <c r="J897" cm="1">
        <f t="array" ref="J897">PERCENTILE(IF(Table1[Director Name] = Table1113[[#This Row],[Director Name]],Table1[imdb_score]),1)</f>
        <v>7.3</v>
      </c>
    </row>
    <row r="898" spans="4:10" hidden="1">
      <c r="D898" t="s">
        <v>2251</v>
      </c>
      <c r="E898">
        <f>AVERAGEIF(Table1[Director Name],Table1113[[#This Row],[Director Name]],Table1[imdb_score])</f>
        <v>6.4</v>
      </c>
      <c r="F898">
        <f>COUNTIF(Table1[Director Name],Table1113[[#This Row],[Director Name]])</f>
        <v>2</v>
      </c>
      <c r="G898" cm="1">
        <f t="array" ref="G898">PERCENTILE(IF(Table1[Director Name] = Table1113[[#This Row],[Director Name]],Table1[imdb_score]),0.25)</f>
        <v>6.25</v>
      </c>
      <c r="H898" cm="1">
        <f t="array" ref="H898">PERCENTILE(IF(Table1[Director Name] = Table1113[[#This Row],[Director Name]],Table1[imdb_score]),0.5)</f>
        <v>6.4</v>
      </c>
      <c r="I898" cm="1">
        <f t="array" ref="I898">PERCENTILE(IF(Table1[Director Name] = Table1113[[#This Row],[Director Name]],Table1[imdb_score]),0.75)</f>
        <v>6.55</v>
      </c>
      <c r="J898" cm="1">
        <f t="array" ref="J898">PERCENTILE(IF(Table1[Director Name] = Table1113[[#This Row],[Director Name]],Table1[imdb_score]),1)</f>
        <v>6.7</v>
      </c>
    </row>
    <row r="899" spans="4:10" hidden="1">
      <c r="D899" t="s">
        <v>316</v>
      </c>
      <c r="E899">
        <f>AVERAGEIF(Table1[Director Name],Table1113[[#This Row],[Director Name]],Table1[imdb_score])</f>
        <v>6.4</v>
      </c>
      <c r="F899">
        <f>COUNTIF(Table1[Director Name],Table1113[[#This Row],[Director Name]])</f>
        <v>2</v>
      </c>
      <c r="G899" cm="1">
        <f t="array" ref="G899">PERCENTILE(IF(Table1[Director Name] = Table1113[[#This Row],[Director Name]],Table1[imdb_score]),0.25)</f>
        <v>6.25</v>
      </c>
      <c r="H899" cm="1">
        <f t="array" ref="H899">PERCENTILE(IF(Table1[Director Name] = Table1113[[#This Row],[Director Name]],Table1[imdb_score]),0.5)</f>
        <v>6.4</v>
      </c>
      <c r="I899" cm="1">
        <f t="array" ref="I899">PERCENTILE(IF(Table1[Director Name] = Table1113[[#This Row],[Director Name]],Table1[imdb_score]),0.75)</f>
        <v>6.55</v>
      </c>
      <c r="J899" cm="1">
        <f t="array" ref="J899">PERCENTILE(IF(Table1[Director Name] = Table1113[[#This Row],[Director Name]],Table1[imdb_score]),1)</f>
        <v>6.7</v>
      </c>
    </row>
    <row r="900" spans="4:10" hidden="1">
      <c r="D900" t="s">
        <v>2467</v>
      </c>
      <c r="E900">
        <f>AVERAGEIF(Table1[Director Name],Table1113[[#This Row],[Director Name]],Table1[imdb_score])</f>
        <v>6.4</v>
      </c>
      <c r="F900">
        <f>COUNTIF(Table1[Director Name],Table1113[[#This Row],[Director Name]])</f>
        <v>2</v>
      </c>
      <c r="G900" cm="1">
        <f t="array" ref="G900">PERCENTILE(IF(Table1[Director Name] = Table1113[[#This Row],[Director Name]],Table1[imdb_score]),0.25)</f>
        <v>6.15</v>
      </c>
      <c r="H900" cm="1">
        <f t="array" ref="H900">PERCENTILE(IF(Table1[Director Name] = Table1113[[#This Row],[Director Name]],Table1[imdb_score]),0.5)</f>
        <v>6.4</v>
      </c>
      <c r="I900" cm="1">
        <f t="array" ref="I900">PERCENTILE(IF(Table1[Director Name] = Table1113[[#This Row],[Director Name]],Table1[imdb_score]),0.75)</f>
        <v>6.65</v>
      </c>
      <c r="J900" cm="1">
        <f t="array" ref="J900">PERCENTILE(IF(Table1[Director Name] = Table1113[[#This Row],[Director Name]],Table1[imdb_score]),1)</f>
        <v>6.9</v>
      </c>
    </row>
    <row r="901" spans="4:10" hidden="1">
      <c r="D901" t="s">
        <v>2183</v>
      </c>
      <c r="E901">
        <f>AVERAGEIF(Table1[Director Name],Table1113[[#This Row],[Director Name]],Table1[imdb_score])</f>
        <v>6.4</v>
      </c>
      <c r="F901">
        <f>COUNTIF(Table1[Director Name],Table1113[[#This Row],[Director Name]])</f>
        <v>2</v>
      </c>
      <c r="G901" cm="1">
        <f t="array" ref="G901">PERCENTILE(IF(Table1[Director Name] = Table1113[[#This Row],[Director Name]],Table1[imdb_score]),0.25)</f>
        <v>6</v>
      </c>
      <c r="H901" cm="1">
        <f t="array" ref="H901">PERCENTILE(IF(Table1[Director Name] = Table1113[[#This Row],[Director Name]],Table1[imdb_score]),0.5)</f>
        <v>6.4</v>
      </c>
      <c r="I901" cm="1">
        <f t="array" ref="I901">PERCENTILE(IF(Table1[Director Name] = Table1113[[#This Row],[Director Name]],Table1[imdb_score]),0.75)</f>
        <v>6.8</v>
      </c>
      <c r="J901" cm="1">
        <f t="array" ref="J901">PERCENTILE(IF(Table1[Director Name] = Table1113[[#This Row],[Director Name]],Table1[imdb_score]),1)</f>
        <v>7.2</v>
      </c>
    </row>
    <row r="902" spans="4:10" hidden="1">
      <c r="D902" t="s">
        <v>908</v>
      </c>
      <c r="E902">
        <f>AVERAGEIF(Table1[Director Name],Table1113[[#This Row],[Director Name]],Table1[imdb_score])</f>
        <v>6.4</v>
      </c>
      <c r="F902">
        <f>COUNTIF(Table1[Director Name],Table1113[[#This Row],[Director Name]])</f>
        <v>2</v>
      </c>
      <c r="G902" cm="1">
        <f t="array" ref="G902">PERCENTILE(IF(Table1[Director Name] = Table1113[[#This Row],[Director Name]],Table1[imdb_score]),0.25)</f>
        <v>6.25</v>
      </c>
      <c r="H902" cm="1">
        <f t="array" ref="H902">PERCENTILE(IF(Table1[Director Name] = Table1113[[#This Row],[Director Name]],Table1[imdb_score]),0.5)</f>
        <v>6.4</v>
      </c>
      <c r="I902" cm="1">
        <f t="array" ref="I902">PERCENTILE(IF(Table1[Director Name] = Table1113[[#This Row],[Director Name]],Table1[imdb_score]),0.75)</f>
        <v>6.55</v>
      </c>
      <c r="J902" cm="1">
        <f t="array" ref="J902">PERCENTILE(IF(Table1[Director Name] = Table1113[[#This Row],[Director Name]],Table1[imdb_score]),1)</f>
        <v>6.7</v>
      </c>
    </row>
    <row r="903" spans="4:10" hidden="1">
      <c r="D903" t="s">
        <v>2801</v>
      </c>
      <c r="E903">
        <f>AVERAGEIF(Table1[Director Name],Table1113[[#This Row],[Director Name]],Table1[imdb_score])</f>
        <v>6.4</v>
      </c>
      <c r="F903">
        <f>COUNTIF(Table1[Director Name],Table1113[[#This Row],[Director Name]])</f>
        <v>2</v>
      </c>
      <c r="G903" cm="1">
        <f t="array" ref="G903">PERCENTILE(IF(Table1[Director Name] = Table1113[[#This Row],[Director Name]],Table1[imdb_score]),0.25)</f>
        <v>6.4</v>
      </c>
      <c r="H903" cm="1">
        <f t="array" ref="H903">PERCENTILE(IF(Table1[Director Name] = Table1113[[#This Row],[Director Name]],Table1[imdb_score]),0.5)</f>
        <v>6.4</v>
      </c>
      <c r="I903" cm="1">
        <f t="array" ref="I903">PERCENTILE(IF(Table1[Director Name] = Table1113[[#This Row],[Director Name]],Table1[imdb_score]),0.75)</f>
        <v>6.4</v>
      </c>
      <c r="J903" cm="1">
        <f t="array" ref="J903">PERCENTILE(IF(Table1[Director Name] = Table1113[[#This Row],[Director Name]],Table1[imdb_score]),1)</f>
        <v>6.4</v>
      </c>
    </row>
    <row r="904" spans="4:10" hidden="1">
      <c r="D904" t="s">
        <v>3067</v>
      </c>
      <c r="E904">
        <f>AVERAGEIF(Table1[Director Name],Table1113[[#This Row],[Director Name]],Table1[imdb_score])</f>
        <v>6.4</v>
      </c>
      <c r="F904">
        <f>COUNTIF(Table1[Director Name],Table1113[[#This Row],[Director Name]])</f>
        <v>2</v>
      </c>
      <c r="G904" cm="1">
        <f t="array" ref="G904">PERCENTILE(IF(Table1[Director Name] = Table1113[[#This Row],[Director Name]],Table1[imdb_score]),0.25)</f>
        <v>6.4</v>
      </c>
      <c r="H904" cm="1">
        <f t="array" ref="H904">PERCENTILE(IF(Table1[Director Name] = Table1113[[#This Row],[Director Name]],Table1[imdb_score]),0.5)</f>
        <v>6.4</v>
      </c>
      <c r="I904" cm="1">
        <f t="array" ref="I904">PERCENTILE(IF(Table1[Director Name] = Table1113[[#This Row],[Director Name]],Table1[imdb_score]),0.75)</f>
        <v>6.4</v>
      </c>
      <c r="J904" cm="1">
        <f t="array" ref="J904">PERCENTILE(IF(Table1[Director Name] = Table1113[[#This Row],[Director Name]],Table1[imdb_score]),1)</f>
        <v>6.4</v>
      </c>
    </row>
    <row r="905" spans="4:10" hidden="1">
      <c r="D905" t="s">
        <v>3216</v>
      </c>
      <c r="E905">
        <f>AVERAGEIF(Table1[Director Name],Table1113[[#This Row],[Director Name]],Table1[imdb_score])</f>
        <v>6.4</v>
      </c>
      <c r="F905">
        <f>COUNTIF(Table1[Director Name],Table1113[[#This Row],[Director Name]])</f>
        <v>1</v>
      </c>
      <c r="G905" cm="1">
        <f t="array" ref="G905">PERCENTILE(IF(Table1[Director Name] = Table1113[[#This Row],[Director Name]],Table1[imdb_score]),0.25)</f>
        <v>6.4</v>
      </c>
      <c r="H905" cm="1">
        <f t="array" ref="H905">PERCENTILE(IF(Table1[Director Name] = Table1113[[#This Row],[Director Name]],Table1[imdb_score]),0.5)</f>
        <v>6.4</v>
      </c>
      <c r="I905" cm="1">
        <f t="array" ref="I905">PERCENTILE(IF(Table1[Director Name] = Table1113[[#This Row],[Director Name]],Table1[imdb_score]),0.75)</f>
        <v>6.4</v>
      </c>
      <c r="J905" cm="1">
        <f t="array" ref="J905">PERCENTILE(IF(Table1[Director Name] = Table1113[[#This Row],[Director Name]],Table1[imdb_score]),1)</f>
        <v>6.4</v>
      </c>
    </row>
    <row r="906" spans="4:10" hidden="1">
      <c r="D906" t="s">
        <v>3495</v>
      </c>
      <c r="E906">
        <f>AVERAGEIF(Table1[Director Name],Table1113[[#This Row],[Director Name]],Table1[imdb_score])</f>
        <v>6.4</v>
      </c>
      <c r="F906">
        <f>COUNTIF(Table1[Director Name],Table1113[[#This Row],[Director Name]])</f>
        <v>1</v>
      </c>
      <c r="G906" cm="1">
        <f t="array" ref="G906">PERCENTILE(IF(Table1[Director Name] = Table1113[[#This Row],[Director Name]],Table1[imdb_score]),0.25)</f>
        <v>6.4</v>
      </c>
      <c r="H906" cm="1">
        <f t="array" ref="H906">PERCENTILE(IF(Table1[Director Name] = Table1113[[#This Row],[Director Name]],Table1[imdb_score]),0.5)</f>
        <v>6.4</v>
      </c>
      <c r="I906" cm="1">
        <f t="array" ref="I906">PERCENTILE(IF(Table1[Director Name] = Table1113[[#This Row],[Director Name]],Table1[imdb_score]),0.75)</f>
        <v>6.4</v>
      </c>
      <c r="J906" cm="1">
        <f t="array" ref="J906">PERCENTILE(IF(Table1[Director Name] = Table1113[[#This Row],[Director Name]],Table1[imdb_score]),1)</f>
        <v>6.4</v>
      </c>
    </row>
    <row r="907" spans="4:10" hidden="1">
      <c r="D907" t="s">
        <v>3529</v>
      </c>
      <c r="E907">
        <f>AVERAGEIF(Table1[Director Name],Table1113[[#This Row],[Director Name]],Table1[imdb_score])</f>
        <v>6.4</v>
      </c>
      <c r="F907">
        <f>COUNTIF(Table1[Director Name],Table1113[[#This Row],[Director Name]])</f>
        <v>1</v>
      </c>
      <c r="G907" cm="1">
        <f t="array" ref="G907">PERCENTILE(IF(Table1[Director Name] = Table1113[[#This Row],[Director Name]],Table1[imdb_score]),0.25)</f>
        <v>6.4</v>
      </c>
      <c r="H907" cm="1">
        <f t="array" ref="H907">PERCENTILE(IF(Table1[Director Name] = Table1113[[#This Row],[Director Name]],Table1[imdb_score]),0.5)</f>
        <v>6.4</v>
      </c>
      <c r="I907" cm="1">
        <f t="array" ref="I907">PERCENTILE(IF(Table1[Director Name] = Table1113[[#This Row],[Director Name]],Table1[imdb_score]),0.75)</f>
        <v>6.4</v>
      </c>
      <c r="J907" cm="1">
        <f t="array" ref="J907">PERCENTILE(IF(Table1[Director Name] = Table1113[[#This Row],[Director Name]],Table1[imdb_score]),1)</f>
        <v>6.4</v>
      </c>
    </row>
    <row r="908" spans="4:10" hidden="1">
      <c r="D908" t="s">
        <v>3583</v>
      </c>
      <c r="E908">
        <f>AVERAGEIF(Table1[Director Name],Table1113[[#This Row],[Director Name]],Table1[imdb_score])</f>
        <v>6.4</v>
      </c>
      <c r="F908">
        <f>COUNTIF(Table1[Director Name],Table1113[[#This Row],[Director Name]])</f>
        <v>1</v>
      </c>
      <c r="G908" cm="1">
        <f t="array" ref="G908">PERCENTILE(IF(Table1[Director Name] = Table1113[[#This Row],[Director Name]],Table1[imdb_score]),0.25)</f>
        <v>6.4</v>
      </c>
      <c r="H908" cm="1">
        <f t="array" ref="H908">PERCENTILE(IF(Table1[Director Name] = Table1113[[#This Row],[Director Name]],Table1[imdb_score]),0.5)</f>
        <v>6.4</v>
      </c>
      <c r="I908" cm="1">
        <f t="array" ref="I908">PERCENTILE(IF(Table1[Director Name] = Table1113[[#This Row],[Director Name]],Table1[imdb_score]),0.75)</f>
        <v>6.4</v>
      </c>
      <c r="J908" cm="1">
        <f t="array" ref="J908">PERCENTILE(IF(Table1[Director Name] = Table1113[[#This Row],[Director Name]],Table1[imdb_score]),1)</f>
        <v>6.4</v>
      </c>
    </row>
    <row r="909" spans="4:10" hidden="1">
      <c r="D909" t="s">
        <v>3823</v>
      </c>
      <c r="E909">
        <f>AVERAGEIF(Table1[Director Name],Table1113[[#This Row],[Director Name]],Table1[imdb_score])</f>
        <v>6.4</v>
      </c>
      <c r="F909">
        <f>COUNTIF(Table1[Director Name],Table1113[[#This Row],[Director Name]])</f>
        <v>1</v>
      </c>
      <c r="G909" cm="1">
        <f t="array" ref="G909">PERCENTILE(IF(Table1[Director Name] = Table1113[[#This Row],[Director Name]],Table1[imdb_score]),0.25)</f>
        <v>6.4</v>
      </c>
      <c r="H909" cm="1">
        <f t="array" ref="H909">PERCENTILE(IF(Table1[Director Name] = Table1113[[#This Row],[Director Name]],Table1[imdb_score]),0.5)</f>
        <v>6.4</v>
      </c>
      <c r="I909" cm="1">
        <f t="array" ref="I909">PERCENTILE(IF(Table1[Director Name] = Table1113[[#This Row],[Director Name]],Table1[imdb_score]),0.75)</f>
        <v>6.4</v>
      </c>
      <c r="J909" cm="1">
        <f t="array" ref="J909">PERCENTILE(IF(Table1[Director Name] = Table1113[[#This Row],[Director Name]],Table1[imdb_score]),1)</f>
        <v>6.4</v>
      </c>
    </row>
    <row r="910" spans="4:10" hidden="1">
      <c r="D910" t="s">
        <v>3841</v>
      </c>
      <c r="E910">
        <f>AVERAGEIF(Table1[Director Name],Table1113[[#This Row],[Director Name]],Table1[imdb_score])</f>
        <v>6.4</v>
      </c>
      <c r="F910">
        <f>COUNTIF(Table1[Director Name],Table1113[[#This Row],[Director Name]])</f>
        <v>1</v>
      </c>
      <c r="G910" cm="1">
        <f t="array" ref="G910">PERCENTILE(IF(Table1[Director Name] = Table1113[[#This Row],[Director Name]],Table1[imdb_score]),0.25)</f>
        <v>6.4</v>
      </c>
      <c r="H910" cm="1">
        <f t="array" ref="H910">PERCENTILE(IF(Table1[Director Name] = Table1113[[#This Row],[Director Name]],Table1[imdb_score]),0.5)</f>
        <v>6.4</v>
      </c>
      <c r="I910" cm="1">
        <f t="array" ref="I910">PERCENTILE(IF(Table1[Director Name] = Table1113[[#This Row],[Director Name]],Table1[imdb_score]),0.75)</f>
        <v>6.4</v>
      </c>
      <c r="J910" cm="1">
        <f t="array" ref="J910">PERCENTILE(IF(Table1[Director Name] = Table1113[[#This Row],[Director Name]],Table1[imdb_score]),1)</f>
        <v>6.4</v>
      </c>
    </row>
    <row r="911" spans="4:10" hidden="1">
      <c r="D911" t="s">
        <v>3881</v>
      </c>
      <c r="E911">
        <f>AVERAGEIF(Table1[Director Name],Table1113[[#This Row],[Director Name]],Table1[imdb_score])</f>
        <v>6.4</v>
      </c>
      <c r="F911">
        <f>COUNTIF(Table1[Director Name],Table1113[[#This Row],[Director Name]])</f>
        <v>1</v>
      </c>
      <c r="G911" cm="1">
        <f t="array" ref="G911">PERCENTILE(IF(Table1[Director Name] = Table1113[[#This Row],[Director Name]],Table1[imdb_score]),0.25)</f>
        <v>6.4</v>
      </c>
      <c r="H911" cm="1">
        <f t="array" ref="H911">PERCENTILE(IF(Table1[Director Name] = Table1113[[#This Row],[Director Name]],Table1[imdb_score]),0.5)</f>
        <v>6.4</v>
      </c>
      <c r="I911" cm="1">
        <f t="array" ref="I911">PERCENTILE(IF(Table1[Director Name] = Table1113[[#This Row],[Director Name]],Table1[imdb_score]),0.75)</f>
        <v>6.4</v>
      </c>
      <c r="J911" cm="1">
        <f t="array" ref="J911">PERCENTILE(IF(Table1[Director Name] = Table1113[[#This Row],[Director Name]],Table1[imdb_score]),1)</f>
        <v>6.4</v>
      </c>
    </row>
    <row r="912" spans="4:10" hidden="1">
      <c r="D912" t="s">
        <v>660</v>
      </c>
      <c r="E912">
        <f>AVERAGEIF(Table1[Director Name],Table1113[[#This Row],[Director Name]],Table1[imdb_score])</f>
        <v>6.4</v>
      </c>
      <c r="F912">
        <f>COUNTIF(Table1[Director Name],Table1113[[#This Row],[Director Name]])</f>
        <v>1</v>
      </c>
      <c r="G912" cm="1">
        <f t="array" ref="G912">PERCENTILE(IF(Table1[Director Name] = Table1113[[#This Row],[Director Name]],Table1[imdb_score]),0.25)</f>
        <v>6.4</v>
      </c>
      <c r="H912" cm="1">
        <f t="array" ref="H912">PERCENTILE(IF(Table1[Director Name] = Table1113[[#This Row],[Director Name]],Table1[imdb_score]),0.5)</f>
        <v>6.4</v>
      </c>
      <c r="I912" cm="1">
        <f t="array" ref="I912">PERCENTILE(IF(Table1[Director Name] = Table1113[[#This Row],[Director Name]],Table1[imdb_score]),0.75)</f>
        <v>6.4</v>
      </c>
      <c r="J912" cm="1">
        <f t="array" ref="J912">PERCENTILE(IF(Table1[Director Name] = Table1113[[#This Row],[Director Name]],Table1[imdb_score]),1)</f>
        <v>6.4</v>
      </c>
    </row>
    <row r="913" spans="4:10" hidden="1">
      <c r="D913" t="s">
        <v>3970</v>
      </c>
      <c r="E913">
        <f>AVERAGEIF(Table1[Director Name],Table1113[[#This Row],[Director Name]],Table1[imdb_score])</f>
        <v>6.4</v>
      </c>
      <c r="F913">
        <f>COUNTIF(Table1[Director Name],Table1113[[#This Row],[Director Name]])</f>
        <v>1</v>
      </c>
      <c r="G913" cm="1">
        <f t="array" ref="G913">PERCENTILE(IF(Table1[Director Name] = Table1113[[#This Row],[Director Name]],Table1[imdb_score]),0.25)</f>
        <v>6.4</v>
      </c>
      <c r="H913" cm="1">
        <f t="array" ref="H913">PERCENTILE(IF(Table1[Director Name] = Table1113[[#This Row],[Director Name]],Table1[imdb_score]),0.5)</f>
        <v>6.4</v>
      </c>
      <c r="I913" cm="1">
        <f t="array" ref="I913">PERCENTILE(IF(Table1[Director Name] = Table1113[[#This Row],[Director Name]],Table1[imdb_score]),0.75)</f>
        <v>6.4</v>
      </c>
      <c r="J913" cm="1">
        <f t="array" ref="J913">PERCENTILE(IF(Table1[Director Name] = Table1113[[#This Row],[Director Name]],Table1[imdb_score]),1)</f>
        <v>6.4</v>
      </c>
    </row>
    <row r="914" spans="4:10" hidden="1">
      <c r="D914" t="s">
        <v>4022</v>
      </c>
      <c r="E914">
        <f>AVERAGEIF(Table1[Director Name],Table1113[[#This Row],[Director Name]],Table1[imdb_score])</f>
        <v>6.4</v>
      </c>
      <c r="F914">
        <f>COUNTIF(Table1[Director Name],Table1113[[#This Row],[Director Name]])</f>
        <v>1</v>
      </c>
      <c r="G914" cm="1">
        <f t="array" ref="G914">PERCENTILE(IF(Table1[Director Name] = Table1113[[#This Row],[Director Name]],Table1[imdb_score]),0.25)</f>
        <v>6.4</v>
      </c>
      <c r="H914" cm="1">
        <f t="array" ref="H914">PERCENTILE(IF(Table1[Director Name] = Table1113[[#This Row],[Director Name]],Table1[imdb_score]),0.5)</f>
        <v>6.4</v>
      </c>
      <c r="I914" cm="1">
        <f t="array" ref="I914">PERCENTILE(IF(Table1[Director Name] = Table1113[[#This Row],[Director Name]],Table1[imdb_score]),0.75)</f>
        <v>6.4</v>
      </c>
      <c r="J914" cm="1">
        <f t="array" ref="J914">PERCENTILE(IF(Table1[Director Name] = Table1113[[#This Row],[Director Name]],Table1[imdb_score]),1)</f>
        <v>6.4</v>
      </c>
    </row>
    <row r="915" spans="4:10" hidden="1">
      <c r="D915" t="s">
        <v>4137</v>
      </c>
      <c r="E915">
        <f>AVERAGEIF(Table1[Director Name],Table1113[[#This Row],[Director Name]],Table1[imdb_score])</f>
        <v>6.4</v>
      </c>
      <c r="F915">
        <f>COUNTIF(Table1[Director Name],Table1113[[#This Row],[Director Name]])</f>
        <v>1</v>
      </c>
      <c r="G915" cm="1">
        <f t="array" ref="G915">PERCENTILE(IF(Table1[Director Name] = Table1113[[#This Row],[Director Name]],Table1[imdb_score]),0.25)</f>
        <v>6.4</v>
      </c>
      <c r="H915" cm="1">
        <f t="array" ref="H915">PERCENTILE(IF(Table1[Director Name] = Table1113[[#This Row],[Director Name]],Table1[imdb_score]),0.5)</f>
        <v>6.4</v>
      </c>
      <c r="I915" cm="1">
        <f t="array" ref="I915">PERCENTILE(IF(Table1[Director Name] = Table1113[[#This Row],[Director Name]],Table1[imdb_score]),0.75)</f>
        <v>6.4</v>
      </c>
      <c r="J915" cm="1">
        <f t="array" ref="J915">PERCENTILE(IF(Table1[Director Name] = Table1113[[#This Row],[Director Name]],Table1[imdb_score]),1)</f>
        <v>6.4</v>
      </c>
    </row>
    <row r="916" spans="4:10" hidden="1">
      <c r="D916" t="s">
        <v>4168</v>
      </c>
      <c r="E916">
        <f>AVERAGEIF(Table1[Director Name],Table1113[[#This Row],[Director Name]],Table1[imdb_score])</f>
        <v>6.4</v>
      </c>
      <c r="F916">
        <f>COUNTIF(Table1[Director Name],Table1113[[#This Row],[Director Name]])</f>
        <v>1</v>
      </c>
      <c r="G916" cm="1">
        <f t="array" ref="G916">PERCENTILE(IF(Table1[Director Name] = Table1113[[#This Row],[Director Name]],Table1[imdb_score]),0.25)</f>
        <v>6.4</v>
      </c>
      <c r="H916" cm="1">
        <f t="array" ref="H916">PERCENTILE(IF(Table1[Director Name] = Table1113[[#This Row],[Director Name]],Table1[imdb_score]),0.5)</f>
        <v>6.4</v>
      </c>
      <c r="I916" cm="1">
        <f t="array" ref="I916">PERCENTILE(IF(Table1[Director Name] = Table1113[[#This Row],[Director Name]],Table1[imdb_score]),0.75)</f>
        <v>6.4</v>
      </c>
      <c r="J916" cm="1">
        <f t="array" ref="J916">PERCENTILE(IF(Table1[Director Name] = Table1113[[#This Row],[Director Name]],Table1[imdb_score]),1)</f>
        <v>6.4</v>
      </c>
    </row>
    <row r="917" spans="4:10" hidden="1">
      <c r="D917" t="s">
        <v>4195</v>
      </c>
      <c r="E917">
        <f>AVERAGEIF(Table1[Director Name],Table1113[[#This Row],[Director Name]],Table1[imdb_score])</f>
        <v>6.4</v>
      </c>
      <c r="F917">
        <f>COUNTIF(Table1[Director Name],Table1113[[#This Row],[Director Name]])</f>
        <v>1</v>
      </c>
      <c r="G917" cm="1">
        <f t="array" ref="G917">PERCENTILE(IF(Table1[Director Name] = Table1113[[#This Row],[Director Name]],Table1[imdb_score]),0.25)</f>
        <v>6.4</v>
      </c>
      <c r="H917" cm="1">
        <f t="array" ref="H917">PERCENTILE(IF(Table1[Director Name] = Table1113[[#This Row],[Director Name]],Table1[imdb_score]),0.5)</f>
        <v>6.4</v>
      </c>
      <c r="I917" cm="1">
        <f t="array" ref="I917">PERCENTILE(IF(Table1[Director Name] = Table1113[[#This Row],[Director Name]],Table1[imdb_score]),0.75)</f>
        <v>6.4</v>
      </c>
      <c r="J917" cm="1">
        <f t="array" ref="J917">PERCENTILE(IF(Table1[Director Name] = Table1113[[#This Row],[Director Name]],Table1[imdb_score]),1)</f>
        <v>6.4</v>
      </c>
    </row>
    <row r="918" spans="4:10" hidden="1">
      <c r="D918" t="s">
        <v>4258</v>
      </c>
      <c r="E918">
        <f>AVERAGEIF(Table1[Director Name],Table1113[[#This Row],[Director Name]],Table1[imdb_score])</f>
        <v>6.4</v>
      </c>
      <c r="F918">
        <f>COUNTIF(Table1[Director Name],Table1113[[#This Row],[Director Name]])</f>
        <v>1</v>
      </c>
      <c r="G918" cm="1">
        <f t="array" ref="G918">PERCENTILE(IF(Table1[Director Name] = Table1113[[#This Row],[Director Name]],Table1[imdb_score]),0.25)</f>
        <v>6.4</v>
      </c>
      <c r="H918" cm="1">
        <f t="array" ref="H918">PERCENTILE(IF(Table1[Director Name] = Table1113[[#This Row],[Director Name]],Table1[imdb_score]),0.5)</f>
        <v>6.4</v>
      </c>
      <c r="I918" cm="1">
        <f t="array" ref="I918">PERCENTILE(IF(Table1[Director Name] = Table1113[[#This Row],[Director Name]],Table1[imdb_score]),0.75)</f>
        <v>6.4</v>
      </c>
      <c r="J918" cm="1">
        <f t="array" ref="J918">PERCENTILE(IF(Table1[Director Name] = Table1113[[#This Row],[Director Name]],Table1[imdb_score]),1)</f>
        <v>6.4</v>
      </c>
    </row>
    <row r="919" spans="4:10" hidden="1">
      <c r="D919" t="s">
        <v>4286</v>
      </c>
      <c r="E919">
        <f>AVERAGEIF(Table1[Director Name],Table1113[[#This Row],[Director Name]],Table1[imdb_score])</f>
        <v>6.4</v>
      </c>
      <c r="F919">
        <f>COUNTIF(Table1[Director Name],Table1113[[#This Row],[Director Name]])</f>
        <v>1</v>
      </c>
      <c r="G919" cm="1">
        <f t="array" ref="G919">PERCENTILE(IF(Table1[Director Name] = Table1113[[#This Row],[Director Name]],Table1[imdb_score]),0.25)</f>
        <v>6.4</v>
      </c>
      <c r="H919" cm="1">
        <f t="array" ref="H919">PERCENTILE(IF(Table1[Director Name] = Table1113[[#This Row],[Director Name]],Table1[imdb_score]),0.5)</f>
        <v>6.4</v>
      </c>
      <c r="I919" cm="1">
        <f t="array" ref="I919">PERCENTILE(IF(Table1[Director Name] = Table1113[[#This Row],[Director Name]],Table1[imdb_score]),0.75)</f>
        <v>6.4</v>
      </c>
      <c r="J919" cm="1">
        <f t="array" ref="J919">PERCENTILE(IF(Table1[Director Name] = Table1113[[#This Row],[Director Name]],Table1[imdb_score]),1)</f>
        <v>6.4</v>
      </c>
    </row>
    <row r="920" spans="4:10" hidden="1">
      <c r="D920" t="s">
        <v>4333</v>
      </c>
      <c r="E920">
        <f>AVERAGEIF(Table1[Director Name],Table1113[[#This Row],[Director Name]],Table1[imdb_score])</f>
        <v>6.4</v>
      </c>
      <c r="F920">
        <f>COUNTIF(Table1[Director Name],Table1113[[#This Row],[Director Name]])</f>
        <v>1</v>
      </c>
      <c r="G920" cm="1">
        <f t="array" ref="G920">PERCENTILE(IF(Table1[Director Name] = Table1113[[#This Row],[Director Name]],Table1[imdb_score]),0.25)</f>
        <v>6.4</v>
      </c>
      <c r="H920" cm="1">
        <f t="array" ref="H920">PERCENTILE(IF(Table1[Director Name] = Table1113[[#This Row],[Director Name]],Table1[imdb_score]),0.5)</f>
        <v>6.4</v>
      </c>
      <c r="I920" cm="1">
        <f t="array" ref="I920">PERCENTILE(IF(Table1[Director Name] = Table1113[[#This Row],[Director Name]],Table1[imdb_score]),0.75)</f>
        <v>6.4</v>
      </c>
      <c r="J920" cm="1">
        <f t="array" ref="J920">PERCENTILE(IF(Table1[Director Name] = Table1113[[#This Row],[Director Name]],Table1[imdb_score]),1)</f>
        <v>6.4</v>
      </c>
    </row>
    <row r="921" spans="4:10" hidden="1">
      <c r="D921" t="s">
        <v>4464</v>
      </c>
      <c r="E921">
        <f>AVERAGEIF(Table1[Director Name],Table1113[[#This Row],[Director Name]],Table1[imdb_score])</f>
        <v>6.4</v>
      </c>
      <c r="F921">
        <f>COUNTIF(Table1[Director Name],Table1113[[#This Row],[Director Name]])</f>
        <v>1</v>
      </c>
      <c r="G921" cm="1">
        <f t="array" ref="G921">PERCENTILE(IF(Table1[Director Name] = Table1113[[#This Row],[Director Name]],Table1[imdb_score]),0.25)</f>
        <v>6.4</v>
      </c>
      <c r="H921" cm="1">
        <f t="array" ref="H921">PERCENTILE(IF(Table1[Director Name] = Table1113[[#This Row],[Director Name]],Table1[imdb_score]),0.5)</f>
        <v>6.4</v>
      </c>
      <c r="I921" cm="1">
        <f t="array" ref="I921">PERCENTILE(IF(Table1[Director Name] = Table1113[[#This Row],[Director Name]],Table1[imdb_score]),0.75)</f>
        <v>6.4</v>
      </c>
      <c r="J921" cm="1">
        <f t="array" ref="J921">PERCENTILE(IF(Table1[Director Name] = Table1113[[#This Row],[Director Name]],Table1[imdb_score]),1)</f>
        <v>6.4</v>
      </c>
    </row>
    <row r="922" spans="4:10" hidden="1">
      <c r="D922" t="s">
        <v>4484</v>
      </c>
      <c r="E922">
        <f>AVERAGEIF(Table1[Director Name],Table1113[[#This Row],[Director Name]],Table1[imdb_score])</f>
        <v>6.4</v>
      </c>
      <c r="F922">
        <f>COUNTIF(Table1[Director Name],Table1113[[#This Row],[Director Name]])</f>
        <v>1</v>
      </c>
      <c r="G922" cm="1">
        <f t="array" ref="G922">PERCENTILE(IF(Table1[Director Name] = Table1113[[#This Row],[Director Name]],Table1[imdb_score]),0.25)</f>
        <v>6.4</v>
      </c>
      <c r="H922" cm="1">
        <f t="array" ref="H922">PERCENTILE(IF(Table1[Director Name] = Table1113[[#This Row],[Director Name]],Table1[imdb_score]),0.5)</f>
        <v>6.4</v>
      </c>
      <c r="I922" cm="1">
        <f t="array" ref="I922">PERCENTILE(IF(Table1[Director Name] = Table1113[[#This Row],[Director Name]],Table1[imdb_score]),0.75)</f>
        <v>6.4</v>
      </c>
      <c r="J922" cm="1">
        <f t="array" ref="J922">PERCENTILE(IF(Table1[Director Name] = Table1113[[#This Row],[Director Name]],Table1[imdb_score]),1)</f>
        <v>6.4</v>
      </c>
    </row>
    <row r="923" spans="4:10" hidden="1">
      <c r="D923" t="s">
        <v>4493</v>
      </c>
      <c r="E923">
        <f>AVERAGEIF(Table1[Director Name],Table1113[[#This Row],[Director Name]],Table1[imdb_score])</f>
        <v>6.4</v>
      </c>
      <c r="F923">
        <f>COUNTIF(Table1[Director Name],Table1113[[#This Row],[Director Name]])</f>
        <v>1</v>
      </c>
      <c r="G923" cm="1">
        <f t="array" ref="G923">PERCENTILE(IF(Table1[Director Name] = Table1113[[#This Row],[Director Name]],Table1[imdb_score]),0.25)</f>
        <v>6.4</v>
      </c>
      <c r="H923" cm="1">
        <f t="array" ref="H923">PERCENTILE(IF(Table1[Director Name] = Table1113[[#This Row],[Director Name]],Table1[imdb_score]),0.5)</f>
        <v>6.4</v>
      </c>
      <c r="I923" cm="1">
        <f t="array" ref="I923">PERCENTILE(IF(Table1[Director Name] = Table1113[[#This Row],[Director Name]],Table1[imdb_score]),0.75)</f>
        <v>6.4</v>
      </c>
      <c r="J923" cm="1">
        <f t="array" ref="J923">PERCENTILE(IF(Table1[Director Name] = Table1113[[#This Row],[Director Name]],Table1[imdb_score]),1)</f>
        <v>6.4</v>
      </c>
    </row>
    <row r="924" spans="4:10" hidden="1">
      <c r="D924" t="s">
        <v>2989</v>
      </c>
      <c r="E924">
        <f>AVERAGEIF(Table1[Director Name],Table1113[[#This Row],[Director Name]],Table1[imdb_score])</f>
        <v>6.4</v>
      </c>
      <c r="F924">
        <f>COUNTIF(Table1[Director Name],Table1113[[#This Row],[Director Name]])</f>
        <v>1</v>
      </c>
      <c r="G924" cm="1">
        <f t="array" ref="G924">PERCENTILE(IF(Table1[Director Name] = Table1113[[#This Row],[Director Name]],Table1[imdb_score]),0.25)</f>
        <v>6.4</v>
      </c>
      <c r="H924" cm="1">
        <f t="array" ref="H924">PERCENTILE(IF(Table1[Director Name] = Table1113[[#This Row],[Director Name]],Table1[imdb_score]),0.5)</f>
        <v>6.4</v>
      </c>
      <c r="I924" cm="1">
        <f t="array" ref="I924">PERCENTILE(IF(Table1[Director Name] = Table1113[[#This Row],[Director Name]],Table1[imdb_score]),0.75)</f>
        <v>6.4</v>
      </c>
      <c r="J924" cm="1">
        <f t="array" ref="J924">PERCENTILE(IF(Table1[Director Name] = Table1113[[#This Row],[Director Name]],Table1[imdb_score]),1)</f>
        <v>6.4</v>
      </c>
    </row>
    <row r="925" spans="4:10" hidden="1">
      <c r="D925" t="s">
        <v>4632</v>
      </c>
      <c r="E925">
        <f>AVERAGEIF(Table1[Director Name],Table1113[[#This Row],[Director Name]],Table1[imdb_score])</f>
        <v>6.4</v>
      </c>
      <c r="F925">
        <f>COUNTIF(Table1[Director Name],Table1113[[#This Row],[Director Name]])</f>
        <v>1</v>
      </c>
      <c r="G925" cm="1">
        <f t="array" ref="G925">PERCENTILE(IF(Table1[Director Name] = Table1113[[#This Row],[Director Name]],Table1[imdb_score]),0.25)</f>
        <v>6.4</v>
      </c>
      <c r="H925" cm="1">
        <f t="array" ref="H925">PERCENTILE(IF(Table1[Director Name] = Table1113[[#This Row],[Director Name]],Table1[imdb_score]),0.5)</f>
        <v>6.4</v>
      </c>
      <c r="I925" cm="1">
        <f t="array" ref="I925">PERCENTILE(IF(Table1[Director Name] = Table1113[[#This Row],[Director Name]],Table1[imdb_score]),0.75)</f>
        <v>6.4</v>
      </c>
      <c r="J925" cm="1">
        <f t="array" ref="J925">PERCENTILE(IF(Table1[Director Name] = Table1113[[#This Row],[Director Name]],Table1[imdb_score]),1)</f>
        <v>6.4</v>
      </c>
    </row>
    <row r="926" spans="4:10" hidden="1">
      <c r="D926" t="s">
        <v>4704</v>
      </c>
      <c r="E926">
        <f>AVERAGEIF(Table1[Director Name],Table1113[[#This Row],[Director Name]],Table1[imdb_score])</f>
        <v>6.4</v>
      </c>
      <c r="F926">
        <f>COUNTIF(Table1[Director Name],Table1113[[#This Row],[Director Name]])</f>
        <v>1</v>
      </c>
      <c r="G926" cm="1">
        <f t="array" ref="G926">PERCENTILE(IF(Table1[Director Name] = Table1113[[#This Row],[Director Name]],Table1[imdb_score]),0.25)</f>
        <v>6.4</v>
      </c>
      <c r="H926" cm="1">
        <f t="array" ref="H926">PERCENTILE(IF(Table1[Director Name] = Table1113[[#This Row],[Director Name]],Table1[imdb_score]),0.5)</f>
        <v>6.4</v>
      </c>
      <c r="I926" cm="1">
        <f t="array" ref="I926">PERCENTILE(IF(Table1[Director Name] = Table1113[[#This Row],[Director Name]],Table1[imdb_score]),0.75)</f>
        <v>6.4</v>
      </c>
      <c r="J926" cm="1">
        <f t="array" ref="J926">PERCENTILE(IF(Table1[Director Name] = Table1113[[#This Row],[Director Name]],Table1[imdb_score]),1)</f>
        <v>6.4</v>
      </c>
    </row>
    <row r="927" spans="4:10" hidden="1">
      <c r="D927" t="s">
        <v>4898</v>
      </c>
      <c r="E927">
        <f>AVERAGEIF(Table1[Director Name],Table1113[[#This Row],[Director Name]],Table1[imdb_score])</f>
        <v>6.4</v>
      </c>
      <c r="F927">
        <f>COUNTIF(Table1[Director Name],Table1113[[#This Row],[Director Name]])</f>
        <v>1</v>
      </c>
      <c r="G927" cm="1">
        <f t="array" ref="G927">PERCENTILE(IF(Table1[Director Name] = Table1113[[#This Row],[Director Name]],Table1[imdb_score]),0.25)</f>
        <v>6.4</v>
      </c>
      <c r="H927" cm="1">
        <f t="array" ref="H927">PERCENTILE(IF(Table1[Director Name] = Table1113[[#This Row],[Director Name]],Table1[imdb_score]),0.5)</f>
        <v>6.4</v>
      </c>
      <c r="I927" cm="1">
        <f t="array" ref="I927">PERCENTILE(IF(Table1[Director Name] = Table1113[[#This Row],[Director Name]],Table1[imdb_score]),0.75)</f>
        <v>6.4</v>
      </c>
      <c r="J927" cm="1">
        <f t="array" ref="J927">PERCENTILE(IF(Table1[Director Name] = Table1113[[#This Row],[Director Name]],Table1[imdb_score]),1)</f>
        <v>6.4</v>
      </c>
    </row>
    <row r="928" spans="4:10" hidden="1">
      <c r="D928" t="s">
        <v>195</v>
      </c>
      <c r="E928">
        <f>AVERAGEIF(Table1[Director Name],Table1113[[#This Row],[Director Name]],Table1[imdb_score])</f>
        <v>6.4</v>
      </c>
      <c r="F928">
        <f>COUNTIF(Table1[Director Name],Table1113[[#This Row],[Director Name]])</f>
        <v>1</v>
      </c>
      <c r="G928" cm="1">
        <f t="array" ref="G928">PERCENTILE(IF(Table1[Director Name] = Table1113[[#This Row],[Director Name]],Table1[imdb_score]),0.25)</f>
        <v>6.4</v>
      </c>
      <c r="H928" cm="1">
        <f t="array" ref="H928">PERCENTILE(IF(Table1[Director Name] = Table1113[[#This Row],[Director Name]],Table1[imdb_score]),0.5)</f>
        <v>6.4</v>
      </c>
      <c r="I928" cm="1">
        <f t="array" ref="I928">PERCENTILE(IF(Table1[Director Name] = Table1113[[#This Row],[Director Name]],Table1[imdb_score]),0.75)</f>
        <v>6.4</v>
      </c>
      <c r="J928" cm="1">
        <f t="array" ref="J928">PERCENTILE(IF(Table1[Director Name] = Table1113[[#This Row],[Director Name]],Table1[imdb_score]),1)</f>
        <v>6.4</v>
      </c>
    </row>
    <row r="929" spans="4:10" hidden="1">
      <c r="D929" t="s">
        <v>5230</v>
      </c>
      <c r="E929">
        <f>AVERAGEIF(Table1[Director Name],Table1113[[#This Row],[Director Name]],Table1[imdb_score])</f>
        <v>6.4</v>
      </c>
      <c r="F929">
        <f>COUNTIF(Table1[Director Name],Table1113[[#This Row],[Director Name]])</f>
        <v>1</v>
      </c>
      <c r="G929" cm="1">
        <f t="array" ref="G929">PERCENTILE(IF(Table1[Director Name] = Table1113[[#This Row],[Director Name]],Table1[imdb_score]),0.25)</f>
        <v>6.4</v>
      </c>
      <c r="H929" cm="1">
        <f t="array" ref="H929">PERCENTILE(IF(Table1[Director Name] = Table1113[[#This Row],[Director Name]],Table1[imdb_score]),0.5)</f>
        <v>6.4</v>
      </c>
      <c r="I929" cm="1">
        <f t="array" ref="I929">PERCENTILE(IF(Table1[Director Name] = Table1113[[#This Row],[Director Name]],Table1[imdb_score]),0.75)</f>
        <v>6.4</v>
      </c>
      <c r="J929" cm="1">
        <f t="array" ref="J929">PERCENTILE(IF(Table1[Director Name] = Table1113[[#This Row],[Director Name]],Table1[imdb_score]),1)</f>
        <v>6.4</v>
      </c>
    </row>
    <row r="930" spans="4:10" hidden="1">
      <c r="D930" t="s">
        <v>5648</v>
      </c>
      <c r="E930">
        <f>AVERAGEIF(Table1[Director Name],Table1113[[#This Row],[Director Name]],Table1[imdb_score])</f>
        <v>6.4</v>
      </c>
      <c r="F930">
        <f>COUNTIF(Table1[Director Name],Table1113[[#This Row],[Director Name]])</f>
        <v>1</v>
      </c>
      <c r="G930" cm="1">
        <f t="array" ref="G930">PERCENTILE(IF(Table1[Director Name] = Table1113[[#This Row],[Director Name]],Table1[imdb_score]),0.25)</f>
        <v>6.4</v>
      </c>
      <c r="H930" cm="1">
        <f t="array" ref="H930">PERCENTILE(IF(Table1[Director Name] = Table1113[[#This Row],[Director Name]],Table1[imdb_score]),0.5)</f>
        <v>6.4</v>
      </c>
      <c r="I930" cm="1">
        <f t="array" ref="I930">PERCENTILE(IF(Table1[Director Name] = Table1113[[#This Row],[Director Name]],Table1[imdb_score]),0.75)</f>
        <v>6.4</v>
      </c>
      <c r="J930" cm="1">
        <f t="array" ref="J930">PERCENTILE(IF(Table1[Director Name] = Table1113[[#This Row],[Director Name]],Table1[imdb_score]),1)</f>
        <v>6.4</v>
      </c>
    </row>
    <row r="931" spans="4:10" hidden="1">
      <c r="D931" t="s">
        <v>5761</v>
      </c>
      <c r="E931">
        <f>AVERAGEIF(Table1[Director Name],Table1113[[#This Row],[Director Name]],Table1[imdb_score])</f>
        <v>6.4</v>
      </c>
      <c r="F931">
        <f>COUNTIF(Table1[Director Name],Table1113[[#This Row],[Director Name]])</f>
        <v>1</v>
      </c>
      <c r="G931" cm="1">
        <f t="array" ref="G931">PERCENTILE(IF(Table1[Director Name] = Table1113[[#This Row],[Director Name]],Table1[imdb_score]),0.25)</f>
        <v>6.4</v>
      </c>
      <c r="H931" cm="1">
        <f t="array" ref="H931">PERCENTILE(IF(Table1[Director Name] = Table1113[[#This Row],[Director Name]],Table1[imdb_score]),0.5)</f>
        <v>6.4</v>
      </c>
      <c r="I931" cm="1">
        <f t="array" ref="I931">PERCENTILE(IF(Table1[Director Name] = Table1113[[#This Row],[Director Name]],Table1[imdb_score]),0.75)</f>
        <v>6.4</v>
      </c>
      <c r="J931" cm="1">
        <f t="array" ref="J931">PERCENTILE(IF(Table1[Director Name] = Table1113[[#This Row],[Director Name]],Table1[imdb_score]),1)</f>
        <v>6.4</v>
      </c>
    </row>
    <row r="932" spans="4:10" hidden="1">
      <c r="D932" t="s">
        <v>2315</v>
      </c>
      <c r="E932">
        <f>AVERAGEIF(Table1[Director Name],Table1113[[#This Row],[Director Name]],Table1[imdb_score])</f>
        <v>6.4</v>
      </c>
      <c r="F932">
        <f>COUNTIF(Table1[Director Name],Table1113[[#This Row],[Director Name]])</f>
        <v>1</v>
      </c>
      <c r="G932" cm="1">
        <f t="array" ref="G932">PERCENTILE(IF(Table1[Director Name] = Table1113[[#This Row],[Director Name]],Table1[imdb_score]),0.25)</f>
        <v>6.4</v>
      </c>
      <c r="H932" cm="1">
        <f t="array" ref="H932">PERCENTILE(IF(Table1[Director Name] = Table1113[[#This Row],[Director Name]],Table1[imdb_score]),0.5)</f>
        <v>6.4</v>
      </c>
      <c r="I932" cm="1">
        <f t="array" ref="I932">PERCENTILE(IF(Table1[Director Name] = Table1113[[#This Row],[Director Name]],Table1[imdb_score]),0.75)</f>
        <v>6.4</v>
      </c>
      <c r="J932" cm="1">
        <f t="array" ref="J932">PERCENTILE(IF(Table1[Director Name] = Table1113[[#This Row],[Director Name]],Table1[imdb_score]),1)</f>
        <v>6.4</v>
      </c>
    </row>
    <row r="933" spans="4:10" hidden="1">
      <c r="D933" t="s">
        <v>5850</v>
      </c>
      <c r="E933">
        <f>AVERAGEIF(Table1[Director Name],Table1113[[#This Row],[Director Name]],Table1[imdb_score])</f>
        <v>6.4</v>
      </c>
      <c r="F933">
        <f>COUNTIF(Table1[Director Name],Table1113[[#This Row],[Director Name]])</f>
        <v>1</v>
      </c>
      <c r="G933" cm="1">
        <f t="array" ref="G933">PERCENTILE(IF(Table1[Director Name] = Table1113[[#This Row],[Director Name]],Table1[imdb_score]),0.25)</f>
        <v>6.4</v>
      </c>
      <c r="H933" cm="1">
        <f t="array" ref="H933">PERCENTILE(IF(Table1[Director Name] = Table1113[[#This Row],[Director Name]],Table1[imdb_score]),0.5)</f>
        <v>6.4</v>
      </c>
      <c r="I933" cm="1">
        <f t="array" ref="I933">PERCENTILE(IF(Table1[Director Name] = Table1113[[#This Row],[Director Name]],Table1[imdb_score]),0.75)</f>
        <v>6.4</v>
      </c>
      <c r="J933" cm="1">
        <f t="array" ref="J933">PERCENTILE(IF(Table1[Director Name] = Table1113[[#This Row],[Director Name]],Table1[imdb_score]),1)</f>
        <v>6.4</v>
      </c>
    </row>
    <row r="934" spans="4:10" hidden="1">
      <c r="D934" t="s">
        <v>5856</v>
      </c>
      <c r="E934">
        <f>AVERAGEIF(Table1[Director Name],Table1113[[#This Row],[Director Name]],Table1[imdb_score])</f>
        <v>6.4</v>
      </c>
      <c r="F934">
        <f>COUNTIF(Table1[Director Name],Table1113[[#This Row],[Director Name]])</f>
        <v>1</v>
      </c>
      <c r="G934" cm="1">
        <f t="array" ref="G934">PERCENTILE(IF(Table1[Director Name] = Table1113[[#This Row],[Director Name]],Table1[imdb_score]),0.25)</f>
        <v>6.4</v>
      </c>
      <c r="H934" cm="1">
        <f t="array" ref="H934">PERCENTILE(IF(Table1[Director Name] = Table1113[[#This Row],[Director Name]],Table1[imdb_score]),0.5)</f>
        <v>6.4</v>
      </c>
      <c r="I934" cm="1">
        <f t="array" ref="I934">PERCENTILE(IF(Table1[Director Name] = Table1113[[#This Row],[Director Name]],Table1[imdb_score]),0.75)</f>
        <v>6.4</v>
      </c>
      <c r="J934" cm="1">
        <f t="array" ref="J934">PERCENTILE(IF(Table1[Director Name] = Table1113[[#This Row],[Director Name]],Table1[imdb_score]),1)</f>
        <v>6.4</v>
      </c>
    </row>
    <row r="935" spans="4:10" hidden="1">
      <c r="D935" t="s">
        <v>5915</v>
      </c>
      <c r="E935">
        <f>AVERAGEIF(Table1[Director Name],Table1113[[#This Row],[Director Name]],Table1[imdb_score])</f>
        <v>6.4</v>
      </c>
      <c r="F935">
        <f>COUNTIF(Table1[Director Name],Table1113[[#This Row],[Director Name]])</f>
        <v>1</v>
      </c>
      <c r="G935" cm="1">
        <f t="array" ref="G935">PERCENTILE(IF(Table1[Director Name] = Table1113[[#This Row],[Director Name]],Table1[imdb_score]),0.25)</f>
        <v>6.4</v>
      </c>
      <c r="H935" cm="1">
        <f t="array" ref="H935">PERCENTILE(IF(Table1[Director Name] = Table1113[[#This Row],[Director Name]],Table1[imdb_score]),0.5)</f>
        <v>6.4</v>
      </c>
      <c r="I935" cm="1">
        <f t="array" ref="I935">PERCENTILE(IF(Table1[Director Name] = Table1113[[#This Row],[Director Name]],Table1[imdb_score]),0.75)</f>
        <v>6.4</v>
      </c>
      <c r="J935" cm="1">
        <f t="array" ref="J935">PERCENTILE(IF(Table1[Director Name] = Table1113[[#This Row],[Director Name]],Table1[imdb_score]),1)</f>
        <v>6.4</v>
      </c>
    </row>
    <row r="936" spans="4:10" hidden="1">
      <c r="D936" t="s">
        <v>5973</v>
      </c>
      <c r="E936">
        <f>AVERAGEIF(Table1[Director Name],Table1113[[#This Row],[Director Name]],Table1[imdb_score])</f>
        <v>6.4</v>
      </c>
      <c r="F936">
        <f>COUNTIF(Table1[Director Name],Table1113[[#This Row],[Director Name]])</f>
        <v>1</v>
      </c>
      <c r="G936" cm="1">
        <f t="array" ref="G936">PERCENTILE(IF(Table1[Director Name] = Table1113[[#This Row],[Director Name]],Table1[imdb_score]),0.25)</f>
        <v>6.4</v>
      </c>
      <c r="H936" cm="1">
        <f t="array" ref="H936">PERCENTILE(IF(Table1[Director Name] = Table1113[[#This Row],[Director Name]],Table1[imdb_score]),0.5)</f>
        <v>6.4</v>
      </c>
      <c r="I936" cm="1">
        <f t="array" ref="I936">PERCENTILE(IF(Table1[Director Name] = Table1113[[#This Row],[Director Name]],Table1[imdb_score]),0.75)</f>
        <v>6.4</v>
      </c>
      <c r="J936" cm="1">
        <f t="array" ref="J936">PERCENTILE(IF(Table1[Director Name] = Table1113[[#This Row],[Director Name]],Table1[imdb_score]),1)</f>
        <v>6.4</v>
      </c>
    </row>
    <row r="937" spans="4:10" hidden="1">
      <c r="D937" t="s">
        <v>6200</v>
      </c>
      <c r="E937">
        <f>AVERAGEIF(Table1[Director Name],Table1113[[#This Row],[Director Name]],Table1[imdb_score])</f>
        <v>6.4</v>
      </c>
      <c r="F937">
        <f>COUNTIF(Table1[Director Name],Table1113[[#This Row],[Director Name]])</f>
        <v>1</v>
      </c>
      <c r="G937" cm="1">
        <f t="array" ref="G937">PERCENTILE(IF(Table1[Director Name] = Table1113[[#This Row],[Director Name]],Table1[imdb_score]),0.25)</f>
        <v>6.4</v>
      </c>
      <c r="H937" cm="1">
        <f t="array" ref="H937">PERCENTILE(IF(Table1[Director Name] = Table1113[[#This Row],[Director Name]],Table1[imdb_score]),0.5)</f>
        <v>6.4</v>
      </c>
      <c r="I937" cm="1">
        <f t="array" ref="I937">PERCENTILE(IF(Table1[Director Name] = Table1113[[#This Row],[Director Name]],Table1[imdb_score]),0.75)</f>
        <v>6.4</v>
      </c>
      <c r="J937" cm="1">
        <f t="array" ref="J937">PERCENTILE(IF(Table1[Director Name] = Table1113[[#This Row],[Director Name]],Table1[imdb_score]),1)</f>
        <v>6.4</v>
      </c>
    </row>
    <row r="938" spans="4:10" hidden="1">
      <c r="D938" t="s">
        <v>6258</v>
      </c>
      <c r="E938">
        <f>AVERAGEIF(Table1[Director Name],Table1113[[#This Row],[Director Name]],Table1[imdb_score])</f>
        <v>6.4</v>
      </c>
      <c r="F938">
        <f>COUNTIF(Table1[Director Name],Table1113[[#This Row],[Director Name]])</f>
        <v>1</v>
      </c>
      <c r="G938" cm="1">
        <f t="array" ref="G938">PERCENTILE(IF(Table1[Director Name] = Table1113[[#This Row],[Director Name]],Table1[imdb_score]),0.25)</f>
        <v>6.4</v>
      </c>
      <c r="H938" cm="1">
        <f t="array" ref="H938">PERCENTILE(IF(Table1[Director Name] = Table1113[[#This Row],[Director Name]],Table1[imdb_score]),0.5)</f>
        <v>6.4</v>
      </c>
      <c r="I938" cm="1">
        <f t="array" ref="I938">PERCENTILE(IF(Table1[Director Name] = Table1113[[#This Row],[Director Name]],Table1[imdb_score]),0.75)</f>
        <v>6.4</v>
      </c>
      <c r="J938" cm="1">
        <f t="array" ref="J938">PERCENTILE(IF(Table1[Director Name] = Table1113[[#This Row],[Director Name]],Table1[imdb_score]),1)</f>
        <v>6.4</v>
      </c>
    </row>
    <row r="939" spans="4:10">
      <c r="D939" t="s">
        <v>598</v>
      </c>
      <c r="E939">
        <f>AVERAGEIF(Table1[Director Name],Table1113[[#This Row],[Director Name]],Table1[imdb_score])</f>
        <v>6.3999999999999995</v>
      </c>
      <c r="F939">
        <f>COUNTIF(Table1[Director Name],Table1113[[#This Row],[Director Name]])</f>
        <v>7</v>
      </c>
      <c r="G939" cm="1">
        <f t="array" ref="G939">PERCENTILE(IF(Table1[Director Name] = Table1113[[#This Row],[Director Name]],Table1[imdb_score]),0.25)</f>
        <v>5.9499999999999993</v>
      </c>
      <c r="H939" cm="1">
        <f t="array" ref="H939">PERCENTILE(IF(Table1[Director Name] = Table1113[[#This Row],[Director Name]],Table1[imdb_score]),0.5)</f>
        <v>6.8</v>
      </c>
      <c r="I939" cm="1">
        <f t="array" ref="I939">PERCENTILE(IF(Table1[Director Name] = Table1113[[#This Row],[Director Name]],Table1[imdb_score]),0.75)</f>
        <v>6.9</v>
      </c>
      <c r="J939" cm="1">
        <f t="array" ref="J939">PERCENTILE(IF(Table1[Director Name] = Table1113[[#This Row],[Director Name]],Table1[imdb_score]),1)</f>
        <v>7</v>
      </c>
    </row>
    <row r="940" spans="4:10">
      <c r="D940" t="s">
        <v>682</v>
      </c>
      <c r="E940">
        <f>AVERAGEIF(Table1[Director Name],Table1113[[#This Row],[Director Name]],Table1[imdb_score])</f>
        <v>6.3999999999999995</v>
      </c>
      <c r="F940">
        <f>COUNTIF(Table1[Director Name],Table1113[[#This Row],[Director Name]])</f>
        <v>6</v>
      </c>
      <c r="G940" cm="1">
        <f t="array" ref="G940">PERCENTILE(IF(Table1[Director Name] = Table1113[[#This Row],[Director Name]],Table1[imdb_score]),0.25)</f>
        <v>6.1499999999999995</v>
      </c>
      <c r="H940" cm="1">
        <f t="array" ref="H940">PERCENTILE(IF(Table1[Director Name] = Table1113[[#This Row],[Director Name]],Table1[imdb_score]),0.5)</f>
        <v>6.4</v>
      </c>
      <c r="I940" cm="1">
        <f t="array" ref="I940">PERCENTILE(IF(Table1[Director Name] = Table1113[[#This Row],[Director Name]],Table1[imdb_score]),0.75)</f>
        <v>6.5749999999999993</v>
      </c>
      <c r="J940" cm="1">
        <f t="array" ref="J940">PERCENTILE(IF(Table1[Director Name] = Table1113[[#This Row],[Director Name]],Table1[imdb_score]),1)</f>
        <v>7.2</v>
      </c>
    </row>
    <row r="941" spans="4:10" hidden="1">
      <c r="D941" t="s">
        <v>2070</v>
      </c>
      <c r="E941">
        <f>AVERAGEIF(Table1[Director Name],Table1113[[#This Row],[Director Name]],Table1[imdb_score])</f>
        <v>6.3999999999999995</v>
      </c>
      <c r="F941">
        <f>COUNTIF(Table1[Director Name],Table1113[[#This Row],[Director Name]])</f>
        <v>3</v>
      </c>
      <c r="G941" cm="1">
        <f t="array" ref="G941">PERCENTILE(IF(Table1[Director Name] = Table1113[[#This Row],[Director Name]],Table1[imdb_score]),0.25)</f>
        <v>5.55</v>
      </c>
      <c r="H941" cm="1">
        <f t="array" ref="H941">PERCENTILE(IF(Table1[Director Name] = Table1113[[#This Row],[Director Name]],Table1[imdb_score]),0.5)</f>
        <v>5.6</v>
      </c>
      <c r="I941" cm="1">
        <f t="array" ref="I941">PERCENTILE(IF(Table1[Director Name] = Table1113[[#This Row],[Director Name]],Table1[imdb_score]),0.75)</f>
        <v>6.85</v>
      </c>
      <c r="J941" cm="1">
        <f t="array" ref="J941">PERCENTILE(IF(Table1[Director Name] = Table1113[[#This Row],[Director Name]],Table1[imdb_score]),1)</f>
        <v>8.1</v>
      </c>
    </row>
    <row r="942" spans="4:10">
      <c r="D942" t="s">
        <v>447</v>
      </c>
      <c r="E942">
        <f>AVERAGEIF(Table1[Director Name],Table1113[[#This Row],[Director Name]],Table1[imdb_score])</f>
        <v>6.3833333333333337</v>
      </c>
      <c r="F942">
        <f>COUNTIF(Table1[Director Name],Table1113[[#This Row],[Director Name]])</f>
        <v>6</v>
      </c>
      <c r="G942" cm="1">
        <f t="array" ref="G942">PERCENTILE(IF(Table1[Director Name] = Table1113[[#This Row],[Director Name]],Table1[imdb_score]),0.25)</f>
        <v>5.6749999999999998</v>
      </c>
      <c r="H942" cm="1">
        <f t="array" ref="H942">PERCENTILE(IF(Table1[Director Name] = Table1113[[#This Row],[Director Name]],Table1[imdb_score]),0.5)</f>
        <v>6.35</v>
      </c>
      <c r="I942" cm="1">
        <f t="array" ref="I942">PERCENTILE(IF(Table1[Director Name] = Table1113[[#This Row],[Director Name]],Table1[imdb_score]),0.75)</f>
        <v>6.9499999999999993</v>
      </c>
      <c r="J942" cm="1">
        <f t="array" ref="J942">PERCENTILE(IF(Table1[Director Name] = Table1113[[#This Row],[Director Name]],Table1[imdb_score]),1)</f>
        <v>7.5</v>
      </c>
    </row>
    <row r="943" spans="4:10" hidden="1">
      <c r="D943" t="s">
        <v>1718</v>
      </c>
      <c r="E943">
        <f>AVERAGEIF(Table1[Director Name],Table1113[[#This Row],[Director Name]],Table1[imdb_score])</f>
        <v>6.3666666666666671</v>
      </c>
      <c r="F943">
        <f>COUNTIF(Table1[Director Name],Table1113[[#This Row],[Director Name]])</f>
        <v>3</v>
      </c>
      <c r="G943" cm="1">
        <f t="array" ref="G943">PERCENTILE(IF(Table1[Director Name] = Table1113[[#This Row],[Director Name]],Table1[imdb_score]),0.25)</f>
        <v>6.25</v>
      </c>
      <c r="H943" cm="1">
        <f t="array" ref="H943">PERCENTILE(IF(Table1[Director Name] = Table1113[[#This Row],[Director Name]],Table1[imdb_score]),0.5)</f>
        <v>6.4</v>
      </c>
      <c r="I943" cm="1">
        <f t="array" ref="I943">PERCENTILE(IF(Table1[Director Name] = Table1113[[#This Row],[Director Name]],Table1[imdb_score]),0.75)</f>
        <v>6.5</v>
      </c>
      <c r="J943" cm="1">
        <f t="array" ref="J943">PERCENTILE(IF(Table1[Director Name] = Table1113[[#This Row],[Director Name]],Table1[imdb_score]),1)</f>
        <v>6.6</v>
      </c>
    </row>
    <row r="944" spans="4:10" hidden="1">
      <c r="D944" t="s">
        <v>1054</v>
      </c>
      <c r="E944">
        <f>AVERAGEIF(Table1[Director Name],Table1113[[#This Row],[Director Name]],Table1[imdb_score])</f>
        <v>6.3666666666666671</v>
      </c>
      <c r="F944">
        <f>COUNTIF(Table1[Director Name],Table1113[[#This Row],[Director Name]])</f>
        <v>3</v>
      </c>
      <c r="G944" cm="1">
        <f t="array" ref="G944">PERCENTILE(IF(Table1[Director Name] = Table1113[[#This Row],[Director Name]],Table1[imdb_score]),0.25)</f>
        <v>5.65</v>
      </c>
      <c r="H944" cm="1">
        <f t="array" ref="H944">PERCENTILE(IF(Table1[Director Name] = Table1113[[#This Row],[Director Name]],Table1[imdb_score]),0.5)</f>
        <v>6.4</v>
      </c>
      <c r="I944" cm="1">
        <f t="array" ref="I944">PERCENTILE(IF(Table1[Director Name] = Table1113[[#This Row],[Director Name]],Table1[imdb_score]),0.75)</f>
        <v>7.1</v>
      </c>
      <c r="J944" cm="1">
        <f t="array" ref="J944">PERCENTILE(IF(Table1[Director Name] = Table1113[[#This Row],[Director Name]],Table1[imdb_score]),1)</f>
        <v>7.8</v>
      </c>
    </row>
    <row r="945" spans="4:10" hidden="1">
      <c r="D945" t="s">
        <v>1822</v>
      </c>
      <c r="E945">
        <f>AVERAGEIF(Table1[Director Name],Table1113[[#This Row],[Director Name]],Table1[imdb_score])</f>
        <v>6.3666666666666671</v>
      </c>
      <c r="F945">
        <f>COUNTIF(Table1[Director Name],Table1113[[#This Row],[Director Name]])</f>
        <v>3</v>
      </c>
      <c r="G945" cm="1">
        <f t="array" ref="G945">PERCENTILE(IF(Table1[Director Name] = Table1113[[#This Row],[Director Name]],Table1[imdb_score]),0.25)</f>
        <v>6.25</v>
      </c>
      <c r="H945" cm="1">
        <f t="array" ref="H945">PERCENTILE(IF(Table1[Director Name] = Table1113[[#This Row],[Director Name]],Table1[imdb_score]),0.5)</f>
        <v>6.6</v>
      </c>
      <c r="I945" cm="1">
        <f t="array" ref="I945">PERCENTILE(IF(Table1[Director Name] = Table1113[[#This Row],[Director Name]],Table1[imdb_score]),0.75)</f>
        <v>6.6</v>
      </c>
      <c r="J945" cm="1">
        <f t="array" ref="J945">PERCENTILE(IF(Table1[Director Name] = Table1113[[#This Row],[Director Name]],Table1[imdb_score]),1)</f>
        <v>6.6</v>
      </c>
    </row>
    <row r="946" spans="4:10" hidden="1">
      <c r="D946" t="s">
        <v>1860</v>
      </c>
      <c r="E946">
        <f>AVERAGEIF(Table1[Director Name],Table1113[[#This Row],[Director Name]],Table1[imdb_score])</f>
        <v>6.3666666666666671</v>
      </c>
      <c r="F946">
        <f>COUNTIF(Table1[Director Name],Table1113[[#This Row],[Director Name]])</f>
        <v>3</v>
      </c>
      <c r="G946" cm="1">
        <f t="array" ref="G946">PERCENTILE(IF(Table1[Director Name] = Table1113[[#This Row],[Director Name]],Table1[imdb_score]),0.25)</f>
        <v>6</v>
      </c>
      <c r="H946" cm="1">
        <f t="array" ref="H946">PERCENTILE(IF(Table1[Director Name] = Table1113[[#This Row],[Director Name]],Table1[imdb_score]),0.5)</f>
        <v>6.1</v>
      </c>
      <c r="I946" cm="1">
        <f t="array" ref="I946">PERCENTILE(IF(Table1[Director Name] = Table1113[[#This Row],[Director Name]],Table1[imdb_score]),0.75)</f>
        <v>6.6</v>
      </c>
      <c r="J946" cm="1">
        <f t="array" ref="J946">PERCENTILE(IF(Table1[Director Name] = Table1113[[#This Row],[Director Name]],Table1[imdb_score]),1)</f>
        <v>7.1</v>
      </c>
    </row>
    <row r="947" spans="4:10" hidden="1">
      <c r="D947" t="s">
        <v>1964</v>
      </c>
      <c r="E947">
        <f>AVERAGEIF(Table1[Director Name],Table1113[[#This Row],[Director Name]],Table1[imdb_score])</f>
        <v>6.3666666666666671</v>
      </c>
      <c r="F947">
        <f>COUNTIF(Table1[Director Name],Table1113[[#This Row],[Director Name]])</f>
        <v>3</v>
      </c>
      <c r="G947" cm="1">
        <f t="array" ref="G947">PERCENTILE(IF(Table1[Director Name] = Table1113[[#This Row],[Director Name]],Table1[imdb_score]),0.25)</f>
        <v>6.2</v>
      </c>
      <c r="H947" cm="1">
        <f t="array" ref="H947">PERCENTILE(IF(Table1[Director Name] = Table1113[[#This Row],[Director Name]],Table1[imdb_score]),0.5)</f>
        <v>6.5</v>
      </c>
      <c r="I947" cm="1">
        <f t="array" ref="I947">PERCENTILE(IF(Table1[Director Name] = Table1113[[#This Row],[Director Name]],Table1[imdb_score]),0.75)</f>
        <v>6.6</v>
      </c>
      <c r="J947" cm="1">
        <f t="array" ref="J947">PERCENTILE(IF(Table1[Director Name] = Table1113[[#This Row],[Director Name]],Table1[imdb_score]),1)</f>
        <v>6.7</v>
      </c>
    </row>
    <row r="948" spans="4:10">
      <c r="D948" t="s">
        <v>817</v>
      </c>
      <c r="E948">
        <f>AVERAGEIF(Table1[Director Name],Table1113[[#This Row],[Director Name]],Table1[imdb_score])</f>
        <v>6.3500000000000005</v>
      </c>
      <c r="F948">
        <f>COUNTIF(Table1[Director Name],Table1113[[#This Row],[Director Name]])</f>
        <v>6</v>
      </c>
      <c r="G948" cm="1">
        <f t="array" ref="G948">PERCENTILE(IF(Table1[Director Name] = Table1113[[#This Row],[Director Name]],Table1[imdb_score]),0.25)</f>
        <v>5.9</v>
      </c>
      <c r="H948" cm="1">
        <f t="array" ref="H948">PERCENTILE(IF(Table1[Director Name] = Table1113[[#This Row],[Director Name]],Table1[imdb_score]),0.5)</f>
        <v>6.25</v>
      </c>
      <c r="I948" cm="1">
        <f t="array" ref="I948">PERCENTILE(IF(Table1[Director Name] = Table1113[[#This Row],[Director Name]],Table1[imdb_score]),0.75)</f>
        <v>6.8999999999999995</v>
      </c>
      <c r="J948" cm="1">
        <f t="array" ref="J948">PERCENTILE(IF(Table1[Director Name] = Table1113[[#This Row],[Director Name]],Table1[imdb_score]),1)</f>
        <v>7.1</v>
      </c>
    </row>
    <row r="949" spans="4:10" hidden="1">
      <c r="D949" t="s">
        <v>1175</v>
      </c>
      <c r="E949">
        <f>AVERAGEIF(Table1[Director Name],Table1113[[#This Row],[Director Name]],Table1[imdb_score])</f>
        <v>6.3500000000000005</v>
      </c>
      <c r="F949">
        <f>COUNTIF(Table1[Director Name],Table1113[[#This Row],[Director Name]])</f>
        <v>4</v>
      </c>
      <c r="G949" cm="1">
        <f t="array" ref="G949">PERCENTILE(IF(Table1[Director Name] = Table1113[[#This Row],[Director Name]],Table1[imdb_score]),0.25)</f>
        <v>6.125</v>
      </c>
      <c r="H949" cm="1">
        <f t="array" ref="H949">PERCENTILE(IF(Table1[Director Name] = Table1113[[#This Row],[Director Name]],Table1[imdb_score]),0.5)</f>
        <v>6.4</v>
      </c>
      <c r="I949" cm="1">
        <f t="array" ref="I949">PERCENTILE(IF(Table1[Director Name] = Table1113[[#This Row],[Director Name]],Table1[imdb_score]),0.75)</f>
        <v>6.625</v>
      </c>
      <c r="J949" cm="1">
        <f t="array" ref="J949">PERCENTILE(IF(Table1[Director Name] = Table1113[[#This Row],[Director Name]],Table1[imdb_score]),1)</f>
        <v>6.7</v>
      </c>
    </row>
    <row r="950" spans="4:10" hidden="1">
      <c r="D950" t="s">
        <v>2845</v>
      </c>
      <c r="E950">
        <f>AVERAGEIF(Table1[Director Name],Table1113[[#This Row],[Director Name]],Table1[imdb_score])</f>
        <v>6.35</v>
      </c>
      <c r="F950">
        <f>COUNTIF(Table1[Director Name],Table1113[[#This Row],[Director Name]])</f>
        <v>2</v>
      </c>
      <c r="G950" cm="1">
        <f t="array" ref="G950">PERCENTILE(IF(Table1[Director Name] = Table1113[[#This Row],[Director Name]],Table1[imdb_score]),0.25)</f>
        <v>6.2750000000000004</v>
      </c>
      <c r="H950" cm="1">
        <f t="array" ref="H950">PERCENTILE(IF(Table1[Director Name] = Table1113[[#This Row],[Director Name]],Table1[imdb_score]),0.5)</f>
        <v>6.35</v>
      </c>
      <c r="I950" cm="1">
        <f t="array" ref="I950">PERCENTILE(IF(Table1[Director Name] = Table1113[[#This Row],[Director Name]],Table1[imdb_score]),0.75)</f>
        <v>6.4249999999999998</v>
      </c>
      <c r="J950" cm="1">
        <f t="array" ref="J950">PERCENTILE(IF(Table1[Director Name] = Table1113[[#This Row],[Director Name]],Table1[imdb_score]),1)</f>
        <v>6.5</v>
      </c>
    </row>
    <row r="951" spans="4:10" hidden="1">
      <c r="D951" t="s">
        <v>1260</v>
      </c>
      <c r="E951">
        <f>AVERAGEIF(Table1[Director Name],Table1113[[#This Row],[Director Name]],Table1[imdb_score])</f>
        <v>6.35</v>
      </c>
      <c r="F951">
        <f>COUNTIF(Table1[Director Name],Table1113[[#This Row],[Director Name]])</f>
        <v>2</v>
      </c>
      <c r="G951" cm="1">
        <f t="array" ref="G951">PERCENTILE(IF(Table1[Director Name] = Table1113[[#This Row],[Director Name]],Table1[imdb_score]),0.25)</f>
        <v>6.3250000000000002</v>
      </c>
      <c r="H951" cm="1">
        <f t="array" ref="H951">PERCENTILE(IF(Table1[Director Name] = Table1113[[#This Row],[Director Name]],Table1[imdb_score]),0.5)</f>
        <v>6.35</v>
      </c>
      <c r="I951" cm="1">
        <f t="array" ref="I951">PERCENTILE(IF(Table1[Director Name] = Table1113[[#This Row],[Director Name]],Table1[imdb_score]),0.75)</f>
        <v>6.375</v>
      </c>
      <c r="J951" cm="1">
        <f t="array" ref="J951">PERCENTILE(IF(Table1[Director Name] = Table1113[[#This Row],[Director Name]],Table1[imdb_score]),1)</f>
        <v>6.4</v>
      </c>
    </row>
    <row r="952" spans="4:10" hidden="1">
      <c r="D952" t="s">
        <v>3065</v>
      </c>
      <c r="E952">
        <f>AVERAGEIF(Table1[Director Name],Table1113[[#This Row],[Director Name]],Table1[imdb_score])</f>
        <v>6.35</v>
      </c>
      <c r="F952">
        <f>COUNTIF(Table1[Director Name],Table1113[[#This Row],[Director Name]])</f>
        <v>2</v>
      </c>
      <c r="G952" cm="1">
        <f t="array" ref="G952">PERCENTILE(IF(Table1[Director Name] = Table1113[[#This Row],[Director Name]],Table1[imdb_score]),0.25)</f>
        <v>6.2750000000000004</v>
      </c>
      <c r="H952" cm="1">
        <f t="array" ref="H952">PERCENTILE(IF(Table1[Director Name] = Table1113[[#This Row],[Director Name]],Table1[imdb_score]),0.5)</f>
        <v>6.35</v>
      </c>
      <c r="I952" cm="1">
        <f t="array" ref="I952">PERCENTILE(IF(Table1[Director Name] = Table1113[[#This Row],[Director Name]],Table1[imdb_score]),0.75)</f>
        <v>6.4249999999999998</v>
      </c>
      <c r="J952" cm="1">
        <f t="array" ref="J952">PERCENTILE(IF(Table1[Director Name] = Table1113[[#This Row],[Director Name]],Table1[imdb_score]),1)</f>
        <v>6.5</v>
      </c>
    </row>
    <row r="953" spans="4:10" hidden="1">
      <c r="D953" t="s">
        <v>357</v>
      </c>
      <c r="E953">
        <f>AVERAGEIF(Table1[Director Name],Table1113[[#This Row],[Director Name]],Table1[imdb_score])</f>
        <v>6.35</v>
      </c>
      <c r="F953">
        <f>COUNTIF(Table1[Director Name],Table1113[[#This Row],[Director Name]])</f>
        <v>2</v>
      </c>
      <c r="G953" cm="1">
        <f t="array" ref="G953">PERCENTILE(IF(Table1[Director Name] = Table1113[[#This Row],[Director Name]],Table1[imdb_score]),0.25)</f>
        <v>6.2249999999999996</v>
      </c>
      <c r="H953" cm="1">
        <f t="array" ref="H953">PERCENTILE(IF(Table1[Director Name] = Table1113[[#This Row],[Director Name]],Table1[imdb_score]),0.5)</f>
        <v>6.35</v>
      </c>
      <c r="I953" cm="1">
        <f t="array" ref="I953">PERCENTILE(IF(Table1[Director Name] = Table1113[[#This Row],[Director Name]],Table1[imdb_score]),0.75)</f>
        <v>6.4749999999999996</v>
      </c>
      <c r="J953" cm="1">
        <f t="array" ref="J953">PERCENTILE(IF(Table1[Director Name] = Table1113[[#This Row],[Director Name]],Table1[imdb_score]),1)</f>
        <v>6.6</v>
      </c>
    </row>
    <row r="954" spans="4:10">
      <c r="D954" t="s">
        <v>342</v>
      </c>
      <c r="E954">
        <f>AVERAGEIF(Table1[Director Name],Table1113[[#This Row],[Director Name]],Table1[imdb_score])</f>
        <v>6.3416666666666659</v>
      </c>
      <c r="F954">
        <f>COUNTIF(Table1[Director Name],Table1113[[#This Row],[Director Name]])</f>
        <v>12</v>
      </c>
      <c r="G954" cm="1">
        <f t="array" ref="G954">PERCENTILE(IF(Table1[Director Name] = Table1113[[#This Row],[Director Name]],Table1[imdb_score]),0.25)</f>
        <v>6.2</v>
      </c>
      <c r="H954" cm="1">
        <f t="array" ref="H954">PERCENTILE(IF(Table1[Director Name] = Table1113[[#This Row],[Director Name]],Table1[imdb_score]),0.5)</f>
        <v>6.55</v>
      </c>
      <c r="I954" cm="1">
        <f t="array" ref="I954">PERCENTILE(IF(Table1[Director Name] = Table1113[[#This Row],[Director Name]],Table1[imdb_score]),0.75)</f>
        <v>6.95</v>
      </c>
      <c r="J954" cm="1">
        <f t="array" ref="J954">PERCENTILE(IF(Table1[Director Name] = Table1113[[#This Row],[Director Name]],Table1[imdb_score]),1)</f>
        <v>7.4</v>
      </c>
    </row>
    <row r="955" spans="4:10" hidden="1">
      <c r="D955" t="s">
        <v>878</v>
      </c>
      <c r="E955">
        <f>AVERAGEIF(Table1[Director Name],Table1113[[#This Row],[Director Name]],Table1[imdb_score])</f>
        <v>6.3400000000000007</v>
      </c>
      <c r="F955">
        <f>COUNTIF(Table1[Director Name],Table1113[[#This Row],[Director Name]])</f>
        <v>5</v>
      </c>
      <c r="G955" cm="1">
        <f t="array" ref="G955">PERCENTILE(IF(Table1[Director Name] = Table1113[[#This Row],[Director Name]],Table1[imdb_score]),0.25)</f>
        <v>6</v>
      </c>
      <c r="H955" cm="1">
        <f t="array" ref="H955">PERCENTILE(IF(Table1[Director Name] = Table1113[[#This Row],[Director Name]],Table1[imdb_score]),0.5)</f>
        <v>6.6</v>
      </c>
      <c r="I955" cm="1">
        <f t="array" ref="I955">PERCENTILE(IF(Table1[Director Name] = Table1113[[#This Row],[Director Name]],Table1[imdb_score]),0.75)</f>
        <v>7</v>
      </c>
      <c r="J955" cm="1">
        <f t="array" ref="J955">PERCENTILE(IF(Table1[Director Name] = Table1113[[#This Row],[Director Name]],Table1[imdb_score]),1)</f>
        <v>7.3</v>
      </c>
    </row>
    <row r="956" spans="4:10" hidden="1">
      <c r="D956" t="s">
        <v>1884</v>
      </c>
      <c r="E956">
        <f>AVERAGEIF(Table1[Director Name],Table1113[[#This Row],[Director Name]],Table1[imdb_score])</f>
        <v>6.333333333333333</v>
      </c>
      <c r="F956">
        <f>COUNTIF(Table1[Director Name],Table1113[[#This Row],[Director Name]])</f>
        <v>3</v>
      </c>
      <c r="G956" cm="1">
        <f t="array" ref="G956">PERCENTILE(IF(Table1[Director Name] = Table1113[[#This Row],[Director Name]],Table1[imdb_score]),0.25)</f>
        <v>6.15</v>
      </c>
      <c r="H956" cm="1">
        <f t="array" ref="H956">PERCENTILE(IF(Table1[Director Name] = Table1113[[#This Row],[Director Name]],Table1[imdb_score]),0.5)</f>
        <v>6.2</v>
      </c>
      <c r="I956" cm="1">
        <f t="array" ref="I956">PERCENTILE(IF(Table1[Director Name] = Table1113[[#This Row],[Director Name]],Table1[imdb_score]),0.75)</f>
        <v>6.45</v>
      </c>
      <c r="J956" cm="1">
        <f t="array" ref="J956">PERCENTILE(IF(Table1[Director Name] = Table1113[[#This Row],[Director Name]],Table1[imdb_score]),1)</f>
        <v>6.7</v>
      </c>
    </row>
    <row r="957" spans="4:10" hidden="1">
      <c r="D957" t="s">
        <v>2208</v>
      </c>
      <c r="E957">
        <f>AVERAGEIF(Table1[Director Name],Table1113[[#This Row],[Director Name]],Table1[imdb_score])</f>
        <v>6.333333333333333</v>
      </c>
      <c r="F957">
        <f>COUNTIF(Table1[Director Name],Table1113[[#This Row],[Director Name]])</f>
        <v>3</v>
      </c>
      <c r="G957" cm="1">
        <f t="array" ref="G957">PERCENTILE(IF(Table1[Director Name] = Table1113[[#This Row],[Director Name]],Table1[imdb_score]),0.25)</f>
        <v>5.85</v>
      </c>
      <c r="H957" cm="1">
        <f t="array" ref="H957">PERCENTILE(IF(Table1[Director Name] = Table1113[[#This Row],[Director Name]],Table1[imdb_score]),0.5)</f>
        <v>6.1</v>
      </c>
      <c r="I957" cm="1">
        <f t="array" ref="I957">PERCENTILE(IF(Table1[Director Name] = Table1113[[#This Row],[Director Name]],Table1[imdb_score]),0.75)</f>
        <v>6.6999999999999993</v>
      </c>
      <c r="J957" cm="1">
        <f t="array" ref="J957">PERCENTILE(IF(Table1[Director Name] = Table1113[[#This Row],[Director Name]],Table1[imdb_score]),1)</f>
        <v>7.3</v>
      </c>
    </row>
    <row r="958" spans="4:10" hidden="1">
      <c r="D958" t="s">
        <v>1297</v>
      </c>
      <c r="E958">
        <f>AVERAGEIF(Table1[Director Name],Table1113[[#This Row],[Director Name]],Table1[imdb_score])</f>
        <v>6.3250000000000002</v>
      </c>
      <c r="F958">
        <f>COUNTIF(Table1[Director Name],Table1113[[#This Row],[Director Name]])</f>
        <v>4</v>
      </c>
      <c r="G958" cm="1">
        <f t="array" ref="G958">PERCENTILE(IF(Table1[Director Name] = Table1113[[#This Row],[Director Name]],Table1[imdb_score]),0.25)</f>
        <v>5.875</v>
      </c>
      <c r="H958" cm="1">
        <f t="array" ref="H958">PERCENTILE(IF(Table1[Director Name] = Table1113[[#This Row],[Director Name]],Table1[imdb_score]),0.5)</f>
        <v>6.3000000000000007</v>
      </c>
      <c r="I958" cm="1">
        <f t="array" ref="I958">PERCENTILE(IF(Table1[Director Name] = Table1113[[#This Row],[Director Name]],Table1[imdb_score]),0.75)</f>
        <v>6.75</v>
      </c>
      <c r="J958" cm="1">
        <f t="array" ref="J958">PERCENTILE(IF(Table1[Director Name] = Table1113[[#This Row],[Director Name]],Table1[imdb_score]),1)</f>
        <v>6.9</v>
      </c>
    </row>
    <row r="959" spans="4:10" hidden="1">
      <c r="D959" t="s">
        <v>1023</v>
      </c>
      <c r="E959">
        <f>AVERAGEIF(Table1[Director Name],Table1113[[#This Row],[Director Name]],Table1[imdb_score])</f>
        <v>6.3199999999999994</v>
      </c>
      <c r="F959">
        <f>COUNTIF(Table1[Director Name],Table1113[[#This Row],[Director Name]])</f>
        <v>5</v>
      </c>
      <c r="G959" cm="1">
        <f t="array" ref="G959">PERCENTILE(IF(Table1[Director Name] = Table1113[[#This Row],[Director Name]],Table1[imdb_score]),0.25)</f>
        <v>6.1</v>
      </c>
      <c r="H959" cm="1">
        <f t="array" ref="H959">PERCENTILE(IF(Table1[Director Name] = Table1113[[#This Row],[Director Name]],Table1[imdb_score]),0.5)</f>
        <v>6.3</v>
      </c>
      <c r="I959" cm="1">
        <f t="array" ref="I959">PERCENTILE(IF(Table1[Director Name] = Table1113[[#This Row],[Director Name]],Table1[imdb_score]),0.75)</f>
        <v>6.4</v>
      </c>
      <c r="J959" cm="1">
        <f t="array" ref="J959">PERCENTILE(IF(Table1[Director Name] = Table1113[[#This Row],[Director Name]],Table1[imdb_score]),1)</f>
        <v>7.2</v>
      </c>
    </row>
    <row r="960" spans="4:10">
      <c r="D960" t="s">
        <v>506</v>
      </c>
      <c r="E960">
        <f>AVERAGEIF(Table1[Director Name],Table1113[[#This Row],[Director Name]],Table1[imdb_score])</f>
        <v>6.3142857142857141</v>
      </c>
      <c r="F960">
        <f>COUNTIF(Table1[Director Name],Table1113[[#This Row],[Director Name]])</f>
        <v>7</v>
      </c>
      <c r="G960" cm="1">
        <f t="array" ref="G960">PERCENTILE(IF(Table1[Director Name] = Table1113[[#This Row],[Director Name]],Table1[imdb_score]),0.25)</f>
        <v>5.85</v>
      </c>
      <c r="H960" cm="1">
        <f t="array" ref="H960">PERCENTILE(IF(Table1[Director Name] = Table1113[[#This Row],[Director Name]],Table1[imdb_score]),0.5)</f>
        <v>6.7</v>
      </c>
      <c r="I960" cm="1">
        <f t="array" ref="I960">PERCENTILE(IF(Table1[Director Name] = Table1113[[#This Row],[Director Name]],Table1[imdb_score]),0.75)</f>
        <v>6.75</v>
      </c>
      <c r="J960" cm="1">
        <f t="array" ref="J960">PERCENTILE(IF(Table1[Director Name] = Table1113[[#This Row],[Director Name]],Table1[imdb_score]),1)</f>
        <v>6.9</v>
      </c>
    </row>
    <row r="961" spans="4:10" hidden="1">
      <c r="D961" t="s">
        <v>1313</v>
      </c>
      <c r="E961">
        <f>AVERAGEIF(Table1[Director Name],Table1113[[#This Row],[Director Name]],Table1[imdb_score])</f>
        <v>6.3000000000000007</v>
      </c>
      <c r="F961">
        <f>COUNTIF(Table1[Director Name],Table1113[[#This Row],[Director Name]])</f>
        <v>4</v>
      </c>
      <c r="G961" cm="1">
        <f t="array" ref="G961">PERCENTILE(IF(Table1[Director Name] = Table1113[[#This Row],[Director Name]],Table1[imdb_score]),0.25)</f>
        <v>6.0749999999999993</v>
      </c>
      <c r="H961" cm="1">
        <f t="array" ref="H961">PERCENTILE(IF(Table1[Director Name] = Table1113[[#This Row],[Director Name]],Table1[imdb_score]),0.5)</f>
        <v>6.1999999999999993</v>
      </c>
      <c r="I961" cm="1">
        <f t="array" ref="I961">PERCENTILE(IF(Table1[Director Name] = Table1113[[#This Row],[Director Name]],Table1[imdb_score]),0.75)</f>
        <v>6.4249999999999998</v>
      </c>
      <c r="J961" cm="1">
        <f t="array" ref="J961">PERCENTILE(IF(Table1[Director Name] = Table1113[[#This Row],[Director Name]],Table1[imdb_score]),1)</f>
        <v>6.8</v>
      </c>
    </row>
    <row r="962" spans="4:10" hidden="1">
      <c r="D962" t="s">
        <v>2507</v>
      </c>
      <c r="E962">
        <f>AVERAGEIF(Table1[Director Name],Table1113[[#This Row],[Director Name]],Table1[imdb_score])</f>
        <v>6.3000000000000007</v>
      </c>
      <c r="F962">
        <f>COUNTIF(Table1[Director Name],Table1113[[#This Row],[Director Name]])</f>
        <v>2</v>
      </c>
      <c r="G962" cm="1">
        <f t="array" ref="G962">PERCENTILE(IF(Table1[Director Name] = Table1113[[#This Row],[Director Name]],Table1[imdb_score]),0.25)</f>
        <v>6.25</v>
      </c>
      <c r="H962" cm="1">
        <f t="array" ref="H962">PERCENTILE(IF(Table1[Director Name] = Table1113[[#This Row],[Director Name]],Table1[imdb_score]),0.5)</f>
        <v>6.3000000000000007</v>
      </c>
      <c r="I962" cm="1">
        <f t="array" ref="I962">PERCENTILE(IF(Table1[Director Name] = Table1113[[#This Row],[Director Name]],Table1[imdb_score]),0.75)</f>
        <v>6.3500000000000005</v>
      </c>
      <c r="J962" cm="1">
        <f t="array" ref="J962">PERCENTILE(IF(Table1[Director Name] = Table1113[[#This Row],[Director Name]],Table1[imdb_score]),1)</f>
        <v>6.4</v>
      </c>
    </row>
    <row r="963" spans="4:10" hidden="1">
      <c r="D963" t="s">
        <v>2412</v>
      </c>
      <c r="E963">
        <f>AVERAGEIF(Table1[Director Name],Table1113[[#This Row],[Director Name]],Table1[imdb_score])</f>
        <v>6.3000000000000007</v>
      </c>
      <c r="F963">
        <f>COUNTIF(Table1[Director Name],Table1113[[#This Row],[Director Name]])</f>
        <v>2</v>
      </c>
      <c r="G963" cm="1">
        <f t="array" ref="G963">PERCENTILE(IF(Table1[Director Name] = Table1113[[#This Row],[Director Name]],Table1[imdb_score]),0.25)</f>
        <v>6</v>
      </c>
      <c r="H963" cm="1">
        <f t="array" ref="H963">PERCENTILE(IF(Table1[Director Name] = Table1113[[#This Row],[Director Name]],Table1[imdb_score]),0.5)</f>
        <v>6.3000000000000007</v>
      </c>
      <c r="I963" cm="1">
        <f t="array" ref="I963">PERCENTILE(IF(Table1[Director Name] = Table1113[[#This Row],[Director Name]],Table1[imdb_score]),0.75)</f>
        <v>6.6000000000000005</v>
      </c>
      <c r="J963" cm="1">
        <f t="array" ref="J963">PERCENTILE(IF(Table1[Director Name] = Table1113[[#This Row],[Director Name]],Table1[imdb_score]),1)</f>
        <v>6.9</v>
      </c>
    </row>
    <row r="964" spans="4:10">
      <c r="D964" t="s">
        <v>766</v>
      </c>
      <c r="E964">
        <f>AVERAGEIF(Table1[Director Name],Table1113[[#This Row],[Director Name]],Table1[imdb_score])</f>
        <v>6.3</v>
      </c>
      <c r="F964">
        <f>COUNTIF(Table1[Director Name],Table1113[[#This Row],[Director Name]])</f>
        <v>6</v>
      </c>
      <c r="G964" cm="1">
        <f t="array" ref="G964">PERCENTILE(IF(Table1[Director Name] = Table1113[[#This Row],[Director Name]],Table1[imdb_score]),0.25)</f>
        <v>6.0250000000000004</v>
      </c>
      <c r="H964" cm="1">
        <f t="array" ref="H964">PERCENTILE(IF(Table1[Director Name] = Table1113[[#This Row],[Director Name]],Table1[imdb_score]),0.5)</f>
        <v>6.35</v>
      </c>
      <c r="I964" cm="1">
        <f t="array" ref="I964">PERCENTILE(IF(Table1[Director Name] = Table1113[[#This Row],[Director Name]],Table1[imdb_score]),0.75)</f>
        <v>6.6749999999999998</v>
      </c>
      <c r="J964" cm="1">
        <f t="array" ref="J964">PERCENTILE(IF(Table1[Director Name] = Table1113[[#This Row],[Director Name]],Table1[imdb_score]),1)</f>
        <v>7</v>
      </c>
    </row>
    <row r="965" spans="4:10" hidden="1">
      <c r="D965" t="s">
        <v>1292</v>
      </c>
      <c r="E965">
        <f>AVERAGEIF(Table1[Director Name],Table1113[[#This Row],[Director Name]],Table1[imdb_score])</f>
        <v>6.3</v>
      </c>
      <c r="F965">
        <f>COUNTIF(Table1[Director Name],Table1113[[#This Row],[Director Name]])</f>
        <v>4</v>
      </c>
      <c r="G965" cm="1">
        <f t="array" ref="G965">PERCENTILE(IF(Table1[Director Name] = Table1113[[#This Row],[Director Name]],Table1[imdb_score]),0.25)</f>
        <v>5.75</v>
      </c>
      <c r="H965" cm="1">
        <f t="array" ref="H965">PERCENTILE(IF(Table1[Director Name] = Table1113[[#This Row],[Director Name]],Table1[imdb_score]),0.5)</f>
        <v>6.55</v>
      </c>
      <c r="I965" cm="1">
        <f t="array" ref="I965">PERCENTILE(IF(Table1[Director Name] = Table1113[[#This Row],[Director Name]],Table1[imdb_score]),0.75)</f>
        <v>7.1</v>
      </c>
      <c r="J965" cm="1">
        <f t="array" ref="J965">PERCENTILE(IF(Table1[Director Name] = Table1113[[#This Row],[Director Name]],Table1[imdb_score]),1)</f>
        <v>7.1</v>
      </c>
    </row>
    <row r="966" spans="4:10" hidden="1">
      <c r="D966" t="s">
        <v>2148</v>
      </c>
      <c r="E966">
        <f>AVERAGEIF(Table1[Director Name],Table1113[[#This Row],[Director Name]],Table1[imdb_score])</f>
        <v>6.3</v>
      </c>
      <c r="F966">
        <f>COUNTIF(Table1[Director Name],Table1113[[#This Row],[Director Name]])</f>
        <v>3</v>
      </c>
      <c r="G966" cm="1">
        <f t="array" ref="G966">PERCENTILE(IF(Table1[Director Name] = Table1113[[#This Row],[Director Name]],Table1[imdb_score]),0.25)</f>
        <v>5.95</v>
      </c>
      <c r="H966" cm="1">
        <f t="array" ref="H966">PERCENTILE(IF(Table1[Director Name] = Table1113[[#This Row],[Director Name]],Table1[imdb_score]),0.5)</f>
        <v>7</v>
      </c>
      <c r="I966" cm="1">
        <f t="array" ref="I966">PERCENTILE(IF(Table1[Director Name] = Table1113[[#This Row],[Director Name]],Table1[imdb_score]),0.75)</f>
        <v>7</v>
      </c>
      <c r="J966" cm="1">
        <f t="array" ref="J966">PERCENTILE(IF(Table1[Director Name] = Table1113[[#This Row],[Director Name]],Table1[imdb_score]),1)</f>
        <v>7</v>
      </c>
    </row>
    <row r="967" spans="4:10" hidden="1">
      <c r="D967" t="s">
        <v>2225</v>
      </c>
      <c r="E967">
        <f>AVERAGEIF(Table1[Director Name],Table1113[[#This Row],[Director Name]],Table1[imdb_score])</f>
        <v>6.3</v>
      </c>
      <c r="F967">
        <f>COUNTIF(Table1[Director Name],Table1113[[#This Row],[Director Name]])</f>
        <v>3</v>
      </c>
      <c r="G967" cm="1">
        <f t="array" ref="G967">PERCENTILE(IF(Table1[Director Name] = Table1113[[#This Row],[Director Name]],Table1[imdb_score]),0.25)</f>
        <v>5.9</v>
      </c>
      <c r="H967" cm="1">
        <f t="array" ref="H967">PERCENTILE(IF(Table1[Director Name] = Table1113[[#This Row],[Director Name]],Table1[imdb_score]),0.5)</f>
        <v>6.6</v>
      </c>
      <c r="I967" cm="1">
        <f t="array" ref="I967">PERCENTILE(IF(Table1[Director Name] = Table1113[[#This Row],[Director Name]],Table1[imdb_score]),0.75)</f>
        <v>6.85</v>
      </c>
      <c r="J967" cm="1">
        <f t="array" ref="J967">PERCENTILE(IF(Table1[Director Name] = Table1113[[#This Row],[Director Name]],Table1[imdb_score]),1)</f>
        <v>7.1</v>
      </c>
    </row>
    <row r="968" spans="4:10" hidden="1">
      <c r="D968" t="s">
        <v>2068</v>
      </c>
      <c r="E968">
        <f>AVERAGEIF(Table1[Director Name],Table1113[[#This Row],[Director Name]],Table1[imdb_score])</f>
        <v>6.3</v>
      </c>
      <c r="F968">
        <f>COUNTIF(Table1[Director Name],Table1113[[#This Row],[Director Name]])</f>
        <v>2</v>
      </c>
      <c r="G968" cm="1">
        <f t="array" ref="G968">PERCENTILE(IF(Table1[Director Name] = Table1113[[#This Row],[Director Name]],Table1[imdb_score]),0.25)</f>
        <v>6.1999999999999993</v>
      </c>
      <c r="H968" cm="1">
        <f t="array" ref="H968">PERCENTILE(IF(Table1[Director Name] = Table1113[[#This Row],[Director Name]],Table1[imdb_score]),0.5)</f>
        <v>6.3</v>
      </c>
      <c r="I968" cm="1">
        <f t="array" ref="I968">PERCENTILE(IF(Table1[Director Name] = Table1113[[#This Row],[Director Name]],Table1[imdb_score]),0.75)</f>
        <v>6.4</v>
      </c>
      <c r="J968" cm="1">
        <f t="array" ref="J968">PERCENTILE(IF(Table1[Director Name] = Table1113[[#This Row],[Director Name]],Table1[imdb_score]),1)</f>
        <v>6.5</v>
      </c>
    </row>
    <row r="969" spans="4:10" hidden="1">
      <c r="D969" t="s">
        <v>2411</v>
      </c>
      <c r="E969">
        <f>AVERAGEIF(Table1[Director Name],Table1113[[#This Row],[Director Name]],Table1[imdb_score])</f>
        <v>6.3</v>
      </c>
      <c r="F969">
        <f>COUNTIF(Table1[Director Name],Table1113[[#This Row],[Director Name]])</f>
        <v>2</v>
      </c>
      <c r="G969" cm="1">
        <f t="array" ref="G969">PERCENTILE(IF(Table1[Director Name] = Table1113[[#This Row],[Director Name]],Table1[imdb_score]),0.25)</f>
        <v>5.9</v>
      </c>
      <c r="H969" cm="1">
        <f t="array" ref="H969">PERCENTILE(IF(Table1[Director Name] = Table1113[[#This Row],[Director Name]],Table1[imdb_score]),0.5)</f>
        <v>6.3</v>
      </c>
      <c r="I969" cm="1">
        <f t="array" ref="I969">PERCENTILE(IF(Table1[Director Name] = Table1113[[#This Row],[Director Name]],Table1[imdb_score]),0.75)</f>
        <v>6.6999999999999993</v>
      </c>
      <c r="J969" cm="1">
        <f t="array" ref="J969">PERCENTILE(IF(Table1[Director Name] = Table1113[[#This Row],[Director Name]],Table1[imdb_score]),1)</f>
        <v>7.1</v>
      </c>
    </row>
    <row r="970" spans="4:10" hidden="1">
      <c r="D970" t="s">
        <v>2589</v>
      </c>
      <c r="E970">
        <f>AVERAGEIF(Table1[Director Name],Table1113[[#This Row],[Director Name]],Table1[imdb_score])</f>
        <v>6.3</v>
      </c>
      <c r="F970">
        <f>COUNTIF(Table1[Director Name],Table1113[[#This Row],[Director Name]])</f>
        <v>2</v>
      </c>
      <c r="G970" cm="1">
        <f t="array" ref="G970">PERCENTILE(IF(Table1[Director Name] = Table1113[[#This Row],[Director Name]],Table1[imdb_score]),0.25)</f>
        <v>6.1999999999999993</v>
      </c>
      <c r="H970" cm="1">
        <f t="array" ref="H970">PERCENTILE(IF(Table1[Director Name] = Table1113[[#This Row],[Director Name]],Table1[imdb_score]),0.5)</f>
        <v>6.3</v>
      </c>
      <c r="I970" cm="1">
        <f t="array" ref="I970">PERCENTILE(IF(Table1[Director Name] = Table1113[[#This Row],[Director Name]],Table1[imdb_score]),0.75)</f>
        <v>6.4</v>
      </c>
      <c r="J970" cm="1">
        <f t="array" ref="J970">PERCENTILE(IF(Table1[Director Name] = Table1113[[#This Row],[Director Name]],Table1[imdb_score]),1)</f>
        <v>6.5</v>
      </c>
    </row>
    <row r="971" spans="4:10" hidden="1">
      <c r="D971" t="s">
        <v>3379</v>
      </c>
      <c r="E971">
        <f>AVERAGEIF(Table1[Director Name],Table1113[[#This Row],[Director Name]],Table1[imdb_score])</f>
        <v>6.3</v>
      </c>
      <c r="F971">
        <f>COUNTIF(Table1[Director Name],Table1113[[#This Row],[Director Name]])</f>
        <v>1</v>
      </c>
      <c r="G971" cm="1">
        <f t="array" ref="G971">PERCENTILE(IF(Table1[Director Name] = Table1113[[#This Row],[Director Name]],Table1[imdb_score]),0.25)</f>
        <v>6.3</v>
      </c>
      <c r="H971" cm="1">
        <f t="array" ref="H971">PERCENTILE(IF(Table1[Director Name] = Table1113[[#This Row],[Director Name]],Table1[imdb_score]),0.5)</f>
        <v>6.3</v>
      </c>
      <c r="I971" cm="1">
        <f t="array" ref="I971">PERCENTILE(IF(Table1[Director Name] = Table1113[[#This Row],[Director Name]],Table1[imdb_score]),0.75)</f>
        <v>6.3</v>
      </c>
      <c r="J971" cm="1">
        <f t="array" ref="J971">PERCENTILE(IF(Table1[Director Name] = Table1113[[#This Row],[Director Name]],Table1[imdb_score]),1)</f>
        <v>6.3</v>
      </c>
    </row>
    <row r="972" spans="4:10" hidden="1">
      <c r="D972" t="s">
        <v>3446</v>
      </c>
      <c r="E972">
        <f>AVERAGEIF(Table1[Director Name],Table1113[[#This Row],[Director Name]],Table1[imdb_score])</f>
        <v>6.3</v>
      </c>
      <c r="F972">
        <f>COUNTIF(Table1[Director Name],Table1113[[#This Row],[Director Name]])</f>
        <v>1</v>
      </c>
      <c r="G972" cm="1">
        <f t="array" ref="G972">PERCENTILE(IF(Table1[Director Name] = Table1113[[#This Row],[Director Name]],Table1[imdb_score]),0.25)</f>
        <v>6.3</v>
      </c>
      <c r="H972" cm="1">
        <f t="array" ref="H972">PERCENTILE(IF(Table1[Director Name] = Table1113[[#This Row],[Director Name]],Table1[imdb_score]),0.5)</f>
        <v>6.3</v>
      </c>
      <c r="I972" cm="1">
        <f t="array" ref="I972">PERCENTILE(IF(Table1[Director Name] = Table1113[[#This Row],[Director Name]],Table1[imdb_score]),0.75)</f>
        <v>6.3</v>
      </c>
      <c r="J972" cm="1">
        <f t="array" ref="J972">PERCENTILE(IF(Table1[Director Name] = Table1113[[#This Row],[Director Name]],Table1[imdb_score]),1)</f>
        <v>6.3</v>
      </c>
    </row>
    <row r="973" spans="4:10" hidden="1">
      <c r="D973" t="s">
        <v>3560</v>
      </c>
      <c r="E973">
        <f>AVERAGEIF(Table1[Director Name],Table1113[[#This Row],[Director Name]],Table1[imdb_score])</f>
        <v>6.3</v>
      </c>
      <c r="F973">
        <f>COUNTIF(Table1[Director Name],Table1113[[#This Row],[Director Name]])</f>
        <v>1</v>
      </c>
      <c r="G973" cm="1">
        <f t="array" ref="G973">PERCENTILE(IF(Table1[Director Name] = Table1113[[#This Row],[Director Name]],Table1[imdb_score]),0.25)</f>
        <v>6.3</v>
      </c>
      <c r="H973" cm="1">
        <f t="array" ref="H973">PERCENTILE(IF(Table1[Director Name] = Table1113[[#This Row],[Director Name]],Table1[imdb_score]),0.5)</f>
        <v>6.3</v>
      </c>
      <c r="I973" cm="1">
        <f t="array" ref="I973">PERCENTILE(IF(Table1[Director Name] = Table1113[[#This Row],[Director Name]],Table1[imdb_score]),0.75)</f>
        <v>6.3</v>
      </c>
      <c r="J973" cm="1">
        <f t="array" ref="J973">PERCENTILE(IF(Table1[Director Name] = Table1113[[#This Row],[Director Name]],Table1[imdb_score]),1)</f>
        <v>6.3</v>
      </c>
    </row>
    <row r="974" spans="4:10" hidden="1">
      <c r="D974" t="s">
        <v>2499</v>
      </c>
      <c r="E974">
        <f>AVERAGEIF(Table1[Director Name],Table1113[[#This Row],[Director Name]],Table1[imdb_score])</f>
        <v>6.3</v>
      </c>
      <c r="F974">
        <f>COUNTIF(Table1[Director Name],Table1113[[#This Row],[Director Name]])</f>
        <v>1</v>
      </c>
      <c r="G974" cm="1">
        <f t="array" ref="G974">PERCENTILE(IF(Table1[Director Name] = Table1113[[#This Row],[Director Name]],Table1[imdb_score]),0.25)</f>
        <v>6.3</v>
      </c>
      <c r="H974" cm="1">
        <f t="array" ref="H974">PERCENTILE(IF(Table1[Director Name] = Table1113[[#This Row],[Director Name]],Table1[imdb_score]),0.5)</f>
        <v>6.3</v>
      </c>
      <c r="I974" cm="1">
        <f t="array" ref="I974">PERCENTILE(IF(Table1[Director Name] = Table1113[[#This Row],[Director Name]],Table1[imdb_score]),0.75)</f>
        <v>6.3</v>
      </c>
      <c r="J974" cm="1">
        <f t="array" ref="J974">PERCENTILE(IF(Table1[Director Name] = Table1113[[#This Row],[Director Name]],Table1[imdb_score]),1)</f>
        <v>6.3</v>
      </c>
    </row>
    <row r="975" spans="4:10" hidden="1">
      <c r="D975" t="s">
        <v>3626</v>
      </c>
      <c r="E975">
        <f>AVERAGEIF(Table1[Director Name],Table1113[[#This Row],[Director Name]],Table1[imdb_score])</f>
        <v>6.3</v>
      </c>
      <c r="F975">
        <f>COUNTIF(Table1[Director Name],Table1113[[#This Row],[Director Name]])</f>
        <v>1</v>
      </c>
      <c r="G975" cm="1">
        <f t="array" ref="G975">PERCENTILE(IF(Table1[Director Name] = Table1113[[#This Row],[Director Name]],Table1[imdb_score]),0.25)</f>
        <v>6.3</v>
      </c>
      <c r="H975" cm="1">
        <f t="array" ref="H975">PERCENTILE(IF(Table1[Director Name] = Table1113[[#This Row],[Director Name]],Table1[imdb_score]),0.5)</f>
        <v>6.3</v>
      </c>
      <c r="I975" cm="1">
        <f t="array" ref="I975">PERCENTILE(IF(Table1[Director Name] = Table1113[[#This Row],[Director Name]],Table1[imdb_score]),0.75)</f>
        <v>6.3</v>
      </c>
      <c r="J975" cm="1">
        <f t="array" ref="J975">PERCENTILE(IF(Table1[Director Name] = Table1113[[#This Row],[Director Name]],Table1[imdb_score]),1)</f>
        <v>6.3</v>
      </c>
    </row>
    <row r="976" spans="4:10" hidden="1">
      <c r="D976" t="s">
        <v>3168</v>
      </c>
      <c r="E976">
        <f>AVERAGEIF(Table1[Director Name],Table1113[[#This Row],[Director Name]],Table1[imdb_score])</f>
        <v>6.3</v>
      </c>
      <c r="F976">
        <f>COUNTIF(Table1[Director Name],Table1113[[#This Row],[Director Name]])</f>
        <v>1</v>
      </c>
      <c r="G976" cm="1">
        <f t="array" ref="G976">PERCENTILE(IF(Table1[Director Name] = Table1113[[#This Row],[Director Name]],Table1[imdb_score]),0.25)</f>
        <v>6.3</v>
      </c>
      <c r="H976" cm="1">
        <f t="array" ref="H976">PERCENTILE(IF(Table1[Director Name] = Table1113[[#This Row],[Director Name]],Table1[imdb_score]),0.5)</f>
        <v>6.3</v>
      </c>
      <c r="I976" cm="1">
        <f t="array" ref="I976">PERCENTILE(IF(Table1[Director Name] = Table1113[[#This Row],[Director Name]],Table1[imdb_score]),0.75)</f>
        <v>6.3</v>
      </c>
      <c r="J976" cm="1">
        <f t="array" ref="J976">PERCENTILE(IF(Table1[Director Name] = Table1113[[#This Row],[Director Name]],Table1[imdb_score]),1)</f>
        <v>6.3</v>
      </c>
    </row>
    <row r="977" spans="4:10" hidden="1">
      <c r="D977" t="s">
        <v>3994</v>
      </c>
      <c r="E977">
        <f>AVERAGEIF(Table1[Director Name],Table1113[[#This Row],[Director Name]],Table1[imdb_score])</f>
        <v>6.3</v>
      </c>
      <c r="F977">
        <f>COUNTIF(Table1[Director Name],Table1113[[#This Row],[Director Name]])</f>
        <v>1</v>
      </c>
      <c r="G977" cm="1">
        <f t="array" ref="G977">PERCENTILE(IF(Table1[Director Name] = Table1113[[#This Row],[Director Name]],Table1[imdb_score]),0.25)</f>
        <v>6.3</v>
      </c>
      <c r="H977" cm="1">
        <f t="array" ref="H977">PERCENTILE(IF(Table1[Director Name] = Table1113[[#This Row],[Director Name]],Table1[imdb_score]),0.5)</f>
        <v>6.3</v>
      </c>
      <c r="I977" cm="1">
        <f t="array" ref="I977">PERCENTILE(IF(Table1[Director Name] = Table1113[[#This Row],[Director Name]],Table1[imdb_score]),0.75)</f>
        <v>6.3</v>
      </c>
      <c r="J977" cm="1">
        <f t="array" ref="J977">PERCENTILE(IF(Table1[Director Name] = Table1113[[#This Row],[Director Name]],Table1[imdb_score]),1)</f>
        <v>6.3</v>
      </c>
    </row>
    <row r="978" spans="4:10" hidden="1">
      <c r="D978" t="s">
        <v>4060</v>
      </c>
      <c r="E978">
        <f>AVERAGEIF(Table1[Director Name],Table1113[[#This Row],[Director Name]],Table1[imdb_score])</f>
        <v>6.3</v>
      </c>
      <c r="F978">
        <f>COUNTIF(Table1[Director Name],Table1113[[#This Row],[Director Name]])</f>
        <v>1</v>
      </c>
      <c r="G978" cm="1">
        <f t="array" ref="G978">PERCENTILE(IF(Table1[Director Name] = Table1113[[#This Row],[Director Name]],Table1[imdb_score]),0.25)</f>
        <v>6.3</v>
      </c>
      <c r="H978" cm="1">
        <f t="array" ref="H978">PERCENTILE(IF(Table1[Director Name] = Table1113[[#This Row],[Director Name]],Table1[imdb_score]),0.5)</f>
        <v>6.3</v>
      </c>
      <c r="I978" cm="1">
        <f t="array" ref="I978">PERCENTILE(IF(Table1[Director Name] = Table1113[[#This Row],[Director Name]],Table1[imdb_score]),0.75)</f>
        <v>6.3</v>
      </c>
      <c r="J978" cm="1">
        <f t="array" ref="J978">PERCENTILE(IF(Table1[Director Name] = Table1113[[#This Row],[Director Name]],Table1[imdb_score]),1)</f>
        <v>6.3</v>
      </c>
    </row>
    <row r="979" spans="4:10" hidden="1">
      <c r="D979" t="s">
        <v>4241</v>
      </c>
      <c r="E979">
        <f>AVERAGEIF(Table1[Director Name],Table1113[[#This Row],[Director Name]],Table1[imdb_score])</f>
        <v>6.3</v>
      </c>
      <c r="F979">
        <f>COUNTIF(Table1[Director Name],Table1113[[#This Row],[Director Name]])</f>
        <v>1</v>
      </c>
      <c r="G979" cm="1">
        <f t="array" ref="G979">PERCENTILE(IF(Table1[Director Name] = Table1113[[#This Row],[Director Name]],Table1[imdb_score]),0.25)</f>
        <v>6.3</v>
      </c>
      <c r="H979" cm="1">
        <f t="array" ref="H979">PERCENTILE(IF(Table1[Director Name] = Table1113[[#This Row],[Director Name]],Table1[imdb_score]),0.5)</f>
        <v>6.3</v>
      </c>
      <c r="I979" cm="1">
        <f t="array" ref="I979">PERCENTILE(IF(Table1[Director Name] = Table1113[[#This Row],[Director Name]],Table1[imdb_score]),0.75)</f>
        <v>6.3</v>
      </c>
      <c r="J979" cm="1">
        <f t="array" ref="J979">PERCENTILE(IF(Table1[Director Name] = Table1113[[#This Row],[Director Name]],Table1[imdb_score]),1)</f>
        <v>6.3</v>
      </c>
    </row>
    <row r="980" spans="4:10" hidden="1">
      <c r="D980" t="s">
        <v>4360</v>
      </c>
      <c r="E980">
        <f>AVERAGEIF(Table1[Director Name],Table1113[[#This Row],[Director Name]],Table1[imdb_score])</f>
        <v>6.3</v>
      </c>
      <c r="F980">
        <f>COUNTIF(Table1[Director Name],Table1113[[#This Row],[Director Name]])</f>
        <v>1</v>
      </c>
      <c r="G980" cm="1">
        <f t="array" ref="G980">PERCENTILE(IF(Table1[Director Name] = Table1113[[#This Row],[Director Name]],Table1[imdb_score]),0.25)</f>
        <v>6.3</v>
      </c>
      <c r="H980" cm="1">
        <f t="array" ref="H980">PERCENTILE(IF(Table1[Director Name] = Table1113[[#This Row],[Director Name]],Table1[imdb_score]),0.5)</f>
        <v>6.3</v>
      </c>
      <c r="I980" cm="1">
        <f t="array" ref="I980">PERCENTILE(IF(Table1[Director Name] = Table1113[[#This Row],[Director Name]],Table1[imdb_score]),0.75)</f>
        <v>6.3</v>
      </c>
      <c r="J980" cm="1">
        <f t="array" ref="J980">PERCENTILE(IF(Table1[Director Name] = Table1113[[#This Row],[Director Name]],Table1[imdb_score]),1)</f>
        <v>6.3</v>
      </c>
    </row>
    <row r="981" spans="4:10" hidden="1">
      <c r="D981" t="s">
        <v>4458</v>
      </c>
      <c r="E981">
        <f>AVERAGEIF(Table1[Director Name],Table1113[[#This Row],[Director Name]],Table1[imdb_score])</f>
        <v>6.3</v>
      </c>
      <c r="F981">
        <f>COUNTIF(Table1[Director Name],Table1113[[#This Row],[Director Name]])</f>
        <v>1</v>
      </c>
      <c r="G981" cm="1">
        <f t="array" ref="G981">PERCENTILE(IF(Table1[Director Name] = Table1113[[#This Row],[Director Name]],Table1[imdb_score]),0.25)</f>
        <v>6.3</v>
      </c>
      <c r="H981" cm="1">
        <f t="array" ref="H981">PERCENTILE(IF(Table1[Director Name] = Table1113[[#This Row],[Director Name]],Table1[imdb_score]),0.5)</f>
        <v>6.3</v>
      </c>
      <c r="I981" cm="1">
        <f t="array" ref="I981">PERCENTILE(IF(Table1[Director Name] = Table1113[[#This Row],[Director Name]],Table1[imdb_score]),0.75)</f>
        <v>6.3</v>
      </c>
      <c r="J981" cm="1">
        <f t="array" ref="J981">PERCENTILE(IF(Table1[Director Name] = Table1113[[#This Row],[Director Name]],Table1[imdb_score]),1)</f>
        <v>6.3</v>
      </c>
    </row>
    <row r="982" spans="4:10" hidden="1">
      <c r="D982" t="s">
        <v>4481</v>
      </c>
      <c r="E982">
        <f>AVERAGEIF(Table1[Director Name],Table1113[[#This Row],[Director Name]],Table1[imdb_score])</f>
        <v>6.3</v>
      </c>
      <c r="F982">
        <f>COUNTIF(Table1[Director Name],Table1113[[#This Row],[Director Name]])</f>
        <v>1</v>
      </c>
      <c r="G982" cm="1">
        <f t="array" ref="G982">PERCENTILE(IF(Table1[Director Name] = Table1113[[#This Row],[Director Name]],Table1[imdb_score]),0.25)</f>
        <v>6.3</v>
      </c>
      <c r="H982" cm="1">
        <f t="array" ref="H982">PERCENTILE(IF(Table1[Director Name] = Table1113[[#This Row],[Director Name]],Table1[imdb_score]),0.5)</f>
        <v>6.3</v>
      </c>
      <c r="I982" cm="1">
        <f t="array" ref="I982">PERCENTILE(IF(Table1[Director Name] = Table1113[[#This Row],[Director Name]],Table1[imdb_score]),0.75)</f>
        <v>6.3</v>
      </c>
      <c r="J982" cm="1">
        <f t="array" ref="J982">PERCENTILE(IF(Table1[Director Name] = Table1113[[#This Row],[Director Name]],Table1[imdb_score]),1)</f>
        <v>6.3</v>
      </c>
    </row>
    <row r="983" spans="4:10" hidden="1">
      <c r="D983" t="s">
        <v>4517</v>
      </c>
      <c r="E983">
        <f>AVERAGEIF(Table1[Director Name],Table1113[[#This Row],[Director Name]],Table1[imdb_score])</f>
        <v>6.3</v>
      </c>
      <c r="F983">
        <f>COUNTIF(Table1[Director Name],Table1113[[#This Row],[Director Name]])</f>
        <v>1</v>
      </c>
      <c r="G983" cm="1">
        <f t="array" ref="G983">PERCENTILE(IF(Table1[Director Name] = Table1113[[#This Row],[Director Name]],Table1[imdb_score]),0.25)</f>
        <v>6.3</v>
      </c>
      <c r="H983" cm="1">
        <f t="array" ref="H983">PERCENTILE(IF(Table1[Director Name] = Table1113[[#This Row],[Director Name]],Table1[imdb_score]),0.5)</f>
        <v>6.3</v>
      </c>
      <c r="I983" cm="1">
        <f t="array" ref="I983">PERCENTILE(IF(Table1[Director Name] = Table1113[[#This Row],[Director Name]],Table1[imdb_score]),0.75)</f>
        <v>6.3</v>
      </c>
      <c r="J983" cm="1">
        <f t="array" ref="J983">PERCENTILE(IF(Table1[Director Name] = Table1113[[#This Row],[Director Name]],Table1[imdb_score]),1)</f>
        <v>6.3</v>
      </c>
    </row>
    <row r="984" spans="4:10" hidden="1">
      <c r="D984" t="s">
        <v>4624</v>
      </c>
      <c r="E984">
        <f>AVERAGEIF(Table1[Director Name],Table1113[[#This Row],[Director Name]],Table1[imdb_score])</f>
        <v>6.3</v>
      </c>
      <c r="F984">
        <f>COUNTIF(Table1[Director Name],Table1113[[#This Row],[Director Name]])</f>
        <v>1</v>
      </c>
      <c r="G984" cm="1">
        <f t="array" ref="G984">PERCENTILE(IF(Table1[Director Name] = Table1113[[#This Row],[Director Name]],Table1[imdb_score]),0.25)</f>
        <v>6.3</v>
      </c>
      <c r="H984" cm="1">
        <f t="array" ref="H984">PERCENTILE(IF(Table1[Director Name] = Table1113[[#This Row],[Director Name]],Table1[imdb_score]),0.5)</f>
        <v>6.3</v>
      </c>
      <c r="I984" cm="1">
        <f t="array" ref="I984">PERCENTILE(IF(Table1[Director Name] = Table1113[[#This Row],[Director Name]],Table1[imdb_score]),0.75)</f>
        <v>6.3</v>
      </c>
      <c r="J984" cm="1">
        <f t="array" ref="J984">PERCENTILE(IF(Table1[Director Name] = Table1113[[#This Row],[Director Name]],Table1[imdb_score]),1)</f>
        <v>6.3</v>
      </c>
    </row>
    <row r="985" spans="4:10" hidden="1">
      <c r="D985" t="s">
        <v>4671</v>
      </c>
      <c r="E985">
        <f>AVERAGEIF(Table1[Director Name],Table1113[[#This Row],[Director Name]],Table1[imdb_score])</f>
        <v>6.3</v>
      </c>
      <c r="F985">
        <f>COUNTIF(Table1[Director Name],Table1113[[#This Row],[Director Name]])</f>
        <v>1</v>
      </c>
      <c r="G985" cm="1">
        <f t="array" ref="G985">PERCENTILE(IF(Table1[Director Name] = Table1113[[#This Row],[Director Name]],Table1[imdb_score]),0.25)</f>
        <v>6.3</v>
      </c>
      <c r="H985" cm="1">
        <f t="array" ref="H985">PERCENTILE(IF(Table1[Director Name] = Table1113[[#This Row],[Director Name]],Table1[imdb_score]),0.5)</f>
        <v>6.3</v>
      </c>
      <c r="I985" cm="1">
        <f t="array" ref="I985">PERCENTILE(IF(Table1[Director Name] = Table1113[[#This Row],[Director Name]],Table1[imdb_score]),0.75)</f>
        <v>6.3</v>
      </c>
      <c r="J985" cm="1">
        <f t="array" ref="J985">PERCENTILE(IF(Table1[Director Name] = Table1113[[#This Row],[Director Name]],Table1[imdb_score]),1)</f>
        <v>6.3</v>
      </c>
    </row>
    <row r="986" spans="4:10" hidden="1">
      <c r="D986" t="s">
        <v>4752</v>
      </c>
      <c r="E986">
        <f>AVERAGEIF(Table1[Director Name],Table1113[[#This Row],[Director Name]],Table1[imdb_score])</f>
        <v>6.3</v>
      </c>
      <c r="F986">
        <f>COUNTIF(Table1[Director Name],Table1113[[#This Row],[Director Name]])</f>
        <v>1</v>
      </c>
      <c r="G986" cm="1">
        <f t="array" ref="G986">PERCENTILE(IF(Table1[Director Name] = Table1113[[#This Row],[Director Name]],Table1[imdb_score]),0.25)</f>
        <v>6.3</v>
      </c>
      <c r="H986" cm="1">
        <f t="array" ref="H986">PERCENTILE(IF(Table1[Director Name] = Table1113[[#This Row],[Director Name]],Table1[imdb_score]),0.5)</f>
        <v>6.3</v>
      </c>
      <c r="I986" cm="1">
        <f t="array" ref="I986">PERCENTILE(IF(Table1[Director Name] = Table1113[[#This Row],[Director Name]],Table1[imdb_score]),0.75)</f>
        <v>6.3</v>
      </c>
      <c r="J986" cm="1">
        <f t="array" ref="J986">PERCENTILE(IF(Table1[Director Name] = Table1113[[#This Row],[Director Name]],Table1[imdb_score]),1)</f>
        <v>6.3</v>
      </c>
    </row>
    <row r="987" spans="4:10" hidden="1">
      <c r="D987" t="s">
        <v>4872</v>
      </c>
      <c r="E987">
        <f>AVERAGEIF(Table1[Director Name],Table1113[[#This Row],[Director Name]],Table1[imdb_score])</f>
        <v>6.3</v>
      </c>
      <c r="F987">
        <f>COUNTIF(Table1[Director Name],Table1113[[#This Row],[Director Name]])</f>
        <v>1</v>
      </c>
      <c r="G987" cm="1">
        <f t="array" ref="G987">PERCENTILE(IF(Table1[Director Name] = Table1113[[#This Row],[Director Name]],Table1[imdb_score]),0.25)</f>
        <v>6.3</v>
      </c>
      <c r="H987" cm="1">
        <f t="array" ref="H987">PERCENTILE(IF(Table1[Director Name] = Table1113[[#This Row],[Director Name]],Table1[imdb_score]),0.5)</f>
        <v>6.3</v>
      </c>
      <c r="I987" cm="1">
        <f t="array" ref="I987">PERCENTILE(IF(Table1[Director Name] = Table1113[[#This Row],[Director Name]],Table1[imdb_score]),0.75)</f>
        <v>6.3</v>
      </c>
      <c r="J987" cm="1">
        <f t="array" ref="J987">PERCENTILE(IF(Table1[Director Name] = Table1113[[#This Row],[Director Name]],Table1[imdb_score]),1)</f>
        <v>6.3</v>
      </c>
    </row>
    <row r="988" spans="4:10" hidden="1">
      <c r="D988" t="s">
        <v>5069</v>
      </c>
      <c r="E988">
        <f>AVERAGEIF(Table1[Director Name],Table1113[[#This Row],[Director Name]],Table1[imdb_score])</f>
        <v>6.3</v>
      </c>
      <c r="F988">
        <f>COUNTIF(Table1[Director Name],Table1113[[#This Row],[Director Name]])</f>
        <v>1</v>
      </c>
      <c r="G988" cm="1">
        <f t="array" ref="G988">PERCENTILE(IF(Table1[Director Name] = Table1113[[#This Row],[Director Name]],Table1[imdb_score]),0.25)</f>
        <v>6.3</v>
      </c>
      <c r="H988" cm="1">
        <f t="array" ref="H988">PERCENTILE(IF(Table1[Director Name] = Table1113[[#This Row],[Director Name]],Table1[imdb_score]),0.5)</f>
        <v>6.3</v>
      </c>
      <c r="I988" cm="1">
        <f t="array" ref="I988">PERCENTILE(IF(Table1[Director Name] = Table1113[[#This Row],[Director Name]],Table1[imdb_score]),0.75)</f>
        <v>6.3</v>
      </c>
      <c r="J988" cm="1">
        <f t="array" ref="J988">PERCENTILE(IF(Table1[Director Name] = Table1113[[#This Row],[Director Name]],Table1[imdb_score]),1)</f>
        <v>6.3</v>
      </c>
    </row>
    <row r="989" spans="4:10" hidden="1">
      <c r="D989" t="s">
        <v>5150</v>
      </c>
      <c r="E989">
        <f>AVERAGEIF(Table1[Director Name],Table1113[[#This Row],[Director Name]],Table1[imdb_score])</f>
        <v>6.3</v>
      </c>
      <c r="F989">
        <f>COUNTIF(Table1[Director Name],Table1113[[#This Row],[Director Name]])</f>
        <v>1</v>
      </c>
      <c r="G989" cm="1">
        <f t="array" ref="G989">PERCENTILE(IF(Table1[Director Name] = Table1113[[#This Row],[Director Name]],Table1[imdb_score]),0.25)</f>
        <v>6.3</v>
      </c>
      <c r="H989" cm="1">
        <f t="array" ref="H989">PERCENTILE(IF(Table1[Director Name] = Table1113[[#This Row],[Director Name]],Table1[imdb_score]),0.5)</f>
        <v>6.3</v>
      </c>
      <c r="I989" cm="1">
        <f t="array" ref="I989">PERCENTILE(IF(Table1[Director Name] = Table1113[[#This Row],[Director Name]],Table1[imdb_score]),0.75)</f>
        <v>6.3</v>
      </c>
      <c r="J989" cm="1">
        <f t="array" ref="J989">PERCENTILE(IF(Table1[Director Name] = Table1113[[#This Row],[Director Name]],Table1[imdb_score]),1)</f>
        <v>6.3</v>
      </c>
    </row>
    <row r="990" spans="4:10" hidden="1">
      <c r="D990" t="s">
        <v>5306</v>
      </c>
      <c r="E990">
        <f>AVERAGEIF(Table1[Director Name],Table1113[[#This Row],[Director Name]],Table1[imdb_score])</f>
        <v>6.3</v>
      </c>
      <c r="F990">
        <f>COUNTIF(Table1[Director Name],Table1113[[#This Row],[Director Name]])</f>
        <v>1</v>
      </c>
      <c r="G990" cm="1">
        <f t="array" ref="G990">PERCENTILE(IF(Table1[Director Name] = Table1113[[#This Row],[Director Name]],Table1[imdb_score]),0.25)</f>
        <v>6.3</v>
      </c>
      <c r="H990" cm="1">
        <f t="array" ref="H990">PERCENTILE(IF(Table1[Director Name] = Table1113[[#This Row],[Director Name]],Table1[imdb_score]),0.5)</f>
        <v>6.3</v>
      </c>
      <c r="I990" cm="1">
        <f t="array" ref="I990">PERCENTILE(IF(Table1[Director Name] = Table1113[[#This Row],[Director Name]],Table1[imdb_score]),0.75)</f>
        <v>6.3</v>
      </c>
      <c r="J990" cm="1">
        <f t="array" ref="J990">PERCENTILE(IF(Table1[Director Name] = Table1113[[#This Row],[Director Name]],Table1[imdb_score]),1)</f>
        <v>6.3</v>
      </c>
    </row>
    <row r="991" spans="4:10" hidden="1">
      <c r="D991" t="s">
        <v>5431</v>
      </c>
      <c r="E991">
        <f>AVERAGEIF(Table1[Director Name],Table1113[[#This Row],[Director Name]],Table1[imdb_score])</f>
        <v>6.3</v>
      </c>
      <c r="F991">
        <f>COUNTIF(Table1[Director Name],Table1113[[#This Row],[Director Name]])</f>
        <v>1</v>
      </c>
      <c r="G991" cm="1">
        <f t="array" ref="G991">PERCENTILE(IF(Table1[Director Name] = Table1113[[#This Row],[Director Name]],Table1[imdb_score]),0.25)</f>
        <v>6.3</v>
      </c>
      <c r="H991" cm="1">
        <f t="array" ref="H991">PERCENTILE(IF(Table1[Director Name] = Table1113[[#This Row],[Director Name]],Table1[imdb_score]),0.5)</f>
        <v>6.3</v>
      </c>
      <c r="I991" cm="1">
        <f t="array" ref="I991">PERCENTILE(IF(Table1[Director Name] = Table1113[[#This Row],[Director Name]],Table1[imdb_score]),0.75)</f>
        <v>6.3</v>
      </c>
      <c r="J991" cm="1">
        <f t="array" ref="J991">PERCENTILE(IF(Table1[Director Name] = Table1113[[#This Row],[Director Name]],Table1[imdb_score]),1)</f>
        <v>6.3</v>
      </c>
    </row>
    <row r="992" spans="4:10" hidden="1">
      <c r="D992" t="s">
        <v>5466</v>
      </c>
      <c r="E992">
        <f>AVERAGEIF(Table1[Director Name],Table1113[[#This Row],[Director Name]],Table1[imdb_score])</f>
        <v>6.3</v>
      </c>
      <c r="F992">
        <f>COUNTIF(Table1[Director Name],Table1113[[#This Row],[Director Name]])</f>
        <v>1</v>
      </c>
      <c r="G992" cm="1">
        <f t="array" ref="G992">PERCENTILE(IF(Table1[Director Name] = Table1113[[#This Row],[Director Name]],Table1[imdb_score]),0.25)</f>
        <v>6.3</v>
      </c>
      <c r="H992" cm="1">
        <f t="array" ref="H992">PERCENTILE(IF(Table1[Director Name] = Table1113[[#This Row],[Director Name]],Table1[imdb_score]),0.5)</f>
        <v>6.3</v>
      </c>
      <c r="I992" cm="1">
        <f t="array" ref="I992">PERCENTILE(IF(Table1[Director Name] = Table1113[[#This Row],[Director Name]],Table1[imdb_score]),0.75)</f>
        <v>6.3</v>
      </c>
      <c r="J992" cm="1">
        <f t="array" ref="J992">PERCENTILE(IF(Table1[Director Name] = Table1113[[#This Row],[Director Name]],Table1[imdb_score]),1)</f>
        <v>6.3</v>
      </c>
    </row>
    <row r="993" spans="4:10" hidden="1">
      <c r="D993" t="s">
        <v>5516</v>
      </c>
      <c r="E993">
        <f>AVERAGEIF(Table1[Director Name],Table1113[[#This Row],[Director Name]],Table1[imdb_score])</f>
        <v>6.3</v>
      </c>
      <c r="F993">
        <f>COUNTIF(Table1[Director Name],Table1113[[#This Row],[Director Name]])</f>
        <v>1</v>
      </c>
      <c r="G993" cm="1">
        <f t="array" ref="G993">PERCENTILE(IF(Table1[Director Name] = Table1113[[#This Row],[Director Name]],Table1[imdb_score]),0.25)</f>
        <v>6.3</v>
      </c>
      <c r="H993" cm="1">
        <f t="array" ref="H993">PERCENTILE(IF(Table1[Director Name] = Table1113[[#This Row],[Director Name]],Table1[imdb_score]),0.5)</f>
        <v>6.3</v>
      </c>
      <c r="I993" cm="1">
        <f t="array" ref="I993">PERCENTILE(IF(Table1[Director Name] = Table1113[[#This Row],[Director Name]],Table1[imdb_score]),0.75)</f>
        <v>6.3</v>
      </c>
      <c r="J993" cm="1">
        <f t="array" ref="J993">PERCENTILE(IF(Table1[Director Name] = Table1113[[#This Row],[Director Name]],Table1[imdb_score]),1)</f>
        <v>6.3</v>
      </c>
    </row>
    <row r="994" spans="4:10" hidden="1">
      <c r="D994" t="s">
        <v>5585</v>
      </c>
      <c r="E994">
        <f>AVERAGEIF(Table1[Director Name],Table1113[[#This Row],[Director Name]],Table1[imdb_score])</f>
        <v>6.3</v>
      </c>
      <c r="F994">
        <f>COUNTIF(Table1[Director Name],Table1113[[#This Row],[Director Name]])</f>
        <v>1</v>
      </c>
      <c r="G994" cm="1">
        <f t="array" ref="G994">PERCENTILE(IF(Table1[Director Name] = Table1113[[#This Row],[Director Name]],Table1[imdb_score]),0.25)</f>
        <v>6.3</v>
      </c>
      <c r="H994" cm="1">
        <f t="array" ref="H994">PERCENTILE(IF(Table1[Director Name] = Table1113[[#This Row],[Director Name]],Table1[imdb_score]),0.5)</f>
        <v>6.3</v>
      </c>
      <c r="I994" cm="1">
        <f t="array" ref="I994">PERCENTILE(IF(Table1[Director Name] = Table1113[[#This Row],[Director Name]],Table1[imdb_score]),0.75)</f>
        <v>6.3</v>
      </c>
      <c r="J994" cm="1">
        <f t="array" ref="J994">PERCENTILE(IF(Table1[Director Name] = Table1113[[#This Row],[Director Name]],Table1[imdb_score]),1)</f>
        <v>6.3</v>
      </c>
    </row>
    <row r="995" spans="4:10" hidden="1">
      <c r="D995" t="s">
        <v>5595</v>
      </c>
      <c r="E995">
        <f>AVERAGEIF(Table1[Director Name],Table1113[[#This Row],[Director Name]],Table1[imdb_score])</f>
        <v>6.3</v>
      </c>
      <c r="F995">
        <f>COUNTIF(Table1[Director Name],Table1113[[#This Row],[Director Name]])</f>
        <v>1</v>
      </c>
      <c r="G995" cm="1">
        <f t="array" ref="G995">PERCENTILE(IF(Table1[Director Name] = Table1113[[#This Row],[Director Name]],Table1[imdb_score]),0.25)</f>
        <v>6.3</v>
      </c>
      <c r="H995" cm="1">
        <f t="array" ref="H995">PERCENTILE(IF(Table1[Director Name] = Table1113[[#This Row],[Director Name]],Table1[imdb_score]),0.5)</f>
        <v>6.3</v>
      </c>
      <c r="I995" cm="1">
        <f t="array" ref="I995">PERCENTILE(IF(Table1[Director Name] = Table1113[[#This Row],[Director Name]],Table1[imdb_score]),0.75)</f>
        <v>6.3</v>
      </c>
      <c r="J995" cm="1">
        <f t="array" ref="J995">PERCENTILE(IF(Table1[Director Name] = Table1113[[#This Row],[Director Name]],Table1[imdb_score]),1)</f>
        <v>6.3</v>
      </c>
    </row>
    <row r="996" spans="4:10" hidden="1">
      <c r="D996" t="s">
        <v>1014</v>
      </c>
      <c r="E996">
        <f>AVERAGEIF(Table1[Director Name],Table1113[[#This Row],[Director Name]],Table1[imdb_score])</f>
        <v>6.3</v>
      </c>
      <c r="F996">
        <f>COUNTIF(Table1[Director Name],Table1113[[#This Row],[Director Name]])</f>
        <v>1</v>
      </c>
      <c r="G996" cm="1">
        <f t="array" ref="G996">PERCENTILE(IF(Table1[Director Name] = Table1113[[#This Row],[Director Name]],Table1[imdb_score]),0.25)</f>
        <v>6.3</v>
      </c>
      <c r="H996" cm="1">
        <f t="array" ref="H996">PERCENTILE(IF(Table1[Director Name] = Table1113[[#This Row],[Director Name]],Table1[imdb_score]),0.5)</f>
        <v>6.3</v>
      </c>
      <c r="I996" cm="1">
        <f t="array" ref="I996">PERCENTILE(IF(Table1[Director Name] = Table1113[[#This Row],[Director Name]],Table1[imdb_score]),0.75)</f>
        <v>6.3</v>
      </c>
      <c r="J996" cm="1">
        <f t="array" ref="J996">PERCENTILE(IF(Table1[Director Name] = Table1113[[#This Row],[Director Name]],Table1[imdb_score]),1)</f>
        <v>6.3</v>
      </c>
    </row>
    <row r="997" spans="4:10" hidden="1">
      <c r="D997" t="s">
        <v>1458</v>
      </c>
      <c r="E997">
        <f>AVERAGEIF(Table1[Director Name],Table1113[[#This Row],[Director Name]],Table1[imdb_score])</f>
        <v>6.3</v>
      </c>
      <c r="F997">
        <f>COUNTIF(Table1[Director Name],Table1113[[#This Row],[Director Name]])</f>
        <v>1</v>
      </c>
      <c r="G997" cm="1">
        <f t="array" ref="G997">PERCENTILE(IF(Table1[Director Name] = Table1113[[#This Row],[Director Name]],Table1[imdb_score]),0.25)</f>
        <v>6.3</v>
      </c>
      <c r="H997" cm="1">
        <f t="array" ref="H997">PERCENTILE(IF(Table1[Director Name] = Table1113[[#This Row],[Director Name]],Table1[imdb_score]),0.5)</f>
        <v>6.3</v>
      </c>
      <c r="I997" cm="1">
        <f t="array" ref="I997">PERCENTILE(IF(Table1[Director Name] = Table1113[[#This Row],[Director Name]],Table1[imdb_score]),0.75)</f>
        <v>6.3</v>
      </c>
      <c r="J997" cm="1">
        <f t="array" ref="J997">PERCENTILE(IF(Table1[Director Name] = Table1113[[#This Row],[Director Name]],Table1[imdb_score]),1)</f>
        <v>6.3</v>
      </c>
    </row>
    <row r="998" spans="4:10" hidden="1">
      <c r="D998" t="s">
        <v>5820</v>
      </c>
      <c r="E998">
        <f>AVERAGEIF(Table1[Director Name],Table1113[[#This Row],[Director Name]],Table1[imdb_score])</f>
        <v>6.3</v>
      </c>
      <c r="F998">
        <f>COUNTIF(Table1[Director Name],Table1113[[#This Row],[Director Name]])</f>
        <v>1</v>
      </c>
      <c r="G998" cm="1">
        <f t="array" ref="G998">PERCENTILE(IF(Table1[Director Name] = Table1113[[#This Row],[Director Name]],Table1[imdb_score]),0.25)</f>
        <v>6.3</v>
      </c>
      <c r="H998" cm="1">
        <f t="array" ref="H998">PERCENTILE(IF(Table1[Director Name] = Table1113[[#This Row],[Director Name]],Table1[imdb_score]),0.5)</f>
        <v>6.3</v>
      </c>
      <c r="I998" cm="1">
        <f t="array" ref="I998">PERCENTILE(IF(Table1[Director Name] = Table1113[[#This Row],[Director Name]],Table1[imdb_score]),0.75)</f>
        <v>6.3</v>
      </c>
      <c r="J998" cm="1">
        <f t="array" ref="J998">PERCENTILE(IF(Table1[Director Name] = Table1113[[#This Row],[Director Name]],Table1[imdb_score]),1)</f>
        <v>6.3</v>
      </c>
    </row>
    <row r="999" spans="4:10" hidden="1">
      <c r="D999" t="s">
        <v>5844</v>
      </c>
      <c r="E999">
        <f>AVERAGEIF(Table1[Director Name],Table1113[[#This Row],[Director Name]],Table1[imdb_score])</f>
        <v>6.3</v>
      </c>
      <c r="F999">
        <f>COUNTIF(Table1[Director Name],Table1113[[#This Row],[Director Name]])</f>
        <v>1</v>
      </c>
      <c r="G999" cm="1">
        <f t="array" ref="G999">PERCENTILE(IF(Table1[Director Name] = Table1113[[#This Row],[Director Name]],Table1[imdb_score]),0.25)</f>
        <v>6.3</v>
      </c>
      <c r="H999" cm="1">
        <f t="array" ref="H999">PERCENTILE(IF(Table1[Director Name] = Table1113[[#This Row],[Director Name]],Table1[imdb_score]),0.5)</f>
        <v>6.3</v>
      </c>
      <c r="I999" cm="1">
        <f t="array" ref="I999">PERCENTILE(IF(Table1[Director Name] = Table1113[[#This Row],[Director Name]],Table1[imdb_score]),0.75)</f>
        <v>6.3</v>
      </c>
      <c r="J999" cm="1">
        <f t="array" ref="J999">PERCENTILE(IF(Table1[Director Name] = Table1113[[#This Row],[Director Name]],Table1[imdb_score]),1)</f>
        <v>6.3</v>
      </c>
    </row>
    <row r="1000" spans="4:10" hidden="1">
      <c r="D1000" t="s">
        <v>5966</v>
      </c>
      <c r="E1000">
        <f>AVERAGEIF(Table1[Director Name],Table1113[[#This Row],[Director Name]],Table1[imdb_score])</f>
        <v>6.3</v>
      </c>
      <c r="F1000">
        <f>COUNTIF(Table1[Director Name],Table1113[[#This Row],[Director Name]])</f>
        <v>1</v>
      </c>
      <c r="G1000" cm="1">
        <f t="array" ref="G1000">PERCENTILE(IF(Table1[Director Name] = Table1113[[#This Row],[Director Name]],Table1[imdb_score]),0.25)</f>
        <v>6.3</v>
      </c>
      <c r="H1000" cm="1">
        <f t="array" ref="H1000">PERCENTILE(IF(Table1[Director Name] = Table1113[[#This Row],[Director Name]],Table1[imdb_score]),0.5)</f>
        <v>6.3</v>
      </c>
      <c r="I1000" cm="1">
        <f t="array" ref="I1000">PERCENTILE(IF(Table1[Director Name] = Table1113[[#This Row],[Director Name]],Table1[imdb_score]),0.75)</f>
        <v>6.3</v>
      </c>
      <c r="J1000" cm="1">
        <f t="array" ref="J1000">PERCENTILE(IF(Table1[Director Name] = Table1113[[#This Row],[Director Name]],Table1[imdb_score]),1)</f>
        <v>6.3</v>
      </c>
    </row>
    <row r="1001" spans="4:10" hidden="1">
      <c r="D1001" t="s">
        <v>6016</v>
      </c>
      <c r="E1001">
        <f>AVERAGEIF(Table1[Director Name],Table1113[[#This Row],[Director Name]],Table1[imdb_score])</f>
        <v>6.3</v>
      </c>
      <c r="F1001">
        <f>COUNTIF(Table1[Director Name],Table1113[[#This Row],[Director Name]])</f>
        <v>1</v>
      </c>
      <c r="G1001" cm="1">
        <f t="array" ref="G1001">PERCENTILE(IF(Table1[Director Name] = Table1113[[#This Row],[Director Name]],Table1[imdb_score]),0.25)</f>
        <v>6.3</v>
      </c>
      <c r="H1001" cm="1">
        <f t="array" ref="H1001">PERCENTILE(IF(Table1[Director Name] = Table1113[[#This Row],[Director Name]],Table1[imdb_score]),0.5)</f>
        <v>6.3</v>
      </c>
      <c r="I1001" cm="1">
        <f t="array" ref="I1001">PERCENTILE(IF(Table1[Director Name] = Table1113[[#This Row],[Director Name]],Table1[imdb_score]),0.75)</f>
        <v>6.3</v>
      </c>
      <c r="J1001" cm="1">
        <f t="array" ref="J1001">PERCENTILE(IF(Table1[Director Name] = Table1113[[#This Row],[Director Name]],Table1[imdb_score]),1)</f>
        <v>6.3</v>
      </c>
    </row>
    <row r="1002" spans="4:10" hidden="1">
      <c r="D1002" t="s">
        <v>6159</v>
      </c>
      <c r="E1002">
        <f>AVERAGEIF(Table1[Director Name],Table1113[[#This Row],[Director Name]],Table1[imdb_score])</f>
        <v>6.3</v>
      </c>
      <c r="F1002">
        <f>COUNTIF(Table1[Director Name],Table1113[[#This Row],[Director Name]])</f>
        <v>1</v>
      </c>
      <c r="G1002" cm="1">
        <f t="array" ref="G1002">PERCENTILE(IF(Table1[Director Name] = Table1113[[#This Row],[Director Name]],Table1[imdb_score]),0.25)</f>
        <v>6.3</v>
      </c>
      <c r="H1002" cm="1">
        <f t="array" ref="H1002">PERCENTILE(IF(Table1[Director Name] = Table1113[[#This Row],[Director Name]],Table1[imdb_score]),0.5)</f>
        <v>6.3</v>
      </c>
      <c r="I1002" cm="1">
        <f t="array" ref="I1002">PERCENTILE(IF(Table1[Director Name] = Table1113[[#This Row],[Director Name]],Table1[imdb_score]),0.75)</f>
        <v>6.3</v>
      </c>
      <c r="J1002" cm="1">
        <f t="array" ref="J1002">PERCENTILE(IF(Table1[Director Name] = Table1113[[#This Row],[Director Name]],Table1[imdb_score]),1)</f>
        <v>6.3</v>
      </c>
    </row>
    <row r="1003" spans="4:10" hidden="1">
      <c r="D1003" t="s">
        <v>5881</v>
      </c>
      <c r="E1003">
        <f>AVERAGEIF(Table1[Director Name],Table1113[[#This Row],[Director Name]],Table1[imdb_score])</f>
        <v>6.3</v>
      </c>
      <c r="F1003">
        <f>COUNTIF(Table1[Director Name],Table1113[[#This Row],[Director Name]])</f>
        <v>1</v>
      </c>
      <c r="G1003" cm="1">
        <f t="array" ref="G1003">PERCENTILE(IF(Table1[Director Name] = Table1113[[#This Row],[Director Name]],Table1[imdb_score]),0.25)</f>
        <v>6.3</v>
      </c>
      <c r="H1003" cm="1">
        <f t="array" ref="H1003">PERCENTILE(IF(Table1[Director Name] = Table1113[[#This Row],[Director Name]],Table1[imdb_score]),0.5)</f>
        <v>6.3</v>
      </c>
      <c r="I1003" cm="1">
        <f t="array" ref="I1003">PERCENTILE(IF(Table1[Director Name] = Table1113[[#This Row],[Director Name]],Table1[imdb_score]),0.75)</f>
        <v>6.3</v>
      </c>
      <c r="J1003" cm="1">
        <f t="array" ref="J1003">PERCENTILE(IF(Table1[Director Name] = Table1113[[#This Row],[Director Name]],Table1[imdb_score]),1)</f>
        <v>6.3</v>
      </c>
    </row>
    <row r="1004" spans="4:10" hidden="1">
      <c r="D1004" t="s">
        <v>5927</v>
      </c>
      <c r="E1004">
        <f>AVERAGEIF(Table1[Director Name],Table1113[[#This Row],[Director Name]],Table1[imdb_score])</f>
        <v>6.3</v>
      </c>
      <c r="F1004">
        <f>COUNTIF(Table1[Director Name],Table1113[[#This Row],[Director Name]])</f>
        <v>1</v>
      </c>
      <c r="G1004" cm="1">
        <f t="array" ref="G1004">PERCENTILE(IF(Table1[Director Name] = Table1113[[#This Row],[Director Name]],Table1[imdb_score]),0.25)</f>
        <v>6.3</v>
      </c>
      <c r="H1004" cm="1">
        <f t="array" ref="H1004">PERCENTILE(IF(Table1[Director Name] = Table1113[[#This Row],[Director Name]],Table1[imdb_score]),0.5)</f>
        <v>6.3</v>
      </c>
      <c r="I1004" cm="1">
        <f t="array" ref="I1004">PERCENTILE(IF(Table1[Director Name] = Table1113[[#This Row],[Director Name]],Table1[imdb_score]),0.75)</f>
        <v>6.3</v>
      </c>
      <c r="J1004" cm="1">
        <f t="array" ref="J1004">PERCENTILE(IF(Table1[Director Name] = Table1113[[#This Row],[Director Name]],Table1[imdb_score]),1)</f>
        <v>6.3</v>
      </c>
    </row>
    <row r="1005" spans="4:10" hidden="1">
      <c r="D1005" t="s">
        <v>6231</v>
      </c>
      <c r="E1005">
        <f>AVERAGEIF(Table1[Director Name],Table1113[[#This Row],[Director Name]],Table1[imdb_score])</f>
        <v>6.3</v>
      </c>
      <c r="F1005">
        <f>COUNTIF(Table1[Director Name],Table1113[[#This Row],[Director Name]])</f>
        <v>1</v>
      </c>
      <c r="G1005" cm="1">
        <f t="array" ref="G1005">PERCENTILE(IF(Table1[Director Name] = Table1113[[#This Row],[Director Name]],Table1[imdb_score]),0.25)</f>
        <v>6.3</v>
      </c>
      <c r="H1005" cm="1">
        <f t="array" ref="H1005">PERCENTILE(IF(Table1[Director Name] = Table1113[[#This Row],[Director Name]],Table1[imdb_score]),0.5)</f>
        <v>6.3</v>
      </c>
      <c r="I1005" cm="1">
        <f t="array" ref="I1005">PERCENTILE(IF(Table1[Director Name] = Table1113[[#This Row],[Director Name]],Table1[imdb_score]),0.75)</f>
        <v>6.3</v>
      </c>
      <c r="J1005" cm="1">
        <f t="array" ref="J1005">PERCENTILE(IF(Table1[Director Name] = Table1113[[#This Row],[Director Name]],Table1[imdb_score]),1)</f>
        <v>6.3</v>
      </c>
    </row>
    <row r="1006" spans="4:10" hidden="1">
      <c r="D1006" t="s">
        <v>4801</v>
      </c>
      <c r="E1006">
        <f>AVERAGEIF(Table1[Director Name],Table1113[[#This Row],[Director Name]],Table1[imdb_score])</f>
        <v>6.3</v>
      </c>
      <c r="F1006">
        <f>COUNTIF(Table1[Director Name],Table1113[[#This Row],[Director Name]])</f>
        <v>1</v>
      </c>
      <c r="G1006" cm="1">
        <f t="array" ref="G1006">PERCENTILE(IF(Table1[Director Name] = Table1113[[#This Row],[Director Name]],Table1[imdb_score]),0.25)</f>
        <v>6.3</v>
      </c>
      <c r="H1006" cm="1">
        <f t="array" ref="H1006">PERCENTILE(IF(Table1[Director Name] = Table1113[[#This Row],[Director Name]],Table1[imdb_score]),0.5)</f>
        <v>6.3</v>
      </c>
      <c r="I1006" cm="1">
        <f t="array" ref="I1006">PERCENTILE(IF(Table1[Director Name] = Table1113[[#This Row],[Director Name]],Table1[imdb_score]),0.75)</f>
        <v>6.3</v>
      </c>
      <c r="J1006" cm="1">
        <f t="array" ref="J1006">PERCENTILE(IF(Table1[Director Name] = Table1113[[#This Row],[Director Name]],Table1[imdb_score]),1)</f>
        <v>6.3</v>
      </c>
    </row>
    <row r="1007" spans="4:10" hidden="1">
      <c r="D1007" t="s">
        <v>6417</v>
      </c>
      <c r="E1007">
        <f>AVERAGEIF(Table1[Director Name],Table1113[[#This Row],[Director Name]],Table1[imdb_score])</f>
        <v>6.3</v>
      </c>
      <c r="F1007">
        <f>COUNTIF(Table1[Director Name],Table1113[[#This Row],[Director Name]])</f>
        <v>1</v>
      </c>
      <c r="G1007" cm="1">
        <f t="array" ref="G1007">PERCENTILE(IF(Table1[Director Name] = Table1113[[#This Row],[Director Name]],Table1[imdb_score]),0.25)</f>
        <v>6.3</v>
      </c>
      <c r="H1007" cm="1">
        <f t="array" ref="H1007">PERCENTILE(IF(Table1[Director Name] = Table1113[[#This Row],[Director Name]],Table1[imdb_score]),0.5)</f>
        <v>6.3</v>
      </c>
      <c r="I1007" cm="1">
        <f t="array" ref="I1007">PERCENTILE(IF(Table1[Director Name] = Table1113[[#This Row],[Director Name]],Table1[imdb_score]),0.75)</f>
        <v>6.3</v>
      </c>
      <c r="J1007" cm="1">
        <f t="array" ref="J1007">PERCENTILE(IF(Table1[Director Name] = Table1113[[#This Row],[Director Name]],Table1[imdb_score]),1)</f>
        <v>6.3</v>
      </c>
    </row>
    <row r="1008" spans="4:10" hidden="1">
      <c r="D1008" t="s">
        <v>6436</v>
      </c>
      <c r="E1008">
        <f>AVERAGEIF(Table1[Director Name],Table1113[[#This Row],[Director Name]],Table1[imdb_score])</f>
        <v>6.3</v>
      </c>
      <c r="F1008">
        <f>COUNTIF(Table1[Director Name],Table1113[[#This Row],[Director Name]])</f>
        <v>1</v>
      </c>
      <c r="G1008" cm="1">
        <f t="array" ref="G1008">PERCENTILE(IF(Table1[Director Name] = Table1113[[#This Row],[Director Name]],Table1[imdb_score]),0.25)</f>
        <v>6.3</v>
      </c>
      <c r="H1008" cm="1">
        <f t="array" ref="H1008">PERCENTILE(IF(Table1[Director Name] = Table1113[[#This Row],[Director Name]],Table1[imdb_score]),0.5)</f>
        <v>6.3</v>
      </c>
      <c r="I1008" cm="1">
        <f t="array" ref="I1008">PERCENTILE(IF(Table1[Director Name] = Table1113[[#This Row],[Director Name]],Table1[imdb_score]),0.75)</f>
        <v>6.3</v>
      </c>
      <c r="J1008" cm="1">
        <f t="array" ref="J1008">PERCENTILE(IF(Table1[Director Name] = Table1113[[#This Row],[Director Name]],Table1[imdb_score]),1)</f>
        <v>6.3</v>
      </c>
    </row>
    <row r="1009" spans="4:10" hidden="1">
      <c r="D1009" t="s">
        <v>6466</v>
      </c>
      <c r="E1009">
        <f>AVERAGEIF(Table1[Director Name],Table1113[[#This Row],[Director Name]],Table1[imdb_score])</f>
        <v>6.3</v>
      </c>
      <c r="F1009">
        <f>COUNTIF(Table1[Director Name],Table1113[[#This Row],[Director Name]])</f>
        <v>1</v>
      </c>
      <c r="G1009" cm="1">
        <f t="array" ref="G1009">PERCENTILE(IF(Table1[Director Name] = Table1113[[#This Row],[Director Name]],Table1[imdb_score]),0.25)</f>
        <v>6.3</v>
      </c>
      <c r="H1009" cm="1">
        <f t="array" ref="H1009">PERCENTILE(IF(Table1[Director Name] = Table1113[[#This Row],[Director Name]],Table1[imdb_score]),0.5)</f>
        <v>6.3</v>
      </c>
      <c r="I1009" cm="1">
        <f t="array" ref="I1009">PERCENTILE(IF(Table1[Director Name] = Table1113[[#This Row],[Director Name]],Table1[imdb_score]),0.75)</f>
        <v>6.3</v>
      </c>
      <c r="J1009" cm="1">
        <f t="array" ref="J1009">PERCENTILE(IF(Table1[Director Name] = Table1113[[#This Row],[Director Name]],Table1[imdb_score]),1)</f>
        <v>6.3</v>
      </c>
    </row>
    <row r="1010" spans="4:10" hidden="1">
      <c r="D1010" t="s">
        <v>1211</v>
      </c>
      <c r="E1010">
        <f>AVERAGEIF(Table1[Director Name],Table1113[[#This Row],[Director Name]],Table1[imdb_score])</f>
        <v>6.2749999999999995</v>
      </c>
      <c r="F1010">
        <f>COUNTIF(Table1[Director Name],Table1113[[#This Row],[Director Name]])</f>
        <v>4</v>
      </c>
      <c r="G1010" cm="1">
        <f t="array" ref="G1010">PERCENTILE(IF(Table1[Director Name] = Table1113[[#This Row],[Director Name]],Table1[imdb_score]),0.25)</f>
        <v>5.8249999999999993</v>
      </c>
      <c r="H1010" cm="1">
        <f t="array" ref="H1010">PERCENTILE(IF(Table1[Director Name] = Table1113[[#This Row],[Director Name]],Table1[imdb_score]),0.5)</f>
        <v>6.4</v>
      </c>
      <c r="I1010" cm="1">
        <f t="array" ref="I1010">PERCENTILE(IF(Table1[Director Name] = Table1113[[#This Row],[Director Name]],Table1[imdb_score]),0.75)</f>
        <v>6.85</v>
      </c>
      <c r="J1010" cm="1">
        <f t="array" ref="J1010">PERCENTILE(IF(Table1[Director Name] = Table1113[[#This Row],[Director Name]],Table1[imdb_score]),1)</f>
        <v>7.3</v>
      </c>
    </row>
    <row r="1011" spans="4:10" hidden="1">
      <c r="D1011" t="s">
        <v>1813</v>
      </c>
      <c r="E1011">
        <f>AVERAGEIF(Table1[Director Name],Table1113[[#This Row],[Director Name]],Table1[imdb_score])</f>
        <v>6.2666666666666666</v>
      </c>
      <c r="F1011">
        <f>COUNTIF(Table1[Director Name],Table1113[[#This Row],[Director Name]])</f>
        <v>3</v>
      </c>
      <c r="G1011" cm="1">
        <f t="array" ref="G1011">PERCENTILE(IF(Table1[Director Name] = Table1113[[#This Row],[Director Name]],Table1[imdb_score]),0.25)</f>
        <v>5.9</v>
      </c>
      <c r="H1011" cm="1">
        <f t="array" ref="H1011">PERCENTILE(IF(Table1[Director Name] = Table1113[[#This Row],[Director Name]],Table1[imdb_score]),0.5)</f>
        <v>6</v>
      </c>
      <c r="I1011" cm="1">
        <f t="array" ref="I1011">PERCENTILE(IF(Table1[Director Name] = Table1113[[#This Row],[Director Name]],Table1[imdb_score]),0.75)</f>
        <v>6.5</v>
      </c>
      <c r="J1011" cm="1">
        <f t="array" ref="J1011">PERCENTILE(IF(Table1[Director Name] = Table1113[[#This Row],[Director Name]],Table1[imdb_score]),1)</f>
        <v>7</v>
      </c>
    </row>
    <row r="1012" spans="4:10" hidden="1">
      <c r="D1012" t="s">
        <v>2125</v>
      </c>
      <c r="E1012">
        <f>AVERAGEIF(Table1[Director Name],Table1113[[#This Row],[Director Name]],Table1[imdb_score])</f>
        <v>6.2666666666666666</v>
      </c>
      <c r="F1012">
        <f>COUNTIF(Table1[Director Name],Table1113[[#This Row],[Director Name]])</f>
        <v>3</v>
      </c>
      <c r="G1012" cm="1">
        <f t="array" ref="G1012">PERCENTILE(IF(Table1[Director Name] = Table1113[[#This Row],[Director Name]],Table1[imdb_score]),0.25)</f>
        <v>5.75</v>
      </c>
      <c r="H1012" cm="1">
        <f t="array" ref="H1012">PERCENTILE(IF(Table1[Director Name] = Table1113[[#This Row],[Director Name]],Table1[imdb_score]),0.5)</f>
        <v>6</v>
      </c>
      <c r="I1012" cm="1">
        <f t="array" ref="I1012">PERCENTILE(IF(Table1[Director Name] = Table1113[[#This Row],[Director Name]],Table1[imdb_score]),0.75)</f>
        <v>6.65</v>
      </c>
      <c r="J1012" cm="1">
        <f t="array" ref="J1012">PERCENTILE(IF(Table1[Director Name] = Table1113[[#This Row],[Director Name]],Table1[imdb_score]),1)</f>
        <v>7.3</v>
      </c>
    </row>
    <row r="1013" spans="4:10" hidden="1">
      <c r="D1013" t="s">
        <v>1678</v>
      </c>
      <c r="E1013">
        <f>AVERAGEIF(Table1[Director Name],Table1113[[#This Row],[Director Name]],Table1[imdb_score])</f>
        <v>6.2666666666666657</v>
      </c>
      <c r="F1013">
        <f>COUNTIF(Table1[Director Name],Table1113[[#This Row],[Director Name]])</f>
        <v>3</v>
      </c>
      <c r="G1013" cm="1">
        <f t="array" ref="G1013">PERCENTILE(IF(Table1[Director Name] = Table1113[[#This Row],[Director Name]],Table1[imdb_score]),0.25)</f>
        <v>6.1</v>
      </c>
      <c r="H1013" cm="1">
        <f t="array" ref="H1013">PERCENTILE(IF(Table1[Director Name] = Table1113[[#This Row],[Director Name]],Table1[imdb_score]),0.5)</f>
        <v>6.4</v>
      </c>
      <c r="I1013" cm="1">
        <f t="array" ref="I1013">PERCENTILE(IF(Table1[Director Name] = Table1113[[#This Row],[Director Name]],Table1[imdb_score]),0.75)</f>
        <v>6.5</v>
      </c>
      <c r="J1013" cm="1">
        <f t="array" ref="J1013">PERCENTILE(IF(Table1[Director Name] = Table1113[[#This Row],[Director Name]],Table1[imdb_score]),1)</f>
        <v>6.6</v>
      </c>
    </row>
    <row r="1014" spans="4:10">
      <c r="D1014" t="s">
        <v>611</v>
      </c>
      <c r="E1014">
        <f>AVERAGEIF(Table1[Director Name],Table1113[[#This Row],[Director Name]],Table1[imdb_score])</f>
        <v>6.2571428571428571</v>
      </c>
      <c r="F1014">
        <f>COUNTIF(Table1[Director Name],Table1113[[#This Row],[Director Name]])</f>
        <v>7</v>
      </c>
      <c r="G1014" cm="1">
        <f t="array" ref="G1014">PERCENTILE(IF(Table1[Director Name] = Table1113[[#This Row],[Director Name]],Table1[imdb_score]),0.25)</f>
        <v>5.9</v>
      </c>
      <c r="H1014" cm="1">
        <f t="array" ref="H1014">PERCENTILE(IF(Table1[Director Name] = Table1113[[#This Row],[Director Name]],Table1[imdb_score]),0.5)</f>
        <v>5.9</v>
      </c>
      <c r="I1014" cm="1">
        <f t="array" ref="I1014">PERCENTILE(IF(Table1[Director Name] = Table1113[[#This Row],[Director Name]],Table1[imdb_score]),0.75)</f>
        <v>6.65</v>
      </c>
      <c r="J1014" cm="1">
        <f t="array" ref="J1014">PERCENTILE(IF(Table1[Director Name] = Table1113[[#This Row],[Director Name]],Table1[imdb_score]),1)</f>
        <v>7.8</v>
      </c>
    </row>
    <row r="1015" spans="4:10">
      <c r="D1015" t="s">
        <v>699</v>
      </c>
      <c r="E1015">
        <f>AVERAGEIF(Table1[Director Name],Table1113[[#This Row],[Director Name]],Table1[imdb_score])</f>
        <v>6.25</v>
      </c>
      <c r="F1015">
        <f>COUNTIF(Table1[Director Name],Table1113[[#This Row],[Director Name]])</f>
        <v>6</v>
      </c>
      <c r="G1015" cm="1">
        <f t="array" ref="G1015">PERCENTILE(IF(Table1[Director Name] = Table1113[[#This Row],[Director Name]],Table1[imdb_score]),0.25)</f>
        <v>5.7249999999999996</v>
      </c>
      <c r="H1015" cm="1">
        <f t="array" ref="H1015">PERCENTILE(IF(Table1[Director Name] = Table1113[[#This Row],[Director Name]],Table1[imdb_score]),0.5)</f>
        <v>6.35</v>
      </c>
      <c r="I1015" cm="1">
        <f t="array" ref="I1015">PERCENTILE(IF(Table1[Director Name] = Table1113[[#This Row],[Director Name]],Table1[imdb_score]),0.75)</f>
        <v>6.6749999999999998</v>
      </c>
      <c r="J1015" cm="1">
        <f t="array" ref="J1015">PERCENTILE(IF(Table1[Director Name] = Table1113[[#This Row],[Director Name]],Table1[imdb_score]),1)</f>
        <v>7</v>
      </c>
    </row>
    <row r="1016" spans="4:10" hidden="1">
      <c r="D1016" t="s">
        <v>3131</v>
      </c>
      <c r="E1016">
        <f>AVERAGEIF(Table1[Director Name],Table1113[[#This Row],[Director Name]],Table1[imdb_score])</f>
        <v>6.25</v>
      </c>
      <c r="F1016">
        <f>COUNTIF(Table1[Director Name],Table1113[[#This Row],[Director Name]])</f>
        <v>2</v>
      </c>
      <c r="G1016" cm="1">
        <f t="array" ref="G1016">PERCENTILE(IF(Table1[Director Name] = Table1113[[#This Row],[Director Name]],Table1[imdb_score]),0.25)</f>
        <v>6.1749999999999998</v>
      </c>
      <c r="H1016" cm="1">
        <f t="array" ref="H1016">PERCENTILE(IF(Table1[Director Name] = Table1113[[#This Row],[Director Name]],Table1[imdb_score]),0.5)</f>
        <v>6.25</v>
      </c>
      <c r="I1016" cm="1">
        <f t="array" ref="I1016">PERCENTILE(IF(Table1[Director Name] = Table1113[[#This Row],[Director Name]],Table1[imdb_score]),0.75)</f>
        <v>6.3250000000000002</v>
      </c>
      <c r="J1016" cm="1">
        <f t="array" ref="J1016">PERCENTILE(IF(Table1[Director Name] = Table1113[[#This Row],[Director Name]],Table1[imdb_score]),1)</f>
        <v>6.4</v>
      </c>
    </row>
    <row r="1017" spans="4:10" hidden="1">
      <c r="D1017" t="s">
        <v>3150</v>
      </c>
      <c r="E1017">
        <f>AVERAGEIF(Table1[Director Name],Table1113[[#This Row],[Director Name]],Table1[imdb_score])</f>
        <v>6.25</v>
      </c>
      <c r="F1017">
        <f>COUNTIF(Table1[Director Name],Table1113[[#This Row],[Director Name]])</f>
        <v>2</v>
      </c>
      <c r="G1017" cm="1">
        <f t="array" ref="G1017">PERCENTILE(IF(Table1[Director Name] = Table1113[[#This Row],[Director Name]],Table1[imdb_score]),0.25)</f>
        <v>5.625</v>
      </c>
      <c r="H1017" cm="1">
        <f t="array" ref="H1017">PERCENTILE(IF(Table1[Director Name] = Table1113[[#This Row],[Director Name]],Table1[imdb_score]),0.5)</f>
        <v>6.25</v>
      </c>
      <c r="I1017" cm="1">
        <f t="array" ref="I1017">PERCENTILE(IF(Table1[Director Name] = Table1113[[#This Row],[Director Name]],Table1[imdb_score]),0.75)</f>
        <v>6.875</v>
      </c>
      <c r="J1017" cm="1">
        <f t="array" ref="J1017">PERCENTILE(IF(Table1[Director Name] = Table1113[[#This Row],[Director Name]],Table1[imdb_score]),1)</f>
        <v>7.5</v>
      </c>
    </row>
    <row r="1018" spans="4:10">
      <c r="D1018" t="s">
        <v>426</v>
      </c>
      <c r="E1018">
        <f>AVERAGEIF(Table1[Director Name],Table1113[[#This Row],[Director Name]],Table1[imdb_score])</f>
        <v>6.2444444444444445</v>
      </c>
      <c r="F1018">
        <f>COUNTIF(Table1[Director Name],Table1113[[#This Row],[Director Name]])</f>
        <v>9</v>
      </c>
      <c r="G1018" cm="1">
        <f t="array" ref="G1018">PERCENTILE(IF(Table1[Director Name] = Table1113[[#This Row],[Director Name]],Table1[imdb_score]),0.25)</f>
        <v>5.9</v>
      </c>
      <c r="H1018" cm="1">
        <f t="array" ref="H1018">PERCENTILE(IF(Table1[Director Name] = Table1113[[#This Row],[Director Name]],Table1[imdb_score]),0.5)</f>
        <v>6.2</v>
      </c>
      <c r="I1018" cm="1">
        <f t="array" ref="I1018">PERCENTILE(IF(Table1[Director Name] = Table1113[[#This Row],[Director Name]],Table1[imdb_score]),0.75)</f>
        <v>6.5</v>
      </c>
      <c r="J1018" cm="1">
        <f t="array" ref="J1018">PERCENTILE(IF(Table1[Director Name] = Table1113[[#This Row],[Director Name]],Table1[imdb_score]),1)</f>
        <v>7.1</v>
      </c>
    </row>
    <row r="1019" spans="4:10" hidden="1">
      <c r="D1019" t="s">
        <v>1235</v>
      </c>
      <c r="E1019">
        <f>AVERAGEIF(Table1[Director Name],Table1113[[#This Row],[Director Name]],Table1[imdb_score])</f>
        <v>6.2333333333333343</v>
      </c>
      <c r="F1019">
        <f>COUNTIF(Table1[Director Name],Table1113[[#This Row],[Director Name]])</f>
        <v>3</v>
      </c>
      <c r="G1019" cm="1">
        <f t="array" ref="G1019">PERCENTILE(IF(Table1[Director Name] = Table1113[[#This Row],[Director Name]],Table1[imdb_score]),0.25)</f>
        <v>6.15</v>
      </c>
      <c r="H1019" cm="1">
        <f t="array" ref="H1019">PERCENTILE(IF(Table1[Director Name] = Table1113[[#This Row],[Director Name]],Table1[imdb_score]),0.5)</f>
        <v>6.3</v>
      </c>
      <c r="I1019" cm="1">
        <f t="array" ref="I1019">PERCENTILE(IF(Table1[Director Name] = Table1113[[#This Row],[Director Name]],Table1[imdb_score]),0.75)</f>
        <v>6.35</v>
      </c>
      <c r="J1019" cm="1">
        <f t="array" ref="J1019">PERCENTILE(IF(Table1[Director Name] = Table1113[[#This Row],[Director Name]],Table1[imdb_score]),1)</f>
        <v>6.4</v>
      </c>
    </row>
    <row r="1020" spans="4:10" hidden="1">
      <c r="D1020" t="s">
        <v>1112</v>
      </c>
      <c r="E1020">
        <f>AVERAGEIF(Table1[Director Name],Table1113[[#This Row],[Director Name]],Table1[imdb_score])</f>
        <v>6.2249999999999996</v>
      </c>
      <c r="F1020">
        <f>COUNTIF(Table1[Director Name],Table1113[[#This Row],[Director Name]])</f>
        <v>4</v>
      </c>
      <c r="G1020" cm="1">
        <f t="array" ref="G1020">PERCENTILE(IF(Table1[Director Name] = Table1113[[#This Row],[Director Name]],Table1[imdb_score]),0.25)</f>
        <v>6.0250000000000004</v>
      </c>
      <c r="H1020" cm="1">
        <f t="array" ref="H1020">PERCENTILE(IF(Table1[Director Name] = Table1113[[#This Row],[Director Name]],Table1[imdb_score]),0.5)</f>
        <v>6.3000000000000007</v>
      </c>
      <c r="I1020" cm="1">
        <f t="array" ref="I1020">PERCENTILE(IF(Table1[Director Name] = Table1113[[#This Row],[Director Name]],Table1[imdb_score]),0.75)</f>
        <v>6.5</v>
      </c>
      <c r="J1020" cm="1">
        <f t="array" ref="J1020">PERCENTILE(IF(Table1[Director Name] = Table1113[[#This Row],[Director Name]],Table1[imdb_score]),1)</f>
        <v>6.8</v>
      </c>
    </row>
    <row r="1021" spans="4:10" hidden="1">
      <c r="D1021" t="s">
        <v>1457</v>
      </c>
      <c r="E1021">
        <f>AVERAGEIF(Table1[Director Name],Table1113[[#This Row],[Director Name]],Table1[imdb_score])</f>
        <v>6.2249999999999996</v>
      </c>
      <c r="F1021">
        <f>COUNTIF(Table1[Director Name],Table1113[[#This Row],[Director Name]])</f>
        <v>4</v>
      </c>
      <c r="G1021" cm="1">
        <f t="array" ref="G1021">PERCENTILE(IF(Table1[Director Name] = Table1113[[#This Row],[Director Name]],Table1[imdb_score]),0.25)</f>
        <v>6.05</v>
      </c>
      <c r="H1021" cm="1">
        <f t="array" ref="H1021">PERCENTILE(IF(Table1[Director Name] = Table1113[[#This Row],[Director Name]],Table1[imdb_score]),0.5)</f>
        <v>6.1</v>
      </c>
      <c r="I1021" cm="1">
        <f t="array" ref="I1021">PERCENTILE(IF(Table1[Director Name] = Table1113[[#This Row],[Director Name]],Table1[imdb_score]),0.75)</f>
        <v>6.2749999999999995</v>
      </c>
      <c r="J1021" cm="1">
        <f t="array" ref="J1021">PERCENTILE(IF(Table1[Director Name] = Table1113[[#This Row],[Director Name]],Table1[imdb_score]),1)</f>
        <v>6.8</v>
      </c>
    </row>
    <row r="1022" spans="4:10" hidden="1">
      <c r="D1022" t="s">
        <v>1366</v>
      </c>
      <c r="E1022">
        <f>AVERAGEIF(Table1[Director Name],Table1113[[#This Row],[Director Name]],Table1[imdb_score])</f>
        <v>6.2</v>
      </c>
      <c r="F1022">
        <f>COUNTIF(Table1[Director Name],Table1113[[#This Row],[Director Name]])</f>
        <v>4</v>
      </c>
      <c r="G1022" cm="1">
        <f t="array" ref="G1022">PERCENTILE(IF(Table1[Director Name] = Table1113[[#This Row],[Director Name]],Table1[imdb_score]),0.25)</f>
        <v>6.125</v>
      </c>
      <c r="H1022" cm="1">
        <f t="array" ref="H1022">PERCENTILE(IF(Table1[Director Name] = Table1113[[#This Row],[Director Name]],Table1[imdb_score]),0.5)</f>
        <v>6.45</v>
      </c>
      <c r="I1022" cm="1">
        <f t="array" ref="I1022">PERCENTILE(IF(Table1[Director Name] = Table1113[[#This Row],[Director Name]],Table1[imdb_score]),0.75)</f>
        <v>6.5250000000000004</v>
      </c>
      <c r="J1022" cm="1">
        <f t="array" ref="J1022">PERCENTILE(IF(Table1[Director Name] = Table1113[[#This Row],[Director Name]],Table1[imdb_score]),1)</f>
        <v>6.6</v>
      </c>
    </row>
    <row r="1023" spans="4:10" hidden="1">
      <c r="D1023" t="s">
        <v>1660</v>
      </c>
      <c r="E1023">
        <f>AVERAGEIF(Table1[Director Name],Table1113[[#This Row],[Director Name]],Table1[imdb_score])</f>
        <v>6.2</v>
      </c>
      <c r="F1023">
        <f>COUNTIF(Table1[Director Name],Table1113[[#This Row],[Director Name]])</f>
        <v>3</v>
      </c>
      <c r="G1023" cm="1">
        <f t="array" ref="G1023">PERCENTILE(IF(Table1[Director Name] = Table1113[[#This Row],[Director Name]],Table1[imdb_score]),0.25)</f>
        <v>5.65</v>
      </c>
      <c r="H1023" cm="1">
        <f t="array" ref="H1023">PERCENTILE(IF(Table1[Director Name] = Table1113[[#This Row],[Director Name]],Table1[imdb_score]),0.5)</f>
        <v>6.7</v>
      </c>
      <c r="I1023" cm="1">
        <f t="array" ref="I1023">PERCENTILE(IF(Table1[Director Name] = Table1113[[#This Row],[Director Name]],Table1[imdb_score]),0.75)</f>
        <v>7</v>
      </c>
      <c r="J1023" cm="1">
        <f t="array" ref="J1023">PERCENTILE(IF(Table1[Director Name] = Table1113[[#This Row],[Director Name]],Table1[imdb_score]),1)</f>
        <v>7.3</v>
      </c>
    </row>
    <row r="1024" spans="4:10" hidden="1">
      <c r="D1024" t="s">
        <v>257</v>
      </c>
      <c r="E1024">
        <f>AVERAGEIF(Table1[Director Name],Table1113[[#This Row],[Director Name]],Table1[imdb_score])</f>
        <v>6.2</v>
      </c>
      <c r="F1024">
        <f>COUNTIF(Table1[Director Name],Table1113[[#This Row],[Director Name]])</f>
        <v>3</v>
      </c>
      <c r="G1024" cm="1">
        <f t="array" ref="G1024">PERCENTILE(IF(Table1[Director Name] = Table1113[[#This Row],[Director Name]],Table1[imdb_score]),0.25)</f>
        <v>5.75</v>
      </c>
      <c r="H1024" cm="1">
        <f t="array" ref="H1024">PERCENTILE(IF(Table1[Director Name] = Table1113[[#This Row],[Director Name]],Table1[imdb_score]),0.5)</f>
        <v>6.6</v>
      </c>
      <c r="I1024" cm="1">
        <f t="array" ref="I1024">PERCENTILE(IF(Table1[Director Name] = Table1113[[#This Row],[Director Name]],Table1[imdb_score]),0.75)</f>
        <v>6.85</v>
      </c>
      <c r="J1024" cm="1">
        <f t="array" ref="J1024">PERCENTILE(IF(Table1[Director Name] = Table1113[[#This Row],[Director Name]],Table1[imdb_score]),1)</f>
        <v>7.1</v>
      </c>
    </row>
    <row r="1025" spans="4:10" hidden="1">
      <c r="D1025" t="s">
        <v>2553</v>
      </c>
      <c r="E1025">
        <f>AVERAGEIF(Table1[Director Name],Table1113[[#This Row],[Director Name]],Table1[imdb_score])</f>
        <v>6.2</v>
      </c>
      <c r="F1025">
        <f>COUNTIF(Table1[Director Name],Table1113[[#This Row],[Director Name]])</f>
        <v>2</v>
      </c>
      <c r="G1025" cm="1">
        <f t="array" ref="G1025">PERCENTILE(IF(Table1[Director Name] = Table1113[[#This Row],[Director Name]],Table1[imdb_score]),0.25)</f>
        <v>5.45</v>
      </c>
      <c r="H1025" cm="1">
        <f t="array" ref="H1025">PERCENTILE(IF(Table1[Director Name] = Table1113[[#This Row],[Director Name]],Table1[imdb_score]),0.5)</f>
        <v>6.2</v>
      </c>
      <c r="I1025" cm="1">
        <f t="array" ref="I1025">PERCENTILE(IF(Table1[Director Name] = Table1113[[#This Row],[Director Name]],Table1[imdb_score]),0.75)</f>
        <v>6.95</v>
      </c>
      <c r="J1025" cm="1">
        <f t="array" ref="J1025">PERCENTILE(IF(Table1[Director Name] = Table1113[[#This Row],[Director Name]],Table1[imdb_score]),1)</f>
        <v>7.7</v>
      </c>
    </row>
    <row r="1026" spans="4:10" hidden="1">
      <c r="D1026" t="s">
        <v>2743</v>
      </c>
      <c r="E1026">
        <f>AVERAGEIF(Table1[Director Name],Table1113[[#This Row],[Director Name]],Table1[imdb_score])</f>
        <v>6.2</v>
      </c>
      <c r="F1026">
        <f>COUNTIF(Table1[Director Name],Table1113[[#This Row],[Director Name]])</f>
        <v>2</v>
      </c>
      <c r="G1026" cm="1">
        <f t="array" ref="G1026">PERCENTILE(IF(Table1[Director Name] = Table1113[[#This Row],[Director Name]],Table1[imdb_score]),0.25)</f>
        <v>6.1</v>
      </c>
      <c r="H1026" cm="1">
        <f t="array" ref="H1026">PERCENTILE(IF(Table1[Director Name] = Table1113[[#This Row],[Director Name]],Table1[imdb_score]),0.5)</f>
        <v>6.2</v>
      </c>
      <c r="I1026" cm="1">
        <f t="array" ref="I1026">PERCENTILE(IF(Table1[Director Name] = Table1113[[#This Row],[Director Name]],Table1[imdb_score]),0.75)</f>
        <v>6.3000000000000007</v>
      </c>
      <c r="J1026" cm="1">
        <f t="array" ref="J1026">PERCENTILE(IF(Table1[Director Name] = Table1113[[#This Row],[Director Name]],Table1[imdb_score]),1)</f>
        <v>6.4</v>
      </c>
    </row>
    <row r="1027" spans="4:10" hidden="1">
      <c r="D1027" t="s">
        <v>2459</v>
      </c>
      <c r="E1027">
        <f>AVERAGEIF(Table1[Director Name],Table1113[[#This Row],[Director Name]],Table1[imdb_score])</f>
        <v>6.2</v>
      </c>
      <c r="F1027">
        <f>COUNTIF(Table1[Director Name],Table1113[[#This Row],[Director Name]])</f>
        <v>2</v>
      </c>
      <c r="G1027" cm="1">
        <f t="array" ref="G1027">PERCENTILE(IF(Table1[Director Name] = Table1113[[#This Row],[Director Name]],Table1[imdb_score]),0.25)</f>
        <v>6.2</v>
      </c>
      <c r="H1027" cm="1">
        <f t="array" ref="H1027">PERCENTILE(IF(Table1[Director Name] = Table1113[[#This Row],[Director Name]],Table1[imdb_score]),0.5)</f>
        <v>6.2</v>
      </c>
      <c r="I1027" cm="1">
        <f t="array" ref="I1027">PERCENTILE(IF(Table1[Director Name] = Table1113[[#This Row],[Director Name]],Table1[imdb_score]),0.75)</f>
        <v>6.2</v>
      </c>
      <c r="J1027" cm="1">
        <f t="array" ref="J1027">PERCENTILE(IF(Table1[Director Name] = Table1113[[#This Row],[Director Name]],Table1[imdb_score]),1)</f>
        <v>6.2</v>
      </c>
    </row>
    <row r="1028" spans="4:10" hidden="1">
      <c r="D1028" t="s">
        <v>3237</v>
      </c>
      <c r="E1028">
        <f>AVERAGEIF(Table1[Director Name],Table1113[[#This Row],[Director Name]],Table1[imdb_score])</f>
        <v>6.2</v>
      </c>
      <c r="F1028">
        <f>COUNTIF(Table1[Director Name],Table1113[[#This Row],[Director Name]])</f>
        <v>1</v>
      </c>
      <c r="G1028" cm="1">
        <f t="array" ref="G1028">PERCENTILE(IF(Table1[Director Name] = Table1113[[#This Row],[Director Name]],Table1[imdb_score]),0.25)</f>
        <v>6.2</v>
      </c>
      <c r="H1028" cm="1">
        <f t="array" ref="H1028">PERCENTILE(IF(Table1[Director Name] = Table1113[[#This Row],[Director Name]],Table1[imdb_score]),0.5)</f>
        <v>6.2</v>
      </c>
      <c r="I1028" cm="1">
        <f t="array" ref="I1028">PERCENTILE(IF(Table1[Director Name] = Table1113[[#This Row],[Director Name]],Table1[imdb_score]),0.75)</f>
        <v>6.2</v>
      </c>
      <c r="J1028" cm="1">
        <f t="array" ref="J1028">PERCENTILE(IF(Table1[Director Name] = Table1113[[#This Row],[Director Name]],Table1[imdb_score]),1)</f>
        <v>6.2</v>
      </c>
    </row>
    <row r="1029" spans="4:10" hidden="1">
      <c r="D1029" t="s">
        <v>3287</v>
      </c>
      <c r="E1029">
        <f>AVERAGEIF(Table1[Director Name],Table1113[[#This Row],[Director Name]],Table1[imdb_score])</f>
        <v>6.2</v>
      </c>
      <c r="F1029">
        <f>COUNTIF(Table1[Director Name],Table1113[[#This Row],[Director Name]])</f>
        <v>1</v>
      </c>
      <c r="G1029" cm="1">
        <f t="array" ref="G1029">PERCENTILE(IF(Table1[Director Name] = Table1113[[#This Row],[Director Name]],Table1[imdb_score]),0.25)</f>
        <v>6.2</v>
      </c>
      <c r="H1029" cm="1">
        <f t="array" ref="H1029">PERCENTILE(IF(Table1[Director Name] = Table1113[[#This Row],[Director Name]],Table1[imdb_score]),0.5)</f>
        <v>6.2</v>
      </c>
      <c r="I1029" cm="1">
        <f t="array" ref="I1029">PERCENTILE(IF(Table1[Director Name] = Table1113[[#This Row],[Director Name]],Table1[imdb_score]),0.75)</f>
        <v>6.2</v>
      </c>
      <c r="J1029" cm="1">
        <f t="array" ref="J1029">PERCENTILE(IF(Table1[Director Name] = Table1113[[#This Row],[Director Name]],Table1[imdb_score]),1)</f>
        <v>6.2</v>
      </c>
    </row>
    <row r="1030" spans="4:10" hidden="1">
      <c r="D1030" t="s">
        <v>3309</v>
      </c>
      <c r="E1030">
        <f>AVERAGEIF(Table1[Director Name],Table1113[[#This Row],[Director Name]],Table1[imdb_score])</f>
        <v>6.2</v>
      </c>
      <c r="F1030">
        <f>COUNTIF(Table1[Director Name],Table1113[[#This Row],[Director Name]])</f>
        <v>1</v>
      </c>
      <c r="G1030" cm="1">
        <f t="array" ref="G1030">PERCENTILE(IF(Table1[Director Name] = Table1113[[#This Row],[Director Name]],Table1[imdb_score]),0.25)</f>
        <v>6.2</v>
      </c>
      <c r="H1030" cm="1">
        <f t="array" ref="H1030">PERCENTILE(IF(Table1[Director Name] = Table1113[[#This Row],[Director Name]],Table1[imdb_score]),0.5)</f>
        <v>6.2</v>
      </c>
      <c r="I1030" cm="1">
        <f t="array" ref="I1030">PERCENTILE(IF(Table1[Director Name] = Table1113[[#This Row],[Director Name]],Table1[imdb_score]),0.75)</f>
        <v>6.2</v>
      </c>
      <c r="J1030" cm="1">
        <f t="array" ref="J1030">PERCENTILE(IF(Table1[Director Name] = Table1113[[#This Row],[Director Name]],Table1[imdb_score]),1)</f>
        <v>6.2</v>
      </c>
    </row>
    <row r="1031" spans="4:10" hidden="1">
      <c r="D1031" t="s">
        <v>2264</v>
      </c>
      <c r="E1031">
        <f>AVERAGEIF(Table1[Director Name],Table1113[[#This Row],[Director Name]],Table1[imdb_score])</f>
        <v>6.2</v>
      </c>
      <c r="F1031">
        <f>COUNTIF(Table1[Director Name],Table1113[[#This Row],[Director Name]])</f>
        <v>1</v>
      </c>
      <c r="G1031" cm="1">
        <f t="array" ref="G1031">PERCENTILE(IF(Table1[Director Name] = Table1113[[#This Row],[Director Name]],Table1[imdb_score]),0.25)</f>
        <v>6.2</v>
      </c>
      <c r="H1031" cm="1">
        <f t="array" ref="H1031">PERCENTILE(IF(Table1[Director Name] = Table1113[[#This Row],[Director Name]],Table1[imdb_score]),0.5)</f>
        <v>6.2</v>
      </c>
      <c r="I1031" cm="1">
        <f t="array" ref="I1031">PERCENTILE(IF(Table1[Director Name] = Table1113[[#This Row],[Director Name]],Table1[imdb_score]),0.75)</f>
        <v>6.2</v>
      </c>
      <c r="J1031" cm="1">
        <f t="array" ref="J1031">PERCENTILE(IF(Table1[Director Name] = Table1113[[#This Row],[Director Name]],Table1[imdb_score]),1)</f>
        <v>6.2</v>
      </c>
    </row>
    <row r="1032" spans="4:10" hidden="1">
      <c r="D1032" t="s">
        <v>3511</v>
      </c>
      <c r="E1032">
        <f>AVERAGEIF(Table1[Director Name],Table1113[[#This Row],[Director Name]],Table1[imdb_score])</f>
        <v>6.2</v>
      </c>
      <c r="F1032">
        <f>COUNTIF(Table1[Director Name],Table1113[[#This Row],[Director Name]])</f>
        <v>1</v>
      </c>
      <c r="G1032" cm="1">
        <f t="array" ref="G1032">PERCENTILE(IF(Table1[Director Name] = Table1113[[#This Row],[Director Name]],Table1[imdb_score]),0.25)</f>
        <v>6.2</v>
      </c>
      <c r="H1032" cm="1">
        <f t="array" ref="H1032">PERCENTILE(IF(Table1[Director Name] = Table1113[[#This Row],[Director Name]],Table1[imdb_score]),0.5)</f>
        <v>6.2</v>
      </c>
      <c r="I1032" cm="1">
        <f t="array" ref="I1032">PERCENTILE(IF(Table1[Director Name] = Table1113[[#This Row],[Director Name]],Table1[imdb_score]),0.75)</f>
        <v>6.2</v>
      </c>
      <c r="J1032" cm="1">
        <f t="array" ref="J1032">PERCENTILE(IF(Table1[Director Name] = Table1113[[#This Row],[Director Name]],Table1[imdb_score]),1)</f>
        <v>6.2</v>
      </c>
    </row>
    <row r="1033" spans="4:10" hidden="1">
      <c r="D1033" t="s">
        <v>3615</v>
      </c>
      <c r="E1033">
        <f>AVERAGEIF(Table1[Director Name],Table1113[[#This Row],[Director Name]],Table1[imdb_score])</f>
        <v>6.2</v>
      </c>
      <c r="F1033">
        <f>COUNTIF(Table1[Director Name],Table1113[[#This Row],[Director Name]])</f>
        <v>1</v>
      </c>
      <c r="G1033" cm="1">
        <f t="array" ref="G1033">PERCENTILE(IF(Table1[Director Name] = Table1113[[#This Row],[Director Name]],Table1[imdb_score]),0.25)</f>
        <v>6.2</v>
      </c>
      <c r="H1033" cm="1">
        <f t="array" ref="H1033">PERCENTILE(IF(Table1[Director Name] = Table1113[[#This Row],[Director Name]],Table1[imdb_score]),0.5)</f>
        <v>6.2</v>
      </c>
      <c r="I1033" cm="1">
        <f t="array" ref="I1033">PERCENTILE(IF(Table1[Director Name] = Table1113[[#This Row],[Director Name]],Table1[imdb_score]),0.75)</f>
        <v>6.2</v>
      </c>
      <c r="J1033" cm="1">
        <f t="array" ref="J1033">PERCENTILE(IF(Table1[Director Name] = Table1113[[#This Row],[Director Name]],Table1[imdb_score]),1)</f>
        <v>6.2</v>
      </c>
    </row>
    <row r="1034" spans="4:10" hidden="1">
      <c r="D1034" t="s">
        <v>3671</v>
      </c>
      <c r="E1034">
        <f>AVERAGEIF(Table1[Director Name],Table1113[[#This Row],[Director Name]],Table1[imdb_score])</f>
        <v>6.2</v>
      </c>
      <c r="F1034">
        <f>COUNTIF(Table1[Director Name],Table1113[[#This Row],[Director Name]])</f>
        <v>1</v>
      </c>
      <c r="G1034" cm="1">
        <f t="array" ref="G1034">PERCENTILE(IF(Table1[Director Name] = Table1113[[#This Row],[Director Name]],Table1[imdb_score]),0.25)</f>
        <v>6.2</v>
      </c>
      <c r="H1034" cm="1">
        <f t="array" ref="H1034">PERCENTILE(IF(Table1[Director Name] = Table1113[[#This Row],[Director Name]],Table1[imdb_score]),0.5)</f>
        <v>6.2</v>
      </c>
      <c r="I1034" cm="1">
        <f t="array" ref="I1034">PERCENTILE(IF(Table1[Director Name] = Table1113[[#This Row],[Director Name]],Table1[imdb_score]),0.75)</f>
        <v>6.2</v>
      </c>
      <c r="J1034" cm="1">
        <f t="array" ref="J1034">PERCENTILE(IF(Table1[Director Name] = Table1113[[#This Row],[Director Name]],Table1[imdb_score]),1)</f>
        <v>6.2</v>
      </c>
    </row>
    <row r="1035" spans="4:10" hidden="1">
      <c r="D1035" t="s">
        <v>3934</v>
      </c>
      <c r="E1035">
        <f>AVERAGEIF(Table1[Director Name],Table1113[[#This Row],[Director Name]],Table1[imdb_score])</f>
        <v>6.2</v>
      </c>
      <c r="F1035">
        <f>COUNTIF(Table1[Director Name],Table1113[[#This Row],[Director Name]])</f>
        <v>1</v>
      </c>
      <c r="G1035" cm="1">
        <f t="array" ref="G1035">PERCENTILE(IF(Table1[Director Name] = Table1113[[#This Row],[Director Name]],Table1[imdb_score]),0.25)</f>
        <v>6.2</v>
      </c>
      <c r="H1035" cm="1">
        <f t="array" ref="H1035">PERCENTILE(IF(Table1[Director Name] = Table1113[[#This Row],[Director Name]],Table1[imdb_score]),0.5)</f>
        <v>6.2</v>
      </c>
      <c r="I1035" cm="1">
        <f t="array" ref="I1035">PERCENTILE(IF(Table1[Director Name] = Table1113[[#This Row],[Director Name]],Table1[imdb_score]),0.75)</f>
        <v>6.2</v>
      </c>
      <c r="J1035" cm="1">
        <f t="array" ref="J1035">PERCENTILE(IF(Table1[Director Name] = Table1113[[#This Row],[Director Name]],Table1[imdb_score]),1)</f>
        <v>6.2</v>
      </c>
    </row>
    <row r="1036" spans="4:10" hidden="1">
      <c r="D1036" t="s">
        <v>3949</v>
      </c>
      <c r="E1036">
        <f>AVERAGEIF(Table1[Director Name],Table1113[[#This Row],[Director Name]],Table1[imdb_score])</f>
        <v>6.2</v>
      </c>
      <c r="F1036">
        <f>COUNTIF(Table1[Director Name],Table1113[[#This Row],[Director Name]])</f>
        <v>1</v>
      </c>
      <c r="G1036" cm="1">
        <f t="array" ref="G1036">PERCENTILE(IF(Table1[Director Name] = Table1113[[#This Row],[Director Name]],Table1[imdb_score]),0.25)</f>
        <v>6.2</v>
      </c>
      <c r="H1036" cm="1">
        <f t="array" ref="H1036">PERCENTILE(IF(Table1[Director Name] = Table1113[[#This Row],[Director Name]],Table1[imdb_score]),0.5)</f>
        <v>6.2</v>
      </c>
      <c r="I1036" cm="1">
        <f t="array" ref="I1036">PERCENTILE(IF(Table1[Director Name] = Table1113[[#This Row],[Director Name]],Table1[imdb_score]),0.75)</f>
        <v>6.2</v>
      </c>
      <c r="J1036" cm="1">
        <f t="array" ref="J1036">PERCENTILE(IF(Table1[Director Name] = Table1113[[#This Row],[Director Name]],Table1[imdb_score]),1)</f>
        <v>6.2</v>
      </c>
    </row>
    <row r="1037" spans="4:10" hidden="1">
      <c r="D1037" t="s">
        <v>3990</v>
      </c>
      <c r="E1037">
        <f>AVERAGEIF(Table1[Director Name],Table1113[[#This Row],[Director Name]],Table1[imdb_score])</f>
        <v>6.2</v>
      </c>
      <c r="F1037">
        <f>COUNTIF(Table1[Director Name],Table1113[[#This Row],[Director Name]])</f>
        <v>1</v>
      </c>
      <c r="G1037" cm="1">
        <f t="array" ref="G1037">PERCENTILE(IF(Table1[Director Name] = Table1113[[#This Row],[Director Name]],Table1[imdb_score]),0.25)</f>
        <v>6.2</v>
      </c>
      <c r="H1037" cm="1">
        <f t="array" ref="H1037">PERCENTILE(IF(Table1[Director Name] = Table1113[[#This Row],[Director Name]],Table1[imdb_score]),0.5)</f>
        <v>6.2</v>
      </c>
      <c r="I1037" cm="1">
        <f t="array" ref="I1037">PERCENTILE(IF(Table1[Director Name] = Table1113[[#This Row],[Director Name]],Table1[imdb_score]),0.75)</f>
        <v>6.2</v>
      </c>
      <c r="J1037" cm="1">
        <f t="array" ref="J1037">PERCENTILE(IF(Table1[Director Name] = Table1113[[#This Row],[Director Name]],Table1[imdb_score]),1)</f>
        <v>6.2</v>
      </c>
    </row>
    <row r="1038" spans="4:10" hidden="1">
      <c r="D1038" t="s">
        <v>4316</v>
      </c>
      <c r="E1038">
        <f>AVERAGEIF(Table1[Director Name],Table1113[[#This Row],[Director Name]],Table1[imdb_score])</f>
        <v>6.2</v>
      </c>
      <c r="F1038">
        <f>COUNTIF(Table1[Director Name],Table1113[[#This Row],[Director Name]])</f>
        <v>1</v>
      </c>
      <c r="G1038" cm="1">
        <f t="array" ref="G1038">PERCENTILE(IF(Table1[Director Name] = Table1113[[#This Row],[Director Name]],Table1[imdb_score]),0.25)</f>
        <v>6.2</v>
      </c>
      <c r="H1038" cm="1">
        <f t="array" ref="H1038">PERCENTILE(IF(Table1[Director Name] = Table1113[[#This Row],[Director Name]],Table1[imdb_score]),0.5)</f>
        <v>6.2</v>
      </c>
      <c r="I1038" cm="1">
        <f t="array" ref="I1038">PERCENTILE(IF(Table1[Director Name] = Table1113[[#This Row],[Director Name]],Table1[imdb_score]),0.75)</f>
        <v>6.2</v>
      </c>
      <c r="J1038" cm="1">
        <f t="array" ref="J1038">PERCENTILE(IF(Table1[Director Name] = Table1113[[#This Row],[Director Name]],Table1[imdb_score]),1)</f>
        <v>6.2</v>
      </c>
    </row>
    <row r="1039" spans="4:10" hidden="1">
      <c r="D1039" t="s">
        <v>4318</v>
      </c>
      <c r="E1039">
        <f>AVERAGEIF(Table1[Director Name],Table1113[[#This Row],[Director Name]],Table1[imdb_score])</f>
        <v>6.2</v>
      </c>
      <c r="F1039">
        <f>COUNTIF(Table1[Director Name],Table1113[[#This Row],[Director Name]])</f>
        <v>1</v>
      </c>
      <c r="G1039" cm="1">
        <f t="array" ref="G1039">PERCENTILE(IF(Table1[Director Name] = Table1113[[#This Row],[Director Name]],Table1[imdb_score]),0.25)</f>
        <v>6.2</v>
      </c>
      <c r="H1039" cm="1">
        <f t="array" ref="H1039">PERCENTILE(IF(Table1[Director Name] = Table1113[[#This Row],[Director Name]],Table1[imdb_score]),0.5)</f>
        <v>6.2</v>
      </c>
      <c r="I1039" cm="1">
        <f t="array" ref="I1039">PERCENTILE(IF(Table1[Director Name] = Table1113[[#This Row],[Director Name]],Table1[imdb_score]),0.75)</f>
        <v>6.2</v>
      </c>
      <c r="J1039" cm="1">
        <f t="array" ref="J1039">PERCENTILE(IF(Table1[Director Name] = Table1113[[#This Row],[Director Name]],Table1[imdb_score]),1)</f>
        <v>6.2</v>
      </c>
    </row>
    <row r="1040" spans="4:10" hidden="1">
      <c r="D1040" t="s">
        <v>3439</v>
      </c>
      <c r="E1040">
        <f>AVERAGEIF(Table1[Director Name],Table1113[[#This Row],[Director Name]],Table1[imdb_score])</f>
        <v>6.2</v>
      </c>
      <c r="F1040">
        <f>COUNTIF(Table1[Director Name],Table1113[[#This Row],[Director Name]])</f>
        <v>1</v>
      </c>
      <c r="G1040" cm="1">
        <f t="array" ref="G1040">PERCENTILE(IF(Table1[Director Name] = Table1113[[#This Row],[Director Name]],Table1[imdb_score]),0.25)</f>
        <v>6.2</v>
      </c>
      <c r="H1040" cm="1">
        <f t="array" ref="H1040">PERCENTILE(IF(Table1[Director Name] = Table1113[[#This Row],[Director Name]],Table1[imdb_score]),0.5)</f>
        <v>6.2</v>
      </c>
      <c r="I1040" cm="1">
        <f t="array" ref="I1040">PERCENTILE(IF(Table1[Director Name] = Table1113[[#This Row],[Director Name]],Table1[imdb_score]),0.75)</f>
        <v>6.2</v>
      </c>
      <c r="J1040" cm="1">
        <f t="array" ref="J1040">PERCENTILE(IF(Table1[Director Name] = Table1113[[#This Row],[Director Name]],Table1[imdb_score]),1)</f>
        <v>6.2</v>
      </c>
    </row>
    <row r="1041" spans="4:10" hidden="1">
      <c r="D1041" t="s">
        <v>4557</v>
      </c>
      <c r="E1041">
        <f>AVERAGEIF(Table1[Director Name],Table1113[[#This Row],[Director Name]],Table1[imdb_score])</f>
        <v>6.2</v>
      </c>
      <c r="F1041">
        <f>COUNTIF(Table1[Director Name],Table1113[[#This Row],[Director Name]])</f>
        <v>1</v>
      </c>
      <c r="G1041" cm="1">
        <f t="array" ref="G1041">PERCENTILE(IF(Table1[Director Name] = Table1113[[#This Row],[Director Name]],Table1[imdb_score]),0.25)</f>
        <v>6.2</v>
      </c>
      <c r="H1041" cm="1">
        <f t="array" ref="H1041">PERCENTILE(IF(Table1[Director Name] = Table1113[[#This Row],[Director Name]],Table1[imdb_score]),0.5)</f>
        <v>6.2</v>
      </c>
      <c r="I1041" cm="1">
        <f t="array" ref="I1041">PERCENTILE(IF(Table1[Director Name] = Table1113[[#This Row],[Director Name]],Table1[imdb_score]),0.75)</f>
        <v>6.2</v>
      </c>
      <c r="J1041" cm="1">
        <f t="array" ref="J1041">PERCENTILE(IF(Table1[Director Name] = Table1113[[#This Row],[Director Name]],Table1[imdb_score]),1)</f>
        <v>6.2</v>
      </c>
    </row>
    <row r="1042" spans="4:10" hidden="1">
      <c r="D1042" t="s">
        <v>4561</v>
      </c>
      <c r="E1042">
        <f>AVERAGEIF(Table1[Director Name],Table1113[[#This Row],[Director Name]],Table1[imdb_score])</f>
        <v>6.2</v>
      </c>
      <c r="F1042">
        <f>COUNTIF(Table1[Director Name],Table1113[[#This Row],[Director Name]])</f>
        <v>1</v>
      </c>
      <c r="G1042" cm="1">
        <f t="array" ref="G1042">PERCENTILE(IF(Table1[Director Name] = Table1113[[#This Row],[Director Name]],Table1[imdb_score]),0.25)</f>
        <v>6.2</v>
      </c>
      <c r="H1042" cm="1">
        <f t="array" ref="H1042">PERCENTILE(IF(Table1[Director Name] = Table1113[[#This Row],[Director Name]],Table1[imdb_score]),0.5)</f>
        <v>6.2</v>
      </c>
      <c r="I1042" cm="1">
        <f t="array" ref="I1042">PERCENTILE(IF(Table1[Director Name] = Table1113[[#This Row],[Director Name]],Table1[imdb_score]),0.75)</f>
        <v>6.2</v>
      </c>
      <c r="J1042" cm="1">
        <f t="array" ref="J1042">PERCENTILE(IF(Table1[Director Name] = Table1113[[#This Row],[Director Name]],Table1[imdb_score]),1)</f>
        <v>6.2</v>
      </c>
    </row>
    <row r="1043" spans="4:10" hidden="1">
      <c r="D1043" t="s">
        <v>2656</v>
      </c>
      <c r="E1043">
        <f>AVERAGEIF(Table1[Director Name],Table1113[[#This Row],[Director Name]],Table1[imdb_score])</f>
        <v>6.2</v>
      </c>
      <c r="F1043">
        <f>COUNTIF(Table1[Director Name],Table1113[[#This Row],[Director Name]])</f>
        <v>1</v>
      </c>
      <c r="G1043" cm="1">
        <f t="array" ref="G1043">PERCENTILE(IF(Table1[Director Name] = Table1113[[#This Row],[Director Name]],Table1[imdb_score]),0.25)</f>
        <v>6.2</v>
      </c>
      <c r="H1043" cm="1">
        <f t="array" ref="H1043">PERCENTILE(IF(Table1[Director Name] = Table1113[[#This Row],[Director Name]],Table1[imdb_score]),0.5)</f>
        <v>6.2</v>
      </c>
      <c r="I1043" cm="1">
        <f t="array" ref="I1043">PERCENTILE(IF(Table1[Director Name] = Table1113[[#This Row],[Director Name]],Table1[imdb_score]),0.75)</f>
        <v>6.2</v>
      </c>
      <c r="J1043" cm="1">
        <f t="array" ref="J1043">PERCENTILE(IF(Table1[Director Name] = Table1113[[#This Row],[Director Name]],Table1[imdb_score]),1)</f>
        <v>6.2</v>
      </c>
    </row>
    <row r="1044" spans="4:10" hidden="1">
      <c r="D1044" t="s">
        <v>752</v>
      </c>
      <c r="E1044">
        <f>AVERAGEIF(Table1[Director Name],Table1113[[#This Row],[Director Name]],Table1[imdb_score])</f>
        <v>6.2</v>
      </c>
      <c r="F1044">
        <f>COUNTIF(Table1[Director Name],Table1113[[#This Row],[Director Name]])</f>
        <v>1</v>
      </c>
      <c r="G1044" cm="1">
        <f t="array" ref="G1044">PERCENTILE(IF(Table1[Director Name] = Table1113[[#This Row],[Director Name]],Table1[imdb_score]),0.25)</f>
        <v>6.2</v>
      </c>
      <c r="H1044" cm="1">
        <f t="array" ref="H1044">PERCENTILE(IF(Table1[Director Name] = Table1113[[#This Row],[Director Name]],Table1[imdb_score]),0.5)</f>
        <v>6.2</v>
      </c>
      <c r="I1044" cm="1">
        <f t="array" ref="I1044">PERCENTILE(IF(Table1[Director Name] = Table1113[[#This Row],[Director Name]],Table1[imdb_score]),0.75)</f>
        <v>6.2</v>
      </c>
      <c r="J1044" cm="1">
        <f t="array" ref="J1044">PERCENTILE(IF(Table1[Director Name] = Table1113[[#This Row],[Director Name]],Table1[imdb_score]),1)</f>
        <v>6.2</v>
      </c>
    </row>
    <row r="1045" spans="4:10" hidden="1">
      <c r="D1045" t="s">
        <v>4796</v>
      </c>
      <c r="E1045">
        <f>AVERAGEIF(Table1[Director Name],Table1113[[#This Row],[Director Name]],Table1[imdb_score])</f>
        <v>6.2</v>
      </c>
      <c r="F1045">
        <f>COUNTIF(Table1[Director Name],Table1113[[#This Row],[Director Name]])</f>
        <v>1</v>
      </c>
      <c r="G1045" cm="1">
        <f t="array" ref="G1045">PERCENTILE(IF(Table1[Director Name] = Table1113[[#This Row],[Director Name]],Table1[imdb_score]),0.25)</f>
        <v>6.2</v>
      </c>
      <c r="H1045" cm="1">
        <f t="array" ref="H1045">PERCENTILE(IF(Table1[Director Name] = Table1113[[#This Row],[Director Name]],Table1[imdb_score]),0.5)</f>
        <v>6.2</v>
      </c>
      <c r="I1045" cm="1">
        <f t="array" ref="I1045">PERCENTILE(IF(Table1[Director Name] = Table1113[[#This Row],[Director Name]],Table1[imdb_score]),0.75)</f>
        <v>6.2</v>
      </c>
      <c r="J1045" cm="1">
        <f t="array" ref="J1045">PERCENTILE(IF(Table1[Director Name] = Table1113[[#This Row],[Director Name]],Table1[imdb_score]),1)</f>
        <v>6.2</v>
      </c>
    </row>
    <row r="1046" spans="4:10" hidden="1">
      <c r="D1046" t="s">
        <v>4902</v>
      </c>
      <c r="E1046">
        <f>AVERAGEIF(Table1[Director Name],Table1113[[#This Row],[Director Name]],Table1[imdb_score])</f>
        <v>6.2</v>
      </c>
      <c r="F1046">
        <f>COUNTIF(Table1[Director Name],Table1113[[#This Row],[Director Name]])</f>
        <v>1</v>
      </c>
      <c r="G1046" cm="1">
        <f t="array" ref="G1046">PERCENTILE(IF(Table1[Director Name] = Table1113[[#This Row],[Director Name]],Table1[imdb_score]),0.25)</f>
        <v>6.2</v>
      </c>
      <c r="H1046" cm="1">
        <f t="array" ref="H1046">PERCENTILE(IF(Table1[Director Name] = Table1113[[#This Row],[Director Name]],Table1[imdb_score]),0.5)</f>
        <v>6.2</v>
      </c>
      <c r="I1046" cm="1">
        <f t="array" ref="I1046">PERCENTILE(IF(Table1[Director Name] = Table1113[[#This Row],[Director Name]],Table1[imdb_score]),0.75)</f>
        <v>6.2</v>
      </c>
      <c r="J1046" cm="1">
        <f t="array" ref="J1046">PERCENTILE(IF(Table1[Director Name] = Table1113[[#This Row],[Director Name]],Table1[imdb_score]),1)</f>
        <v>6.2</v>
      </c>
    </row>
    <row r="1047" spans="4:10" hidden="1">
      <c r="D1047" t="s">
        <v>5086</v>
      </c>
      <c r="E1047">
        <f>AVERAGEIF(Table1[Director Name],Table1113[[#This Row],[Director Name]],Table1[imdb_score])</f>
        <v>6.2</v>
      </c>
      <c r="F1047">
        <f>COUNTIF(Table1[Director Name],Table1113[[#This Row],[Director Name]])</f>
        <v>1</v>
      </c>
      <c r="G1047" cm="1">
        <f t="array" ref="G1047">PERCENTILE(IF(Table1[Director Name] = Table1113[[#This Row],[Director Name]],Table1[imdb_score]),0.25)</f>
        <v>6.2</v>
      </c>
      <c r="H1047" cm="1">
        <f t="array" ref="H1047">PERCENTILE(IF(Table1[Director Name] = Table1113[[#This Row],[Director Name]],Table1[imdb_score]),0.5)</f>
        <v>6.2</v>
      </c>
      <c r="I1047" cm="1">
        <f t="array" ref="I1047">PERCENTILE(IF(Table1[Director Name] = Table1113[[#This Row],[Director Name]],Table1[imdb_score]),0.75)</f>
        <v>6.2</v>
      </c>
      <c r="J1047" cm="1">
        <f t="array" ref="J1047">PERCENTILE(IF(Table1[Director Name] = Table1113[[#This Row],[Director Name]],Table1[imdb_score]),1)</f>
        <v>6.2</v>
      </c>
    </row>
    <row r="1048" spans="4:10" hidden="1">
      <c r="D1048" t="s">
        <v>5124</v>
      </c>
      <c r="E1048">
        <f>AVERAGEIF(Table1[Director Name],Table1113[[#This Row],[Director Name]],Table1[imdb_score])</f>
        <v>6.2</v>
      </c>
      <c r="F1048">
        <f>COUNTIF(Table1[Director Name],Table1113[[#This Row],[Director Name]])</f>
        <v>1</v>
      </c>
      <c r="G1048" cm="1">
        <f t="array" ref="G1048">PERCENTILE(IF(Table1[Director Name] = Table1113[[#This Row],[Director Name]],Table1[imdb_score]),0.25)</f>
        <v>6.2</v>
      </c>
      <c r="H1048" cm="1">
        <f t="array" ref="H1048">PERCENTILE(IF(Table1[Director Name] = Table1113[[#This Row],[Director Name]],Table1[imdb_score]),0.5)</f>
        <v>6.2</v>
      </c>
      <c r="I1048" cm="1">
        <f t="array" ref="I1048">PERCENTILE(IF(Table1[Director Name] = Table1113[[#This Row],[Director Name]],Table1[imdb_score]),0.75)</f>
        <v>6.2</v>
      </c>
      <c r="J1048" cm="1">
        <f t="array" ref="J1048">PERCENTILE(IF(Table1[Director Name] = Table1113[[#This Row],[Director Name]],Table1[imdb_score]),1)</f>
        <v>6.2</v>
      </c>
    </row>
    <row r="1049" spans="4:10" hidden="1">
      <c r="D1049" t="s">
        <v>5184</v>
      </c>
      <c r="E1049">
        <f>AVERAGEIF(Table1[Director Name],Table1113[[#This Row],[Director Name]],Table1[imdb_score])</f>
        <v>6.2</v>
      </c>
      <c r="F1049">
        <f>COUNTIF(Table1[Director Name],Table1113[[#This Row],[Director Name]])</f>
        <v>1</v>
      </c>
      <c r="G1049" cm="1">
        <f t="array" ref="G1049">PERCENTILE(IF(Table1[Director Name] = Table1113[[#This Row],[Director Name]],Table1[imdb_score]),0.25)</f>
        <v>6.2</v>
      </c>
      <c r="H1049" cm="1">
        <f t="array" ref="H1049">PERCENTILE(IF(Table1[Director Name] = Table1113[[#This Row],[Director Name]],Table1[imdb_score]),0.5)</f>
        <v>6.2</v>
      </c>
      <c r="I1049" cm="1">
        <f t="array" ref="I1049">PERCENTILE(IF(Table1[Director Name] = Table1113[[#This Row],[Director Name]],Table1[imdb_score]),0.75)</f>
        <v>6.2</v>
      </c>
      <c r="J1049" cm="1">
        <f t="array" ref="J1049">PERCENTILE(IF(Table1[Director Name] = Table1113[[#This Row],[Director Name]],Table1[imdb_score]),1)</f>
        <v>6.2</v>
      </c>
    </row>
    <row r="1050" spans="4:10" hidden="1">
      <c r="D1050" t="s">
        <v>5257</v>
      </c>
      <c r="E1050">
        <f>AVERAGEIF(Table1[Director Name],Table1113[[#This Row],[Director Name]],Table1[imdb_score])</f>
        <v>6.2</v>
      </c>
      <c r="F1050">
        <f>COUNTIF(Table1[Director Name],Table1113[[#This Row],[Director Name]])</f>
        <v>1</v>
      </c>
      <c r="G1050" cm="1">
        <f t="array" ref="G1050">PERCENTILE(IF(Table1[Director Name] = Table1113[[#This Row],[Director Name]],Table1[imdb_score]),0.25)</f>
        <v>6.2</v>
      </c>
      <c r="H1050" cm="1">
        <f t="array" ref="H1050">PERCENTILE(IF(Table1[Director Name] = Table1113[[#This Row],[Director Name]],Table1[imdb_score]),0.5)</f>
        <v>6.2</v>
      </c>
      <c r="I1050" cm="1">
        <f t="array" ref="I1050">PERCENTILE(IF(Table1[Director Name] = Table1113[[#This Row],[Director Name]],Table1[imdb_score]),0.75)</f>
        <v>6.2</v>
      </c>
      <c r="J1050" cm="1">
        <f t="array" ref="J1050">PERCENTILE(IF(Table1[Director Name] = Table1113[[#This Row],[Director Name]],Table1[imdb_score]),1)</f>
        <v>6.2</v>
      </c>
    </row>
    <row r="1051" spans="4:10" hidden="1">
      <c r="D1051" t="s">
        <v>5400</v>
      </c>
      <c r="E1051">
        <f>AVERAGEIF(Table1[Director Name],Table1113[[#This Row],[Director Name]],Table1[imdb_score])</f>
        <v>6.2</v>
      </c>
      <c r="F1051">
        <f>COUNTIF(Table1[Director Name],Table1113[[#This Row],[Director Name]])</f>
        <v>1</v>
      </c>
      <c r="G1051" cm="1">
        <f t="array" ref="G1051">PERCENTILE(IF(Table1[Director Name] = Table1113[[#This Row],[Director Name]],Table1[imdb_score]),0.25)</f>
        <v>6.2</v>
      </c>
      <c r="H1051" cm="1">
        <f t="array" ref="H1051">PERCENTILE(IF(Table1[Director Name] = Table1113[[#This Row],[Director Name]],Table1[imdb_score]),0.5)</f>
        <v>6.2</v>
      </c>
      <c r="I1051" cm="1">
        <f t="array" ref="I1051">PERCENTILE(IF(Table1[Director Name] = Table1113[[#This Row],[Director Name]],Table1[imdb_score]),0.75)</f>
        <v>6.2</v>
      </c>
      <c r="J1051" cm="1">
        <f t="array" ref="J1051">PERCENTILE(IF(Table1[Director Name] = Table1113[[#This Row],[Director Name]],Table1[imdb_score]),1)</f>
        <v>6.2</v>
      </c>
    </row>
    <row r="1052" spans="4:10" hidden="1">
      <c r="D1052" t="s">
        <v>3709</v>
      </c>
      <c r="E1052">
        <f>AVERAGEIF(Table1[Director Name],Table1113[[#This Row],[Director Name]],Table1[imdb_score])</f>
        <v>6.2</v>
      </c>
      <c r="F1052">
        <f>COUNTIF(Table1[Director Name],Table1113[[#This Row],[Director Name]])</f>
        <v>1</v>
      </c>
      <c r="G1052" cm="1">
        <f t="array" ref="G1052">PERCENTILE(IF(Table1[Director Name] = Table1113[[#This Row],[Director Name]],Table1[imdb_score]),0.25)</f>
        <v>6.2</v>
      </c>
      <c r="H1052" cm="1">
        <f t="array" ref="H1052">PERCENTILE(IF(Table1[Director Name] = Table1113[[#This Row],[Director Name]],Table1[imdb_score]),0.5)</f>
        <v>6.2</v>
      </c>
      <c r="I1052" cm="1">
        <f t="array" ref="I1052">PERCENTILE(IF(Table1[Director Name] = Table1113[[#This Row],[Director Name]],Table1[imdb_score]),0.75)</f>
        <v>6.2</v>
      </c>
      <c r="J1052" cm="1">
        <f t="array" ref="J1052">PERCENTILE(IF(Table1[Director Name] = Table1113[[#This Row],[Director Name]],Table1[imdb_score]),1)</f>
        <v>6.2</v>
      </c>
    </row>
    <row r="1053" spans="4:10" hidden="1">
      <c r="D1053" t="s">
        <v>5639</v>
      </c>
      <c r="E1053">
        <f>AVERAGEIF(Table1[Director Name],Table1113[[#This Row],[Director Name]],Table1[imdb_score])</f>
        <v>6.2</v>
      </c>
      <c r="F1053">
        <f>COUNTIF(Table1[Director Name],Table1113[[#This Row],[Director Name]])</f>
        <v>1</v>
      </c>
      <c r="G1053" cm="1">
        <f t="array" ref="G1053">PERCENTILE(IF(Table1[Director Name] = Table1113[[#This Row],[Director Name]],Table1[imdb_score]),0.25)</f>
        <v>6.2</v>
      </c>
      <c r="H1053" cm="1">
        <f t="array" ref="H1053">PERCENTILE(IF(Table1[Director Name] = Table1113[[#This Row],[Director Name]],Table1[imdb_score]),0.5)</f>
        <v>6.2</v>
      </c>
      <c r="I1053" cm="1">
        <f t="array" ref="I1053">PERCENTILE(IF(Table1[Director Name] = Table1113[[#This Row],[Director Name]],Table1[imdb_score]),0.75)</f>
        <v>6.2</v>
      </c>
      <c r="J1053" cm="1">
        <f t="array" ref="J1053">PERCENTILE(IF(Table1[Director Name] = Table1113[[#This Row],[Director Name]],Table1[imdb_score]),1)</f>
        <v>6.2</v>
      </c>
    </row>
    <row r="1054" spans="4:10" hidden="1">
      <c r="D1054" t="s">
        <v>5643</v>
      </c>
      <c r="E1054">
        <f>AVERAGEIF(Table1[Director Name],Table1113[[#This Row],[Director Name]],Table1[imdb_score])</f>
        <v>6.2</v>
      </c>
      <c r="F1054">
        <f>COUNTIF(Table1[Director Name],Table1113[[#This Row],[Director Name]])</f>
        <v>1</v>
      </c>
      <c r="G1054" cm="1">
        <f t="array" ref="G1054">PERCENTILE(IF(Table1[Director Name] = Table1113[[#This Row],[Director Name]],Table1[imdb_score]),0.25)</f>
        <v>6.2</v>
      </c>
      <c r="H1054" cm="1">
        <f t="array" ref="H1054">PERCENTILE(IF(Table1[Director Name] = Table1113[[#This Row],[Director Name]],Table1[imdb_score]),0.5)</f>
        <v>6.2</v>
      </c>
      <c r="I1054" cm="1">
        <f t="array" ref="I1054">PERCENTILE(IF(Table1[Director Name] = Table1113[[#This Row],[Director Name]],Table1[imdb_score]),0.75)</f>
        <v>6.2</v>
      </c>
      <c r="J1054" cm="1">
        <f t="array" ref="J1054">PERCENTILE(IF(Table1[Director Name] = Table1113[[#This Row],[Director Name]],Table1[imdb_score]),1)</f>
        <v>6.2</v>
      </c>
    </row>
    <row r="1055" spans="4:10" hidden="1">
      <c r="D1055" t="s">
        <v>5809</v>
      </c>
      <c r="E1055">
        <f>AVERAGEIF(Table1[Director Name],Table1113[[#This Row],[Director Name]],Table1[imdb_score])</f>
        <v>6.2</v>
      </c>
      <c r="F1055">
        <f>COUNTIF(Table1[Director Name],Table1113[[#This Row],[Director Name]])</f>
        <v>1</v>
      </c>
      <c r="G1055" cm="1">
        <f t="array" ref="G1055">PERCENTILE(IF(Table1[Director Name] = Table1113[[#This Row],[Director Name]],Table1[imdb_score]),0.25)</f>
        <v>6.2</v>
      </c>
      <c r="H1055" cm="1">
        <f t="array" ref="H1055">PERCENTILE(IF(Table1[Director Name] = Table1113[[#This Row],[Director Name]],Table1[imdb_score]),0.5)</f>
        <v>6.2</v>
      </c>
      <c r="I1055" cm="1">
        <f t="array" ref="I1055">PERCENTILE(IF(Table1[Director Name] = Table1113[[#This Row],[Director Name]],Table1[imdb_score]),0.75)</f>
        <v>6.2</v>
      </c>
      <c r="J1055" cm="1">
        <f t="array" ref="J1055">PERCENTILE(IF(Table1[Director Name] = Table1113[[#This Row],[Director Name]],Table1[imdb_score]),1)</f>
        <v>6.2</v>
      </c>
    </row>
    <row r="1056" spans="4:10" hidden="1">
      <c r="D1056" t="s">
        <v>5846</v>
      </c>
      <c r="E1056">
        <f>AVERAGEIF(Table1[Director Name],Table1113[[#This Row],[Director Name]],Table1[imdb_score])</f>
        <v>6.2</v>
      </c>
      <c r="F1056">
        <f>COUNTIF(Table1[Director Name],Table1113[[#This Row],[Director Name]])</f>
        <v>1</v>
      </c>
      <c r="G1056" cm="1">
        <f t="array" ref="G1056">PERCENTILE(IF(Table1[Director Name] = Table1113[[#This Row],[Director Name]],Table1[imdb_score]),0.25)</f>
        <v>6.2</v>
      </c>
      <c r="H1056" cm="1">
        <f t="array" ref="H1056">PERCENTILE(IF(Table1[Director Name] = Table1113[[#This Row],[Director Name]],Table1[imdb_score]),0.5)</f>
        <v>6.2</v>
      </c>
      <c r="I1056" cm="1">
        <f t="array" ref="I1056">PERCENTILE(IF(Table1[Director Name] = Table1113[[#This Row],[Director Name]],Table1[imdb_score]),0.75)</f>
        <v>6.2</v>
      </c>
      <c r="J1056" cm="1">
        <f t="array" ref="J1056">PERCENTILE(IF(Table1[Director Name] = Table1113[[#This Row],[Director Name]],Table1[imdb_score]),1)</f>
        <v>6.2</v>
      </c>
    </row>
    <row r="1057" spans="4:10" hidden="1">
      <c r="D1057" t="s">
        <v>6000</v>
      </c>
      <c r="E1057">
        <f>AVERAGEIF(Table1[Director Name],Table1113[[#This Row],[Director Name]],Table1[imdb_score])</f>
        <v>6.2</v>
      </c>
      <c r="F1057">
        <f>COUNTIF(Table1[Director Name],Table1113[[#This Row],[Director Name]])</f>
        <v>1</v>
      </c>
      <c r="G1057" cm="1">
        <f t="array" ref="G1057">PERCENTILE(IF(Table1[Director Name] = Table1113[[#This Row],[Director Name]],Table1[imdb_score]),0.25)</f>
        <v>6.2</v>
      </c>
      <c r="H1057" cm="1">
        <f t="array" ref="H1057">PERCENTILE(IF(Table1[Director Name] = Table1113[[#This Row],[Director Name]],Table1[imdb_score]),0.5)</f>
        <v>6.2</v>
      </c>
      <c r="I1057" cm="1">
        <f t="array" ref="I1057">PERCENTILE(IF(Table1[Director Name] = Table1113[[#This Row],[Director Name]],Table1[imdb_score]),0.75)</f>
        <v>6.2</v>
      </c>
      <c r="J1057" cm="1">
        <f t="array" ref="J1057">PERCENTILE(IF(Table1[Director Name] = Table1113[[#This Row],[Director Name]],Table1[imdb_score]),1)</f>
        <v>6.2</v>
      </c>
    </row>
    <row r="1058" spans="4:10" hidden="1">
      <c r="D1058" t="s">
        <v>4291</v>
      </c>
      <c r="E1058">
        <f>AVERAGEIF(Table1[Director Name],Table1113[[#This Row],[Director Name]],Table1[imdb_score])</f>
        <v>6.2</v>
      </c>
      <c r="F1058">
        <f>COUNTIF(Table1[Director Name],Table1113[[#This Row],[Director Name]])</f>
        <v>1</v>
      </c>
      <c r="G1058" cm="1">
        <f t="array" ref="G1058">PERCENTILE(IF(Table1[Director Name] = Table1113[[#This Row],[Director Name]],Table1[imdb_score]),0.25)</f>
        <v>6.2</v>
      </c>
      <c r="H1058" cm="1">
        <f t="array" ref="H1058">PERCENTILE(IF(Table1[Director Name] = Table1113[[#This Row],[Director Name]],Table1[imdb_score]),0.5)</f>
        <v>6.2</v>
      </c>
      <c r="I1058" cm="1">
        <f t="array" ref="I1058">PERCENTILE(IF(Table1[Director Name] = Table1113[[#This Row],[Director Name]],Table1[imdb_score]),0.75)</f>
        <v>6.2</v>
      </c>
      <c r="J1058" cm="1">
        <f t="array" ref="J1058">PERCENTILE(IF(Table1[Director Name] = Table1113[[#This Row],[Director Name]],Table1[imdb_score]),1)</f>
        <v>6.2</v>
      </c>
    </row>
    <row r="1059" spans="4:10" hidden="1">
      <c r="D1059" t="s">
        <v>5801</v>
      </c>
      <c r="E1059">
        <f>AVERAGEIF(Table1[Director Name],Table1113[[#This Row],[Director Name]],Table1[imdb_score])</f>
        <v>6.2</v>
      </c>
      <c r="F1059">
        <f>COUNTIF(Table1[Director Name],Table1113[[#This Row],[Director Name]])</f>
        <v>1</v>
      </c>
      <c r="G1059" cm="1">
        <f t="array" ref="G1059">PERCENTILE(IF(Table1[Director Name] = Table1113[[#This Row],[Director Name]],Table1[imdb_score]),0.25)</f>
        <v>6.2</v>
      </c>
      <c r="H1059" cm="1">
        <f t="array" ref="H1059">PERCENTILE(IF(Table1[Director Name] = Table1113[[#This Row],[Director Name]],Table1[imdb_score]),0.5)</f>
        <v>6.2</v>
      </c>
      <c r="I1059" cm="1">
        <f t="array" ref="I1059">PERCENTILE(IF(Table1[Director Name] = Table1113[[#This Row],[Director Name]],Table1[imdb_score]),0.75)</f>
        <v>6.2</v>
      </c>
      <c r="J1059" cm="1">
        <f t="array" ref="J1059">PERCENTILE(IF(Table1[Director Name] = Table1113[[#This Row],[Director Name]],Table1[imdb_score]),1)</f>
        <v>6.2</v>
      </c>
    </row>
    <row r="1060" spans="4:10" hidden="1">
      <c r="D1060" t="s">
        <v>6219</v>
      </c>
      <c r="E1060">
        <f>AVERAGEIF(Table1[Director Name],Table1113[[#This Row],[Director Name]],Table1[imdb_score])</f>
        <v>6.2</v>
      </c>
      <c r="F1060">
        <f>COUNTIF(Table1[Director Name],Table1113[[#This Row],[Director Name]])</f>
        <v>1</v>
      </c>
      <c r="G1060" cm="1">
        <f t="array" ref="G1060">PERCENTILE(IF(Table1[Director Name] = Table1113[[#This Row],[Director Name]],Table1[imdb_score]),0.25)</f>
        <v>6.2</v>
      </c>
      <c r="H1060" cm="1">
        <f t="array" ref="H1060">PERCENTILE(IF(Table1[Director Name] = Table1113[[#This Row],[Director Name]],Table1[imdb_score]),0.5)</f>
        <v>6.2</v>
      </c>
      <c r="I1060" cm="1">
        <f t="array" ref="I1060">PERCENTILE(IF(Table1[Director Name] = Table1113[[#This Row],[Director Name]],Table1[imdb_score]),0.75)</f>
        <v>6.2</v>
      </c>
      <c r="J1060" cm="1">
        <f t="array" ref="J1060">PERCENTILE(IF(Table1[Director Name] = Table1113[[#This Row],[Director Name]],Table1[imdb_score]),1)</f>
        <v>6.2</v>
      </c>
    </row>
    <row r="1061" spans="4:10" hidden="1">
      <c r="D1061" t="s">
        <v>6405</v>
      </c>
      <c r="E1061">
        <f>AVERAGEIF(Table1[Director Name],Table1113[[#This Row],[Director Name]],Table1[imdb_score])</f>
        <v>6.2</v>
      </c>
      <c r="F1061">
        <f>COUNTIF(Table1[Director Name],Table1113[[#This Row],[Director Name]])</f>
        <v>1</v>
      </c>
      <c r="G1061" cm="1">
        <f t="array" ref="G1061">PERCENTILE(IF(Table1[Director Name] = Table1113[[#This Row],[Director Name]],Table1[imdb_score]),0.25)</f>
        <v>6.2</v>
      </c>
      <c r="H1061" cm="1">
        <f t="array" ref="H1061">PERCENTILE(IF(Table1[Director Name] = Table1113[[#This Row],[Director Name]],Table1[imdb_score]),0.5)</f>
        <v>6.2</v>
      </c>
      <c r="I1061" cm="1">
        <f t="array" ref="I1061">PERCENTILE(IF(Table1[Director Name] = Table1113[[#This Row],[Director Name]],Table1[imdb_score]),0.75)</f>
        <v>6.2</v>
      </c>
      <c r="J1061" cm="1">
        <f t="array" ref="J1061">PERCENTILE(IF(Table1[Director Name] = Table1113[[#This Row],[Director Name]],Table1[imdb_score]),1)</f>
        <v>6.2</v>
      </c>
    </row>
    <row r="1062" spans="4:10" hidden="1">
      <c r="D1062" t="s">
        <v>6410</v>
      </c>
      <c r="E1062">
        <f>AVERAGEIF(Table1[Director Name],Table1113[[#This Row],[Director Name]],Table1[imdb_score])</f>
        <v>6.2</v>
      </c>
      <c r="F1062">
        <f>COUNTIF(Table1[Director Name],Table1113[[#This Row],[Director Name]])</f>
        <v>1</v>
      </c>
      <c r="G1062" cm="1">
        <f t="array" ref="G1062">PERCENTILE(IF(Table1[Director Name] = Table1113[[#This Row],[Director Name]],Table1[imdb_score]),0.25)</f>
        <v>6.2</v>
      </c>
      <c r="H1062" cm="1">
        <f t="array" ref="H1062">PERCENTILE(IF(Table1[Director Name] = Table1113[[#This Row],[Director Name]],Table1[imdb_score]),0.5)</f>
        <v>6.2</v>
      </c>
      <c r="I1062" cm="1">
        <f t="array" ref="I1062">PERCENTILE(IF(Table1[Director Name] = Table1113[[#This Row],[Director Name]],Table1[imdb_score]),0.75)</f>
        <v>6.2</v>
      </c>
      <c r="J1062" cm="1">
        <f t="array" ref="J1062">PERCENTILE(IF(Table1[Director Name] = Table1113[[#This Row],[Director Name]],Table1[imdb_score]),1)</f>
        <v>6.2</v>
      </c>
    </row>
    <row r="1063" spans="4:10" hidden="1">
      <c r="D1063" t="s">
        <v>6439</v>
      </c>
      <c r="E1063">
        <f>AVERAGEIF(Table1[Director Name],Table1113[[#This Row],[Director Name]],Table1[imdb_score])</f>
        <v>6.2</v>
      </c>
      <c r="F1063">
        <f>COUNTIF(Table1[Director Name],Table1113[[#This Row],[Director Name]])</f>
        <v>1</v>
      </c>
      <c r="G1063" cm="1">
        <f t="array" ref="G1063">PERCENTILE(IF(Table1[Director Name] = Table1113[[#This Row],[Director Name]],Table1[imdb_score]),0.25)</f>
        <v>6.2</v>
      </c>
      <c r="H1063" cm="1">
        <f t="array" ref="H1063">PERCENTILE(IF(Table1[Director Name] = Table1113[[#This Row],[Director Name]],Table1[imdb_score]),0.5)</f>
        <v>6.2</v>
      </c>
      <c r="I1063" cm="1">
        <f t="array" ref="I1063">PERCENTILE(IF(Table1[Director Name] = Table1113[[#This Row],[Director Name]],Table1[imdb_score]),0.75)</f>
        <v>6.2</v>
      </c>
      <c r="J1063" cm="1">
        <f t="array" ref="J1063">PERCENTILE(IF(Table1[Director Name] = Table1113[[#This Row],[Director Name]],Table1[imdb_score]),1)</f>
        <v>6.2</v>
      </c>
    </row>
    <row r="1064" spans="4:10" hidden="1">
      <c r="D1064" t="s">
        <v>1157</v>
      </c>
      <c r="E1064">
        <f>AVERAGEIF(Table1[Director Name],Table1113[[#This Row],[Director Name]],Table1[imdb_score])</f>
        <v>6.1999999999999993</v>
      </c>
      <c r="F1064">
        <f>COUNTIF(Table1[Director Name],Table1113[[#This Row],[Director Name]])</f>
        <v>4</v>
      </c>
      <c r="G1064" cm="1">
        <f t="array" ref="G1064">PERCENTILE(IF(Table1[Director Name] = Table1113[[#This Row],[Director Name]],Table1[imdb_score]),0.25)</f>
        <v>5.85</v>
      </c>
      <c r="H1064" cm="1">
        <f t="array" ref="H1064">PERCENTILE(IF(Table1[Director Name] = Table1113[[#This Row],[Director Name]],Table1[imdb_score]),0.5)</f>
        <v>6.35</v>
      </c>
      <c r="I1064" cm="1">
        <f t="array" ref="I1064">PERCENTILE(IF(Table1[Director Name] = Table1113[[#This Row],[Director Name]],Table1[imdb_score]),0.75)</f>
        <v>6.7</v>
      </c>
      <c r="J1064" cm="1">
        <f t="array" ref="J1064">PERCENTILE(IF(Table1[Director Name] = Table1113[[#This Row],[Director Name]],Table1[imdb_score]),1)</f>
        <v>6.7</v>
      </c>
    </row>
    <row r="1065" spans="4:10" hidden="1">
      <c r="D1065" t="s">
        <v>1329</v>
      </c>
      <c r="E1065">
        <f>AVERAGEIF(Table1[Director Name],Table1113[[#This Row],[Director Name]],Table1[imdb_score])</f>
        <v>6.1999999999999993</v>
      </c>
      <c r="F1065">
        <f>COUNTIF(Table1[Director Name],Table1113[[#This Row],[Director Name]])</f>
        <v>4</v>
      </c>
      <c r="G1065" cm="1">
        <f t="array" ref="G1065">PERCENTILE(IF(Table1[Director Name] = Table1113[[#This Row],[Director Name]],Table1[imdb_score]),0.25)</f>
        <v>6</v>
      </c>
      <c r="H1065" cm="1">
        <f t="array" ref="H1065">PERCENTILE(IF(Table1[Director Name] = Table1113[[#This Row],[Director Name]],Table1[imdb_score]),0.5)</f>
        <v>6.4</v>
      </c>
      <c r="I1065" cm="1">
        <f t="array" ref="I1065">PERCENTILE(IF(Table1[Director Name] = Table1113[[#This Row],[Director Name]],Table1[imdb_score]),0.75)</f>
        <v>6.6</v>
      </c>
      <c r="J1065" cm="1">
        <f t="array" ref="J1065">PERCENTILE(IF(Table1[Director Name] = Table1113[[#This Row],[Director Name]],Table1[imdb_score]),1)</f>
        <v>6.6</v>
      </c>
    </row>
    <row r="1066" spans="4:10" hidden="1">
      <c r="D1066" t="s">
        <v>1534</v>
      </c>
      <c r="E1066">
        <f>AVERAGEIF(Table1[Director Name],Table1113[[#This Row],[Director Name]],Table1[imdb_score])</f>
        <v>6.1999999999999993</v>
      </c>
      <c r="F1066">
        <f>COUNTIF(Table1[Director Name],Table1113[[#This Row],[Director Name]])</f>
        <v>4</v>
      </c>
      <c r="G1066" cm="1">
        <f t="array" ref="G1066">PERCENTILE(IF(Table1[Director Name] = Table1113[[#This Row],[Director Name]],Table1[imdb_score]),0.25)</f>
        <v>6.05</v>
      </c>
      <c r="H1066" cm="1">
        <f t="array" ref="H1066">PERCENTILE(IF(Table1[Director Name] = Table1113[[#This Row],[Director Name]],Table1[imdb_score]),0.5)</f>
        <v>6.25</v>
      </c>
      <c r="I1066" cm="1">
        <f t="array" ref="I1066">PERCENTILE(IF(Table1[Director Name] = Table1113[[#This Row],[Director Name]],Table1[imdb_score]),0.75)</f>
        <v>6.4</v>
      </c>
      <c r="J1066" cm="1">
        <f t="array" ref="J1066">PERCENTILE(IF(Table1[Director Name] = Table1113[[#This Row],[Director Name]],Table1[imdb_score]),1)</f>
        <v>6.7</v>
      </c>
    </row>
    <row r="1067" spans="4:10" hidden="1">
      <c r="D1067" t="s">
        <v>2025</v>
      </c>
      <c r="E1067">
        <f>AVERAGEIF(Table1[Director Name],Table1113[[#This Row],[Director Name]],Table1[imdb_score])</f>
        <v>6.1999999999999993</v>
      </c>
      <c r="F1067">
        <f>COUNTIF(Table1[Director Name],Table1113[[#This Row],[Director Name]])</f>
        <v>2</v>
      </c>
      <c r="G1067" cm="1">
        <f t="array" ref="G1067">PERCENTILE(IF(Table1[Director Name] = Table1113[[#This Row],[Director Name]],Table1[imdb_score]),0.25)</f>
        <v>6.1499999999999995</v>
      </c>
      <c r="H1067" cm="1">
        <f t="array" ref="H1067">PERCENTILE(IF(Table1[Director Name] = Table1113[[#This Row],[Director Name]],Table1[imdb_score]),0.5)</f>
        <v>6.1999999999999993</v>
      </c>
      <c r="I1067" cm="1">
        <f t="array" ref="I1067">PERCENTILE(IF(Table1[Director Name] = Table1113[[#This Row],[Director Name]],Table1[imdb_score]),0.75)</f>
        <v>6.25</v>
      </c>
      <c r="J1067" cm="1">
        <f t="array" ref="J1067">PERCENTILE(IF(Table1[Director Name] = Table1113[[#This Row],[Director Name]],Table1[imdb_score]),1)</f>
        <v>6.3</v>
      </c>
    </row>
    <row r="1068" spans="4:10">
      <c r="D1068" t="s">
        <v>261</v>
      </c>
      <c r="E1068">
        <f>AVERAGEIF(Table1[Director Name],Table1113[[#This Row],[Director Name]],Table1[imdb_score])</f>
        <v>6.1874999999999991</v>
      </c>
      <c r="F1068">
        <f>COUNTIF(Table1[Director Name],Table1113[[#This Row],[Director Name]])</f>
        <v>8</v>
      </c>
      <c r="G1068" cm="1">
        <f t="array" ref="G1068">PERCENTILE(IF(Table1[Director Name] = Table1113[[#This Row],[Director Name]],Table1[imdb_score]),0.25)</f>
        <v>5.7249999999999996</v>
      </c>
      <c r="H1068" cm="1">
        <f t="array" ref="H1068">PERCENTILE(IF(Table1[Director Name] = Table1113[[#This Row],[Director Name]],Table1[imdb_score]),0.5)</f>
        <v>6.4</v>
      </c>
      <c r="I1068" cm="1">
        <f t="array" ref="I1068">PERCENTILE(IF(Table1[Director Name] = Table1113[[#This Row],[Director Name]],Table1[imdb_score]),0.75)</f>
        <v>6.9</v>
      </c>
      <c r="J1068" cm="1">
        <f t="array" ref="J1068">PERCENTILE(IF(Table1[Director Name] = Table1113[[#This Row],[Director Name]],Table1[imdb_score]),1)</f>
        <v>7.1</v>
      </c>
    </row>
    <row r="1069" spans="4:10">
      <c r="D1069" t="s">
        <v>649</v>
      </c>
      <c r="E1069">
        <f>AVERAGEIF(Table1[Director Name],Table1113[[#This Row],[Director Name]],Table1[imdb_score])</f>
        <v>6.1857142857142851</v>
      </c>
      <c r="F1069">
        <f>COUNTIF(Table1[Director Name],Table1113[[#This Row],[Director Name]])</f>
        <v>7</v>
      </c>
      <c r="G1069" cm="1">
        <f t="array" ref="G1069">PERCENTILE(IF(Table1[Director Name] = Table1113[[#This Row],[Director Name]],Table1[imdb_score]),0.25)</f>
        <v>6.4</v>
      </c>
      <c r="H1069" cm="1">
        <f t="array" ref="H1069">PERCENTILE(IF(Table1[Director Name] = Table1113[[#This Row],[Director Name]],Table1[imdb_score]),0.5)</f>
        <v>6.4</v>
      </c>
      <c r="I1069" cm="1">
        <f t="array" ref="I1069">PERCENTILE(IF(Table1[Director Name] = Table1113[[#This Row],[Director Name]],Table1[imdb_score]),0.75)</f>
        <v>6.5</v>
      </c>
      <c r="J1069" cm="1">
        <f t="array" ref="J1069">PERCENTILE(IF(Table1[Director Name] = Table1113[[#This Row],[Director Name]],Table1[imdb_score]),1)</f>
        <v>6.8</v>
      </c>
    </row>
    <row r="1070" spans="4:10" hidden="1">
      <c r="D1070" t="s">
        <v>1641</v>
      </c>
      <c r="E1070">
        <f>AVERAGEIF(Table1[Director Name],Table1113[[#This Row],[Director Name]],Table1[imdb_score])</f>
        <v>6.166666666666667</v>
      </c>
      <c r="F1070">
        <f>COUNTIF(Table1[Director Name],Table1113[[#This Row],[Director Name]])</f>
        <v>3</v>
      </c>
      <c r="G1070" cm="1">
        <f t="array" ref="G1070">PERCENTILE(IF(Table1[Director Name] = Table1113[[#This Row],[Director Name]],Table1[imdb_score]),0.25)</f>
        <v>6</v>
      </c>
      <c r="H1070" cm="1">
        <f t="array" ref="H1070">PERCENTILE(IF(Table1[Director Name] = Table1113[[#This Row],[Director Name]],Table1[imdb_score]),0.5)</f>
        <v>6</v>
      </c>
      <c r="I1070" cm="1">
        <f t="array" ref="I1070">PERCENTILE(IF(Table1[Director Name] = Table1113[[#This Row],[Director Name]],Table1[imdb_score]),0.75)</f>
        <v>6.25</v>
      </c>
      <c r="J1070" cm="1">
        <f t="array" ref="J1070">PERCENTILE(IF(Table1[Director Name] = Table1113[[#This Row],[Director Name]],Table1[imdb_score]),1)</f>
        <v>6.5</v>
      </c>
    </row>
    <row r="1071" spans="4:10" hidden="1">
      <c r="D1071" t="s">
        <v>1705</v>
      </c>
      <c r="E1071">
        <f>AVERAGEIF(Table1[Director Name],Table1113[[#This Row],[Director Name]],Table1[imdb_score])</f>
        <v>6.166666666666667</v>
      </c>
      <c r="F1071">
        <f>COUNTIF(Table1[Director Name],Table1113[[#This Row],[Director Name]])</f>
        <v>3</v>
      </c>
      <c r="G1071" cm="1">
        <f t="array" ref="G1071">PERCENTILE(IF(Table1[Director Name] = Table1113[[#This Row],[Director Name]],Table1[imdb_score]),0.25)</f>
        <v>6</v>
      </c>
      <c r="H1071" cm="1">
        <f t="array" ref="H1071">PERCENTILE(IF(Table1[Director Name] = Table1113[[#This Row],[Director Name]],Table1[imdb_score]),0.5)</f>
        <v>6.5</v>
      </c>
      <c r="I1071" cm="1">
        <f t="array" ref="I1071">PERCENTILE(IF(Table1[Director Name] = Table1113[[#This Row],[Director Name]],Table1[imdb_score]),0.75)</f>
        <v>6.5</v>
      </c>
      <c r="J1071" cm="1">
        <f t="array" ref="J1071">PERCENTILE(IF(Table1[Director Name] = Table1113[[#This Row],[Director Name]],Table1[imdb_score]),1)</f>
        <v>6.5</v>
      </c>
    </row>
    <row r="1072" spans="4:10" hidden="1">
      <c r="D1072" t="s">
        <v>1479</v>
      </c>
      <c r="E1072">
        <f>AVERAGEIF(Table1[Director Name],Table1113[[#This Row],[Director Name]],Table1[imdb_score])</f>
        <v>6.166666666666667</v>
      </c>
      <c r="F1072">
        <f>COUNTIF(Table1[Director Name],Table1113[[#This Row],[Director Name]])</f>
        <v>3</v>
      </c>
      <c r="G1072" cm="1">
        <f t="array" ref="G1072">PERCENTILE(IF(Table1[Director Name] = Table1113[[#This Row],[Director Name]],Table1[imdb_score]),0.25)</f>
        <v>5.6</v>
      </c>
      <c r="H1072" cm="1">
        <f t="array" ref="H1072">PERCENTILE(IF(Table1[Director Name] = Table1113[[#This Row],[Director Name]],Table1[imdb_score]),0.5)</f>
        <v>6.7</v>
      </c>
      <c r="I1072" cm="1">
        <f t="array" ref="I1072">PERCENTILE(IF(Table1[Director Name] = Table1113[[#This Row],[Director Name]],Table1[imdb_score]),0.75)</f>
        <v>7</v>
      </c>
      <c r="J1072" cm="1">
        <f t="array" ref="J1072">PERCENTILE(IF(Table1[Director Name] = Table1113[[#This Row],[Director Name]],Table1[imdb_score]),1)</f>
        <v>7.3</v>
      </c>
    </row>
    <row r="1073" spans="4:10" hidden="1">
      <c r="D1073" t="s">
        <v>2028</v>
      </c>
      <c r="E1073">
        <f>AVERAGEIF(Table1[Director Name],Table1113[[#This Row],[Director Name]],Table1[imdb_score])</f>
        <v>6.166666666666667</v>
      </c>
      <c r="F1073">
        <f>COUNTIF(Table1[Director Name],Table1113[[#This Row],[Director Name]])</f>
        <v>3</v>
      </c>
      <c r="G1073" cm="1">
        <f t="array" ref="G1073">PERCENTILE(IF(Table1[Director Name] = Table1113[[#This Row],[Director Name]],Table1[imdb_score]),0.25)</f>
        <v>5.75</v>
      </c>
      <c r="H1073" cm="1">
        <f t="array" ref="H1073">PERCENTILE(IF(Table1[Director Name] = Table1113[[#This Row],[Director Name]],Table1[imdb_score]),0.5)</f>
        <v>6.5</v>
      </c>
      <c r="I1073" cm="1">
        <f t="array" ref="I1073">PERCENTILE(IF(Table1[Director Name] = Table1113[[#This Row],[Director Name]],Table1[imdb_score]),0.75)</f>
        <v>6.75</v>
      </c>
      <c r="J1073" cm="1">
        <f t="array" ref="J1073">PERCENTILE(IF(Table1[Director Name] = Table1113[[#This Row],[Director Name]],Table1[imdb_score]),1)</f>
        <v>7</v>
      </c>
    </row>
    <row r="1074" spans="4:10" hidden="1">
      <c r="D1074" t="s">
        <v>1128</v>
      </c>
      <c r="E1074">
        <f>AVERAGEIF(Table1[Director Name],Table1113[[#This Row],[Director Name]],Table1[imdb_score])</f>
        <v>6.15</v>
      </c>
      <c r="F1074">
        <f>COUNTIF(Table1[Director Name],Table1113[[#This Row],[Director Name]])</f>
        <v>4</v>
      </c>
      <c r="G1074" cm="1">
        <f t="array" ref="G1074">PERCENTILE(IF(Table1[Director Name] = Table1113[[#This Row],[Director Name]],Table1[imdb_score]),0.25)</f>
        <v>6.05</v>
      </c>
      <c r="H1074" cm="1">
        <f t="array" ref="H1074">PERCENTILE(IF(Table1[Director Name] = Table1113[[#This Row],[Director Name]],Table1[imdb_score]),0.5)</f>
        <v>6.15</v>
      </c>
      <c r="I1074" cm="1">
        <f t="array" ref="I1074">PERCENTILE(IF(Table1[Director Name] = Table1113[[#This Row],[Director Name]],Table1[imdb_score]),0.75)</f>
        <v>6.25</v>
      </c>
      <c r="J1074" cm="1">
        <f t="array" ref="J1074">PERCENTILE(IF(Table1[Director Name] = Table1113[[#This Row],[Director Name]],Table1[imdb_score]),1)</f>
        <v>6.4</v>
      </c>
    </row>
    <row r="1075" spans="4:10" hidden="1">
      <c r="D1075" t="s">
        <v>2505</v>
      </c>
      <c r="E1075">
        <f>AVERAGEIF(Table1[Director Name],Table1113[[#This Row],[Director Name]],Table1[imdb_score])</f>
        <v>6.15</v>
      </c>
      <c r="F1075">
        <f>COUNTIF(Table1[Director Name],Table1113[[#This Row],[Director Name]])</f>
        <v>2</v>
      </c>
      <c r="G1075" cm="1">
        <f t="array" ref="G1075">PERCENTILE(IF(Table1[Director Name] = Table1113[[#This Row],[Director Name]],Table1[imdb_score]),0.25)</f>
        <v>5.5250000000000004</v>
      </c>
      <c r="H1075" cm="1">
        <f t="array" ref="H1075">PERCENTILE(IF(Table1[Director Name] = Table1113[[#This Row],[Director Name]],Table1[imdb_score]),0.5)</f>
        <v>6.15</v>
      </c>
      <c r="I1075" cm="1">
        <f t="array" ref="I1075">PERCENTILE(IF(Table1[Director Name] = Table1113[[#This Row],[Director Name]],Table1[imdb_score]),0.75)</f>
        <v>6.7750000000000004</v>
      </c>
      <c r="J1075" cm="1">
        <f t="array" ref="J1075">PERCENTILE(IF(Table1[Director Name] = Table1113[[#This Row],[Director Name]],Table1[imdb_score]),1)</f>
        <v>7.4</v>
      </c>
    </row>
    <row r="1076" spans="4:10" hidden="1">
      <c r="D1076" t="s">
        <v>2840</v>
      </c>
      <c r="E1076">
        <f>AVERAGEIF(Table1[Director Name],Table1113[[#This Row],[Director Name]],Table1[imdb_score])</f>
        <v>6.15</v>
      </c>
      <c r="F1076">
        <f>COUNTIF(Table1[Director Name],Table1113[[#This Row],[Director Name]])</f>
        <v>2</v>
      </c>
      <c r="G1076" cm="1">
        <f t="array" ref="G1076">PERCENTILE(IF(Table1[Director Name] = Table1113[[#This Row],[Director Name]],Table1[imdb_score]),0.25)</f>
        <v>5.9249999999999998</v>
      </c>
      <c r="H1076" cm="1">
        <f t="array" ref="H1076">PERCENTILE(IF(Table1[Director Name] = Table1113[[#This Row],[Director Name]],Table1[imdb_score]),0.5)</f>
        <v>6.15</v>
      </c>
      <c r="I1076" cm="1">
        <f t="array" ref="I1076">PERCENTILE(IF(Table1[Director Name] = Table1113[[#This Row],[Director Name]],Table1[imdb_score]),0.75)</f>
        <v>6.375</v>
      </c>
      <c r="J1076" cm="1">
        <f t="array" ref="J1076">PERCENTILE(IF(Table1[Director Name] = Table1113[[#This Row],[Director Name]],Table1[imdb_score]),1)</f>
        <v>6.6</v>
      </c>
    </row>
    <row r="1077" spans="4:10" hidden="1">
      <c r="D1077" t="s">
        <v>1407</v>
      </c>
      <c r="E1077">
        <f>AVERAGEIF(Table1[Director Name],Table1113[[#This Row],[Director Name]],Table1[imdb_score])</f>
        <v>6.1499999999999995</v>
      </c>
      <c r="F1077">
        <f>COUNTIF(Table1[Director Name],Table1113[[#This Row],[Director Name]])</f>
        <v>4</v>
      </c>
      <c r="G1077" cm="1">
        <f t="array" ref="G1077">PERCENTILE(IF(Table1[Director Name] = Table1113[[#This Row],[Director Name]],Table1[imdb_score]),0.25)</f>
        <v>5.875</v>
      </c>
      <c r="H1077" cm="1">
        <f t="array" ref="H1077">PERCENTILE(IF(Table1[Director Name] = Table1113[[#This Row],[Director Name]],Table1[imdb_score]),0.5)</f>
        <v>6.35</v>
      </c>
      <c r="I1077" cm="1">
        <f t="array" ref="I1077">PERCENTILE(IF(Table1[Director Name] = Table1113[[#This Row],[Director Name]],Table1[imdb_score]),0.75)</f>
        <v>6.625</v>
      </c>
      <c r="J1077" cm="1">
        <f t="array" ref="J1077">PERCENTILE(IF(Table1[Director Name] = Table1113[[#This Row],[Director Name]],Table1[imdb_score]),1)</f>
        <v>7.3</v>
      </c>
    </row>
    <row r="1078" spans="4:10" hidden="1">
      <c r="D1078" t="s">
        <v>954</v>
      </c>
      <c r="E1078">
        <f>AVERAGEIF(Table1[Director Name],Table1113[[#This Row],[Director Name]],Table1[imdb_score])</f>
        <v>6.1400000000000006</v>
      </c>
      <c r="F1078">
        <f>COUNTIF(Table1[Director Name],Table1113[[#This Row],[Director Name]])</f>
        <v>5</v>
      </c>
      <c r="G1078" cm="1">
        <f t="array" ref="G1078">PERCENTILE(IF(Table1[Director Name] = Table1113[[#This Row],[Director Name]],Table1[imdb_score]),0.25)</f>
        <v>6.1</v>
      </c>
      <c r="H1078" cm="1">
        <f t="array" ref="H1078">PERCENTILE(IF(Table1[Director Name] = Table1113[[#This Row],[Director Name]],Table1[imdb_score]),0.5)</f>
        <v>6.1</v>
      </c>
      <c r="I1078" cm="1">
        <f t="array" ref="I1078">PERCENTILE(IF(Table1[Director Name] = Table1113[[#This Row],[Director Name]],Table1[imdb_score]),0.75)</f>
        <v>6.2</v>
      </c>
      <c r="J1078" cm="1">
        <f t="array" ref="J1078">PERCENTILE(IF(Table1[Director Name] = Table1113[[#This Row],[Director Name]],Table1[imdb_score]),1)</f>
        <v>6.8</v>
      </c>
    </row>
    <row r="1079" spans="4:10" hidden="1">
      <c r="D1079" t="s">
        <v>1070</v>
      </c>
      <c r="E1079">
        <f>AVERAGEIF(Table1[Director Name],Table1113[[#This Row],[Director Name]],Table1[imdb_score])</f>
        <v>6.14</v>
      </c>
      <c r="F1079">
        <f>COUNTIF(Table1[Director Name],Table1113[[#This Row],[Director Name]])</f>
        <v>5</v>
      </c>
      <c r="G1079" cm="1">
        <f t="array" ref="G1079">PERCENTILE(IF(Table1[Director Name] = Table1113[[#This Row],[Director Name]],Table1[imdb_score]),0.25)</f>
        <v>5.5</v>
      </c>
      <c r="H1079" cm="1">
        <f t="array" ref="H1079">PERCENTILE(IF(Table1[Director Name] = Table1113[[#This Row],[Director Name]],Table1[imdb_score]),0.5)</f>
        <v>6.2</v>
      </c>
      <c r="I1079" cm="1">
        <f t="array" ref="I1079">PERCENTILE(IF(Table1[Director Name] = Table1113[[#This Row],[Director Name]],Table1[imdb_score]),0.75)</f>
        <v>6.7</v>
      </c>
      <c r="J1079" cm="1">
        <f t="array" ref="J1079">PERCENTILE(IF(Table1[Director Name] = Table1113[[#This Row],[Director Name]],Table1[imdb_score]),1)</f>
        <v>6.8</v>
      </c>
    </row>
    <row r="1080" spans="4:10" hidden="1">
      <c r="D1080" t="s">
        <v>1665</v>
      </c>
      <c r="E1080">
        <f>AVERAGEIF(Table1[Director Name],Table1113[[#This Row],[Director Name]],Table1[imdb_score])</f>
        <v>6.1333333333333329</v>
      </c>
      <c r="F1080">
        <f>COUNTIF(Table1[Director Name],Table1113[[#This Row],[Director Name]])</f>
        <v>3</v>
      </c>
      <c r="G1080" cm="1">
        <f t="array" ref="G1080">PERCENTILE(IF(Table1[Director Name] = Table1113[[#This Row],[Director Name]],Table1[imdb_score]),0.25)</f>
        <v>5.75</v>
      </c>
      <c r="H1080" cm="1">
        <f t="array" ref="H1080">PERCENTILE(IF(Table1[Director Name] = Table1113[[#This Row],[Director Name]],Table1[imdb_score]),0.5)</f>
        <v>6.4</v>
      </c>
      <c r="I1080" cm="1">
        <f t="array" ref="I1080">PERCENTILE(IF(Table1[Director Name] = Table1113[[#This Row],[Director Name]],Table1[imdb_score]),0.75)</f>
        <v>6.65</v>
      </c>
      <c r="J1080" cm="1">
        <f t="array" ref="J1080">PERCENTILE(IF(Table1[Director Name] = Table1113[[#This Row],[Director Name]],Table1[imdb_score]),1)</f>
        <v>6.9</v>
      </c>
    </row>
    <row r="1081" spans="4:10">
      <c r="D1081" t="s">
        <v>665</v>
      </c>
      <c r="E1081">
        <f>AVERAGEIF(Table1[Director Name],Table1113[[#This Row],[Director Name]],Table1[imdb_score])</f>
        <v>6.1285714285714281</v>
      </c>
      <c r="F1081">
        <f>COUNTIF(Table1[Director Name],Table1113[[#This Row],[Director Name]])</f>
        <v>7</v>
      </c>
      <c r="G1081" cm="1">
        <f t="array" ref="G1081">PERCENTILE(IF(Table1[Director Name] = Table1113[[#This Row],[Director Name]],Table1[imdb_score]),0.25)</f>
        <v>5.6</v>
      </c>
      <c r="H1081" cm="1">
        <f t="array" ref="H1081">PERCENTILE(IF(Table1[Director Name] = Table1113[[#This Row],[Director Name]],Table1[imdb_score]),0.5)</f>
        <v>6.2</v>
      </c>
      <c r="I1081" cm="1">
        <f t="array" ref="I1081">PERCENTILE(IF(Table1[Director Name] = Table1113[[#This Row],[Director Name]],Table1[imdb_score]),0.75)</f>
        <v>6.65</v>
      </c>
      <c r="J1081" cm="1">
        <f t="array" ref="J1081">PERCENTILE(IF(Table1[Director Name] = Table1113[[#This Row],[Director Name]],Table1[imdb_score]),1)</f>
        <v>7.3</v>
      </c>
    </row>
    <row r="1082" spans="4:10" hidden="1">
      <c r="D1082" t="s">
        <v>1275</v>
      </c>
      <c r="E1082">
        <f>AVERAGEIF(Table1[Director Name],Table1113[[#This Row],[Director Name]],Table1[imdb_score])</f>
        <v>6.125</v>
      </c>
      <c r="F1082">
        <f>COUNTIF(Table1[Director Name],Table1113[[#This Row],[Director Name]])</f>
        <v>4</v>
      </c>
      <c r="G1082" cm="1">
        <f t="array" ref="G1082">PERCENTILE(IF(Table1[Director Name] = Table1113[[#This Row],[Director Name]],Table1[imdb_score]),0.25)</f>
        <v>5.55</v>
      </c>
      <c r="H1082" cm="1">
        <f t="array" ref="H1082">PERCENTILE(IF(Table1[Director Name] = Table1113[[#This Row],[Director Name]],Table1[imdb_score]),0.5)</f>
        <v>6.2</v>
      </c>
      <c r="I1082" cm="1">
        <f t="array" ref="I1082">PERCENTILE(IF(Table1[Director Name] = Table1113[[#This Row],[Director Name]],Table1[imdb_score]),0.75)</f>
        <v>6.7750000000000004</v>
      </c>
      <c r="J1082" cm="1">
        <f t="array" ref="J1082">PERCENTILE(IF(Table1[Director Name] = Table1113[[#This Row],[Director Name]],Table1[imdb_score]),1)</f>
        <v>7</v>
      </c>
    </row>
    <row r="1083" spans="4:10" hidden="1">
      <c r="D1083" t="s">
        <v>1140</v>
      </c>
      <c r="E1083">
        <f>AVERAGEIF(Table1[Director Name],Table1113[[#This Row],[Director Name]],Table1[imdb_score])</f>
        <v>6.125</v>
      </c>
      <c r="F1083">
        <f>COUNTIF(Table1[Director Name],Table1113[[#This Row],[Director Name]])</f>
        <v>4</v>
      </c>
      <c r="G1083" cm="1">
        <f t="array" ref="G1083">PERCENTILE(IF(Table1[Director Name] = Table1113[[#This Row],[Director Name]],Table1[imdb_score]),0.25)</f>
        <v>5.9749999999999996</v>
      </c>
      <c r="H1083" cm="1">
        <f t="array" ref="H1083">PERCENTILE(IF(Table1[Director Name] = Table1113[[#This Row],[Director Name]],Table1[imdb_score]),0.5)</f>
        <v>6.1999999999999993</v>
      </c>
      <c r="I1083" cm="1">
        <f t="array" ref="I1083">PERCENTILE(IF(Table1[Director Name] = Table1113[[#This Row],[Director Name]],Table1[imdb_score]),0.75)</f>
        <v>6.35</v>
      </c>
      <c r="J1083" cm="1">
        <f t="array" ref="J1083">PERCENTILE(IF(Table1[Director Name] = Table1113[[#This Row],[Director Name]],Table1[imdb_score]),1)</f>
        <v>6.5</v>
      </c>
    </row>
    <row r="1084" spans="4:10" hidden="1">
      <c r="D1084" t="s">
        <v>1561</v>
      </c>
      <c r="E1084">
        <f>AVERAGEIF(Table1[Director Name],Table1113[[#This Row],[Director Name]],Table1[imdb_score])</f>
        <v>6.125</v>
      </c>
      <c r="F1084">
        <f>COUNTIF(Table1[Director Name],Table1113[[#This Row],[Director Name]])</f>
        <v>4</v>
      </c>
      <c r="G1084" cm="1">
        <f t="array" ref="G1084">PERCENTILE(IF(Table1[Director Name] = Table1113[[#This Row],[Director Name]],Table1[imdb_score]),0.25)</f>
        <v>5.9749999999999996</v>
      </c>
      <c r="H1084" cm="1">
        <f t="array" ref="H1084">PERCENTILE(IF(Table1[Director Name] = Table1113[[#This Row],[Director Name]],Table1[imdb_score]),0.5)</f>
        <v>6.1999999999999993</v>
      </c>
      <c r="I1084" cm="1">
        <f t="array" ref="I1084">PERCENTILE(IF(Table1[Director Name] = Table1113[[#This Row],[Director Name]],Table1[imdb_score]),0.75)</f>
        <v>6.35</v>
      </c>
      <c r="J1084" cm="1">
        <f t="array" ref="J1084">PERCENTILE(IF(Table1[Director Name] = Table1113[[#This Row],[Director Name]],Table1[imdb_score]),1)</f>
        <v>6.5</v>
      </c>
    </row>
    <row r="1085" spans="4:10" hidden="1">
      <c r="D1085" t="s">
        <v>1735</v>
      </c>
      <c r="E1085">
        <f>AVERAGEIF(Table1[Director Name],Table1113[[#This Row],[Director Name]],Table1[imdb_score])</f>
        <v>6.1000000000000005</v>
      </c>
      <c r="F1085">
        <f>COUNTIF(Table1[Director Name],Table1113[[#This Row],[Director Name]])</f>
        <v>3</v>
      </c>
      <c r="G1085" cm="1">
        <f t="array" ref="G1085">PERCENTILE(IF(Table1[Director Name] = Table1113[[#This Row],[Director Name]],Table1[imdb_score]),0.25)</f>
        <v>5.9</v>
      </c>
      <c r="H1085" cm="1">
        <f t="array" ref="H1085">PERCENTILE(IF(Table1[Director Name] = Table1113[[#This Row],[Director Name]],Table1[imdb_score]),0.5)</f>
        <v>6.1</v>
      </c>
      <c r="I1085" cm="1">
        <f t="array" ref="I1085">PERCENTILE(IF(Table1[Director Name] = Table1113[[#This Row],[Director Name]],Table1[imdb_score]),0.75)</f>
        <v>6.3</v>
      </c>
      <c r="J1085" cm="1">
        <f t="array" ref="J1085">PERCENTILE(IF(Table1[Director Name] = Table1113[[#This Row],[Director Name]],Table1[imdb_score]),1)</f>
        <v>6.5</v>
      </c>
    </row>
    <row r="1086" spans="4:10" hidden="1">
      <c r="D1086" t="s">
        <v>286</v>
      </c>
      <c r="E1086">
        <f>AVERAGEIF(Table1[Director Name],Table1113[[#This Row],[Director Name]],Table1[imdb_score])</f>
        <v>6.1</v>
      </c>
      <c r="F1086">
        <f>COUNTIF(Table1[Director Name],Table1113[[#This Row],[Director Name]])</f>
        <v>4</v>
      </c>
      <c r="G1086" cm="1">
        <f t="array" ref="G1086">PERCENTILE(IF(Table1[Director Name] = Table1113[[#This Row],[Director Name]],Table1[imdb_score]),0.25)</f>
        <v>5.9249999999999989</v>
      </c>
      <c r="H1086" cm="1">
        <f t="array" ref="H1086">PERCENTILE(IF(Table1[Director Name] = Table1113[[#This Row],[Director Name]],Table1[imdb_score]),0.5)</f>
        <v>7.1999999999999993</v>
      </c>
      <c r="I1086" cm="1">
        <f t="array" ref="I1086">PERCENTILE(IF(Table1[Director Name] = Table1113[[#This Row],[Director Name]],Table1[imdb_score]),0.75)</f>
        <v>7.375</v>
      </c>
      <c r="J1086" cm="1">
        <f t="array" ref="J1086">PERCENTILE(IF(Table1[Director Name] = Table1113[[#This Row],[Director Name]],Table1[imdb_score]),1)</f>
        <v>7.6</v>
      </c>
    </row>
    <row r="1087" spans="4:10" hidden="1">
      <c r="D1087" t="s">
        <v>2273</v>
      </c>
      <c r="E1087">
        <f>AVERAGEIF(Table1[Director Name],Table1113[[#This Row],[Director Name]],Table1[imdb_score])</f>
        <v>6.1</v>
      </c>
      <c r="F1087">
        <f>COUNTIF(Table1[Director Name],Table1113[[#This Row],[Director Name]])</f>
        <v>2</v>
      </c>
      <c r="G1087" cm="1">
        <f t="array" ref="G1087">PERCENTILE(IF(Table1[Director Name] = Table1113[[#This Row],[Director Name]],Table1[imdb_score]),0.25)</f>
        <v>6.1</v>
      </c>
      <c r="H1087" cm="1">
        <f t="array" ref="H1087">PERCENTILE(IF(Table1[Director Name] = Table1113[[#This Row],[Director Name]],Table1[imdb_score]),0.5)</f>
        <v>6.1</v>
      </c>
      <c r="I1087" cm="1">
        <f t="array" ref="I1087">PERCENTILE(IF(Table1[Director Name] = Table1113[[#This Row],[Director Name]],Table1[imdb_score]),0.75)</f>
        <v>6.1</v>
      </c>
      <c r="J1087" cm="1">
        <f t="array" ref="J1087">PERCENTILE(IF(Table1[Director Name] = Table1113[[#This Row],[Director Name]],Table1[imdb_score]),1)</f>
        <v>6.1</v>
      </c>
    </row>
    <row r="1088" spans="4:10" hidden="1">
      <c r="D1088" t="s">
        <v>3016</v>
      </c>
      <c r="E1088">
        <f>AVERAGEIF(Table1[Director Name],Table1113[[#This Row],[Director Name]],Table1[imdb_score])</f>
        <v>6.1</v>
      </c>
      <c r="F1088">
        <f>COUNTIF(Table1[Director Name],Table1113[[#This Row],[Director Name]])</f>
        <v>2</v>
      </c>
      <c r="G1088" cm="1">
        <f t="array" ref="G1088">PERCENTILE(IF(Table1[Director Name] = Table1113[[#This Row],[Director Name]],Table1[imdb_score]),0.25)</f>
        <v>5.8</v>
      </c>
      <c r="H1088" cm="1">
        <f t="array" ref="H1088">PERCENTILE(IF(Table1[Director Name] = Table1113[[#This Row],[Director Name]],Table1[imdb_score]),0.5)</f>
        <v>6.1</v>
      </c>
      <c r="I1088" cm="1">
        <f t="array" ref="I1088">PERCENTILE(IF(Table1[Director Name] = Table1113[[#This Row],[Director Name]],Table1[imdb_score]),0.75)</f>
        <v>6.4</v>
      </c>
      <c r="J1088" cm="1">
        <f t="array" ref="J1088">PERCENTILE(IF(Table1[Director Name] = Table1113[[#This Row],[Director Name]],Table1[imdb_score]),1)</f>
        <v>6.7</v>
      </c>
    </row>
    <row r="1089" spans="4:10" hidden="1">
      <c r="D1089" t="s">
        <v>3071</v>
      </c>
      <c r="E1089">
        <f>AVERAGEIF(Table1[Director Name],Table1113[[#This Row],[Director Name]],Table1[imdb_score])</f>
        <v>6.1</v>
      </c>
      <c r="F1089">
        <f>COUNTIF(Table1[Director Name],Table1113[[#This Row],[Director Name]])</f>
        <v>2</v>
      </c>
      <c r="G1089" cm="1">
        <f t="array" ref="G1089">PERCENTILE(IF(Table1[Director Name] = Table1113[[#This Row],[Director Name]],Table1[imdb_score]),0.25)</f>
        <v>6</v>
      </c>
      <c r="H1089" cm="1">
        <f t="array" ref="H1089">PERCENTILE(IF(Table1[Director Name] = Table1113[[#This Row],[Director Name]],Table1[imdb_score]),0.5)</f>
        <v>6.1</v>
      </c>
      <c r="I1089" cm="1">
        <f t="array" ref="I1089">PERCENTILE(IF(Table1[Director Name] = Table1113[[#This Row],[Director Name]],Table1[imdb_score]),0.75)</f>
        <v>6.2</v>
      </c>
      <c r="J1089" cm="1">
        <f t="array" ref="J1089">PERCENTILE(IF(Table1[Director Name] = Table1113[[#This Row],[Director Name]],Table1[imdb_score]),1)</f>
        <v>6.3</v>
      </c>
    </row>
    <row r="1090" spans="4:10" hidden="1">
      <c r="D1090" t="s">
        <v>3114</v>
      </c>
      <c r="E1090">
        <f>AVERAGEIF(Table1[Director Name],Table1113[[#This Row],[Director Name]],Table1[imdb_score])</f>
        <v>6.1</v>
      </c>
      <c r="F1090">
        <f>COUNTIF(Table1[Director Name],Table1113[[#This Row],[Director Name]])</f>
        <v>2</v>
      </c>
      <c r="G1090" cm="1">
        <f t="array" ref="G1090">PERCENTILE(IF(Table1[Director Name] = Table1113[[#This Row],[Director Name]],Table1[imdb_score]),0.25)</f>
        <v>5.9</v>
      </c>
      <c r="H1090" cm="1">
        <f t="array" ref="H1090">PERCENTILE(IF(Table1[Director Name] = Table1113[[#This Row],[Director Name]],Table1[imdb_score]),0.5)</f>
        <v>6.1</v>
      </c>
      <c r="I1090" cm="1">
        <f t="array" ref="I1090">PERCENTILE(IF(Table1[Director Name] = Table1113[[#This Row],[Director Name]],Table1[imdb_score]),0.75)</f>
        <v>6.3</v>
      </c>
      <c r="J1090" cm="1">
        <f t="array" ref="J1090">PERCENTILE(IF(Table1[Director Name] = Table1113[[#This Row],[Director Name]],Table1[imdb_score]),1)</f>
        <v>6.5</v>
      </c>
    </row>
    <row r="1091" spans="4:10" hidden="1">
      <c r="D1091" t="s">
        <v>3189</v>
      </c>
      <c r="E1091">
        <f>AVERAGEIF(Table1[Director Name],Table1113[[#This Row],[Director Name]],Table1[imdb_score])</f>
        <v>6.1</v>
      </c>
      <c r="F1091">
        <f>COUNTIF(Table1[Director Name],Table1113[[#This Row],[Director Name]])</f>
        <v>1</v>
      </c>
      <c r="G1091" cm="1">
        <f t="array" ref="G1091">PERCENTILE(IF(Table1[Director Name] = Table1113[[#This Row],[Director Name]],Table1[imdb_score]),0.25)</f>
        <v>6.1</v>
      </c>
      <c r="H1091" cm="1">
        <f t="array" ref="H1091">PERCENTILE(IF(Table1[Director Name] = Table1113[[#This Row],[Director Name]],Table1[imdb_score]),0.5)</f>
        <v>6.1</v>
      </c>
      <c r="I1091" cm="1">
        <f t="array" ref="I1091">PERCENTILE(IF(Table1[Director Name] = Table1113[[#This Row],[Director Name]],Table1[imdb_score]),0.75)</f>
        <v>6.1</v>
      </c>
      <c r="J1091" cm="1">
        <f t="array" ref="J1091">PERCENTILE(IF(Table1[Director Name] = Table1113[[#This Row],[Director Name]],Table1[imdb_score]),1)</f>
        <v>6.1</v>
      </c>
    </row>
    <row r="1092" spans="4:10" hidden="1">
      <c r="D1092" t="s">
        <v>3205</v>
      </c>
      <c r="E1092">
        <f>AVERAGEIF(Table1[Director Name],Table1113[[#This Row],[Director Name]],Table1[imdb_score])</f>
        <v>6.1</v>
      </c>
      <c r="F1092">
        <f>COUNTIF(Table1[Director Name],Table1113[[#This Row],[Director Name]])</f>
        <v>1</v>
      </c>
      <c r="G1092" cm="1">
        <f t="array" ref="G1092">PERCENTILE(IF(Table1[Director Name] = Table1113[[#This Row],[Director Name]],Table1[imdb_score]),0.25)</f>
        <v>6.1</v>
      </c>
      <c r="H1092" cm="1">
        <f t="array" ref="H1092">PERCENTILE(IF(Table1[Director Name] = Table1113[[#This Row],[Director Name]],Table1[imdb_score]),0.5)</f>
        <v>6.1</v>
      </c>
      <c r="I1092" cm="1">
        <f t="array" ref="I1092">PERCENTILE(IF(Table1[Director Name] = Table1113[[#This Row],[Director Name]],Table1[imdb_score]),0.75)</f>
        <v>6.1</v>
      </c>
      <c r="J1092" cm="1">
        <f t="array" ref="J1092">PERCENTILE(IF(Table1[Director Name] = Table1113[[#This Row],[Director Name]],Table1[imdb_score]),1)</f>
        <v>6.1</v>
      </c>
    </row>
    <row r="1093" spans="4:10" hidden="1">
      <c r="D1093" t="s">
        <v>3283</v>
      </c>
      <c r="E1093">
        <f>AVERAGEIF(Table1[Director Name],Table1113[[#This Row],[Director Name]],Table1[imdb_score])</f>
        <v>6.1</v>
      </c>
      <c r="F1093">
        <f>COUNTIF(Table1[Director Name],Table1113[[#This Row],[Director Name]])</f>
        <v>1</v>
      </c>
      <c r="G1093" cm="1">
        <f t="array" ref="G1093">PERCENTILE(IF(Table1[Director Name] = Table1113[[#This Row],[Director Name]],Table1[imdb_score]),0.25)</f>
        <v>6.1</v>
      </c>
      <c r="H1093" cm="1">
        <f t="array" ref="H1093">PERCENTILE(IF(Table1[Director Name] = Table1113[[#This Row],[Director Name]],Table1[imdb_score]),0.5)</f>
        <v>6.1</v>
      </c>
      <c r="I1093" cm="1">
        <f t="array" ref="I1093">PERCENTILE(IF(Table1[Director Name] = Table1113[[#This Row],[Director Name]],Table1[imdb_score]),0.75)</f>
        <v>6.1</v>
      </c>
      <c r="J1093" cm="1">
        <f t="array" ref="J1093">PERCENTILE(IF(Table1[Director Name] = Table1113[[#This Row],[Director Name]],Table1[imdb_score]),1)</f>
        <v>6.1</v>
      </c>
    </row>
    <row r="1094" spans="4:10" hidden="1">
      <c r="D1094" t="s">
        <v>2629</v>
      </c>
      <c r="E1094">
        <f>AVERAGEIF(Table1[Director Name],Table1113[[#This Row],[Director Name]],Table1[imdb_score])</f>
        <v>6.1</v>
      </c>
      <c r="F1094">
        <f>COUNTIF(Table1[Director Name],Table1113[[#This Row],[Director Name]])</f>
        <v>1</v>
      </c>
      <c r="G1094" cm="1">
        <f t="array" ref="G1094">PERCENTILE(IF(Table1[Director Name] = Table1113[[#This Row],[Director Name]],Table1[imdb_score]),0.25)</f>
        <v>6.1</v>
      </c>
      <c r="H1094" cm="1">
        <f t="array" ref="H1094">PERCENTILE(IF(Table1[Director Name] = Table1113[[#This Row],[Director Name]],Table1[imdb_score]),0.5)</f>
        <v>6.1</v>
      </c>
      <c r="I1094" cm="1">
        <f t="array" ref="I1094">PERCENTILE(IF(Table1[Director Name] = Table1113[[#This Row],[Director Name]],Table1[imdb_score]),0.75)</f>
        <v>6.1</v>
      </c>
      <c r="J1094" cm="1">
        <f t="array" ref="J1094">PERCENTILE(IF(Table1[Director Name] = Table1113[[#This Row],[Director Name]],Table1[imdb_score]),1)</f>
        <v>6.1</v>
      </c>
    </row>
    <row r="1095" spans="4:10" hidden="1">
      <c r="D1095" t="s">
        <v>3526</v>
      </c>
      <c r="E1095">
        <f>AVERAGEIF(Table1[Director Name],Table1113[[#This Row],[Director Name]],Table1[imdb_score])</f>
        <v>6.1</v>
      </c>
      <c r="F1095">
        <f>COUNTIF(Table1[Director Name],Table1113[[#This Row],[Director Name]])</f>
        <v>1</v>
      </c>
      <c r="G1095" cm="1">
        <f t="array" ref="G1095">PERCENTILE(IF(Table1[Director Name] = Table1113[[#This Row],[Director Name]],Table1[imdb_score]),0.25)</f>
        <v>6.1</v>
      </c>
      <c r="H1095" cm="1">
        <f t="array" ref="H1095">PERCENTILE(IF(Table1[Director Name] = Table1113[[#This Row],[Director Name]],Table1[imdb_score]),0.5)</f>
        <v>6.1</v>
      </c>
      <c r="I1095" cm="1">
        <f t="array" ref="I1095">PERCENTILE(IF(Table1[Director Name] = Table1113[[#This Row],[Director Name]],Table1[imdb_score]),0.75)</f>
        <v>6.1</v>
      </c>
      <c r="J1095" cm="1">
        <f t="array" ref="J1095">PERCENTILE(IF(Table1[Director Name] = Table1113[[#This Row],[Director Name]],Table1[imdb_score]),1)</f>
        <v>6.1</v>
      </c>
    </row>
    <row r="1096" spans="4:10" hidden="1">
      <c r="D1096" t="s">
        <v>3664</v>
      </c>
      <c r="E1096">
        <f>AVERAGEIF(Table1[Director Name],Table1113[[#This Row],[Director Name]],Table1[imdb_score])</f>
        <v>6.1</v>
      </c>
      <c r="F1096">
        <f>COUNTIF(Table1[Director Name],Table1113[[#This Row],[Director Name]])</f>
        <v>1</v>
      </c>
      <c r="G1096" cm="1">
        <f t="array" ref="G1096">PERCENTILE(IF(Table1[Director Name] = Table1113[[#This Row],[Director Name]],Table1[imdb_score]),0.25)</f>
        <v>6.1</v>
      </c>
      <c r="H1096" cm="1">
        <f t="array" ref="H1096">PERCENTILE(IF(Table1[Director Name] = Table1113[[#This Row],[Director Name]],Table1[imdb_score]),0.5)</f>
        <v>6.1</v>
      </c>
      <c r="I1096" cm="1">
        <f t="array" ref="I1096">PERCENTILE(IF(Table1[Director Name] = Table1113[[#This Row],[Director Name]],Table1[imdb_score]),0.75)</f>
        <v>6.1</v>
      </c>
      <c r="J1096" cm="1">
        <f t="array" ref="J1096">PERCENTILE(IF(Table1[Director Name] = Table1113[[#This Row],[Director Name]],Table1[imdb_score]),1)</f>
        <v>6.1</v>
      </c>
    </row>
    <row r="1097" spans="4:10" hidden="1">
      <c r="D1097" t="s">
        <v>3727</v>
      </c>
      <c r="E1097">
        <f>AVERAGEIF(Table1[Director Name],Table1113[[#This Row],[Director Name]],Table1[imdb_score])</f>
        <v>6.1</v>
      </c>
      <c r="F1097">
        <f>COUNTIF(Table1[Director Name],Table1113[[#This Row],[Director Name]])</f>
        <v>1</v>
      </c>
      <c r="G1097" cm="1">
        <f t="array" ref="G1097">PERCENTILE(IF(Table1[Director Name] = Table1113[[#This Row],[Director Name]],Table1[imdb_score]),0.25)</f>
        <v>6.1</v>
      </c>
      <c r="H1097" cm="1">
        <f t="array" ref="H1097">PERCENTILE(IF(Table1[Director Name] = Table1113[[#This Row],[Director Name]],Table1[imdb_score]),0.5)</f>
        <v>6.1</v>
      </c>
      <c r="I1097" cm="1">
        <f t="array" ref="I1097">PERCENTILE(IF(Table1[Director Name] = Table1113[[#This Row],[Director Name]],Table1[imdb_score]),0.75)</f>
        <v>6.1</v>
      </c>
      <c r="J1097" cm="1">
        <f t="array" ref="J1097">PERCENTILE(IF(Table1[Director Name] = Table1113[[#This Row],[Director Name]],Table1[imdb_score]),1)</f>
        <v>6.1</v>
      </c>
    </row>
    <row r="1098" spans="4:10" hidden="1">
      <c r="D1098" t="s">
        <v>3860</v>
      </c>
      <c r="E1098">
        <f>AVERAGEIF(Table1[Director Name],Table1113[[#This Row],[Director Name]],Table1[imdb_score])</f>
        <v>6.1</v>
      </c>
      <c r="F1098">
        <f>COUNTIF(Table1[Director Name],Table1113[[#This Row],[Director Name]])</f>
        <v>1</v>
      </c>
      <c r="G1098" cm="1">
        <f t="array" ref="G1098">PERCENTILE(IF(Table1[Director Name] = Table1113[[#This Row],[Director Name]],Table1[imdb_score]),0.25)</f>
        <v>6.1</v>
      </c>
      <c r="H1098" cm="1">
        <f t="array" ref="H1098">PERCENTILE(IF(Table1[Director Name] = Table1113[[#This Row],[Director Name]],Table1[imdb_score]),0.5)</f>
        <v>6.1</v>
      </c>
      <c r="I1098" cm="1">
        <f t="array" ref="I1098">PERCENTILE(IF(Table1[Director Name] = Table1113[[#This Row],[Director Name]],Table1[imdb_score]),0.75)</f>
        <v>6.1</v>
      </c>
      <c r="J1098" cm="1">
        <f t="array" ref="J1098">PERCENTILE(IF(Table1[Director Name] = Table1113[[#This Row],[Director Name]],Table1[imdb_score]),1)</f>
        <v>6.1</v>
      </c>
    </row>
    <row r="1099" spans="4:10" hidden="1">
      <c r="D1099" t="s">
        <v>3899</v>
      </c>
      <c r="E1099">
        <f>AVERAGEIF(Table1[Director Name],Table1113[[#This Row],[Director Name]],Table1[imdb_score])</f>
        <v>6.1</v>
      </c>
      <c r="F1099">
        <f>COUNTIF(Table1[Director Name],Table1113[[#This Row],[Director Name]])</f>
        <v>1</v>
      </c>
      <c r="G1099" cm="1">
        <f t="array" ref="G1099">PERCENTILE(IF(Table1[Director Name] = Table1113[[#This Row],[Director Name]],Table1[imdb_score]),0.25)</f>
        <v>6.1</v>
      </c>
      <c r="H1099" cm="1">
        <f t="array" ref="H1099">PERCENTILE(IF(Table1[Director Name] = Table1113[[#This Row],[Director Name]],Table1[imdb_score]),0.5)</f>
        <v>6.1</v>
      </c>
      <c r="I1099" cm="1">
        <f t="array" ref="I1099">PERCENTILE(IF(Table1[Director Name] = Table1113[[#This Row],[Director Name]],Table1[imdb_score]),0.75)</f>
        <v>6.1</v>
      </c>
      <c r="J1099" cm="1">
        <f t="array" ref="J1099">PERCENTILE(IF(Table1[Director Name] = Table1113[[#This Row],[Director Name]],Table1[imdb_score]),1)</f>
        <v>6.1</v>
      </c>
    </row>
    <row r="1100" spans="4:10" hidden="1">
      <c r="D1100" t="s">
        <v>3923</v>
      </c>
      <c r="E1100">
        <f>AVERAGEIF(Table1[Director Name],Table1113[[#This Row],[Director Name]],Table1[imdb_score])</f>
        <v>6.1</v>
      </c>
      <c r="F1100">
        <f>COUNTIF(Table1[Director Name],Table1113[[#This Row],[Director Name]])</f>
        <v>1</v>
      </c>
      <c r="G1100" cm="1">
        <f t="array" ref="G1100">PERCENTILE(IF(Table1[Director Name] = Table1113[[#This Row],[Director Name]],Table1[imdb_score]),0.25)</f>
        <v>6.1</v>
      </c>
      <c r="H1100" cm="1">
        <f t="array" ref="H1100">PERCENTILE(IF(Table1[Director Name] = Table1113[[#This Row],[Director Name]],Table1[imdb_score]),0.5)</f>
        <v>6.1</v>
      </c>
      <c r="I1100" cm="1">
        <f t="array" ref="I1100">PERCENTILE(IF(Table1[Director Name] = Table1113[[#This Row],[Director Name]],Table1[imdb_score]),0.75)</f>
        <v>6.1</v>
      </c>
      <c r="J1100" cm="1">
        <f t="array" ref="J1100">PERCENTILE(IF(Table1[Director Name] = Table1113[[#This Row],[Director Name]],Table1[imdb_score]),1)</f>
        <v>6.1</v>
      </c>
    </row>
    <row r="1101" spans="4:10" hidden="1">
      <c r="D1101" t="s">
        <v>4000</v>
      </c>
      <c r="E1101">
        <f>AVERAGEIF(Table1[Director Name],Table1113[[#This Row],[Director Name]],Table1[imdb_score])</f>
        <v>6.1</v>
      </c>
      <c r="F1101">
        <f>COUNTIF(Table1[Director Name],Table1113[[#This Row],[Director Name]])</f>
        <v>1</v>
      </c>
      <c r="G1101" cm="1">
        <f t="array" ref="G1101">PERCENTILE(IF(Table1[Director Name] = Table1113[[#This Row],[Director Name]],Table1[imdb_score]),0.25)</f>
        <v>6.1</v>
      </c>
      <c r="H1101" cm="1">
        <f t="array" ref="H1101">PERCENTILE(IF(Table1[Director Name] = Table1113[[#This Row],[Director Name]],Table1[imdb_score]),0.5)</f>
        <v>6.1</v>
      </c>
      <c r="I1101" cm="1">
        <f t="array" ref="I1101">PERCENTILE(IF(Table1[Director Name] = Table1113[[#This Row],[Director Name]],Table1[imdb_score]),0.75)</f>
        <v>6.1</v>
      </c>
      <c r="J1101" cm="1">
        <f t="array" ref="J1101">PERCENTILE(IF(Table1[Director Name] = Table1113[[#This Row],[Director Name]],Table1[imdb_score]),1)</f>
        <v>6.1</v>
      </c>
    </row>
    <row r="1102" spans="4:10" hidden="1">
      <c r="D1102" t="s">
        <v>4142</v>
      </c>
      <c r="E1102">
        <f>AVERAGEIF(Table1[Director Name],Table1113[[#This Row],[Director Name]],Table1[imdb_score])</f>
        <v>6.1</v>
      </c>
      <c r="F1102">
        <f>COUNTIF(Table1[Director Name],Table1113[[#This Row],[Director Name]])</f>
        <v>1</v>
      </c>
      <c r="G1102" cm="1">
        <f t="array" ref="G1102">PERCENTILE(IF(Table1[Director Name] = Table1113[[#This Row],[Director Name]],Table1[imdb_score]),0.25)</f>
        <v>6.1</v>
      </c>
      <c r="H1102" cm="1">
        <f t="array" ref="H1102">PERCENTILE(IF(Table1[Director Name] = Table1113[[#This Row],[Director Name]],Table1[imdb_score]),0.5)</f>
        <v>6.1</v>
      </c>
      <c r="I1102" cm="1">
        <f t="array" ref="I1102">PERCENTILE(IF(Table1[Director Name] = Table1113[[#This Row],[Director Name]],Table1[imdb_score]),0.75)</f>
        <v>6.1</v>
      </c>
      <c r="J1102" cm="1">
        <f t="array" ref="J1102">PERCENTILE(IF(Table1[Director Name] = Table1113[[#This Row],[Director Name]],Table1[imdb_score]),1)</f>
        <v>6.1</v>
      </c>
    </row>
    <row r="1103" spans="4:10" hidden="1">
      <c r="D1103" t="s">
        <v>4189</v>
      </c>
      <c r="E1103">
        <f>AVERAGEIF(Table1[Director Name],Table1113[[#This Row],[Director Name]],Table1[imdb_score])</f>
        <v>6.1</v>
      </c>
      <c r="F1103">
        <f>COUNTIF(Table1[Director Name],Table1113[[#This Row],[Director Name]])</f>
        <v>1</v>
      </c>
      <c r="G1103" cm="1">
        <f t="array" ref="G1103">PERCENTILE(IF(Table1[Director Name] = Table1113[[#This Row],[Director Name]],Table1[imdb_score]),0.25)</f>
        <v>6.1</v>
      </c>
      <c r="H1103" cm="1">
        <f t="array" ref="H1103">PERCENTILE(IF(Table1[Director Name] = Table1113[[#This Row],[Director Name]],Table1[imdb_score]),0.5)</f>
        <v>6.1</v>
      </c>
      <c r="I1103" cm="1">
        <f t="array" ref="I1103">PERCENTILE(IF(Table1[Director Name] = Table1113[[#This Row],[Director Name]],Table1[imdb_score]),0.75)</f>
        <v>6.1</v>
      </c>
      <c r="J1103" cm="1">
        <f t="array" ref="J1103">PERCENTILE(IF(Table1[Director Name] = Table1113[[#This Row],[Director Name]],Table1[imdb_score]),1)</f>
        <v>6.1</v>
      </c>
    </row>
    <row r="1104" spans="4:10" hidden="1">
      <c r="D1104" t="s">
        <v>4278</v>
      </c>
      <c r="E1104">
        <f>AVERAGEIF(Table1[Director Name],Table1113[[#This Row],[Director Name]],Table1[imdb_score])</f>
        <v>6.1</v>
      </c>
      <c r="F1104">
        <f>COUNTIF(Table1[Director Name],Table1113[[#This Row],[Director Name]])</f>
        <v>1</v>
      </c>
      <c r="G1104" cm="1">
        <f t="array" ref="G1104">PERCENTILE(IF(Table1[Director Name] = Table1113[[#This Row],[Director Name]],Table1[imdb_score]),0.25)</f>
        <v>6.1</v>
      </c>
      <c r="H1104" cm="1">
        <f t="array" ref="H1104">PERCENTILE(IF(Table1[Director Name] = Table1113[[#This Row],[Director Name]],Table1[imdb_score]),0.5)</f>
        <v>6.1</v>
      </c>
      <c r="I1104" cm="1">
        <f t="array" ref="I1104">PERCENTILE(IF(Table1[Director Name] = Table1113[[#This Row],[Director Name]],Table1[imdb_score]),0.75)</f>
        <v>6.1</v>
      </c>
      <c r="J1104" cm="1">
        <f t="array" ref="J1104">PERCENTILE(IF(Table1[Director Name] = Table1113[[#This Row],[Director Name]],Table1[imdb_score]),1)</f>
        <v>6.1</v>
      </c>
    </row>
    <row r="1105" spans="4:10" hidden="1">
      <c r="D1105" t="s">
        <v>4365</v>
      </c>
      <c r="E1105">
        <f>AVERAGEIF(Table1[Director Name],Table1113[[#This Row],[Director Name]],Table1[imdb_score])</f>
        <v>6.1</v>
      </c>
      <c r="F1105">
        <f>COUNTIF(Table1[Director Name],Table1113[[#This Row],[Director Name]])</f>
        <v>1</v>
      </c>
      <c r="G1105" cm="1">
        <f t="array" ref="G1105">PERCENTILE(IF(Table1[Director Name] = Table1113[[#This Row],[Director Name]],Table1[imdb_score]),0.25)</f>
        <v>6.1</v>
      </c>
      <c r="H1105" cm="1">
        <f t="array" ref="H1105">PERCENTILE(IF(Table1[Director Name] = Table1113[[#This Row],[Director Name]],Table1[imdb_score]),0.5)</f>
        <v>6.1</v>
      </c>
      <c r="I1105" cm="1">
        <f t="array" ref="I1105">PERCENTILE(IF(Table1[Director Name] = Table1113[[#This Row],[Director Name]],Table1[imdb_score]),0.75)</f>
        <v>6.1</v>
      </c>
      <c r="J1105" cm="1">
        <f t="array" ref="J1105">PERCENTILE(IF(Table1[Director Name] = Table1113[[#This Row],[Director Name]],Table1[imdb_score]),1)</f>
        <v>6.1</v>
      </c>
    </row>
    <row r="1106" spans="4:10" hidden="1">
      <c r="D1106" t="s">
        <v>2688</v>
      </c>
      <c r="E1106">
        <f>AVERAGEIF(Table1[Director Name],Table1113[[#This Row],[Director Name]],Table1[imdb_score])</f>
        <v>6.1</v>
      </c>
      <c r="F1106">
        <f>COUNTIF(Table1[Director Name],Table1113[[#This Row],[Director Name]])</f>
        <v>1</v>
      </c>
      <c r="G1106" cm="1">
        <f t="array" ref="G1106">PERCENTILE(IF(Table1[Director Name] = Table1113[[#This Row],[Director Name]],Table1[imdb_score]),0.25)</f>
        <v>6.1</v>
      </c>
      <c r="H1106" cm="1">
        <f t="array" ref="H1106">PERCENTILE(IF(Table1[Director Name] = Table1113[[#This Row],[Director Name]],Table1[imdb_score]),0.5)</f>
        <v>6.1</v>
      </c>
      <c r="I1106" cm="1">
        <f t="array" ref="I1106">PERCENTILE(IF(Table1[Director Name] = Table1113[[#This Row],[Director Name]],Table1[imdb_score]),0.75)</f>
        <v>6.1</v>
      </c>
      <c r="J1106" cm="1">
        <f t="array" ref="J1106">PERCENTILE(IF(Table1[Director Name] = Table1113[[#This Row],[Director Name]],Table1[imdb_score]),1)</f>
        <v>6.1</v>
      </c>
    </row>
    <row r="1107" spans="4:10" hidden="1">
      <c r="D1107" t="s">
        <v>4486</v>
      </c>
      <c r="E1107">
        <f>AVERAGEIF(Table1[Director Name],Table1113[[#This Row],[Director Name]],Table1[imdb_score])</f>
        <v>6.1</v>
      </c>
      <c r="F1107">
        <f>COUNTIF(Table1[Director Name],Table1113[[#This Row],[Director Name]])</f>
        <v>1</v>
      </c>
      <c r="G1107" cm="1">
        <f t="array" ref="G1107">PERCENTILE(IF(Table1[Director Name] = Table1113[[#This Row],[Director Name]],Table1[imdb_score]),0.25)</f>
        <v>6.1</v>
      </c>
      <c r="H1107" cm="1">
        <f t="array" ref="H1107">PERCENTILE(IF(Table1[Director Name] = Table1113[[#This Row],[Director Name]],Table1[imdb_score]),0.5)</f>
        <v>6.1</v>
      </c>
      <c r="I1107" cm="1">
        <f t="array" ref="I1107">PERCENTILE(IF(Table1[Director Name] = Table1113[[#This Row],[Director Name]],Table1[imdb_score]),0.75)</f>
        <v>6.1</v>
      </c>
      <c r="J1107" cm="1">
        <f t="array" ref="J1107">PERCENTILE(IF(Table1[Director Name] = Table1113[[#This Row],[Director Name]],Table1[imdb_score]),1)</f>
        <v>6.1</v>
      </c>
    </row>
    <row r="1108" spans="4:10" hidden="1">
      <c r="D1108" t="s">
        <v>4578</v>
      </c>
      <c r="E1108">
        <f>AVERAGEIF(Table1[Director Name],Table1113[[#This Row],[Director Name]],Table1[imdb_score])</f>
        <v>6.1</v>
      </c>
      <c r="F1108">
        <f>COUNTIF(Table1[Director Name],Table1113[[#This Row],[Director Name]])</f>
        <v>1</v>
      </c>
      <c r="G1108" cm="1">
        <f t="array" ref="G1108">PERCENTILE(IF(Table1[Director Name] = Table1113[[#This Row],[Director Name]],Table1[imdb_score]),0.25)</f>
        <v>6.1</v>
      </c>
      <c r="H1108" cm="1">
        <f t="array" ref="H1108">PERCENTILE(IF(Table1[Director Name] = Table1113[[#This Row],[Director Name]],Table1[imdb_score]),0.5)</f>
        <v>6.1</v>
      </c>
      <c r="I1108" cm="1">
        <f t="array" ref="I1108">PERCENTILE(IF(Table1[Director Name] = Table1113[[#This Row],[Director Name]],Table1[imdb_score]),0.75)</f>
        <v>6.1</v>
      </c>
      <c r="J1108" cm="1">
        <f t="array" ref="J1108">PERCENTILE(IF(Table1[Director Name] = Table1113[[#This Row],[Director Name]],Table1[imdb_score]),1)</f>
        <v>6.1</v>
      </c>
    </row>
    <row r="1109" spans="4:10" hidden="1">
      <c r="D1109" t="s">
        <v>4611</v>
      </c>
      <c r="E1109">
        <f>AVERAGEIF(Table1[Director Name],Table1113[[#This Row],[Director Name]],Table1[imdb_score])</f>
        <v>6.1</v>
      </c>
      <c r="F1109">
        <f>COUNTIF(Table1[Director Name],Table1113[[#This Row],[Director Name]])</f>
        <v>1</v>
      </c>
      <c r="G1109" cm="1">
        <f t="array" ref="G1109">PERCENTILE(IF(Table1[Director Name] = Table1113[[#This Row],[Director Name]],Table1[imdb_score]),0.25)</f>
        <v>6.1</v>
      </c>
      <c r="H1109" cm="1">
        <f t="array" ref="H1109">PERCENTILE(IF(Table1[Director Name] = Table1113[[#This Row],[Director Name]],Table1[imdb_score]),0.5)</f>
        <v>6.1</v>
      </c>
      <c r="I1109" cm="1">
        <f t="array" ref="I1109">PERCENTILE(IF(Table1[Director Name] = Table1113[[#This Row],[Director Name]],Table1[imdb_score]),0.75)</f>
        <v>6.1</v>
      </c>
      <c r="J1109" cm="1">
        <f t="array" ref="J1109">PERCENTILE(IF(Table1[Director Name] = Table1113[[#This Row],[Director Name]],Table1[imdb_score]),1)</f>
        <v>6.1</v>
      </c>
    </row>
    <row r="1110" spans="4:10" hidden="1">
      <c r="D1110" t="s">
        <v>4693</v>
      </c>
      <c r="E1110">
        <f>AVERAGEIF(Table1[Director Name],Table1113[[#This Row],[Director Name]],Table1[imdb_score])</f>
        <v>6.1</v>
      </c>
      <c r="F1110">
        <f>COUNTIF(Table1[Director Name],Table1113[[#This Row],[Director Name]])</f>
        <v>1</v>
      </c>
      <c r="G1110" cm="1">
        <f t="array" ref="G1110">PERCENTILE(IF(Table1[Director Name] = Table1113[[#This Row],[Director Name]],Table1[imdb_score]),0.25)</f>
        <v>6.1</v>
      </c>
      <c r="H1110" cm="1">
        <f t="array" ref="H1110">PERCENTILE(IF(Table1[Director Name] = Table1113[[#This Row],[Director Name]],Table1[imdb_score]),0.5)</f>
        <v>6.1</v>
      </c>
      <c r="I1110" cm="1">
        <f t="array" ref="I1110">PERCENTILE(IF(Table1[Director Name] = Table1113[[#This Row],[Director Name]],Table1[imdb_score]),0.75)</f>
        <v>6.1</v>
      </c>
      <c r="J1110" cm="1">
        <f t="array" ref="J1110">PERCENTILE(IF(Table1[Director Name] = Table1113[[#This Row],[Director Name]],Table1[imdb_score]),1)</f>
        <v>6.1</v>
      </c>
    </row>
    <row r="1111" spans="4:10" hidden="1">
      <c r="D1111" t="s">
        <v>2895</v>
      </c>
      <c r="E1111">
        <f>AVERAGEIF(Table1[Director Name],Table1113[[#This Row],[Director Name]],Table1[imdb_score])</f>
        <v>6.1</v>
      </c>
      <c r="F1111">
        <f>COUNTIF(Table1[Director Name],Table1113[[#This Row],[Director Name]])</f>
        <v>1</v>
      </c>
      <c r="G1111" cm="1">
        <f t="array" ref="G1111">PERCENTILE(IF(Table1[Director Name] = Table1113[[#This Row],[Director Name]],Table1[imdb_score]),0.25)</f>
        <v>6.1</v>
      </c>
      <c r="H1111" cm="1">
        <f t="array" ref="H1111">PERCENTILE(IF(Table1[Director Name] = Table1113[[#This Row],[Director Name]],Table1[imdb_score]),0.5)</f>
        <v>6.1</v>
      </c>
      <c r="I1111" cm="1">
        <f t="array" ref="I1111">PERCENTILE(IF(Table1[Director Name] = Table1113[[#This Row],[Director Name]],Table1[imdb_score]),0.75)</f>
        <v>6.1</v>
      </c>
      <c r="J1111" cm="1">
        <f t="array" ref="J1111">PERCENTILE(IF(Table1[Director Name] = Table1113[[#This Row],[Director Name]],Table1[imdb_score]),1)</f>
        <v>6.1</v>
      </c>
    </row>
    <row r="1112" spans="4:10" hidden="1">
      <c r="D1112" t="s">
        <v>4775</v>
      </c>
      <c r="E1112">
        <f>AVERAGEIF(Table1[Director Name],Table1113[[#This Row],[Director Name]],Table1[imdb_score])</f>
        <v>6.1</v>
      </c>
      <c r="F1112">
        <f>COUNTIF(Table1[Director Name],Table1113[[#This Row],[Director Name]])</f>
        <v>1</v>
      </c>
      <c r="G1112" cm="1">
        <f t="array" ref="G1112">PERCENTILE(IF(Table1[Director Name] = Table1113[[#This Row],[Director Name]],Table1[imdb_score]),0.25)</f>
        <v>6.1</v>
      </c>
      <c r="H1112" cm="1">
        <f t="array" ref="H1112">PERCENTILE(IF(Table1[Director Name] = Table1113[[#This Row],[Director Name]],Table1[imdb_score]),0.5)</f>
        <v>6.1</v>
      </c>
      <c r="I1112" cm="1">
        <f t="array" ref="I1112">PERCENTILE(IF(Table1[Director Name] = Table1113[[#This Row],[Director Name]],Table1[imdb_score]),0.75)</f>
        <v>6.1</v>
      </c>
      <c r="J1112" cm="1">
        <f t="array" ref="J1112">PERCENTILE(IF(Table1[Director Name] = Table1113[[#This Row],[Director Name]],Table1[imdb_score]),1)</f>
        <v>6.1</v>
      </c>
    </row>
    <row r="1113" spans="4:10" hidden="1">
      <c r="D1113" t="s">
        <v>3677</v>
      </c>
      <c r="E1113">
        <f>AVERAGEIF(Table1[Director Name],Table1113[[#This Row],[Director Name]],Table1[imdb_score])</f>
        <v>6.1</v>
      </c>
      <c r="F1113">
        <f>COUNTIF(Table1[Director Name],Table1113[[#This Row],[Director Name]])</f>
        <v>1</v>
      </c>
      <c r="G1113" cm="1">
        <f t="array" ref="G1113">PERCENTILE(IF(Table1[Director Name] = Table1113[[#This Row],[Director Name]],Table1[imdb_score]),0.25)</f>
        <v>6.1</v>
      </c>
      <c r="H1113" cm="1">
        <f t="array" ref="H1113">PERCENTILE(IF(Table1[Director Name] = Table1113[[#This Row],[Director Name]],Table1[imdb_score]),0.5)</f>
        <v>6.1</v>
      </c>
      <c r="I1113" cm="1">
        <f t="array" ref="I1113">PERCENTILE(IF(Table1[Director Name] = Table1113[[#This Row],[Director Name]],Table1[imdb_score]),0.75)</f>
        <v>6.1</v>
      </c>
      <c r="J1113" cm="1">
        <f t="array" ref="J1113">PERCENTILE(IF(Table1[Director Name] = Table1113[[#This Row],[Director Name]],Table1[imdb_score]),1)</f>
        <v>6.1</v>
      </c>
    </row>
    <row r="1114" spans="4:10" hidden="1">
      <c r="D1114" t="s">
        <v>4814</v>
      </c>
      <c r="E1114">
        <f>AVERAGEIF(Table1[Director Name],Table1113[[#This Row],[Director Name]],Table1[imdb_score])</f>
        <v>6.1</v>
      </c>
      <c r="F1114">
        <f>COUNTIF(Table1[Director Name],Table1113[[#This Row],[Director Name]])</f>
        <v>1</v>
      </c>
      <c r="G1114" cm="1">
        <f t="array" ref="G1114">PERCENTILE(IF(Table1[Director Name] = Table1113[[#This Row],[Director Name]],Table1[imdb_score]),0.25)</f>
        <v>6.1</v>
      </c>
      <c r="H1114" cm="1">
        <f t="array" ref="H1114">PERCENTILE(IF(Table1[Director Name] = Table1113[[#This Row],[Director Name]],Table1[imdb_score]),0.5)</f>
        <v>6.1</v>
      </c>
      <c r="I1114" cm="1">
        <f t="array" ref="I1114">PERCENTILE(IF(Table1[Director Name] = Table1113[[#This Row],[Director Name]],Table1[imdb_score]),0.75)</f>
        <v>6.1</v>
      </c>
      <c r="J1114" cm="1">
        <f t="array" ref="J1114">PERCENTILE(IF(Table1[Director Name] = Table1113[[#This Row],[Director Name]],Table1[imdb_score]),1)</f>
        <v>6.1</v>
      </c>
    </row>
    <row r="1115" spans="4:10" hidden="1">
      <c r="D1115" t="s">
        <v>4891</v>
      </c>
      <c r="E1115">
        <f>AVERAGEIF(Table1[Director Name],Table1113[[#This Row],[Director Name]],Table1[imdb_score])</f>
        <v>6.1</v>
      </c>
      <c r="F1115">
        <f>COUNTIF(Table1[Director Name],Table1113[[#This Row],[Director Name]])</f>
        <v>1</v>
      </c>
      <c r="G1115" cm="1">
        <f t="array" ref="G1115">PERCENTILE(IF(Table1[Director Name] = Table1113[[#This Row],[Director Name]],Table1[imdb_score]),0.25)</f>
        <v>6.1</v>
      </c>
      <c r="H1115" cm="1">
        <f t="array" ref="H1115">PERCENTILE(IF(Table1[Director Name] = Table1113[[#This Row],[Director Name]],Table1[imdb_score]),0.5)</f>
        <v>6.1</v>
      </c>
      <c r="I1115" cm="1">
        <f t="array" ref="I1115">PERCENTILE(IF(Table1[Director Name] = Table1113[[#This Row],[Director Name]],Table1[imdb_score]),0.75)</f>
        <v>6.1</v>
      </c>
      <c r="J1115" cm="1">
        <f t="array" ref="J1115">PERCENTILE(IF(Table1[Director Name] = Table1113[[#This Row],[Director Name]],Table1[imdb_score]),1)</f>
        <v>6.1</v>
      </c>
    </row>
    <row r="1116" spans="4:10" hidden="1">
      <c r="D1116" t="s">
        <v>4913</v>
      </c>
      <c r="E1116">
        <f>AVERAGEIF(Table1[Director Name],Table1113[[#This Row],[Director Name]],Table1[imdb_score])</f>
        <v>6.1</v>
      </c>
      <c r="F1116">
        <f>COUNTIF(Table1[Director Name],Table1113[[#This Row],[Director Name]])</f>
        <v>1</v>
      </c>
      <c r="G1116" cm="1">
        <f t="array" ref="G1116">PERCENTILE(IF(Table1[Director Name] = Table1113[[#This Row],[Director Name]],Table1[imdb_score]),0.25)</f>
        <v>6.1</v>
      </c>
      <c r="H1116" cm="1">
        <f t="array" ref="H1116">PERCENTILE(IF(Table1[Director Name] = Table1113[[#This Row],[Director Name]],Table1[imdb_score]),0.5)</f>
        <v>6.1</v>
      </c>
      <c r="I1116" cm="1">
        <f t="array" ref="I1116">PERCENTILE(IF(Table1[Director Name] = Table1113[[#This Row],[Director Name]],Table1[imdb_score]),0.75)</f>
        <v>6.1</v>
      </c>
      <c r="J1116" cm="1">
        <f t="array" ref="J1116">PERCENTILE(IF(Table1[Director Name] = Table1113[[#This Row],[Director Name]],Table1[imdb_score]),1)</f>
        <v>6.1</v>
      </c>
    </row>
    <row r="1117" spans="4:10" hidden="1">
      <c r="D1117" t="s">
        <v>4973</v>
      </c>
      <c r="E1117">
        <f>AVERAGEIF(Table1[Director Name],Table1113[[#This Row],[Director Name]],Table1[imdb_score])</f>
        <v>6.1</v>
      </c>
      <c r="F1117">
        <f>COUNTIF(Table1[Director Name],Table1113[[#This Row],[Director Name]])</f>
        <v>1</v>
      </c>
      <c r="G1117" cm="1">
        <f t="array" ref="G1117">PERCENTILE(IF(Table1[Director Name] = Table1113[[#This Row],[Director Name]],Table1[imdb_score]),0.25)</f>
        <v>6.1</v>
      </c>
      <c r="H1117" cm="1">
        <f t="array" ref="H1117">PERCENTILE(IF(Table1[Director Name] = Table1113[[#This Row],[Director Name]],Table1[imdb_score]),0.5)</f>
        <v>6.1</v>
      </c>
      <c r="I1117" cm="1">
        <f t="array" ref="I1117">PERCENTILE(IF(Table1[Director Name] = Table1113[[#This Row],[Director Name]],Table1[imdb_score]),0.75)</f>
        <v>6.1</v>
      </c>
      <c r="J1117" cm="1">
        <f t="array" ref="J1117">PERCENTILE(IF(Table1[Director Name] = Table1113[[#This Row],[Director Name]],Table1[imdb_score]),1)</f>
        <v>6.1</v>
      </c>
    </row>
    <row r="1118" spans="4:10" hidden="1">
      <c r="D1118" t="s">
        <v>5021</v>
      </c>
      <c r="E1118">
        <f>AVERAGEIF(Table1[Director Name],Table1113[[#This Row],[Director Name]],Table1[imdb_score])</f>
        <v>6.1</v>
      </c>
      <c r="F1118">
        <f>COUNTIF(Table1[Director Name],Table1113[[#This Row],[Director Name]])</f>
        <v>1</v>
      </c>
      <c r="G1118" cm="1">
        <f t="array" ref="G1118">PERCENTILE(IF(Table1[Director Name] = Table1113[[#This Row],[Director Name]],Table1[imdb_score]),0.25)</f>
        <v>6.1</v>
      </c>
      <c r="H1118" cm="1">
        <f t="array" ref="H1118">PERCENTILE(IF(Table1[Director Name] = Table1113[[#This Row],[Director Name]],Table1[imdb_score]),0.5)</f>
        <v>6.1</v>
      </c>
      <c r="I1118" cm="1">
        <f t="array" ref="I1118">PERCENTILE(IF(Table1[Director Name] = Table1113[[#This Row],[Director Name]],Table1[imdb_score]),0.75)</f>
        <v>6.1</v>
      </c>
      <c r="J1118" cm="1">
        <f t="array" ref="J1118">PERCENTILE(IF(Table1[Director Name] = Table1113[[#This Row],[Director Name]],Table1[imdb_score]),1)</f>
        <v>6.1</v>
      </c>
    </row>
    <row r="1119" spans="4:10" hidden="1">
      <c r="D1119" t="s">
        <v>5066</v>
      </c>
      <c r="E1119">
        <f>AVERAGEIF(Table1[Director Name],Table1113[[#This Row],[Director Name]],Table1[imdb_score])</f>
        <v>6.1</v>
      </c>
      <c r="F1119">
        <f>COUNTIF(Table1[Director Name],Table1113[[#This Row],[Director Name]])</f>
        <v>1</v>
      </c>
      <c r="G1119" cm="1">
        <f t="array" ref="G1119">PERCENTILE(IF(Table1[Director Name] = Table1113[[#This Row],[Director Name]],Table1[imdb_score]),0.25)</f>
        <v>6.1</v>
      </c>
      <c r="H1119" cm="1">
        <f t="array" ref="H1119">PERCENTILE(IF(Table1[Director Name] = Table1113[[#This Row],[Director Name]],Table1[imdb_score]),0.5)</f>
        <v>6.1</v>
      </c>
      <c r="I1119" cm="1">
        <f t="array" ref="I1119">PERCENTILE(IF(Table1[Director Name] = Table1113[[#This Row],[Director Name]],Table1[imdb_score]),0.75)</f>
        <v>6.1</v>
      </c>
      <c r="J1119" cm="1">
        <f t="array" ref="J1119">PERCENTILE(IF(Table1[Director Name] = Table1113[[#This Row],[Director Name]],Table1[imdb_score]),1)</f>
        <v>6.1</v>
      </c>
    </row>
    <row r="1120" spans="4:10" hidden="1">
      <c r="D1120" t="s">
        <v>5060</v>
      </c>
      <c r="E1120">
        <f>AVERAGEIF(Table1[Director Name],Table1113[[#This Row],[Director Name]],Table1[imdb_score])</f>
        <v>6.1</v>
      </c>
      <c r="F1120">
        <f>COUNTIF(Table1[Director Name],Table1113[[#This Row],[Director Name]])</f>
        <v>1</v>
      </c>
      <c r="G1120" cm="1">
        <f t="array" ref="G1120">PERCENTILE(IF(Table1[Director Name] = Table1113[[#This Row],[Director Name]],Table1[imdb_score]),0.25)</f>
        <v>6.1</v>
      </c>
      <c r="H1120" cm="1">
        <f t="array" ref="H1120">PERCENTILE(IF(Table1[Director Name] = Table1113[[#This Row],[Director Name]],Table1[imdb_score]),0.5)</f>
        <v>6.1</v>
      </c>
      <c r="I1120" cm="1">
        <f t="array" ref="I1120">PERCENTILE(IF(Table1[Director Name] = Table1113[[#This Row],[Director Name]],Table1[imdb_score]),0.75)</f>
        <v>6.1</v>
      </c>
      <c r="J1120" cm="1">
        <f t="array" ref="J1120">PERCENTILE(IF(Table1[Director Name] = Table1113[[#This Row],[Director Name]],Table1[imdb_score]),1)</f>
        <v>6.1</v>
      </c>
    </row>
    <row r="1121" spans="4:10" hidden="1">
      <c r="D1121" t="s">
        <v>5116</v>
      </c>
      <c r="E1121">
        <f>AVERAGEIF(Table1[Director Name],Table1113[[#This Row],[Director Name]],Table1[imdb_score])</f>
        <v>6.1</v>
      </c>
      <c r="F1121">
        <f>COUNTIF(Table1[Director Name],Table1113[[#This Row],[Director Name]])</f>
        <v>1</v>
      </c>
      <c r="G1121" cm="1">
        <f t="array" ref="G1121">PERCENTILE(IF(Table1[Director Name] = Table1113[[#This Row],[Director Name]],Table1[imdb_score]),0.25)</f>
        <v>6.1</v>
      </c>
      <c r="H1121" cm="1">
        <f t="array" ref="H1121">PERCENTILE(IF(Table1[Director Name] = Table1113[[#This Row],[Director Name]],Table1[imdb_score]),0.5)</f>
        <v>6.1</v>
      </c>
      <c r="I1121" cm="1">
        <f t="array" ref="I1121">PERCENTILE(IF(Table1[Director Name] = Table1113[[#This Row],[Director Name]],Table1[imdb_score]),0.75)</f>
        <v>6.1</v>
      </c>
      <c r="J1121" cm="1">
        <f t="array" ref="J1121">PERCENTILE(IF(Table1[Director Name] = Table1113[[#This Row],[Director Name]],Table1[imdb_score]),1)</f>
        <v>6.1</v>
      </c>
    </row>
    <row r="1122" spans="4:10" hidden="1">
      <c r="D1122" t="s">
        <v>1525</v>
      </c>
      <c r="E1122">
        <f>AVERAGEIF(Table1[Director Name],Table1113[[#This Row],[Director Name]],Table1[imdb_score])</f>
        <v>6.1</v>
      </c>
      <c r="F1122">
        <f>COUNTIF(Table1[Director Name],Table1113[[#This Row],[Director Name]])</f>
        <v>1</v>
      </c>
      <c r="G1122" cm="1">
        <f t="array" ref="G1122">PERCENTILE(IF(Table1[Director Name] = Table1113[[#This Row],[Director Name]],Table1[imdb_score]),0.25)</f>
        <v>6.1</v>
      </c>
      <c r="H1122" cm="1">
        <f t="array" ref="H1122">PERCENTILE(IF(Table1[Director Name] = Table1113[[#This Row],[Director Name]],Table1[imdb_score]),0.5)</f>
        <v>6.1</v>
      </c>
      <c r="I1122" cm="1">
        <f t="array" ref="I1122">PERCENTILE(IF(Table1[Director Name] = Table1113[[#This Row],[Director Name]],Table1[imdb_score]),0.75)</f>
        <v>6.1</v>
      </c>
      <c r="J1122" cm="1">
        <f t="array" ref="J1122">PERCENTILE(IF(Table1[Director Name] = Table1113[[#This Row],[Director Name]],Table1[imdb_score]),1)</f>
        <v>6.1</v>
      </c>
    </row>
    <row r="1123" spans="4:10" hidden="1">
      <c r="D1123" t="s">
        <v>5276</v>
      </c>
      <c r="E1123">
        <f>AVERAGEIF(Table1[Director Name],Table1113[[#This Row],[Director Name]],Table1[imdb_score])</f>
        <v>6.1</v>
      </c>
      <c r="F1123">
        <f>COUNTIF(Table1[Director Name],Table1113[[#This Row],[Director Name]])</f>
        <v>1</v>
      </c>
      <c r="G1123" cm="1">
        <f t="array" ref="G1123">PERCENTILE(IF(Table1[Director Name] = Table1113[[#This Row],[Director Name]],Table1[imdb_score]),0.25)</f>
        <v>6.1</v>
      </c>
      <c r="H1123" cm="1">
        <f t="array" ref="H1123">PERCENTILE(IF(Table1[Director Name] = Table1113[[#This Row],[Director Name]],Table1[imdb_score]),0.5)</f>
        <v>6.1</v>
      </c>
      <c r="I1123" cm="1">
        <f t="array" ref="I1123">PERCENTILE(IF(Table1[Director Name] = Table1113[[#This Row],[Director Name]],Table1[imdb_score]),0.75)</f>
        <v>6.1</v>
      </c>
      <c r="J1123" cm="1">
        <f t="array" ref="J1123">PERCENTILE(IF(Table1[Director Name] = Table1113[[#This Row],[Director Name]],Table1[imdb_score]),1)</f>
        <v>6.1</v>
      </c>
    </row>
    <row r="1124" spans="4:10" hidden="1">
      <c r="D1124" t="s">
        <v>5391</v>
      </c>
      <c r="E1124">
        <f>AVERAGEIF(Table1[Director Name],Table1113[[#This Row],[Director Name]],Table1[imdb_score])</f>
        <v>6.1</v>
      </c>
      <c r="F1124">
        <f>COUNTIF(Table1[Director Name],Table1113[[#This Row],[Director Name]])</f>
        <v>1</v>
      </c>
      <c r="G1124" cm="1">
        <f t="array" ref="G1124">PERCENTILE(IF(Table1[Director Name] = Table1113[[#This Row],[Director Name]],Table1[imdb_score]),0.25)</f>
        <v>6.1</v>
      </c>
      <c r="H1124" cm="1">
        <f t="array" ref="H1124">PERCENTILE(IF(Table1[Director Name] = Table1113[[#This Row],[Director Name]],Table1[imdb_score]),0.5)</f>
        <v>6.1</v>
      </c>
      <c r="I1124" cm="1">
        <f t="array" ref="I1124">PERCENTILE(IF(Table1[Director Name] = Table1113[[#This Row],[Director Name]],Table1[imdb_score]),0.75)</f>
        <v>6.1</v>
      </c>
      <c r="J1124" cm="1">
        <f t="array" ref="J1124">PERCENTILE(IF(Table1[Director Name] = Table1113[[#This Row],[Director Name]],Table1[imdb_score]),1)</f>
        <v>6.1</v>
      </c>
    </row>
    <row r="1125" spans="4:10" hidden="1">
      <c r="D1125" t="s">
        <v>5622</v>
      </c>
      <c r="E1125">
        <f>AVERAGEIF(Table1[Director Name],Table1113[[#This Row],[Director Name]],Table1[imdb_score])</f>
        <v>6.1</v>
      </c>
      <c r="F1125">
        <f>COUNTIF(Table1[Director Name],Table1113[[#This Row],[Director Name]])</f>
        <v>1</v>
      </c>
      <c r="G1125" cm="1">
        <f t="array" ref="G1125">PERCENTILE(IF(Table1[Director Name] = Table1113[[#This Row],[Director Name]],Table1[imdb_score]),0.25)</f>
        <v>6.1</v>
      </c>
      <c r="H1125" cm="1">
        <f t="array" ref="H1125">PERCENTILE(IF(Table1[Director Name] = Table1113[[#This Row],[Director Name]],Table1[imdb_score]),0.5)</f>
        <v>6.1</v>
      </c>
      <c r="I1125" cm="1">
        <f t="array" ref="I1125">PERCENTILE(IF(Table1[Director Name] = Table1113[[#This Row],[Director Name]],Table1[imdb_score]),0.75)</f>
        <v>6.1</v>
      </c>
      <c r="J1125" cm="1">
        <f t="array" ref="J1125">PERCENTILE(IF(Table1[Director Name] = Table1113[[#This Row],[Director Name]],Table1[imdb_score]),1)</f>
        <v>6.1</v>
      </c>
    </row>
    <row r="1126" spans="4:10" hidden="1">
      <c r="D1126" t="s">
        <v>5682</v>
      </c>
      <c r="E1126">
        <f>AVERAGEIF(Table1[Director Name],Table1113[[#This Row],[Director Name]],Table1[imdb_score])</f>
        <v>6.1</v>
      </c>
      <c r="F1126">
        <f>COUNTIF(Table1[Director Name],Table1113[[#This Row],[Director Name]])</f>
        <v>1</v>
      </c>
      <c r="G1126" cm="1">
        <f t="array" ref="G1126">PERCENTILE(IF(Table1[Director Name] = Table1113[[#This Row],[Director Name]],Table1[imdb_score]),0.25)</f>
        <v>6.1</v>
      </c>
      <c r="H1126" cm="1">
        <f t="array" ref="H1126">PERCENTILE(IF(Table1[Director Name] = Table1113[[#This Row],[Director Name]],Table1[imdb_score]),0.5)</f>
        <v>6.1</v>
      </c>
      <c r="I1126" cm="1">
        <f t="array" ref="I1126">PERCENTILE(IF(Table1[Director Name] = Table1113[[#This Row],[Director Name]],Table1[imdb_score]),0.75)</f>
        <v>6.1</v>
      </c>
      <c r="J1126" cm="1">
        <f t="array" ref="J1126">PERCENTILE(IF(Table1[Director Name] = Table1113[[#This Row],[Director Name]],Table1[imdb_score]),1)</f>
        <v>6.1</v>
      </c>
    </row>
    <row r="1127" spans="4:10" hidden="1">
      <c r="D1127" t="s">
        <v>5710</v>
      </c>
      <c r="E1127">
        <f>AVERAGEIF(Table1[Director Name],Table1113[[#This Row],[Director Name]],Table1[imdb_score])</f>
        <v>6.1</v>
      </c>
      <c r="F1127">
        <f>COUNTIF(Table1[Director Name],Table1113[[#This Row],[Director Name]])</f>
        <v>1</v>
      </c>
      <c r="G1127" cm="1">
        <f t="array" ref="G1127">PERCENTILE(IF(Table1[Director Name] = Table1113[[#This Row],[Director Name]],Table1[imdb_score]),0.25)</f>
        <v>6.1</v>
      </c>
      <c r="H1127" cm="1">
        <f t="array" ref="H1127">PERCENTILE(IF(Table1[Director Name] = Table1113[[#This Row],[Director Name]],Table1[imdb_score]),0.5)</f>
        <v>6.1</v>
      </c>
      <c r="I1127" cm="1">
        <f t="array" ref="I1127">PERCENTILE(IF(Table1[Director Name] = Table1113[[#This Row],[Director Name]],Table1[imdb_score]),0.75)</f>
        <v>6.1</v>
      </c>
      <c r="J1127" cm="1">
        <f t="array" ref="J1127">PERCENTILE(IF(Table1[Director Name] = Table1113[[#This Row],[Director Name]],Table1[imdb_score]),1)</f>
        <v>6.1</v>
      </c>
    </row>
    <row r="1128" spans="4:10" hidden="1">
      <c r="D1128" t="s">
        <v>5935</v>
      </c>
      <c r="E1128">
        <f>AVERAGEIF(Table1[Director Name],Table1113[[#This Row],[Director Name]],Table1[imdb_score])</f>
        <v>6.1</v>
      </c>
      <c r="F1128">
        <f>COUNTIF(Table1[Director Name],Table1113[[#This Row],[Director Name]])</f>
        <v>1</v>
      </c>
      <c r="G1128" cm="1">
        <f t="array" ref="G1128">PERCENTILE(IF(Table1[Director Name] = Table1113[[#This Row],[Director Name]],Table1[imdb_score]),0.25)</f>
        <v>6.1</v>
      </c>
      <c r="H1128" cm="1">
        <f t="array" ref="H1128">PERCENTILE(IF(Table1[Director Name] = Table1113[[#This Row],[Director Name]],Table1[imdb_score]),0.5)</f>
        <v>6.1</v>
      </c>
      <c r="I1128" cm="1">
        <f t="array" ref="I1128">PERCENTILE(IF(Table1[Director Name] = Table1113[[#This Row],[Director Name]],Table1[imdb_score]),0.75)</f>
        <v>6.1</v>
      </c>
      <c r="J1128" cm="1">
        <f t="array" ref="J1128">PERCENTILE(IF(Table1[Director Name] = Table1113[[#This Row],[Director Name]],Table1[imdb_score]),1)</f>
        <v>6.1</v>
      </c>
    </row>
    <row r="1129" spans="4:10" hidden="1">
      <c r="D1129" t="s">
        <v>6037</v>
      </c>
      <c r="E1129">
        <f>AVERAGEIF(Table1[Director Name],Table1113[[#This Row],[Director Name]],Table1[imdb_score])</f>
        <v>6.1</v>
      </c>
      <c r="F1129">
        <f>COUNTIF(Table1[Director Name],Table1113[[#This Row],[Director Name]])</f>
        <v>1</v>
      </c>
      <c r="G1129" cm="1">
        <f t="array" ref="G1129">PERCENTILE(IF(Table1[Director Name] = Table1113[[#This Row],[Director Name]],Table1[imdb_score]),0.25)</f>
        <v>6.1</v>
      </c>
      <c r="H1129" cm="1">
        <f t="array" ref="H1129">PERCENTILE(IF(Table1[Director Name] = Table1113[[#This Row],[Director Name]],Table1[imdb_score]),0.5)</f>
        <v>6.1</v>
      </c>
      <c r="I1129" cm="1">
        <f t="array" ref="I1129">PERCENTILE(IF(Table1[Director Name] = Table1113[[#This Row],[Director Name]],Table1[imdb_score]),0.75)</f>
        <v>6.1</v>
      </c>
      <c r="J1129" cm="1">
        <f t="array" ref="J1129">PERCENTILE(IF(Table1[Director Name] = Table1113[[#This Row],[Director Name]],Table1[imdb_score]),1)</f>
        <v>6.1</v>
      </c>
    </row>
    <row r="1130" spans="4:10" hidden="1">
      <c r="D1130" t="s">
        <v>6050</v>
      </c>
      <c r="E1130">
        <f>AVERAGEIF(Table1[Director Name],Table1113[[#This Row],[Director Name]],Table1[imdb_score])</f>
        <v>6.1</v>
      </c>
      <c r="F1130">
        <f>COUNTIF(Table1[Director Name],Table1113[[#This Row],[Director Name]])</f>
        <v>1</v>
      </c>
      <c r="G1130" cm="1">
        <f t="array" ref="G1130">PERCENTILE(IF(Table1[Director Name] = Table1113[[#This Row],[Director Name]],Table1[imdb_score]),0.25)</f>
        <v>6.1</v>
      </c>
      <c r="H1130" cm="1">
        <f t="array" ref="H1130">PERCENTILE(IF(Table1[Director Name] = Table1113[[#This Row],[Director Name]],Table1[imdb_score]),0.5)</f>
        <v>6.1</v>
      </c>
      <c r="I1130" cm="1">
        <f t="array" ref="I1130">PERCENTILE(IF(Table1[Director Name] = Table1113[[#This Row],[Director Name]],Table1[imdb_score]),0.75)</f>
        <v>6.1</v>
      </c>
      <c r="J1130" cm="1">
        <f t="array" ref="J1130">PERCENTILE(IF(Table1[Director Name] = Table1113[[#This Row],[Director Name]],Table1[imdb_score]),1)</f>
        <v>6.1</v>
      </c>
    </row>
    <row r="1131" spans="4:10" hidden="1">
      <c r="D1131" t="s">
        <v>6053</v>
      </c>
      <c r="E1131">
        <f>AVERAGEIF(Table1[Director Name],Table1113[[#This Row],[Director Name]],Table1[imdb_score])</f>
        <v>6.1</v>
      </c>
      <c r="F1131">
        <f>COUNTIF(Table1[Director Name],Table1113[[#This Row],[Director Name]])</f>
        <v>1</v>
      </c>
      <c r="G1131" cm="1">
        <f t="array" ref="G1131">PERCENTILE(IF(Table1[Director Name] = Table1113[[#This Row],[Director Name]],Table1[imdb_score]),0.25)</f>
        <v>6.1</v>
      </c>
      <c r="H1131" cm="1">
        <f t="array" ref="H1131">PERCENTILE(IF(Table1[Director Name] = Table1113[[#This Row],[Director Name]],Table1[imdb_score]),0.5)</f>
        <v>6.1</v>
      </c>
      <c r="I1131" cm="1">
        <f t="array" ref="I1131">PERCENTILE(IF(Table1[Director Name] = Table1113[[#This Row],[Director Name]],Table1[imdb_score]),0.75)</f>
        <v>6.1</v>
      </c>
      <c r="J1131" cm="1">
        <f t="array" ref="J1131">PERCENTILE(IF(Table1[Director Name] = Table1113[[#This Row],[Director Name]],Table1[imdb_score]),1)</f>
        <v>6.1</v>
      </c>
    </row>
    <row r="1132" spans="4:10" hidden="1">
      <c r="D1132" t="s">
        <v>6081</v>
      </c>
      <c r="E1132">
        <f>AVERAGEIF(Table1[Director Name],Table1113[[#This Row],[Director Name]],Table1[imdb_score])</f>
        <v>6.1</v>
      </c>
      <c r="F1132">
        <f>COUNTIF(Table1[Director Name],Table1113[[#This Row],[Director Name]])</f>
        <v>1</v>
      </c>
      <c r="G1132" cm="1">
        <f t="array" ref="G1132">PERCENTILE(IF(Table1[Director Name] = Table1113[[#This Row],[Director Name]],Table1[imdb_score]),0.25)</f>
        <v>6.1</v>
      </c>
      <c r="H1132" cm="1">
        <f t="array" ref="H1132">PERCENTILE(IF(Table1[Director Name] = Table1113[[#This Row],[Director Name]],Table1[imdb_score]),0.5)</f>
        <v>6.1</v>
      </c>
      <c r="I1132" cm="1">
        <f t="array" ref="I1132">PERCENTILE(IF(Table1[Director Name] = Table1113[[#This Row],[Director Name]],Table1[imdb_score]),0.75)</f>
        <v>6.1</v>
      </c>
      <c r="J1132" cm="1">
        <f t="array" ref="J1132">PERCENTILE(IF(Table1[Director Name] = Table1113[[#This Row],[Director Name]],Table1[imdb_score]),1)</f>
        <v>6.1</v>
      </c>
    </row>
    <row r="1133" spans="4:10" hidden="1">
      <c r="D1133" t="s">
        <v>2515</v>
      </c>
      <c r="E1133">
        <f>AVERAGEIF(Table1[Director Name],Table1113[[#This Row],[Director Name]],Table1[imdb_score])</f>
        <v>6.1</v>
      </c>
      <c r="F1133">
        <f>COUNTIF(Table1[Director Name],Table1113[[#This Row],[Director Name]])</f>
        <v>1</v>
      </c>
      <c r="G1133" cm="1">
        <f t="array" ref="G1133">PERCENTILE(IF(Table1[Director Name] = Table1113[[#This Row],[Director Name]],Table1[imdb_score]),0.25)</f>
        <v>6.1</v>
      </c>
      <c r="H1133" cm="1">
        <f t="array" ref="H1133">PERCENTILE(IF(Table1[Director Name] = Table1113[[#This Row],[Director Name]],Table1[imdb_score]),0.5)</f>
        <v>6.1</v>
      </c>
      <c r="I1133" cm="1">
        <f t="array" ref="I1133">PERCENTILE(IF(Table1[Director Name] = Table1113[[#This Row],[Director Name]],Table1[imdb_score]),0.75)</f>
        <v>6.1</v>
      </c>
      <c r="J1133" cm="1">
        <f t="array" ref="J1133">PERCENTILE(IF(Table1[Director Name] = Table1113[[#This Row],[Director Name]],Table1[imdb_score]),1)</f>
        <v>6.1</v>
      </c>
    </row>
    <row r="1134" spans="4:10" hidden="1">
      <c r="D1134" t="s">
        <v>6262</v>
      </c>
      <c r="E1134">
        <f>AVERAGEIF(Table1[Director Name],Table1113[[#This Row],[Director Name]],Table1[imdb_score])</f>
        <v>6.1</v>
      </c>
      <c r="F1134">
        <f>COUNTIF(Table1[Director Name],Table1113[[#This Row],[Director Name]])</f>
        <v>1</v>
      </c>
      <c r="G1134" cm="1">
        <f t="array" ref="G1134">PERCENTILE(IF(Table1[Director Name] = Table1113[[#This Row],[Director Name]],Table1[imdb_score]),0.25)</f>
        <v>6.1</v>
      </c>
      <c r="H1134" cm="1">
        <f t="array" ref="H1134">PERCENTILE(IF(Table1[Director Name] = Table1113[[#This Row],[Director Name]],Table1[imdb_score]),0.5)</f>
        <v>6.1</v>
      </c>
      <c r="I1134" cm="1">
        <f t="array" ref="I1134">PERCENTILE(IF(Table1[Director Name] = Table1113[[#This Row],[Director Name]],Table1[imdb_score]),0.75)</f>
        <v>6.1</v>
      </c>
      <c r="J1134" cm="1">
        <f t="array" ref="J1134">PERCENTILE(IF(Table1[Director Name] = Table1113[[#This Row],[Director Name]],Table1[imdb_score]),1)</f>
        <v>6.1</v>
      </c>
    </row>
    <row r="1135" spans="4:10" hidden="1">
      <c r="D1135" t="s">
        <v>4579</v>
      </c>
      <c r="E1135">
        <f>AVERAGEIF(Table1[Director Name],Table1113[[#This Row],[Director Name]],Table1[imdb_score])</f>
        <v>6.1</v>
      </c>
      <c r="F1135">
        <f>COUNTIF(Table1[Director Name],Table1113[[#This Row],[Director Name]])</f>
        <v>1</v>
      </c>
      <c r="G1135" cm="1">
        <f t="array" ref="G1135">PERCENTILE(IF(Table1[Director Name] = Table1113[[#This Row],[Director Name]],Table1[imdb_score]),0.25)</f>
        <v>6.1</v>
      </c>
      <c r="H1135" cm="1">
        <f t="array" ref="H1135">PERCENTILE(IF(Table1[Director Name] = Table1113[[#This Row],[Director Name]],Table1[imdb_score]),0.5)</f>
        <v>6.1</v>
      </c>
      <c r="I1135" cm="1">
        <f t="array" ref="I1135">PERCENTILE(IF(Table1[Director Name] = Table1113[[#This Row],[Director Name]],Table1[imdb_score]),0.75)</f>
        <v>6.1</v>
      </c>
      <c r="J1135" cm="1">
        <f t="array" ref="J1135">PERCENTILE(IF(Table1[Director Name] = Table1113[[#This Row],[Director Name]],Table1[imdb_score]),1)</f>
        <v>6.1</v>
      </c>
    </row>
    <row r="1136" spans="4:10">
      <c r="D1136" t="s">
        <v>659</v>
      </c>
      <c r="E1136">
        <f>AVERAGEIF(Table1[Director Name],Table1113[[#This Row],[Director Name]],Table1[imdb_score])</f>
        <v>6.0857142857142863</v>
      </c>
      <c r="F1136">
        <f>COUNTIF(Table1[Director Name],Table1113[[#This Row],[Director Name]])</f>
        <v>7</v>
      </c>
      <c r="G1136" cm="1">
        <f t="array" ref="G1136">PERCENTILE(IF(Table1[Director Name] = Table1113[[#This Row],[Director Name]],Table1[imdb_score]),0.25)</f>
        <v>5.6</v>
      </c>
      <c r="H1136" cm="1">
        <f t="array" ref="H1136">PERCENTILE(IF(Table1[Director Name] = Table1113[[#This Row],[Director Name]],Table1[imdb_score]),0.5)</f>
        <v>6.3</v>
      </c>
      <c r="I1136" cm="1">
        <f t="array" ref="I1136">PERCENTILE(IF(Table1[Director Name] = Table1113[[#This Row],[Director Name]],Table1[imdb_score]),0.75)</f>
        <v>6.65</v>
      </c>
      <c r="J1136" cm="1">
        <f t="array" ref="J1136">PERCENTILE(IF(Table1[Director Name] = Table1113[[#This Row],[Director Name]],Table1[imdb_score]),1)</f>
        <v>6.8</v>
      </c>
    </row>
    <row r="1137" spans="4:10">
      <c r="D1137" t="s">
        <v>573</v>
      </c>
      <c r="E1137">
        <f>AVERAGEIF(Table1[Director Name],Table1113[[#This Row],[Director Name]],Table1[imdb_score])</f>
        <v>6.083333333333333</v>
      </c>
      <c r="F1137">
        <f>COUNTIF(Table1[Director Name],Table1113[[#This Row],[Director Name]])</f>
        <v>6</v>
      </c>
      <c r="G1137" cm="1">
        <f t="array" ref="G1137">PERCENTILE(IF(Table1[Director Name] = Table1113[[#This Row],[Director Name]],Table1[imdb_score]),0.25)</f>
        <v>5.25</v>
      </c>
      <c r="H1137" cm="1">
        <f t="array" ref="H1137">PERCENTILE(IF(Table1[Director Name] = Table1113[[#This Row],[Director Name]],Table1[imdb_score]),0.5)</f>
        <v>6.1</v>
      </c>
      <c r="I1137" cm="1">
        <f t="array" ref="I1137">PERCENTILE(IF(Table1[Director Name] = Table1113[[#This Row],[Director Name]],Table1[imdb_score]),0.75)</f>
        <v>6.8</v>
      </c>
      <c r="J1137" cm="1">
        <f t="array" ref="J1137">PERCENTILE(IF(Table1[Director Name] = Table1113[[#This Row],[Director Name]],Table1[imdb_score]),1)</f>
        <v>7.1</v>
      </c>
    </row>
    <row r="1138" spans="4:10">
      <c r="D1138" t="s">
        <v>772</v>
      </c>
      <c r="E1138">
        <f>AVERAGEIF(Table1[Director Name],Table1113[[#This Row],[Director Name]],Table1[imdb_score])</f>
        <v>6.083333333333333</v>
      </c>
      <c r="F1138">
        <f>COUNTIF(Table1[Director Name],Table1113[[#This Row],[Director Name]])</f>
        <v>6</v>
      </c>
      <c r="G1138" cm="1">
        <f t="array" ref="G1138">PERCENTILE(IF(Table1[Director Name] = Table1113[[#This Row],[Director Name]],Table1[imdb_score]),0.25)</f>
        <v>5.6749999999999998</v>
      </c>
      <c r="H1138" cm="1">
        <f t="array" ref="H1138">PERCENTILE(IF(Table1[Director Name] = Table1113[[#This Row],[Director Name]],Table1[imdb_score]),0.5)</f>
        <v>6.25</v>
      </c>
      <c r="I1138" cm="1">
        <f t="array" ref="I1138">PERCENTILE(IF(Table1[Director Name] = Table1113[[#This Row],[Director Name]],Table1[imdb_score]),0.75)</f>
        <v>6.5249999999999995</v>
      </c>
      <c r="J1138" cm="1">
        <f t="array" ref="J1138">PERCENTILE(IF(Table1[Director Name] = Table1113[[#This Row],[Director Name]],Table1[imdb_score]),1)</f>
        <v>7.1</v>
      </c>
    </row>
    <row r="1139" spans="4:10" hidden="1">
      <c r="D1139" t="s">
        <v>230</v>
      </c>
      <c r="E1139">
        <f>AVERAGEIF(Table1[Director Name],Table1113[[#This Row],[Director Name]],Table1[imdb_score])</f>
        <v>6.08</v>
      </c>
      <c r="F1139">
        <f>COUNTIF(Table1[Director Name],Table1113[[#This Row],[Director Name]])</f>
        <v>5</v>
      </c>
      <c r="G1139" cm="1">
        <f t="array" ref="G1139">PERCENTILE(IF(Table1[Director Name] = Table1113[[#This Row],[Director Name]],Table1[imdb_score]),0.25)</f>
        <v>5.4</v>
      </c>
      <c r="H1139" cm="1">
        <f t="array" ref="H1139">PERCENTILE(IF(Table1[Director Name] = Table1113[[#This Row],[Director Name]],Table1[imdb_score]),0.5)</f>
        <v>6.1</v>
      </c>
      <c r="I1139" cm="1">
        <f t="array" ref="I1139">PERCENTILE(IF(Table1[Director Name] = Table1113[[#This Row],[Director Name]],Table1[imdb_score]),0.75)</f>
        <v>7.1</v>
      </c>
      <c r="J1139" cm="1">
        <f t="array" ref="J1139">PERCENTILE(IF(Table1[Director Name] = Table1113[[#This Row],[Director Name]],Table1[imdb_score]),1)</f>
        <v>7.2</v>
      </c>
    </row>
    <row r="1140" spans="4:10">
      <c r="D1140" t="s">
        <v>519</v>
      </c>
      <c r="E1140">
        <f>AVERAGEIF(Table1[Director Name],Table1113[[#This Row],[Director Name]],Table1[imdb_score])</f>
        <v>6.0750000000000002</v>
      </c>
      <c r="F1140">
        <f>COUNTIF(Table1[Director Name],Table1113[[#This Row],[Director Name]])</f>
        <v>8</v>
      </c>
      <c r="G1140" cm="1">
        <f t="array" ref="G1140">PERCENTILE(IF(Table1[Director Name] = Table1113[[#This Row],[Director Name]],Table1[imdb_score]),0.25)</f>
        <v>5.8500000000000005</v>
      </c>
      <c r="H1140" cm="1">
        <f t="array" ref="H1140">PERCENTILE(IF(Table1[Director Name] = Table1113[[#This Row],[Director Name]],Table1[imdb_score]),0.5)</f>
        <v>6</v>
      </c>
      <c r="I1140" cm="1">
        <f t="array" ref="I1140">PERCENTILE(IF(Table1[Director Name] = Table1113[[#This Row],[Director Name]],Table1[imdb_score]),0.75)</f>
        <v>6.35</v>
      </c>
      <c r="J1140" cm="1">
        <f t="array" ref="J1140">PERCENTILE(IF(Table1[Director Name] = Table1113[[#This Row],[Director Name]],Table1[imdb_score]),1)</f>
        <v>6.9</v>
      </c>
    </row>
    <row r="1141" spans="4:10" hidden="1">
      <c r="D1141" t="s">
        <v>1234</v>
      </c>
      <c r="E1141">
        <f>AVERAGEIF(Table1[Director Name],Table1113[[#This Row],[Director Name]],Table1[imdb_score])</f>
        <v>6.0750000000000002</v>
      </c>
      <c r="F1141">
        <f>COUNTIF(Table1[Director Name],Table1113[[#This Row],[Director Name]])</f>
        <v>4</v>
      </c>
      <c r="G1141" cm="1">
        <f t="array" ref="G1141">PERCENTILE(IF(Table1[Director Name] = Table1113[[#This Row],[Director Name]],Table1[imdb_score]),0.25)</f>
        <v>5.9249999999999998</v>
      </c>
      <c r="H1141" cm="1">
        <f t="array" ref="H1141">PERCENTILE(IF(Table1[Director Name] = Table1113[[#This Row],[Director Name]],Table1[imdb_score]),0.5)</f>
        <v>6.1999999999999993</v>
      </c>
      <c r="I1141" cm="1">
        <f t="array" ref="I1141">PERCENTILE(IF(Table1[Director Name] = Table1113[[#This Row],[Director Name]],Table1[imdb_score]),0.75)</f>
        <v>6.35</v>
      </c>
      <c r="J1141" cm="1">
        <f t="array" ref="J1141">PERCENTILE(IF(Table1[Director Name] = Table1113[[#This Row],[Director Name]],Table1[imdb_score]),1)</f>
        <v>6.5</v>
      </c>
    </row>
    <row r="1142" spans="4:10" hidden="1">
      <c r="D1142" t="s">
        <v>1084</v>
      </c>
      <c r="E1142">
        <f>AVERAGEIF(Table1[Director Name],Table1113[[#This Row],[Director Name]],Table1[imdb_score])</f>
        <v>6.0750000000000002</v>
      </c>
      <c r="F1142">
        <f>COUNTIF(Table1[Director Name],Table1113[[#This Row],[Director Name]])</f>
        <v>4</v>
      </c>
      <c r="G1142" cm="1">
        <f t="array" ref="G1142">PERCENTILE(IF(Table1[Director Name] = Table1113[[#This Row],[Director Name]],Table1[imdb_score]),0.25)</f>
        <v>5.95</v>
      </c>
      <c r="H1142" cm="1">
        <f t="array" ref="H1142">PERCENTILE(IF(Table1[Director Name] = Table1113[[#This Row],[Director Name]],Table1[imdb_score]),0.5)</f>
        <v>6.1</v>
      </c>
      <c r="I1142" cm="1">
        <f t="array" ref="I1142">PERCENTILE(IF(Table1[Director Name] = Table1113[[#This Row],[Director Name]],Table1[imdb_score]),0.75)</f>
        <v>6.2249999999999996</v>
      </c>
      <c r="J1142" cm="1">
        <f t="array" ref="J1142">PERCENTILE(IF(Table1[Director Name] = Table1113[[#This Row],[Director Name]],Table1[imdb_score]),1)</f>
        <v>6.3</v>
      </c>
    </row>
    <row r="1143" spans="4:10" hidden="1">
      <c r="D1143" t="s">
        <v>1158</v>
      </c>
      <c r="E1143">
        <f>AVERAGEIF(Table1[Director Name],Table1113[[#This Row],[Director Name]],Table1[imdb_score])</f>
        <v>6.0666666666666673</v>
      </c>
      <c r="F1143">
        <f>COUNTIF(Table1[Director Name],Table1113[[#This Row],[Director Name]])</f>
        <v>3</v>
      </c>
      <c r="G1143" cm="1">
        <f t="array" ref="G1143">PERCENTILE(IF(Table1[Director Name] = Table1113[[#This Row],[Director Name]],Table1[imdb_score]),0.25)</f>
        <v>5.65</v>
      </c>
      <c r="H1143" cm="1">
        <f t="array" ref="H1143">PERCENTILE(IF(Table1[Director Name] = Table1113[[#This Row],[Director Name]],Table1[imdb_score]),0.5)</f>
        <v>5.7</v>
      </c>
      <c r="I1143" cm="1">
        <f t="array" ref="I1143">PERCENTILE(IF(Table1[Director Name] = Table1113[[#This Row],[Director Name]],Table1[imdb_score]),0.75)</f>
        <v>6.3000000000000007</v>
      </c>
      <c r="J1143" cm="1">
        <f t="array" ref="J1143">PERCENTILE(IF(Table1[Director Name] = Table1113[[#This Row],[Director Name]],Table1[imdb_score]),1)</f>
        <v>6.9</v>
      </c>
    </row>
    <row r="1144" spans="4:10" hidden="1">
      <c r="D1144" t="s">
        <v>1500</v>
      </c>
      <c r="E1144">
        <f>AVERAGEIF(Table1[Director Name],Table1113[[#This Row],[Director Name]],Table1[imdb_score])</f>
        <v>6.0500000000000007</v>
      </c>
      <c r="F1144">
        <f>COUNTIF(Table1[Director Name],Table1113[[#This Row],[Director Name]])</f>
        <v>4</v>
      </c>
      <c r="G1144" cm="1">
        <f t="array" ref="G1144">PERCENTILE(IF(Table1[Director Name] = Table1113[[#This Row],[Director Name]],Table1[imdb_score]),0.25)</f>
        <v>6.0250000000000004</v>
      </c>
      <c r="H1144" cm="1">
        <f t="array" ref="H1144">PERCENTILE(IF(Table1[Director Name] = Table1113[[#This Row],[Director Name]],Table1[imdb_score]),0.5)</f>
        <v>6.4</v>
      </c>
      <c r="I1144" cm="1">
        <f t="array" ref="I1144">PERCENTILE(IF(Table1[Director Name] = Table1113[[#This Row],[Director Name]],Table1[imdb_score]),0.75)</f>
        <v>6.4250000000000007</v>
      </c>
      <c r="J1144" cm="1">
        <f t="array" ref="J1144">PERCENTILE(IF(Table1[Director Name] = Table1113[[#This Row],[Director Name]],Table1[imdb_score]),1)</f>
        <v>6.5</v>
      </c>
    </row>
    <row r="1145" spans="4:10" hidden="1">
      <c r="D1145" t="s">
        <v>2434</v>
      </c>
      <c r="E1145">
        <f>AVERAGEIF(Table1[Director Name],Table1113[[#This Row],[Director Name]],Table1[imdb_score])</f>
        <v>6.0500000000000007</v>
      </c>
      <c r="F1145">
        <f>COUNTIF(Table1[Director Name],Table1113[[#This Row],[Director Name]])</f>
        <v>2</v>
      </c>
      <c r="G1145" cm="1">
        <f t="array" ref="G1145">PERCENTILE(IF(Table1[Director Name] = Table1113[[#This Row],[Director Name]],Table1[imdb_score]),0.25)</f>
        <v>5.9750000000000005</v>
      </c>
      <c r="H1145" cm="1">
        <f t="array" ref="H1145">PERCENTILE(IF(Table1[Director Name] = Table1113[[#This Row],[Director Name]],Table1[imdb_score]),0.5)</f>
        <v>6.0500000000000007</v>
      </c>
      <c r="I1145" cm="1">
        <f t="array" ref="I1145">PERCENTILE(IF(Table1[Director Name] = Table1113[[#This Row],[Director Name]],Table1[imdb_score]),0.75)</f>
        <v>6.125</v>
      </c>
      <c r="J1145" cm="1">
        <f t="array" ref="J1145">PERCENTILE(IF(Table1[Director Name] = Table1113[[#This Row],[Director Name]],Table1[imdb_score]),1)</f>
        <v>6.2</v>
      </c>
    </row>
    <row r="1146" spans="4:10" hidden="1">
      <c r="D1146" t="s">
        <v>2786</v>
      </c>
      <c r="E1146">
        <f>AVERAGEIF(Table1[Director Name],Table1113[[#This Row],[Director Name]],Table1[imdb_score])</f>
        <v>6.0500000000000007</v>
      </c>
      <c r="F1146">
        <f>COUNTIF(Table1[Director Name],Table1113[[#This Row],[Director Name]])</f>
        <v>2</v>
      </c>
      <c r="G1146" cm="1">
        <f t="array" ref="G1146">PERCENTILE(IF(Table1[Director Name] = Table1113[[#This Row],[Director Name]],Table1[imdb_score]),0.25)</f>
        <v>5.625</v>
      </c>
      <c r="H1146" cm="1">
        <f t="array" ref="H1146">PERCENTILE(IF(Table1[Director Name] = Table1113[[#This Row],[Director Name]],Table1[imdb_score]),0.5)</f>
        <v>6.0500000000000007</v>
      </c>
      <c r="I1146" cm="1">
        <f t="array" ref="I1146">PERCENTILE(IF(Table1[Director Name] = Table1113[[#This Row],[Director Name]],Table1[imdb_score]),0.75)</f>
        <v>6.4750000000000005</v>
      </c>
      <c r="J1146" cm="1">
        <f t="array" ref="J1146">PERCENTILE(IF(Table1[Director Name] = Table1113[[#This Row],[Director Name]],Table1[imdb_score]),1)</f>
        <v>6.9</v>
      </c>
    </row>
    <row r="1147" spans="4:10" hidden="1">
      <c r="D1147" t="s">
        <v>2858</v>
      </c>
      <c r="E1147">
        <f>AVERAGEIF(Table1[Director Name],Table1113[[#This Row],[Director Name]],Table1[imdb_score])</f>
        <v>6.0500000000000007</v>
      </c>
      <c r="F1147">
        <f>COUNTIF(Table1[Director Name],Table1113[[#This Row],[Director Name]])</f>
        <v>2</v>
      </c>
      <c r="G1147" cm="1">
        <f t="array" ref="G1147">PERCENTILE(IF(Table1[Director Name] = Table1113[[#This Row],[Director Name]],Table1[imdb_score]),0.25)</f>
        <v>5.875</v>
      </c>
      <c r="H1147" cm="1">
        <f t="array" ref="H1147">PERCENTILE(IF(Table1[Director Name] = Table1113[[#This Row],[Director Name]],Table1[imdb_score]),0.5)</f>
        <v>6.0500000000000007</v>
      </c>
      <c r="I1147" cm="1">
        <f t="array" ref="I1147">PERCENTILE(IF(Table1[Director Name] = Table1113[[#This Row],[Director Name]],Table1[imdb_score]),0.75)</f>
        <v>6.2250000000000005</v>
      </c>
      <c r="J1147" cm="1">
        <f t="array" ref="J1147">PERCENTILE(IF(Table1[Director Name] = Table1113[[#This Row],[Director Name]],Table1[imdb_score]),1)</f>
        <v>6.4</v>
      </c>
    </row>
    <row r="1148" spans="4:10" hidden="1">
      <c r="D1148" t="s">
        <v>3101</v>
      </c>
      <c r="E1148">
        <f>AVERAGEIF(Table1[Director Name],Table1113[[#This Row],[Director Name]],Table1[imdb_score])</f>
        <v>6.0500000000000007</v>
      </c>
      <c r="F1148">
        <f>COUNTIF(Table1[Director Name],Table1113[[#This Row],[Director Name]])</f>
        <v>2</v>
      </c>
      <c r="G1148" cm="1">
        <f t="array" ref="G1148">PERCENTILE(IF(Table1[Director Name] = Table1113[[#This Row],[Director Name]],Table1[imdb_score]),0.25)</f>
        <v>5.875</v>
      </c>
      <c r="H1148" cm="1">
        <f t="array" ref="H1148">PERCENTILE(IF(Table1[Director Name] = Table1113[[#This Row],[Director Name]],Table1[imdb_score]),0.5)</f>
        <v>6.0500000000000007</v>
      </c>
      <c r="I1148" cm="1">
        <f t="array" ref="I1148">PERCENTILE(IF(Table1[Director Name] = Table1113[[#This Row],[Director Name]],Table1[imdb_score]),0.75)</f>
        <v>6.2250000000000005</v>
      </c>
      <c r="J1148" cm="1">
        <f t="array" ref="J1148">PERCENTILE(IF(Table1[Director Name] = Table1113[[#This Row],[Director Name]],Table1[imdb_score]),1)</f>
        <v>6.4</v>
      </c>
    </row>
    <row r="1149" spans="4:10">
      <c r="D1149" t="s">
        <v>826</v>
      </c>
      <c r="E1149">
        <f>AVERAGEIF(Table1[Director Name],Table1113[[#This Row],[Director Name]],Table1[imdb_score])</f>
        <v>6.05</v>
      </c>
      <c r="F1149">
        <f>COUNTIF(Table1[Director Name],Table1113[[#This Row],[Director Name]])</f>
        <v>6</v>
      </c>
      <c r="G1149" cm="1">
        <f t="array" ref="G1149">PERCENTILE(IF(Table1[Director Name] = Table1113[[#This Row],[Director Name]],Table1[imdb_score]),0.25)</f>
        <v>5.75</v>
      </c>
      <c r="H1149" cm="1">
        <f t="array" ref="H1149">PERCENTILE(IF(Table1[Director Name] = Table1113[[#This Row],[Director Name]],Table1[imdb_score]),0.5)</f>
        <v>6.0500000000000007</v>
      </c>
      <c r="I1149" cm="1">
        <f t="array" ref="I1149">PERCENTILE(IF(Table1[Director Name] = Table1113[[#This Row],[Director Name]],Table1[imdb_score]),0.75)</f>
        <v>6.2750000000000004</v>
      </c>
      <c r="J1149" cm="1">
        <f t="array" ref="J1149">PERCENTILE(IF(Table1[Director Name] = Table1113[[#This Row],[Director Name]],Table1[imdb_score]),1)</f>
        <v>6.6</v>
      </c>
    </row>
    <row r="1150" spans="4:10" hidden="1">
      <c r="D1150" t="s">
        <v>1496</v>
      </c>
      <c r="E1150">
        <f>AVERAGEIF(Table1[Director Name],Table1113[[#This Row],[Director Name]],Table1[imdb_score])</f>
        <v>6.05</v>
      </c>
      <c r="F1150">
        <f>COUNTIF(Table1[Director Name],Table1113[[#This Row],[Director Name]])</f>
        <v>4</v>
      </c>
      <c r="G1150" cm="1">
        <f t="array" ref="G1150">PERCENTILE(IF(Table1[Director Name] = Table1113[[#This Row],[Director Name]],Table1[imdb_score]),0.25)</f>
        <v>5.85</v>
      </c>
      <c r="H1150" cm="1">
        <f t="array" ref="H1150">PERCENTILE(IF(Table1[Director Name] = Table1113[[#This Row],[Director Name]],Table1[imdb_score]),0.5)</f>
        <v>6.2</v>
      </c>
      <c r="I1150" cm="1">
        <f t="array" ref="I1150">PERCENTILE(IF(Table1[Director Name] = Table1113[[#This Row],[Director Name]],Table1[imdb_score]),0.75)</f>
        <v>6.4</v>
      </c>
      <c r="J1150" cm="1">
        <f t="array" ref="J1150">PERCENTILE(IF(Table1[Director Name] = Table1113[[#This Row],[Director Name]],Table1[imdb_score]),1)</f>
        <v>7</v>
      </c>
    </row>
    <row r="1151" spans="4:10" hidden="1">
      <c r="D1151" t="s">
        <v>2369</v>
      </c>
      <c r="E1151">
        <f>AVERAGEIF(Table1[Director Name],Table1113[[#This Row],[Director Name]],Table1[imdb_score])</f>
        <v>6.05</v>
      </c>
      <c r="F1151">
        <f>COUNTIF(Table1[Director Name],Table1113[[#This Row],[Director Name]])</f>
        <v>2</v>
      </c>
      <c r="G1151" cm="1">
        <f t="array" ref="G1151">PERCENTILE(IF(Table1[Director Name] = Table1113[[#This Row],[Director Name]],Table1[imdb_score]),0.25)</f>
        <v>6.0250000000000004</v>
      </c>
      <c r="H1151" cm="1">
        <f t="array" ref="H1151">PERCENTILE(IF(Table1[Director Name] = Table1113[[#This Row],[Director Name]],Table1[imdb_score]),0.5)</f>
        <v>6.05</v>
      </c>
      <c r="I1151" cm="1">
        <f t="array" ref="I1151">PERCENTILE(IF(Table1[Director Name] = Table1113[[#This Row],[Director Name]],Table1[imdb_score]),0.75)</f>
        <v>6.0749999999999993</v>
      </c>
      <c r="J1151" cm="1">
        <f t="array" ref="J1151">PERCENTILE(IF(Table1[Director Name] = Table1113[[#This Row],[Director Name]],Table1[imdb_score]),1)</f>
        <v>6.1</v>
      </c>
    </row>
    <row r="1152" spans="4:10" hidden="1">
      <c r="D1152" t="s">
        <v>2417</v>
      </c>
      <c r="E1152">
        <f>AVERAGEIF(Table1[Director Name],Table1113[[#This Row],[Director Name]],Table1[imdb_score])</f>
        <v>6.05</v>
      </c>
      <c r="F1152">
        <f>COUNTIF(Table1[Director Name],Table1113[[#This Row],[Director Name]])</f>
        <v>2</v>
      </c>
      <c r="G1152" cm="1">
        <f t="array" ref="G1152">PERCENTILE(IF(Table1[Director Name] = Table1113[[#This Row],[Director Name]],Table1[imdb_score]),0.25)</f>
        <v>5.9249999999999998</v>
      </c>
      <c r="H1152" cm="1">
        <f t="array" ref="H1152">PERCENTILE(IF(Table1[Director Name] = Table1113[[#This Row],[Director Name]],Table1[imdb_score]),0.5)</f>
        <v>6.05</v>
      </c>
      <c r="I1152" cm="1">
        <f t="array" ref="I1152">PERCENTILE(IF(Table1[Director Name] = Table1113[[#This Row],[Director Name]],Table1[imdb_score]),0.75)</f>
        <v>6.1749999999999998</v>
      </c>
      <c r="J1152" cm="1">
        <f t="array" ref="J1152">PERCENTILE(IF(Table1[Director Name] = Table1113[[#This Row],[Director Name]],Table1[imdb_score]),1)</f>
        <v>6.3</v>
      </c>
    </row>
    <row r="1153" spans="4:10" hidden="1">
      <c r="D1153" t="s">
        <v>3085</v>
      </c>
      <c r="E1153">
        <f>AVERAGEIF(Table1[Director Name],Table1113[[#This Row],[Director Name]],Table1[imdb_score])</f>
        <v>6.05</v>
      </c>
      <c r="F1153">
        <f>COUNTIF(Table1[Director Name],Table1113[[#This Row],[Director Name]])</f>
        <v>2</v>
      </c>
      <c r="G1153" cm="1">
        <f t="array" ref="G1153">PERCENTILE(IF(Table1[Director Name] = Table1113[[#This Row],[Director Name]],Table1[imdb_score]),0.25)</f>
        <v>5.9249999999999998</v>
      </c>
      <c r="H1153" cm="1">
        <f t="array" ref="H1153">PERCENTILE(IF(Table1[Director Name] = Table1113[[#This Row],[Director Name]],Table1[imdb_score]),0.5)</f>
        <v>6.05</v>
      </c>
      <c r="I1153" cm="1">
        <f t="array" ref="I1153">PERCENTILE(IF(Table1[Director Name] = Table1113[[#This Row],[Director Name]],Table1[imdb_score]),0.75)</f>
        <v>6.1749999999999998</v>
      </c>
      <c r="J1153" cm="1">
        <f t="array" ref="J1153">PERCENTILE(IF(Table1[Director Name] = Table1113[[#This Row],[Director Name]],Table1[imdb_score]),1)</f>
        <v>6.3</v>
      </c>
    </row>
    <row r="1154" spans="4:10" hidden="1">
      <c r="D1154" t="s">
        <v>3127</v>
      </c>
      <c r="E1154">
        <f>AVERAGEIF(Table1[Director Name],Table1113[[#This Row],[Director Name]],Table1[imdb_score])</f>
        <v>6.05</v>
      </c>
      <c r="F1154">
        <f>COUNTIF(Table1[Director Name],Table1113[[#This Row],[Director Name]])</f>
        <v>2</v>
      </c>
      <c r="G1154" cm="1">
        <f t="array" ref="G1154">PERCENTILE(IF(Table1[Director Name] = Table1113[[#This Row],[Director Name]],Table1[imdb_score]),0.25)</f>
        <v>5.9249999999999998</v>
      </c>
      <c r="H1154" cm="1">
        <f t="array" ref="H1154">PERCENTILE(IF(Table1[Director Name] = Table1113[[#This Row],[Director Name]],Table1[imdb_score]),0.5)</f>
        <v>6.05</v>
      </c>
      <c r="I1154" cm="1">
        <f t="array" ref="I1154">PERCENTILE(IF(Table1[Director Name] = Table1113[[#This Row],[Director Name]],Table1[imdb_score]),0.75)</f>
        <v>6.1749999999999998</v>
      </c>
      <c r="J1154" cm="1">
        <f t="array" ref="J1154">PERCENTILE(IF(Table1[Director Name] = Table1113[[#This Row],[Director Name]],Table1[imdb_score]),1)</f>
        <v>6.3</v>
      </c>
    </row>
    <row r="1155" spans="4:10" hidden="1">
      <c r="D1155" t="s">
        <v>3177</v>
      </c>
      <c r="E1155">
        <f>AVERAGEIF(Table1[Director Name],Table1113[[#This Row],[Director Name]],Table1[imdb_score])</f>
        <v>6.05</v>
      </c>
      <c r="F1155">
        <f>COUNTIF(Table1[Director Name],Table1113[[#This Row],[Director Name]])</f>
        <v>2</v>
      </c>
      <c r="G1155" cm="1">
        <f t="array" ref="G1155">PERCENTILE(IF(Table1[Director Name] = Table1113[[#This Row],[Director Name]],Table1[imdb_score]),0.25)</f>
        <v>5.9249999999999998</v>
      </c>
      <c r="H1155" cm="1">
        <f t="array" ref="H1155">PERCENTILE(IF(Table1[Director Name] = Table1113[[#This Row],[Director Name]],Table1[imdb_score]),0.5)</f>
        <v>6.05</v>
      </c>
      <c r="I1155" cm="1">
        <f t="array" ref="I1155">PERCENTILE(IF(Table1[Director Name] = Table1113[[#This Row],[Director Name]],Table1[imdb_score]),0.75)</f>
        <v>6.1749999999999998</v>
      </c>
      <c r="J1155" cm="1">
        <f t="array" ref="J1155">PERCENTILE(IF(Table1[Director Name] = Table1113[[#This Row],[Director Name]],Table1[imdb_score]),1)</f>
        <v>6.3</v>
      </c>
    </row>
    <row r="1156" spans="4:10">
      <c r="D1156" t="s">
        <v>200</v>
      </c>
      <c r="E1156">
        <f>AVERAGEIF(Table1[Director Name],Table1113[[#This Row],[Director Name]],Table1[imdb_score])</f>
        <v>6.0444444444444452</v>
      </c>
      <c r="F1156">
        <f>COUNTIF(Table1[Director Name],Table1113[[#This Row],[Director Name]])</f>
        <v>9</v>
      </c>
      <c r="G1156" cm="1">
        <f t="array" ref="G1156">PERCENTILE(IF(Table1[Director Name] = Table1113[[#This Row],[Director Name]],Table1[imdb_score]),0.25)</f>
        <v>5</v>
      </c>
      <c r="H1156" cm="1">
        <f t="array" ref="H1156">PERCENTILE(IF(Table1[Director Name] = Table1113[[#This Row],[Director Name]],Table1[imdb_score]),0.5)</f>
        <v>6.2</v>
      </c>
      <c r="I1156" cm="1">
        <f t="array" ref="I1156">PERCENTILE(IF(Table1[Director Name] = Table1113[[#This Row],[Director Name]],Table1[imdb_score]),0.75)</f>
        <v>6.7</v>
      </c>
      <c r="J1156" cm="1">
        <f t="array" ref="J1156">PERCENTILE(IF(Table1[Director Name] = Table1113[[#This Row],[Director Name]],Table1[imdb_score]),1)</f>
        <v>8.1</v>
      </c>
    </row>
    <row r="1157" spans="4:10">
      <c r="D1157" t="s">
        <v>583</v>
      </c>
      <c r="E1157">
        <f>AVERAGEIF(Table1[Director Name],Table1113[[#This Row],[Director Name]],Table1[imdb_score])</f>
        <v>6.0428571428571427</v>
      </c>
      <c r="F1157">
        <f>COUNTIF(Table1[Director Name],Table1113[[#This Row],[Director Name]])</f>
        <v>7</v>
      </c>
      <c r="G1157" cm="1">
        <f t="array" ref="G1157">PERCENTILE(IF(Table1[Director Name] = Table1113[[#This Row],[Director Name]],Table1[imdb_score]),0.25)</f>
        <v>5.8</v>
      </c>
      <c r="H1157" cm="1">
        <f t="array" ref="H1157">PERCENTILE(IF(Table1[Director Name] = Table1113[[#This Row],[Director Name]],Table1[imdb_score]),0.5)</f>
        <v>6.1</v>
      </c>
      <c r="I1157" cm="1">
        <f t="array" ref="I1157">PERCENTILE(IF(Table1[Director Name] = Table1113[[#This Row],[Director Name]],Table1[imdb_score]),0.75)</f>
        <v>6.45</v>
      </c>
      <c r="J1157" cm="1">
        <f t="array" ref="J1157">PERCENTILE(IF(Table1[Director Name] = Table1113[[#This Row],[Director Name]],Table1[imdb_score]),1)</f>
        <v>6.5</v>
      </c>
    </row>
    <row r="1158" spans="4:10" hidden="1">
      <c r="D1158" t="s">
        <v>902</v>
      </c>
      <c r="E1158">
        <f>AVERAGEIF(Table1[Director Name],Table1113[[#This Row],[Director Name]],Table1[imdb_score])</f>
        <v>6.0400000000000009</v>
      </c>
      <c r="F1158">
        <f>COUNTIF(Table1[Director Name],Table1113[[#This Row],[Director Name]])</f>
        <v>5</v>
      </c>
      <c r="G1158" cm="1">
        <f t="array" ref="G1158">PERCENTILE(IF(Table1[Director Name] = Table1113[[#This Row],[Director Name]],Table1[imdb_score]),0.25)</f>
        <v>5.5</v>
      </c>
      <c r="H1158" cm="1">
        <f t="array" ref="H1158">PERCENTILE(IF(Table1[Director Name] = Table1113[[#This Row],[Director Name]],Table1[imdb_score]),0.5)</f>
        <v>6.1</v>
      </c>
      <c r="I1158" cm="1">
        <f t="array" ref="I1158">PERCENTILE(IF(Table1[Director Name] = Table1113[[#This Row],[Director Name]],Table1[imdb_score]),0.75)</f>
        <v>6.6</v>
      </c>
      <c r="J1158" cm="1">
        <f t="array" ref="J1158">PERCENTILE(IF(Table1[Director Name] = Table1113[[#This Row],[Director Name]],Table1[imdb_score]),1)</f>
        <v>6.9</v>
      </c>
    </row>
    <row r="1159" spans="4:10" hidden="1">
      <c r="D1159" t="s">
        <v>788</v>
      </c>
      <c r="E1159">
        <f>AVERAGEIF(Table1[Director Name],Table1113[[#This Row],[Director Name]],Table1[imdb_score])</f>
        <v>6.04</v>
      </c>
      <c r="F1159">
        <f>COUNTIF(Table1[Director Name],Table1113[[#This Row],[Director Name]])</f>
        <v>5</v>
      </c>
      <c r="G1159" cm="1">
        <f t="array" ref="G1159">PERCENTILE(IF(Table1[Director Name] = Table1113[[#This Row],[Director Name]],Table1[imdb_score]),0.25)</f>
        <v>5.8</v>
      </c>
      <c r="H1159" cm="1">
        <f t="array" ref="H1159">PERCENTILE(IF(Table1[Director Name] = Table1113[[#This Row],[Director Name]],Table1[imdb_score]),0.5)</f>
        <v>6.1</v>
      </c>
      <c r="I1159" cm="1">
        <f t="array" ref="I1159">PERCENTILE(IF(Table1[Director Name] = Table1113[[#This Row],[Director Name]],Table1[imdb_score]),0.75)</f>
        <v>6.5</v>
      </c>
      <c r="J1159" cm="1">
        <f t="array" ref="J1159">PERCENTILE(IF(Table1[Director Name] = Table1113[[#This Row],[Director Name]],Table1[imdb_score]),1)</f>
        <v>6.7</v>
      </c>
    </row>
    <row r="1160" spans="4:10" hidden="1">
      <c r="D1160" t="s">
        <v>1613</v>
      </c>
      <c r="E1160">
        <f>AVERAGEIF(Table1[Director Name],Table1113[[#This Row],[Director Name]],Table1[imdb_score])</f>
        <v>6.0333333333333341</v>
      </c>
      <c r="F1160">
        <f>COUNTIF(Table1[Director Name],Table1113[[#This Row],[Director Name]])</f>
        <v>3</v>
      </c>
      <c r="G1160" cm="1">
        <f t="array" ref="G1160">PERCENTILE(IF(Table1[Director Name] = Table1113[[#This Row],[Director Name]],Table1[imdb_score]),0.25)</f>
        <v>6</v>
      </c>
      <c r="H1160" cm="1">
        <f t="array" ref="H1160">PERCENTILE(IF(Table1[Director Name] = Table1113[[#This Row],[Director Name]],Table1[imdb_score]),0.5)</f>
        <v>6.1</v>
      </c>
      <c r="I1160" cm="1">
        <f t="array" ref="I1160">PERCENTILE(IF(Table1[Director Name] = Table1113[[#This Row],[Director Name]],Table1[imdb_score]),0.75)</f>
        <v>6.1</v>
      </c>
      <c r="J1160" cm="1">
        <f t="array" ref="J1160">PERCENTILE(IF(Table1[Director Name] = Table1113[[#This Row],[Director Name]],Table1[imdb_score]),1)</f>
        <v>6.1</v>
      </c>
    </row>
    <row r="1161" spans="4:10" hidden="1">
      <c r="D1161" t="s">
        <v>1831</v>
      </c>
      <c r="E1161">
        <f>AVERAGEIF(Table1[Director Name],Table1113[[#This Row],[Director Name]],Table1[imdb_score])</f>
        <v>6.0333333333333341</v>
      </c>
      <c r="F1161">
        <f>COUNTIF(Table1[Director Name],Table1113[[#This Row],[Director Name]])</f>
        <v>3</v>
      </c>
      <c r="G1161" cm="1">
        <f t="array" ref="G1161">PERCENTILE(IF(Table1[Director Name] = Table1113[[#This Row],[Director Name]],Table1[imdb_score]),0.25)</f>
        <v>5.9</v>
      </c>
      <c r="H1161" cm="1">
        <f t="array" ref="H1161">PERCENTILE(IF(Table1[Director Name] = Table1113[[#This Row],[Director Name]],Table1[imdb_score]),0.5)</f>
        <v>6.2</v>
      </c>
      <c r="I1161" cm="1">
        <f t="array" ref="I1161">PERCENTILE(IF(Table1[Director Name] = Table1113[[#This Row],[Director Name]],Table1[imdb_score]),0.75)</f>
        <v>6.25</v>
      </c>
      <c r="J1161" cm="1">
        <f t="array" ref="J1161">PERCENTILE(IF(Table1[Director Name] = Table1113[[#This Row],[Director Name]],Table1[imdb_score]),1)</f>
        <v>6.3</v>
      </c>
    </row>
    <row r="1162" spans="4:10" hidden="1">
      <c r="D1162" t="s">
        <v>1891</v>
      </c>
      <c r="E1162">
        <f>AVERAGEIF(Table1[Director Name],Table1113[[#This Row],[Director Name]],Table1[imdb_score])</f>
        <v>6.0333333333333341</v>
      </c>
      <c r="F1162">
        <f>COUNTIF(Table1[Director Name],Table1113[[#This Row],[Director Name]])</f>
        <v>3</v>
      </c>
      <c r="G1162" cm="1">
        <f t="array" ref="G1162">PERCENTILE(IF(Table1[Director Name] = Table1113[[#This Row],[Director Name]],Table1[imdb_score]),0.25)</f>
        <v>5.75</v>
      </c>
      <c r="H1162" cm="1">
        <f t="array" ref="H1162">PERCENTILE(IF(Table1[Director Name] = Table1113[[#This Row],[Director Name]],Table1[imdb_score]),0.5)</f>
        <v>5.9</v>
      </c>
      <c r="I1162" cm="1">
        <f t="array" ref="I1162">PERCENTILE(IF(Table1[Director Name] = Table1113[[#This Row],[Director Name]],Table1[imdb_score]),0.75)</f>
        <v>6.25</v>
      </c>
      <c r="J1162" cm="1">
        <f t="array" ref="J1162">PERCENTILE(IF(Table1[Director Name] = Table1113[[#This Row],[Director Name]],Table1[imdb_score]),1)</f>
        <v>6.6</v>
      </c>
    </row>
    <row r="1163" spans="4:10">
      <c r="D1163" t="s">
        <v>355</v>
      </c>
      <c r="E1163">
        <f>AVERAGEIF(Table1[Director Name],Table1113[[#This Row],[Director Name]],Table1[imdb_score])</f>
        <v>6.0333333333333323</v>
      </c>
      <c r="F1163">
        <f>COUNTIF(Table1[Director Name],Table1113[[#This Row],[Director Name]])</f>
        <v>12</v>
      </c>
      <c r="G1163" cm="1">
        <f t="array" ref="G1163">PERCENTILE(IF(Table1[Director Name] = Table1113[[#This Row],[Director Name]],Table1[imdb_score]),0.25)</f>
        <v>5.55</v>
      </c>
      <c r="H1163" cm="1">
        <f t="array" ref="H1163">PERCENTILE(IF(Table1[Director Name] = Table1113[[#This Row],[Director Name]],Table1[imdb_score]),0.5)</f>
        <v>6.0500000000000007</v>
      </c>
      <c r="I1163" cm="1">
        <f t="array" ref="I1163">PERCENTILE(IF(Table1[Director Name] = Table1113[[#This Row],[Director Name]],Table1[imdb_score]),0.75)</f>
        <v>6.3250000000000002</v>
      </c>
      <c r="J1163" cm="1">
        <f t="array" ref="J1163">PERCENTILE(IF(Table1[Director Name] = Table1113[[#This Row],[Director Name]],Table1[imdb_score]),1)</f>
        <v>7.1</v>
      </c>
    </row>
    <row r="1164" spans="4:10" hidden="1">
      <c r="D1164" t="s">
        <v>1289</v>
      </c>
      <c r="E1164">
        <f>AVERAGEIF(Table1[Director Name],Table1113[[#This Row],[Director Name]],Table1[imdb_score])</f>
        <v>6.0250000000000004</v>
      </c>
      <c r="F1164">
        <f>COUNTIF(Table1[Director Name],Table1113[[#This Row],[Director Name]])</f>
        <v>4</v>
      </c>
      <c r="G1164" cm="1">
        <f t="array" ref="G1164">PERCENTILE(IF(Table1[Director Name] = Table1113[[#This Row],[Director Name]],Table1[imdb_score]),0.25)</f>
        <v>5.4749999999999996</v>
      </c>
      <c r="H1164" cm="1">
        <f t="array" ref="H1164">PERCENTILE(IF(Table1[Director Name] = Table1113[[#This Row],[Director Name]],Table1[imdb_score]),0.5)</f>
        <v>5.9499999999999993</v>
      </c>
      <c r="I1164" cm="1">
        <f t="array" ref="I1164">PERCENTILE(IF(Table1[Director Name] = Table1113[[#This Row],[Director Name]],Table1[imdb_score]),0.75)</f>
        <v>6.5</v>
      </c>
      <c r="J1164" cm="1">
        <f t="array" ref="J1164">PERCENTILE(IF(Table1[Director Name] = Table1113[[#This Row],[Director Name]],Table1[imdb_score]),1)</f>
        <v>7.1</v>
      </c>
    </row>
    <row r="1165" spans="4:10" hidden="1">
      <c r="D1165" t="s">
        <v>1094</v>
      </c>
      <c r="E1165">
        <f>AVERAGEIF(Table1[Director Name],Table1113[[#This Row],[Director Name]],Table1[imdb_score])</f>
        <v>6.0200000000000005</v>
      </c>
      <c r="F1165">
        <f>COUNTIF(Table1[Director Name],Table1113[[#This Row],[Director Name]])</f>
        <v>5</v>
      </c>
      <c r="G1165" cm="1">
        <f t="array" ref="G1165">PERCENTILE(IF(Table1[Director Name] = Table1113[[#This Row],[Director Name]],Table1[imdb_score]),0.25)</f>
        <v>6.1</v>
      </c>
      <c r="H1165" cm="1">
        <f t="array" ref="H1165">PERCENTILE(IF(Table1[Director Name] = Table1113[[#This Row],[Director Name]],Table1[imdb_score]),0.5)</f>
        <v>6.1</v>
      </c>
      <c r="I1165" cm="1">
        <f t="array" ref="I1165">PERCENTILE(IF(Table1[Director Name] = Table1113[[#This Row],[Director Name]],Table1[imdb_score]),0.75)</f>
        <v>6.4</v>
      </c>
      <c r="J1165" cm="1">
        <f t="array" ref="J1165">PERCENTILE(IF(Table1[Director Name] = Table1113[[#This Row],[Director Name]],Table1[imdb_score]),1)</f>
        <v>6.4</v>
      </c>
    </row>
    <row r="1166" spans="4:10">
      <c r="D1166" t="s">
        <v>797</v>
      </c>
      <c r="E1166">
        <f>AVERAGEIF(Table1[Director Name],Table1113[[#This Row],[Director Name]],Table1[imdb_score])</f>
        <v>6.0166666666666666</v>
      </c>
      <c r="F1166">
        <f>COUNTIF(Table1[Director Name],Table1113[[#This Row],[Director Name]])</f>
        <v>6</v>
      </c>
      <c r="G1166" cm="1">
        <f t="array" ref="G1166">PERCENTILE(IF(Table1[Director Name] = Table1113[[#This Row],[Director Name]],Table1[imdb_score]),0.25)</f>
        <v>5.55</v>
      </c>
      <c r="H1166" cm="1">
        <f t="array" ref="H1166">PERCENTILE(IF(Table1[Director Name] = Table1113[[#This Row],[Director Name]],Table1[imdb_score]),0.5)</f>
        <v>5.8000000000000007</v>
      </c>
      <c r="I1166" cm="1">
        <f t="array" ref="I1166">PERCENTILE(IF(Table1[Director Name] = Table1113[[#This Row],[Director Name]],Table1[imdb_score]),0.75)</f>
        <v>6.35</v>
      </c>
      <c r="J1166" cm="1">
        <f t="array" ref="J1166">PERCENTILE(IF(Table1[Director Name] = Table1113[[#This Row],[Director Name]],Table1[imdb_score]),1)</f>
        <v>7</v>
      </c>
    </row>
    <row r="1167" spans="4:10" hidden="1">
      <c r="D1167" t="s">
        <v>1388</v>
      </c>
      <c r="E1167">
        <f>AVERAGEIF(Table1[Director Name],Table1113[[#This Row],[Director Name]],Table1[imdb_score])</f>
        <v>6.0000000000000009</v>
      </c>
      <c r="F1167">
        <f>COUNTIF(Table1[Director Name],Table1113[[#This Row],[Director Name]])</f>
        <v>4</v>
      </c>
      <c r="G1167" cm="1">
        <f t="array" ref="G1167">PERCENTILE(IF(Table1[Director Name] = Table1113[[#This Row],[Director Name]],Table1[imdb_score]),0.25)</f>
        <v>5.625</v>
      </c>
      <c r="H1167" cm="1">
        <f t="array" ref="H1167">PERCENTILE(IF(Table1[Director Name] = Table1113[[#This Row],[Director Name]],Table1[imdb_score]),0.5)</f>
        <v>6.2</v>
      </c>
      <c r="I1167" cm="1">
        <f t="array" ref="I1167">PERCENTILE(IF(Table1[Director Name] = Table1113[[#This Row],[Director Name]],Table1[imdb_score]),0.75)</f>
        <v>6.5750000000000002</v>
      </c>
      <c r="J1167" cm="1">
        <f t="array" ref="J1167">PERCENTILE(IF(Table1[Director Name] = Table1113[[#This Row],[Director Name]],Table1[imdb_score]),1)</f>
        <v>6.8</v>
      </c>
    </row>
    <row r="1168" spans="4:10">
      <c r="D1168" t="s">
        <v>369</v>
      </c>
      <c r="E1168">
        <f>AVERAGEIF(Table1[Director Name],Table1113[[#This Row],[Director Name]],Table1[imdb_score])</f>
        <v>6</v>
      </c>
      <c r="F1168">
        <f>COUNTIF(Table1[Director Name],Table1113[[#This Row],[Director Name]])</f>
        <v>12</v>
      </c>
      <c r="G1168" cm="1">
        <f t="array" ref="G1168">PERCENTILE(IF(Table1[Director Name] = Table1113[[#This Row],[Director Name]],Table1[imdb_score]),0.25)</f>
        <v>4.95</v>
      </c>
      <c r="H1168" cm="1">
        <f t="array" ref="H1168">PERCENTILE(IF(Table1[Director Name] = Table1113[[#This Row],[Director Name]],Table1[imdb_score]),0.5)</f>
        <v>6.15</v>
      </c>
      <c r="I1168" cm="1">
        <f t="array" ref="I1168">PERCENTILE(IF(Table1[Director Name] = Table1113[[#This Row],[Director Name]],Table1[imdb_score]),0.75)</f>
        <v>6.6749999999999998</v>
      </c>
      <c r="J1168" cm="1">
        <f t="array" ref="J1168">PERCENTILE(IF(Table1[Director Name] = Table1113[[#This Row],[Director Name]],Table1[imdb_score]),1)</f>
        <v>7.5</v>
      </c>
    </row>
    <row r="1169" spans="4:10">
      <c r="D1169" t="s">
        <v>812</v>
      </c>
      <c r="E1169">
        <f>AVERAGEIF(Table1[Director Name],Table1113[[#This Row],[Director Name]],Table1[imdb_score])</f>
        <v>6</v>
      </c>
      <c r="F1169">
        <f>COUNTIF(Table1[Director Name],Table1113[[#This Row],[Director Name]])</f>
        <v>6</v>
      </c>
      <c r="G1169" cm="1">
        <f t="array" ref="G1169">PERCENTILE(IF(Table1[Director Name] = Table1113[[#This Row],[Director Name]],Table1[imdb_score]),0.25)</f>
        <v>5.5250000000000004</v>
      </c>
      <c r="H1169" cm="1">
        <f t="array" ref="H1169">PERCENTILE(IF(Table1[Director Name] = Table1113[[#This Row],[Director Name]],Table1[imdb_score]),0.5)</f>
        <v>5.9</v>
      </c>
      <c r="I1169" cm="1">
        <f t="array" ref="I1169">PERCENTILE(IF(Table1[Director Name] = Table1113[[#This Row],[Director Name]],Table1[imdb_score]),0.75)</f>
        <v>6.4249999999999998</v>
      </c>
      <c r="J1169" cm="1">
        <f t="array" ref="J1169">PERCENTILE(IF(Table1[Director Name] = Table1113[[#This Row],[Director Name]],Table1[imdb_score]),1)</f>
        <v>6.8</v>
      </c>
    </row>
    <row r="1170" spans="4:10" hidden="1">
      <c r="D1170" t="s">
        <v>1139</v>
      </c>
      <c r="E1170">
        <f>AVERAGEIF(Table1[Director Name],Table1113[[#This Row],[Director Name]],Table1[imdb_score])</f>
        <v>6</v>
      </c>
      <c r="F1170">
        <f>COUNTIF(Table1[Director Name],Table1113[[#This Row],[Director Name]])</f>
        <v>4</v>
      </c>
      <c r="G1170" cm="1">
        <f t="array" ref="G1170">PERCENTILE(IF(Table1[Director Name] = Table1113[[#This Row],[Director Name]],Table1[imdb_score]),0.25)</f>
        <v>5.05</v>
      </c>
      <c r="H1170" cm="1">
        <f t="array" ref="H1170">PERCENTILE(IF(Table1[Director Name] = Table1113[[#This Row],[Director Name]],Table1[imdb_score]),0.5)</f>
        <v>6.25</v>
      </c>
      <c r="I1170" cm="1">
        <f t="array" ref="I1170">PERCENTILE(IF(Table1[Director Name] = Table1113[[#This Row],[Director Name]],Table1[imdb_score]),0.75)</f>
        <v>7.2</v>
      </c>
      <c r="J1170" cm="1">
        <f t="array" ref="J1170">PERCENTILE(IF(Table1[Director Name] = Table1113[[#This Row],[Director Name]],Table1[imdb_score]),1)</f>
        <v>7.2</v>
      </c>
    </row>
    <row r="1171" spans="4:10" hidden="1">
      <c r="D1171" t="s">
        <v>1888</v>
      </c>
      <c r="E1171">
        <f>AVERAGEIF(Table1[Director Name],Table1113[[#This Row],[Director Name]],Table1[imdb_score])</f>
        <v>6</v>
      </c>
      <c r="F1171">
        <f>COUNTIF(Table1[Director Name],Table1113[[#This Row],[Director Name]])</f>
        <v>3</v>
      </c>
      <c r="G1171" cm="1">
        <f t="array" ref="G1171">PERCENTILE(IF(Table1[Director Name] = Table1113[[#This Row],[Director Name]],Table1[imdb_score]),0.25)</f>
        <v>5.95</v>
      </c>
      <c r="H1171" cm="1">
        <f t="array" ref="H1171">PERCENTILE(IF(Table1[Director Name] = Table1113[[#This Row],[Director Name]],Table1[imdb_score]),0.5)</f>
        <v>6</v>
      </c>
      <c r="I1171" cm="1">
        <f t="array" ref="I1171">PERCENTILE(IF(Table1[Director Name] = Table1113[[#This Row],[Director Name]],Table1[imdb_score]),0.75)</f>
        <v>6.05</v>
      </c>
      <c r="J1171" cm="1">
        <f t="array" ref="J1171">PERCENTILE(IF(Table1[Director Name] = Table1113[[#This Row],[Director Name]],Table1[imdb_score]),1)</f>
        <v>6.1</v>
      </c>
    </row>
    <row r="1172" spans="4:10" hidden="1">
      <c r="D1172" t="s">
        <v>2000</v>
      </c>
      <c r="E1172">
        <f>AVERAGEIF(Table1[Director Name],Table1113[[#This Row],[Director Name]],Table1[imdb_score])</f>
        <v>6</v>
      </c>
      <c r="F1172">
        <f>COUNTIF(Table1[Director Name],Table1113[[#This Row],[Director Name]])</f>
        <v>3</v>
      </c>
      <c r="G1172" cm="1">
        <f t="array" ref="G1172">PERCENTILE(IF(Table1[Director Name] = Table1113[[#This Row],[Director Name]],Table1[imdb_score]),0.25)</f>
        <v>5.35</v>
      </c>
      <c r="H1172" cm="1">
        <f t="array" ref="H1172">PERCENTILE(IF(Table1[Director Name] = Table1113[[#This Row],[Director Name]],Table1[imdb_score]),0.5)</f>
        <v>6.6</v>
      </c>
      <c r="I1172" cm="1">
        <f t="array" ref="I1172">PERCENTILE(IF(Table1[Director Name] = Table1113[[#This Row],[Director Name]],Table1[imdb_score]),0.75)</f>
        <v>6.9499999999999993</v>
      </c>
      <c r="J1172" cm="1">
        <f t="array" ref="J1172">PERCENTILE(IF(Table1[Director Name] = Table1113[[#This Row],[Director Name]],Table1[imdb_score]),1)</f>
        <v>7.3</v>
      </c>
    </row>
    <row r="1173" spans="4:10" hidden="1">
      <c r="D1173" t="s">
        <v>2469</v>
      </c>
      <c r="E1173">
        <f>AVERAGEIF(Table1[Director Name],Table1113[[#This Row],[Director Name]],Table1[imdb_score])</f>
        <v>6</v>
      </c>
      <c r="F1173">
        <f>COUNTIF(Table1[Director Name],Table1113[[#This Row],[Director Name]])</f>
        <v>2</v>
      </c>
      <c r="G1173" cm="1">
        <f t="array" ref="G1173">PERCENTILE(IF(Table1[Director Name] = Table1113[[#This Row],[Director Name]],Table1[imdb_score]),0.25)</f>
        <v>5.65</v>
      </c>
      <c r="H1173" cm="1">
        <f t="array" ref="H1173">PERCENTILE(IF(Table1[Director Name] = Table1113[[#This Row],[Director Name]],Table1[imdb_score]),0.5)</f>
        <v>6</v>
      </c>
      <c r="I1173" cm="1">
        <f t="array" ref="I1173">PERCENTILE(IF(Table1[Director Name] = Table1113[[#This Row],[Director Name]],Table1[imdb_score]),0.75)</f>
        <v>6.35</v>
      </c>
      <c r="J1173" cm="1">
        <f t="array" ref="J1173">PERCENTILE(IF(Table1[Director Name] = Table1113[[#This Row],[Director Name]],Table1[imdb_score]),1)</f>
        <v>6.7</v>
      </c>
    </row>
    <row r="1174" spans="4:10" hidden="1">
      <c r="D1174" t="s">
        <v>2514</v>
      </c>
      <c r="E1174">
        <f>AVERAGEIF(Table1[Director Name],Table1113[[#This Row],[Director Name]],Table1[imdb_score])</f>
        <v>6</v>
      </c>
      <c r="F1174">
        <f>COUNTIF(Table1[Director Name],Table1113[[#This Row],[Director Name]])</f>
        <v>2</v>
      </c>
      <c r="G1174" cm="1">
        <f t="array" ref="G1174">PERCENTILE(IF(Table1[Director Name] = Table1113[[#This Row],[Director Name]],Table1[imdb_score]),0.25)</f>
        <v>5.4</v>
      </c>
      <c r="H1174" cm="1">
        <f t="array" ref="H1174">PERCENTILE(IF(Table1[Director Name] = Table1113[[#This Row],[Director Name]],Table1[imdb_score]),0.5)</f>
        <v>6</v>
      </c>
      <c r="I1174" cm="1">
        <f t="array" ref="I1174">PERCENTILE(IF(Table1[Director Name] = Table1113[[#This Row],[Director Name]],Table1[imdb_score]),0.75)</f>
        <v>6.6</v>
      </c>
      <c r="J1174" cm="1">
        <f t="array" ref="J1174">PERCENTILE(IF(Table1[Director Name] = Table1113[[#This Row],[Director Name]],Table1[imdb_score]),1)</f>
        <v>7.2</v>
      </c>
    </row>
    <row r="1175" spans="4:10" hidden="1">
      <c r="D1175" t="s">
        <v>2533</v>
      </c>
      <c r="E1175">
        <f>AVERAGEIF(Table1[Director Name],Table1113[[#This Row],[Director Name]],Table1[imdb_score])</f>
        <v>6</v>
      </c>
      <c r="F1175">
        <f>COUNTIF(Table1[Director Name],Table1113[[#This Row],[Director Name]])</f>
        <v>2</v>
      </c>
      <c r="G1175" cm="1">
        <f t="array" ref="G1175">PERCENTILE(IF(Table1[Director Name] = Table1113[[#This Row],[Director Name]],Table1[imdb_score]),0.25)</f>
        <v>5.75</v>
      </c>
      <c r="H1175" cm="1">
        <f t="array" ref="H1175">PERCENTILE(IF(Table1[Director Name] = Table1113[[#This Row],[Director Name]],Table1[imdb_score]),0.5)</f>
        <v>6</v>
      </c>
      <c r="I1175" cm="1">
        <f t="array" ref="I1175">PERCENTILE(IF(Table1[Director Name] = Table1113[[#This Row],[Director Name]],Table1[imdb_score]),0.75)</f>
        <v>6.25</v>
      </c>
      <c r="J1175" cm="1">
        <f t="array" ref="J1175">PERCENTILE(IF(Table1[Director Name] = Table1113[[#This Row],[Director Name]],Table1[imdb_score]),1)</f>
        <v>6.5</v>
      </c>
    </row>
    <row r="1176" spans="4:10" hidden="1">
      <c r="D1176" t="s">
        <v>2609</v>
      </c>
      <c r="E1176">
        <f>AVERAGEIF(Table1[Director Name],Table1113[[#This Row],[Director Name]],Table1[imdb_score])</f>
        <v>6</v>
      </c>
      <c r="F1176">
        <f>COUNTIF(Table1[Director Name],Table1113[[#This Row],[Director Name]])</f>
        <v>2</v>
      </c>
      <c r="G1176" cm="1">
        <f t="array" ref="G1176">PERCENTILE(IF(Table1[Director Name] = Table1113[[#This Row],[Director Name]],Table1[imdb_score]),0.25)</f>
        <v>5.7</v>
      </c>
      <c r="H1176" cm="1">
        <f t="array" ref="H1176">PERCENTILE(IF(Table1[Director Name] = Table1113[[#This Row],[Director Name]],Table1[imdb_score]),0.5)</f>
        <v>6</v>
      </c>
      <c r="I1176" cm="1">
        <f t="array" ref="I1176">PERCENTILE(IF(Table1[Director Name] = Table1113[[#This Row],[Director Name]],Table1[imdb_score]),0.75)</f>
        <v>6.3</v>
      </c>
      <c r="J1176" cm="1">
        <f t="array" ref="J1176">PERCENTILE(IF(Table1[Director Name] = Table1113[[#This Row],[Director Name]],Table1[imdb_score]),1)</f>
        <v>6.6</v>
      </c>
    </row>
    <row r="1177" spans="4:10" hidden="1">
      <c r="D1177" t="s">
        <v>2774</v>
      </c>
      <c r="E1177">
        <f>AVERAGEIF(Table1[Director Name],Table1113[[#This Row],[Director Name]],Table1[imdb_score])</f>
        <v>6</v>
      </c>
      <c r="F1177">
        <f>COUNTIF(Table1[Director Name],Table1113[[#This Row],[Director Name]])</f>
        <v>2</v>
      </c>
      <c r="G1177" cm="1">
        <f t="array" ref="G1177">PERCENTILE(IF(Table1[Director Name] = Table1113[[#This Row],[Director Name]],Table1[imdb_score]),0.25)</f>
        <v>6</v>
      </c>
      <c r="H1177" cm="1">
        <f t="array" ref="H1177">PERCENTILE(IF(Table1[Director Name] = Table1113[[#This Row],[Director Name]],Table1[imdb_score]),0.5)</f>
        <v>6</v>
      </c>
      <c r="I1177" cm="1">
        <f t="array" ref="I1177">PERCENTILE(IF(Table1[Director Name] = Table1113[[#This Row],[Director Name]],Table1[imdb_score]),0.75)</f>
        <v>6</v>
      </c>
      <c r="J1177" cm="1">
        <f t="array" ref="J1177">PERCENTILE(IF(Table1[Director Name] = Table1113[[#This Row],[Director Name]],Table1[imdb_score]),1)</f>
        <v>6</v>
      </c>
    </row>
    <row r="1178" spans="4:10" hidden="1">
      <c r="D1178" t="s">
        <v>3240</v>
      </c>
      <c r="E1178">
        <f>AVERAGEIF(Table1[Director Name],Table1113[[#This Row],[Director Name]],Table1[imdb_score])</f>
        <v>6</v>
      </c>
      <c r="F1178">
        <f>COUNTIF(Table1[Director Name],Table1113[[#This Row],[Director Name]])</f>
        <v>1</v>
      </c>
      <c r="G1178" cm="1">
        <f t="array" ref="G1178">PERCENTILE(IF(Table1[Director Name] = Table1113[[#This Row],[Director Name]],Table1[imdb_score]),0.25)</f>
        <v>6</v>
      </c>
      <c r="H1178" cm="1">
        <f t="array" ref="H1178">PERCENTILE(IF(Table1[Director Name] = Table1113[[#This Row],[Director Name]],Table1[imdb_score]),0.5)</f>
        <v>6</v>
      </c>
      <c r="I1178" cm="1">
        <f t="array" ref="I1178">PERCENTILE(IF(Table1[Director Name] = Table1113[[#This Row],[Director Name]],Table1[imdb_score]),0.75)</f>
        <v>6</v>
      </c>
      <c r="J1178" cm="1">
        <f t="array" ref="J1178">PERCENTILE(IF(Table1[Director Name] = Table1113[[#This Row],[Director Name]],Table1[imdb_score]),1)</f>
        <v>6</v>
      </c>
    </row>
    <row r="1179" spans="4:10" hidden="1">
      <c r="D1179" t="s">
        <v>2598</v>
      </c>
      <c r="E1179">
        <f>AVERAGEIF(Table1[Director Name],Table1113[[#This Row],[Director Name]],Table1[imdb_score])</f>
        <v>6</v>
      </c>
      <c r="F1179">
        <f>COUNTIF(Table1[Director Name],Table1113[[#This Row],[Director Name]])</f>
        <v>1</v>
      </c>
      <c r="G1179" cm="1">
        <f t="array" ref="G1179">PERCENTILE(IF(Table1[Director Name] = Table1113[[#This Row],[Director Name]],Table1[imdb_score]),0.25)</f>
        <v>6</v>
      </c>
      <c r="H1179" cm="1">
        <f t="array" ref="H1179">PERCENTILE(IF(Table1[Director Name] = Table1113[[#This Row],[Director Name]],Table1[imdb_score]),0.5)</f>
        <v>6</v>
      </c>
      <c r="I1179" cm="1">
        <f t="array" ref="I1179">PERCENTILE(IF(Table1[Director Name] = Table1113[[#This Row],[Director Name]],Table1[imdb_score]),0.75)</f>
        <v>6</v>
      </c>
      <c r="J1179" cm="1">
        <f t="array" ref="J1179">PERCENTILE(IF(Table1[Director Name] = Table1113[[#This Row],[Director Name]],Table1[imdb_score]),1)</f>
        <v>6</v>
      </c>
    </row>
    <row r="1180" spans="4:10" hidden="1">
      <c r="D1180" t="s">
        <v>3386</v>
      </c>
      <c r="E1180">
        <f>AVERAGEIF(Table1[Director Name],Table1113[[#This Row],[Director Name]],Table1[imdb_score])</f>
        <v>6</v>
      </c>
      <c r="F1180">
        <f>COUNTIF(Table1[Director Name],Table1113[[#This Row],[Director Name]])</f>
        <v>1</v>
      </c>
      <c r="G1180" cm="1">
        <f t="array" ref="G1180">PERCENTILE(IF(Table1[Director Name] = Table1113[[#This Row],[Director Name]],Table1[imdb_score]),0.25)</f>
        <v>6</v>
      </c>
      <c r="H1180" cm="1">
        <f t="array" ref="H1180">PERCENTILE(IF(Table1[Director Name] = Table1113[[#This Row],[Director Name]],Table1[imdb_score]),0.5)</f>
        <v>6</v>
      </c>
      <c r="I1180" cm="1">
        <f t="array" ref="I1180">PERCENTILE(IF(Table1[Director Name] = Table1113[[#This Row],[Director Name]],Table1[imdb_score]),0.75)</f>
        <v>6</v>
      </c>
      <c r="J1180" cm="1">
        <f t="array" ref="J1180">PERCENTILE(IF(Table1[Director Name] = Table1113[[#This Row],[Director Name]],Table1[imdb_score]),1)</f>
        <v>6</v>
      </c>
    </row>
    <row r="1181" spans="4:10" hidden="1">
      <c r="D1181" t="s">
        <v>3611</v>
      </c>
      <c r="E1181">
        <f>AVERAGEIF(Table1[Director Name],Table1113[[#This Row],[Director Name]],Table1[imdb_score])</f>
        <v>6</v>
      </c>
      <c r="F1181">
        <f>COUNTIF(Table1[Director Name],Table1113[[#This Row],[Director Name]])</f>
        <v>1</v>
      </c>
      <c r="G1181" cm="1">
        <f t="array" ref="G1181">PERCENTILE(IF(Table1[Director Name] = Table1113[[#This Row],[Director Name]],Table1[imdb_score]),0.25)</f>
        <v>6</v>
      </c>
      <c r="H1181" cm="1">
        <f t="array" ref="H1181">PERCENTILE(IF(Table1[Director Name] = Table1113[[#This Row],[Director Name]],Table1[imdb_score]),0.5)</f>
        <v>6</v>
      </c>
      <c r="I1181" cm="1">
        <f t="array" ref="I1181">PERCENTILE(IF(Table1[Director Name] = Table1113[[#This Row],[Director Name]],Table1[imdb_score]),0.75)</f>
        <v>6</v>
      </c>
      <c r="J1181" cm="1">
        <f t="array" ref="J1181">PERCENTILE(IF(Table1[Director Name] = Table1113[[#This Row],[Director Name]],Table1[imdb_score]),1)</f>
        <v>6</v>
      </c>
    </row>
    <row r="1182" spans="4:10" hidden="1">
      <c r="D1182" t="s">
        <v>3816</v>
      </c>
      <c r="E1182">
        <f>AVERAGEIF(Table1[Director Name],Table1113[[#This Row],[Director Name]],Table1[imdb_score])</f>
        <v>6</v>
      </c>
      <c r="F1182">
        <f>COUNTIF(Table1[Director Name],Table1113[[#This Row],[Director Name]])</f>
        <v>1</v>
      </c>
      <c r="G1182" cm="1">
        <f t="array" ref="G1182">PERCENTILE(IF(Table1[Director Name] = Table1113[[#This Row],[Director Name]],Table1[imdb_score]),0.25)</f>
        <v>6</v>
      </c>
      <c r="H1182" cm="1">
        <f t="array" ref="H1182">PERCENTILE(IF(Table1[Director Name] = Table1113[[#This Row],[Director Name]],Table1[imdb_score]),0.5)</f>
        <v>6</v>
      </c>
      <c r="I1182" cm="1">
        <f t="array" ref="I1182">PERCENTILE(IF(Table1[Director Name] = Table1113[[#This Row],[Director Name]],Table1[imdb_score]),0.75)</f>
        <v>6</v>
      </c>
      <c r="J1182" cm="1">
        <f t="array" ref="J1182">PERCENTILE(IF(Table1[Director Name] = Table1113[[#This Row],[Director Name]],Table1[imdb_score]),1)</f>
        <v>6</v>
      </c>
    </row>
    <row r="1183" spans="4:10" hidden="1">
      <c r="D1183" t="s">
        <v>3876</v>
      </c>
      <c r="E1183">
        <f>AVERAGEIF(Table1[Director Name],Table1113[[#This Row],[Director Name]],Table1[imdb_score])</f>
        <v>6</v>
      </c>
      <c r="F1183">
        <f>COUNTIF(Table1[Director Name],Table1113[[#This Row],[Director Name]])</f>
        <v>1</v>
      </c>
      <c r="G1183" cm="1">
        <f t="array" ref="G1183">PERCENTILE(IF(Table1[Director Name] = Table1113[[#This Row],[Director Name]],Table1[imdb_score]),0.25)</f>
        <v>6</v>
      </c>
      <c r="H1183" cm="1">
        <f t="array" ref="H1183">PERCENTILE(IF(Table1[Director Name] = Table1113[[#This Row],[Director Name]],Table1[imdb_score]),0.5)</f>
        <v>6</v>
      </c>
      <c r="I1183" cm="1">
        <f t="array" ref="I1183">PERCENTILE(IF(Table1[Director Name] = Table1113[[#This Row],[Director Name]],Table1[imdb_score]),0.75)</f>
        <v>6</v>
      </c>
      <c r="J1183" cm="1">
        <f t="array" ref="J1183">PERCENTILE(IF(Table1[Director Name] = Table1113[[#This Row],[Director Name]],Table1[imdb_score]),1)</f>
        <v>6</v>
      </c>
    </row>
    <row r="1184" spans="4:10" hidden="1">
      <c r="D1184" t="s">
        <v>3958</v>
      </c>
      <c r="E1184">
        <f>AVERAGEIF(Table1[Director Name],Table1113[[#This Row],[Director Name]],Table1[imdb_score])</f>
        <v>6</v>
      </c>
      <c r="F1184">
        <f>COUNTIF(Table1[Director Name],Table1113[[#This Row],[Director Name]])</f>
        <v>1</v>
      </c>
      <c r="G1184" cm="1">
        <f t="array" ref="G1184">PERCENTILE(IF(Table1[Director Name] = Table1113[[#This Row],[Director Name]],Table1[imdb_score]),0.25)</f>
        <v>6</v>
      </c>
      <c r="H1184" cm="1">
        <f t="array" ref="H1184">PERCENTILE(IF(Table1[Director Name] = Table1113[[#This Row],[Director Name]],Table1[imdb_score]),0.5)</f>
        <v>6</v>
      </c>
      <c r="I1184" cm="1">
        <f t="array" ref="I1184">PERCENTILE(IF(Table1[Director Name] = Table1113[[#This Row],[Director Name]],Table1[imdb_score]),0.75)</f>
        <v>6</v>
      </c>
      <c r="J1184" cm="1">
        <f t="array" ref="J1184">PERCENTILE(IF(Table1[Director Name] = Table1113[[#This Row],[Director Name]],Table1[imdb_score]),1)</f>
        <v>6</v>
      </c>
    </row>
    <row r="1185" spans="4:10" hidden="1">
      <c r="D1185" t="s">
        <v>4192</v>
      </c>
      <c r="E1185">
        <f>AVERAGEIF(Table1[Director Name],Table1113[[#This Row],[Director Name]],Table1[imdb_score])</f>
        <v>6</v>
      </c>
      <c r="F1185">
        <f>COUNTIF(Table1[Director Name],Table1113[[#This Row],[Director Name]])</f>
        <v>1</v>
      </c>
      <c r="G1185" cm="1">
        <f t="array" ref="G1185">PERCENTILE(IF(Table1[Director Name] = Table1113[[#This Row],[Director Name]],Table1[imdb_score]),0.25)</f>
        <v>6</v>
      </c>
      <c r="H1185" cm="1">
        <f t="array" ref="H1185">PERCENTILE(IF(Table1[Director Name] = Table1113[[#This Row],[Director Name]],Table1[imdb_score]),0.5)</f>
        <v>6</v>
      </c>
      <c r="I1185" cm="1">
        <f t="array" ref="I1185">PERCENTILE(IF(Table1[Director Name] = Table1113[[#This Row],[Director Name]],Table1[imdb_score]),0.75)</f>
        <v>6</v>
      </c>
      <c r="J1185" cm="1">
        <f t="array" ref="J1185">PERCENTILE(IF(Table1[Director Name] = Table1113[[#This Row],[Director Name]],Table1[imdb_score]),1)</f>
        <v>6</v>
      </c>
    </row>
    <row r="1186" spans="4:10" hidden="1">
      <c r="D1186" t="s">
        <v>2328</v>
      </c>
      <c r="E1186">
        <f>AVERAGEIF(Table1[Director Name],Table1113[[#This Row],[Director Name]],Table1[imdb_score])</f>
        <v>6</v>
      </c>
      <c r="F1186">
        <f>COUNTIF(Table1[Director Name],Table1113[[#This Row],[Director Name]])</f>
        <v>1</v>
      </c>
      <c r="G1186" cm="1">
        <f t="array" ref="G1186">PERCENTILE(IF(Table1[Director Name] = Table1113[[#This Row],[Director Name]],Table1[imdb_score]),0.25)</f>
        <v>6</v>
      </c>
      <c r="H1186" cm="1">
        <f t="array" ref="H1186">PERCENTILE(IF(Table1[Director Name] = Table1113[[#This Row],[Director Name]],Table1[imdb_score]),0.5)</f>
        <v>6</v>
      </c>
      <c r="I1186" cm="1">
        <f t="array" ref="I1186">PERCENTILE(IF(Table1[Director Name] = Table1113[[#This Row],[Director Name]],Table1[imdb_score]),0.75)</f>
        <v>6</v>
      </c>
      <c r="J1186" cm="1">
        <f t="array" ref="J1186">PERCENTILE(IF(Table1[Director Name] = Table1113[[#This Row],[Director Name]],Table1[imdb_score]),1)</f>
        <v>6</v>
      </c>
    </row>
    <row r="1187" spans="4:10" hidden="1">
      <c r="D1187" t="s">
        <v>4290</v>
      </c>
      <c r="E1187">
        <f>AVERAGEIF(Table1[Director Name],Table1113[[#This Row],[Director Name]],Table1[imdb_score])</f>
        <v>6</v>
      </c>
      <c r="F1187">
        <f>COUNTIF(Table1[Director Name],Table1113[[#This Row],[Director Name]])</f>
        <v>1</v>
      </c>
      <c r="G1187" cm="1">
        <f t="array" ref="G1187">PERCENTILE(IF(Table1[Director Name] = Table1113[[#This Row],[Director Name]],Table1[imdb_score]),0.25)</f>
        <v>6</v>
      </c>
      <c r="H1187" cm="1">
        <f t="array" ref="H1187">PERCENTILE(IF(Table1[Director Name] = Table1113[[#This Row],[Director Name]],Table1[imdb_score]),0.5)</f>
        <v>6</v>
      </c>
      <c r="I1187" cm="1">
        <f t="array" ref="I1187">PERCENTILE(IF(Table1[Director Name] = Table1113[[#This Row],[Director Name]],Table1[imdb_score]),0.75)</f>
        <v>6</v>
      </c>
      <c r="J1187" cm="1">
        <f t="array" ref="J1187">PERCENTILE(IF(Table1[Director Name] = Table1113[[#This Row],[Director Name]],Table1[imdb_score]),1)</f>
        <v>6</v>
      </c>
    </row>
    <row r="1188" spans="4:10" hidden="1">
      <c r="D1188" t="s">
        <v>4595</v>
      </c>
      <c r="E1188">
        <f>AVERAGEIF(Table1[Director Name],Table1113[[#This Row],[Director Name]],Table1[imdb_score])</f>
        <v>6</v>
      </c>
      <c r="F1188">
        <f>COUNTIF(Table1[Director Name],Table1113[[#This Row],[Director Name]])</f>
        <v>1</v>
      </c>
      <c r="G1188" cm="1">
        <f t="array" ref="G1188">PERCENTILE(IF(Table1[Director Name] = Table1113[[#This Row],[Director Name]],Table1[imdb_score]),0.25)</f>
        <v>6</v>
      </c>
      <c r="H1188" cm="1">
        <f t="array" ref="H1188">PERCENTILE(IF(Table1[Director Name] = Table1113[[#This Row],[Director Name]],Table1[imdb_score]),0.5)</f>
        <v>6</v>
      </c>
      <c r="I1188" cm="1">
        <f t="array" ref="I1188">PERCENTILE(IF(Table1[Director Name] = Table1113[[#This Row],[Director Name]],Table1[imdb_score]),0.75)</f>
        <v>6</v>
      </c>
      <c r="J1188" cm="1">
        <f t="array" ref="J1188">PERCENTILE(IF(Table1[Director Name] = Table1113[[#This Row],[Director Name]],Table1[imdb_score]),1)</f>
        <v>6</v>
      </c>
    </row>
    <row r="1189" spans="4:10" hidden="1">
      <c r="D1189" t="s">
        <v>4662</v>
      </c>
      <c r="E1189">
        <f>AVERAGEIF(Table1[Director Name],Table1113[[#This Row],[Director Name]],Table1[imdb_score])</f>
        <v>6</v>
      </c>
      <c r="F1189">
        <f>COUNTIF(Table1[Director Name],Table1113[[#This Row],[Director Name]])</f>
        <v>1</v>
      </c>
      <c r="G1189" cm="1">
        <f t="array" ref="G1189">PERCENTILE(IF(Table1[Director Name] = Table1113[[#This Row],[Director Name]],Table1[imdb_score]),0.25)</f>
        <v>6</v>
      </c>
      <c r="H1189" cm="1">
        <f t="array" ref="H1189">PERCENTILE(IF(Table1[Director Name] = Table1113[[#This Row],[Director Name]],Table1[imdb_score]),0.5)</f>
        <v>6</v>
      </c>
      <c r="I1189" cm="1">
        <f t="array" ref="I1189">PERCENTILE(IF(Table1[Director Name] = Table1113[[#This Row],[Director Name]],Table1[imdb_score]),0.75)</f>
        <v>6</v>
      </c>
      <c r="J1189" cm="1">
        <f t="array" ref="J1189">PERCENTILE(IF(Table1[Director Name] = Table1113[[#This Row],[Director Name]],Table1[imdb_score]),1)</f>
        <v>6</v>
      </c>
    </row>
    <row r="1190" spans="4:10" hidden="1">
      <c r="D1190" t="s">
        <v>5095</v>
      </c>
      <c r="E1190">
        <f>AVERAGEIF(Table1[Director Name],Table1113[[#This Row],[Director Name]],Table1[imdb_score])</f>
        <v>6</v>
      </c>
      <c r="F1190">
        <f>COUNTIF(Table1[Director Name],Table1113[[#This Row],[Director Name]])</f>
        <v>1</v>
      </c>
      <c r="G1190" cm="1">
        <f t="array" ref="G1190">PERCENTILE(IF(Table1[Director Name] = Table1113[[#This Row],[Director Name]],Table1[imdb_score]),0.25)</f>
        <v>6</v>
      </c>
      <c r="H1190" cm="1">
        <f t="array" ref="H1190">PERCENTILE(IF(Table1[Director Name] = Table1113[[#This Row],[Director Name]],Table1[imdb_score]),0.5)</f>
        <v>6</v>
      </c>
      <c r="I1190" cm="1">
        <f t="array" ref="I1190">PERCENTILE(IF(Table1[Director Name] = Table1113[[#This Row],[Director Name]],Table1[imdb_score]),0.75)</f>
        <v>6</v>
      </c>
      <c r="J1190" cm="1">
        <f t="array" ref="J1190">PERCENTILE(IF(Table1[Director Name] = Table1113[[#This Row],[Director Name]],Table1[imdb_score]),1)</f>
        <v>6</v>
      </c>
    </row>
    <row r="1191" spans="4:10" hidden="1">
      <c r="D1191" t="s">
        <v>5166</v>
      </c>
      <c r="E1191">
        <f>AVERAGEIF(Table1[Director Name],Table1113[[#This Row],[Director Name]],Table1[imdb_score])</f>
        <v>6</v>
      </c>
      <c r="F1191">
        <f>COUNTIF(Table1[Director Name],Table1113[[#This Row],[Director Name]])</f>
        <v>1</v>
      </c>
      <c r="G1191" cm="1">
        <f t="array" ref="G1191">PERCENTILE(IF(Table1[Director Name] = Table1113[[#This Row],[Director Name]],Table1[imdb_score]),0.25)</f>
        <v>6</v>
      </c>
      <c r="H1191" cm="1">
        <f t="array" ref="H1191">PERCENTILE(IF(Table1[Director Name] = Table1113[[#This Row],[Director Name]],Table1[imdb_score]),0.5)</f>
        <v>6</v>
      </c>
      <c r="I1191" cm="1">
        <f t="array" ref="I1191">PERCENTILE(IF(Table1[Director Name] = Table1113[[#This Row],[Director Name]],Table1[imdb_score]),0.75)</f>
        <v>6</v>
      </c>
      <c r="J1191" cm="1">
        <f t="array" ref="J1191">PERCENTILE(IF(Table1[Director Name] = Table1113[[#This Row],[Director Name]],Table1[imdb_score]),1)</f>
        <v>6</v>
      </c>
    </row>
    <row r="1192" spans="4:10" hidden="1">
      <c r="D1192" t="s">
        <v>5171</v>
      </c>
      <c r="E1192">
        <f>AVERAGEIF(Table1[Director Name],Table1113[[#This Row],[Director Name]],Table1[imdb_score])</f>
        <v>6</v>
      </c>
      <c r="F1192">
        <f>COUNTIF(Table1[Director Name],Table1113[[#This Row],[Director Name]])</f>
        <v>1</v>
      </c>
      <c r="G1192" cm="1">
        <f t="array" ref="G1192">PERCENTILE(IF(Table1[Director Name] = Table1113[[#This Row],[Director Name]],Table1[imdb_score]),0.25)</f>
        <v>6</v>
      </c>
      <c r="H1192" cm="1">
        <f t="array" ref="H1192">PERCENTILE(IF(Table1[Director Name] = Table1113[[#This Row],[Director Name]],Table1[imdb_score]),0.5)</f>
        <v>6</v>
      </c>
      <c r="I1192" cm="1">
        <f t="array" ref="I1192">PERCENTILE(IF(Table1[Director Name] = Table1113[[#This Row],[Director Name]],Table1[imdb_score]),0.75)</f>
        <v>6</v>
      </c>
      <c r="J1192" cm="1">
        <f t="array" ref="J1192">PERCENTILE(IF(Table1[Director Name] = Table1113[[#This Row],[Director Name]],Table1[imdb_score]),1)</f>
        <v>6</v>
      </c>
    </row>
    <row r="1193" spans="4:10" hidden="1">
      <c r="D1193" t="s">
        <v>5265</v>
      </c>
      <c r="E1193">
        <f>AVERAGEIF(Table1[Director Name],Table1113[[#This Row],[Director Name]],Table1[imdb_score])</f>
        <v>6</v>
      </c>
      <c r="F1193">
        <f>COUNTIF(Table1[Director Name],Table1113[[#This Row],[Director Name]])</f>
        <v>1</v>
      </c>
      <c r="G1193" cm="1">
        <f t="array" ref="G1193">PERCENTILE(IF(Table1[Director Name] = Table1113[[#This Row],[Director Name]],Table1[imdb_score]),0.25)</f>
        <v>6</v>
      </c>
      <c r="H1193" cm="1">
        <f t="array" ref="H1193">PERCENTILE(IF(Table1[Director Name] = Table1113[[#This Row],[Director Name]],Table1[imdb_score]),0.5)</f>
        <v>6</v>
      </c>
      <c r="I1193" cm="1">
        <f t="array" ref="I1193">PERCENTILE(IF(Table1[Director Name] = Table1113[[#This Row],[Director Name]],Table1[imdb_score]),0.75)</f>
        <v>6</v>
      </c>
      <c r="J1193" cm="1">
        <f t="array" ref="J1193">PERCENTILE(IF(Table1[Director Name] = Table1113[[#This Row],[Director Name]],Table1[imdb_score]),1)</f>
        <v>6</v>
      </c>
    </row>
    <row r="1194" spans="4:10" hidden="1">
      <c r="D1194" t="s">
        <v>5311</v>
      </c>
      <c r="E1194">
        <f>AVERAGEIF(Table1[Director Name],Table1113[[#This Row],[Director Name]],Table1[imdb_score])</f>
        <v>6</v>
      </c>
      <c r="F1194">
        <f>COUNTIF(Table1[Director Name],Table1113[[#This Row],[Director Name]])</f>
        <v>1</v>
      </c>
      <c r="G1194" cm="1">
        <f t="array" ref="G1194">PERCENTILE(IF(Table1[Director Name] = Table1113[[#This Row],[Director Name]],Table1[imdb_score]),0.25)</f>
        <v>6</v>
      </c>
      <c r="H1194" cm="1">
        <f t="array" ref="H1194">PERCENTILE(IF(Table1[Director Name] = Table1113[[#This Row],[Director Name]],Table1[imdb_score]),0.5)</f>
        <v>6</v>
      </c>
      <c r="I1194" cm="1">
        <f t="array" ref="I1194">PERCENTILE(IF(Table1[Director Name] = Table1113[[#This Row],[Director Name]],Table1[imdb_score]),0.75)</f>
        <v>6</v>
      </c>
      <c r="J1194" cm="1">
        <f t="array" ref="J1194">PERCENTILE(IF(Table1[Director Name] = Table1113[[#This Row],[Director Name]],Table1[imdb_score]),1)</f>
        <v>6</v>
      </c>
    </row>
    <row r="1195" spans="4:10" hidden="1">
      <c r="D1195" t="s">
        <v>5351</v>
      </c>
      <c r="E1195">
        <f>AVERAGEIF(Table1[Director Name],Table1113[[#This Row],[Director Name]],Table1[imdb_score])</f>
        <v>6</v>
      </c>
      <c r="F1195">
        <f>COUNTIF(Table1[Director Name],Table1113[[#This Row],[Director Name]])</f>
        <v>1</v>
      </c>
      <c r="G1195" cm="1">
        <f t="array" ref="G1195">PERCENTILE(IF(Table1[Director Name] = Table1113[[#This Row],[Director Name]],Table1[imdb_score]),0.25)</f>
        <v>6</v>
      </c>
      <c r="H1195" cm="1">
        <f t="array" ref="H1195">PERCENTILE(IF(Table1[Director Name] = Table1113[[#This Row],[Director Name]],Table1[imdb_score]),0.5)</f>
        <v>6</v>
      </c>
      <c r="I1195" cm="1">
        <f t="array" ref="I1195">PERCENTILE(IF(Table1[Director Name] = Table1113[[#This Row],[Director Name]],Table1[imdb_score]),0.75)</f>
        <v>6</v>
      </c>
      <c r="J1195" cm="1">
        <f t="array" ref="J1195">PERCENTILE(IF(Table1[Director Name] = Table1113[[#This Row],[Director Name]],Table1[imdb_score]),1)</f>
        <v>6</v>
      </c>
    </row>
    <row r="1196" spans="4:10" hidden="1">
      <c r="D1196" t="s">
        <v>5417</v>
      </c>
      <c r="E1196">
        <f>AVERAGEIF(Table1[Director Name],Table1113[[#This Row],[Director Name]],Table1[imdb_score])</f>
        <v>6</v>
      </c>
      <c r="F1196">
        <f>COUNTIF(Table1[Director Name],Table1113[[#This Row],[Director Name]])</f>
        <v>1</v>
      </c>
      <c r="G1196" cm="1">
        <f t="array" ref="G1196">PERCENTILE(IF(Table1[Director Name] = Table1113[[#This Row],[Director Name]],Table1[imdb_score]),0.25)</f>
        <v>6</v>
      </c>
      <c r="H1196" cm="1">
        <f t="array" ref="H1196">PERCENTILE(IF(Table1[Director Name] = Table1113[[#This Row],[Director Name]],Table1[imdb_score]),0.5)</f>
        <v>6</v>
      </c>
      <c r="I1196" cm="1">
        <f t="array" ref="I1196">PERCENTILE(IF(Table1[Director Name] = Table1113[[#This Row],[Director Name]],Table1[imdb_score]),0.75)</f>
        <v>6</v>
      </c>
      <c r="J1196" cm="1">
        <f t="array" ref="J1196">PERCENTILE(IF(Table1[Director Name] = Table1113[[#This Row],[Director Name]],Table1[imdb_score]),1)</f>
        <v>6</v>
      </c>
    </row>
    <row r="1197" spans="4:10" hidden="1">
      <c r="D1197" t="s">
        <v>5436</v>
      </c>
      <c r="E1197">
        <f>AVERAGEIF(Table1[Director Name],Table1113[[#This Row],[Director Name]],Table1[imdb_score])</f>
        <v>6</v>
      </c>
      <c r="F1197">
        <f>COUNTIF(Table1[Director Name],Table1113[[#This Row],[Director Name]])</f>
        <v>1</v>
      </c>
      <c r="G1197" cm="1">
        <f t="array" ref="G1197">PERCENTILE(IF(Table1[Director Name] = Table1113[[#This Row],[Director Name]],Table1[imdb_score]),0.25)</f>
        <v>6</v>
      </c>
      <c r="H1197" cm="1">
        <f t="array" ref="H1197">PERCENTILE(IF(Table1[Director Name] = Table1113[[#This Row],[Director Name]],Table1[imdb_score]),0.5)</f>
        <v>6</v>
      </c>
      <c r="I1197" cm="1">
        <f t="array" ref="I1197">PERCENTILE(IF(Table1[Director Name] = Table1113[[#This Row],[Director Name]],Table1[imdb_score]),0.75)</f>
        <v>6</v>
      </c>
      <c r="J1197" cm="1">
        <f t="array" ref="J1197">PERCENTILE(IF(Table1[Director Name] = Table1113[[#This Row],[Director Name]],Table1[imdb_score]),1)</f>
        <v>6</v>
      </c>
    </row>
    <row r="1198" spans="4:10" hidden="1">
      <c r="D1198" t="s">
        <v>3517</v>
      </c>
      <c r="E1198">
        <f>AVERAGEIF(Table1[Director Name],Table1113[[#This Row],[Director Name]],Table1[imdb_score])</f>
        <v>6</v>
      </c>
      <c r="F1198">
        <f>COUNTIF(Table1[Director Name],Table1113[[#This Row],[Director Name]])</f>
        <v>1</v>
      </c>
      <c r="G1198" cm="1">
        <f t="array" ref="G1198">PERCENTILE(IF(Table1[Director Name] = Table1113[[#This Row],[Director Name]],Table1[imdb_score]),0.25)</f>
        <v>6</v>
      </c>
      <c r="H1198" cm="1">
        <f t="array" ref="H1198">PERCENTILE(IF(Table1[Director Name] = Table1113[[#This Row],[Director Name]],Table1[imdb_score]),0.5)</f>
        <v>6</v>
      </c>
      <c r="I1198" cm="1">
        <f t="array" ref="I1198">PERCENTILE(IF(Table1[Director Name] = Table1113[[#This Row],[Director Name]],Table1[imdb_score]),0.75)</f>
        <v>6</v>
      </c>
      <c r="J1198" cm="1">
        <f t="array" ref="J1198">PERCENTILE(IF(Table1[Director Name] = Table1113[[#This Row],[Director Name]],Table1[imdb_score]),1)</f>
        <v>6</v>
      </c>
    </row>
    <row r="1199" spans="4:10" hidden="1">
      <c r="D1199" t="s">
        <v>2162</v>
      </c>
      <c r="E1199">
        <f>AVERAGEIF(Table1[Director Name],Table1113[[#This Row],[Director Name]],Table1[imdb_score])</f>
        <v>6</v>
      </c>
      <c r="F1199">
        <f>COUNTIF(Table1[Director Name],Table1113[[#This Row],[Director Name]])</f>
        <v>1</v>
      </c>
      <c r="G1199" cm="1">
        <f t="array" ref="G1199">PERCENTILE(IF(Table1[Director Name] = Table1113[[#This Row],[Director Name]],Table1[imdb_score]),0.25)</f>
        <v>6</v>
      </c>
      <c r="H1199" cm="1">
        <f t="array" ref="H1199">PERCENTILE(IF(Table1[Director Name] = Table1113[[#This Row],[Director Name]],Table1[imdb_score]),0.5)</f>
        <v>6</v>
      </c>
      <c r="I1199" cm="1">
        <f t="array" ref="I1199">PERCENTILE(IF(Table1[Director Name] = Table1113[[#This Row],[Director Name]],Table1[imdb_score]),0.75)</f>
        <v>6</v>
      </c>
      <c r="J1199" cm="1">
        <f t="array" ref="J1199">PERCENTILE(IF(Table1[Director Name] = Table1113[[#This Row],[Director Name]],Table1[imdb_score]),1)</f>
        <v>6</v>
      </c>
    </row>
    <row r="1200" spans="4:10" hidden="1">
      <c r="D1200" t="s">
        <v>5729</v>
      </c>
      <c r="E1200">
        <f>AVERAGEIF(Table1[Director Name],Table1113[[#This Row],[Director Name]],Table1[imdb_score])</f>
        <v>6</v>
      </c>
      <c r="F1200">
        <f>COUNTIF(Table1[Director Name],Table1113[[#This Row],[Director Name]])</f>
        <v>1</v>
      </c>
      <c r="G1200" cm="1">
        <f t="array" ref="G1200">PERCENTILE(IF(Table1[Director Name] = Table1113[[#This Row],[Director Name]],Table1[imdb_score]),0.25)</f>
        <v>6</v>
      </c>
      <c r="H1200" cm="1">
        <f t="array" ref="H1200">PERCENTILE(IF(Table1[Director Name] = Table1113[[#This Row],[Director Name]],Table1[imdb_score]),0.5)</f>
        <v>6</v>
      </c>
      <c r="I1200" cm="1">
        <f t="array" ref="I1200">PERCENTILE(IF(Table1[Director Name] = Table1113[[#This Row],[Director Name]],Table1[imdb_score]),0.75)</f>
        <v>6</v>
      </c>
      <c r="J1200" cm="1">
        <f t="array" ref="J1200">PERCENTILE(IF(Table1[Director Name] = Table1113[[#This Row],[Director Name]],Table1[imdb_score]),1)</f>
        <v>6</v>
      </c>
    </row>
    <row r="1201" spans="4:10" hidden="1">
      <c r="D1201" t="s">
        <v>1303</v>
      </c>
      <c r="E1201">
        <f>AVERAGEIF(Table1[Director Name],Table1113[[#This Row],[Director Name]],Table1[imdb_score])</f>
        <v>6</v>
      </c>
      <c r="F1201">
        <f>COUNTIF(Table1[Director Name],Table1113[[#This Row],[Director Name]])</f>
        <v>1</v>
      </c>
      <c r="G1201" cm="1">
        <f t="array" ref="G1201">PERCENTILE(IF(Table1[Director Name] = Table1113[[#This Row],[Director Name]],Table1[imdb_score]),0.25)</f>
        <v>6</v>
      </c>
      <c r="H1201" cm="1">
        <f t="array" ref="H1201">PERCENTILE(IF(Table1[Director Name] = Table1113[[#This Row],[Director Name]],Table1[imdb_score]),0.5)</f>
        <v>6</v>
      </c>
      <c r="I1201" cm="1">
        <f t="array" ref="I1201">PERCENTILE(IF(Table1[Director Name] = Table1113[[#This Row],[Director Name]],Table1[imdb_score]),0.75)</f>
        <v>6</v>
      </c>
      <c r="J1201" cm="1">
        <f t="array" ref="J1201">PERCENTILE(IF(Table1[Director Name] = Table1113[[#This Row],[Director Name]],Table1[imdb_score]),1)</f>
        <v>6</v>
      </c>
    </row>
    <row r="1202" spans="4:10" hidden="1">
      <c r="D1202" t="s">
        <v>5891</v>
      </c>
      <c r="E1202">
        <f>AVERAGEIF(Table1[Director Name],Table1113[[#This Row],[Director Name]],Table1[imdb_score])</f>
        <v>6</v>
      </c>
      <c r="F1202">
        <f>COUNTIF(Table1[Director Name],Table1113[[#This Row],[Director Name]])</f>
        <v>1</v>
      </c>
      <c r="G1202" cm="1">
        <f t="array" ref="G1202">PERCENTILE(IF(Table1[Director Name] = Table1113[[#This Row],[Director Name]],Table1[imdb_score]),0.25)</f>
        <v>6</v>
      </c>
      <c r="H1202" cm="1">
        <f t="array" ref="H1202">PERCENTILE(IF(Table1[Director Name] = Table1113[[#This Row],[Director Name]],Table1[imdb_score]),0.5)</f>
        <v>6</v>
      </c>
      <c r="I1202" cm="1">
        <f t="array" ref="I1202">PERCENTILE(IF(Table1[Director Name] = Table1113[[#This Row],[Director Name]],Table1[imdb_score]),0.75)</f>
        <v>6</v>
      </c>
      <c r="J1202" cm="1">
        <f t="array" ref="J1202">PERCENTILE(IF(Table1[Director Name] = Table1113[[#This Row],[Director Name]],Table1[imdb_score]),1)</f>
        <v>6</v>
      </c>
    </row>
    <row r="1203" spans="4:10" hidden="1">
      <c r="D1203" t="s">
        <v>6193</v>
      </c>
      <c r="E1203">
        <f>AVERAGEIF(Table1[Director Name],Table1113[[#This Row],[Director Name]],Table1[imdb_score])</f>
        <v>6</v>
      </c>
      <c r="F1203">
        <f>COUNTIF(Table1[Director Name],Table1113[[#This Row],[Director Name]])</f>
        <v>1</v>
      </c>
      <c r="G1203" cm="1">
        <f t="array" ref="G1203">PERCENTILE(IF(Table1[Director Name] = Table1113[[#This Row],[Director Name]],Table1[imdb_score]),0.25)</f>
        <v>6</v>
      </c>
      <c r="H1203" cm="1">
        <f t="array" ref="H1203">PERCENTILE(IF(Table1[Director Name] = Table1113[[#This Row],[Director Name]],Table1[imdb_score]),0.5)</f>
        <v>6</v>
      </c>
      <c r="I1203" cm="1">
        <f t="array" ref="I1203">PERCENTILE(IF(Table1[Director Name] = Table1113[[#This Row],[Director Name]],Table1[imdb_score]),0.75)</f>
        <v>6</v>
      </c>
      <c r="J1203" cm="1">
        <f t="array" ref="J1203">PERCENTILE(IF(Table1[Director Name] = Table1113[[#This Row],[Director Name]],Table1[imdb_score]),1)</f>
        <v>6</v>
      </c>
    </row>
    <row r="1204" spans="4:10" hidden="1">
      <c r="D1204" t="s">
        <v>6223</v>
      </c>
      <c r="E1204">
        <f>AVERAGEIF(Table1[Director Name],Table1113[[#This Row],[Director Name]],Table1[imdb_score])</f>
        <v>6</v>
      </c>
      <c r="F1204">
        <f>COUNTIF(Table1[Director Name],Table1113[[#This Row],[Director Name]])</f>
        <v>1</v>
      </c>
      <c r="G1204" cm="1">
        <f t="array" ref="G1204">PERCENTILE(IF(Table1[Director Name] = Table1113[[#This Row],[Director Name]],Table1[imdb_score]),0.25)</f>
        <v>6</v>
      </c>
      <c r="H1204" cm="1">
        <f t="array" ref="H1204">PERCENTILE(IF(Table1[Director Name] = Table1113[[#This Row],[Director Name]],Table1[imdb_score]),0.5)</f>
        <v>6</v>
      </c>
      <c r="I1204" cm="1">
        <f t="array" ref="I1204">PERCENTILE(IF(Table1[Director Name] = Table1113[[#This Row],[Director Name]],Table1[imdb_score]),0.75)</f>
        <v>6</v>
      </c>
      <c r="J1204" cm="1">
        <f t="array" ref="J1204">PERCENTILE(IF(Table1[Director Name] = Table1113[[#This Row],[Director Name]],Table1[imdb_score]),1)</f>
        <v>6</v>
      </c>
    </row>
    <row r="1205" spans="4:10" hidden="1">
      <c r="D1205" t="s">
        <v>6278</v>
      </c>
      <c r="E1205">
        <f>AVERAGEIF(Table1[Director Name],Table1113[[#This Row],[Director Name]],Table1[imdb_score])</f>
        <v>6</v>
      </c>
      <c r="F1205">
        <f>COUNTIF(Table1[Director Name],Table1113[[#This Row],[Director Name]])</f>
        <v>1</v>
      </c>
      <c r="G1205" cm="1">
        <f t="array" ref="G1205">PERCENTILE(IF(Table1[Director Name] = Table1113[[#This Row],[Director Name]],Table1[imdb_score]),0.25)</f>
        <v>6</v>
      </c>
      <c r="H1205" cm="1">
        <f t="array" ref="H1205">PERCENTILE(IF(Table1[Director Name] = Table1113[[#This Row],[Director Name]],Table1[imdb_score]),0.5)</f>
        <v>6</v>
      </c>
      <c r="I1205" cm="1">
        <f t="array" ref="I1205">PERCENTILE(IF(Table1[Director Name] = Table1113[[#This Row],[Director Name]],Table1[imdb_score]),0.75)</f>
        <v>6</v>
      </c>
      <c r="J1205" cm="1">
        <f t="array" ref="J1205">PERCENTILE(IF(Table1[Director Name] = Table1113[[#This Row],[Director Name]],Table1[imdb_score]),1)</f>
        <v>6</v>
      </c>
    </row>
    <row r="1206" spans="4:10" hidden="1">
      <c r="D1206" t="s">
        <v>6413</v>
      </c>
      <c r="E1206">
        <f>AVERAGEIF(Table1[Director Name],Table1113[[#This Row],[Director Name]],Table1[imdb_score])</f>
        <v>6</v>
      </c>
      <c r="F1206">
        <f>COUNTIF(Table1[Director Name],Table1113[[#This Row],[Director Name]])</f>
        <v>1</v>
      </c>
      <c r="G1206" cm="1">
        <f t="array" ref="G1206">PERCENTILE(IF(Table1[Director Name] = Table1113[[#This Row],[Director Name]],Table1[imdb_score]),0.25)</f>
        <v>6</v>
      </c>
      <c r="H1206" cm="1">
        <f t="array" ref="H1206">PERCENTILE(IF(Table1[Director Name] = Table1113[[#This Row],[Director Name]],Table1[imdb_score]),0.5)</f>
        <v>6</v>
      </c>
      <c r="I1206" cm="1">
        <f t="array" ref="I1206">PERCENTILE(IF(Table1[Director Name] = Table1113[[#This Row],[Director Name]],Table1[imdb_score]),0.75)</f>
        <v>6</v>
      </c>
      <c r="J1206" cm="1">
        <f t="array" ref="J1206">PERCENTILE(IF(Table1[Director Name] = Table1113[[#This Row],[Director Name]],Table1[imdb_score]),1)</f>
        <v>6</v>
      </c>
    </row>
    <row r="1207" spans="4:10">
      <c r="D1207" t="s">
        <v>419</v>
      </c>
      <c r="E1207">
        <f>AVERAGEIF(Table1[Director Name],Table1113[[#This Row],[Director Name]],Table1[imdb_score])</f>
        <v>5.99</v>
      </c>
      <c r="F1207">
        <f>COUNTIF(Table1[Director Name],Table1113[[#This Row],[Director Name]])</f>
        <v>10</v>
      </c>
      <c r="G1207" cm="1">
        <f t="array" ref="G1207">PERCENTILE(IF(Table1[Director Name] = Table1113[[#This Row],[Director Name]],Table1[imdb_score]),0.25)</f>
        <v>5.6499999999999995</v>
      </c>
      <c r="H1207" cm="1">
        <f t="array" ref="H1207">PERCENTILE(IF(Table1[Director Name] = Table1113[[#This Row],[Director Name]],Table1[imdb_score]),0.5)</f>
        <v>5.85</v>
      </c>
      <c r="I1207" cm="1">
        <f t="array" ref="I1207">PERCENTILE(IF(Table1[Director Name] = Table1113[[#This Row],[Director Name]],Table1[imdb_score]),0.75)</f>
        <v>6.3000000000000007</v>
      </c>
      <c r="J1207" cm="1">
        <f t="array" ref="J1207">PERCENTILE(IF(Table1[Director Name] = Table1113[[#This Row],[Director Name]],Table1[imdb_score]),1)</f>
        <v>6.7</v>
      </c>
    </row>
    <row r="1208" spans="4:10" hidden="1">
      <c r="D1208" t="s">
        <v>1768</v>
      </c>
      <c r="E1208">
        <f>AVERAGEIF(Table1[Director Name],Table1113[[#This Row],[Director Name]],Table1[imdb_score])</f>
        <v>5.9666666666666659</v>
      </c>
      <c r="F1208">
        <f>COUNTIF(Table1[Director Name],Table1113[[#This Row],[Director Name]])</f>
        <v>3</v>
      </c>
      <c r="G1208" cm="1">
        <f t="array" ref="G1208">PERCENTILE(IF(Table1[Director Name] = Table1113[[#This Row],[Director Name]],Table1[imdb_score]),0.25)</f>
        <v>5.7</v>
      </c>
      <c r="H1208" cm="1">
        <f t="array" ref="H1208">PERCENTILE(IF(Table1[Director Name] = Table1113[[#This Row],[Director Name]],Table1[imdb_score]),0.5)</f>
        <v>5.9</v>
      </c>
      <c r="I1208" cm="1">
        <f t="array" ref="I1208">PERCENTILE(IF(Table1[Director Name] = Table1113[[#This Row],[Director Name]],Table1[imdb_score]),0.75)</f>
        <v>6.2</v>
      </c>
      <c r="J1208" cm="1">
        <f t="array" ref="J1208">PERCENTILE(IF(Table1[Director Name] = Table1113[[#This Row],[Director Name]],Table1[imdb_score]),1)</f>
        <v>6.5</v>
      </c>
    </row>
    <row r="1209" spans="4:10" hidden="1">
      <c r="D1209" t="s">
        <v>1879</v>
      </c>
      <c r="E1209">
        <f>AVERAGEIF(Table1[Director Name],Table1113[[#This Row],[Director Name]],Table1[imdb_score])</f>
        <v>5.9666666666666659</v>
      </c>
      <c r="F1209">
        <f>COUNTIF(Table1[Director Name],Table1113[[#This Row],[Director Name]])</f>
        <v>3</v>
      </c>
      <c r="G1209" cm="1">
        <f t="array" ref="G1209">PERCENTILE(IF(Table1[Director Name] = Table1113[[#This Row],[Director Name]],Table1[imdb_score]),0.25)</f>
        <v>5.6999999999999993</v>
      </c>
      <c r="H1209" cm="1">
        <f t="array" ref="H1209">PERCENTILE(IF(Table1[Director Name] = Table1113[[#This Row],[Director Name]],Table1[imdb_score]),0.5)</f>
        <v>5.8</v>
      </c>
      <c r="I1209" cm="1">
        <f t="array" ref="I1209">PERCENTILE(IF(Table1[Director Name] = Table1113[[#This Row],[Director Name]],Table1[imdb_score]),0.75)</f>
        <v>6.15</v>
      </c>
      <c r="J1209" cm="1">
        <f t="array" ref="J1209">PERCENTILE(IF(Table1[Director Name] = Table1113[[#This Row],[Director Name]],Table1[imdb_score]),1)</f>
        <v>6.5</v>
      </c>
    </row>
    <row r="1210" spans="4:10">
      <c r="D1210" t="s">
        <v>461</v>
      </c>
      <c r="E1210">
        <f>AVERAGEIF(Table1[Director Name],Table1113[[#This Row],[Director Name]],Table1[imdb_score])</f>
        <v>5.9625000000000004</v>
      </c>
      <c r="F1210">
        <f>COUNTIF(Table1[Director Name],Table1113[[#This Row],[Director Name]])</f>
        <v>8</v>
      </c>
      <c r="G1210" cm="1">
        <f t="array" ref="G1210">PERCENTILE(IF(Table1[Director Name] = Table1113[[#This Row],[Director Name]],Table1[imdb_score]),0.25)</f>
        <v>5.4749999999999996</v>
      </c>
      <c r="H1210" cm="1">
        <f t="array" ref="H1210">PERCENTILE(IF(Table1[Director Name] = Table1113[[#This Row],[Director Name]],Table1[imdb_score]),0.5)</f>
        <v>5.7</v>
      </c>
      <c r="I1210" cm="1">
        <f t="array" ref="I1210">PERCENTILE(IF(Table1[Director Name] = Table1113[[#This Row],[Director Name]],Table1[imdb_score]),0.75)</f>
        <v>6.25</v>
      </c>
      <c r="J1210" cm="1">
        <f t="array" ref="J1210">PERCENTILE(IF(Table1[Director Name] = Table1113[[#This Row],[Director Name]],Table1[imdb_score]),1)</f>
        <v>7.4</v>
      </c>
    </row>
    <row r="1211" spans="4:10">
      <c r="D1211" t="s">
        <v>477</v>
      </c>
      <c r="E1211">
        <f>AVERAGEIF(Table1[Director Name],Table1113[[#This Row],[Director Name]],Table1[imdb_score])</f>
        <v>5.95</v>
      </c>
      <c r="F1211">
        <f>COUNTIF(Table1[Director Name],Table1113[[#This Row],[Director Name]])</f>
        <v>8</v>
      </c>
      <c r="G1211" cm="1">
        <f t="array" ref="G1211">PERCENTILE(IF(Table1[Director Name] = Table1113[[#This Row],[Director Name]],Table1[imdb_score]),0.25)</f>
        <v>5.7</v>
      </c>
      <c r="H1211" cm="1">
        <f t="array" ref="H1211">PERCENTILE(IF(Table1[Director Name] = Table1113[[#This Row],[Director Name]],Table1[imdb_score]),0.5)</f>
        <v>5.8000000000000007</v>
      </c>
      <c r="I1211" cm="1">
        <f t="array" ref="I1211">PERCENTILE(IF(Table1[Director Name] = Table1113[[#This Row],[Director Name]],Table1[imdb_score]),0.75)</f>
        <v>6.05</v>
      </c>
      <c r="J1211" cm="1">
        <f t="array" ref="J1211">PERCENTILE(IF(Table1[Director Name] = Table1113[[#This Row],[Director Name]],Table1[imdb_score]),1)</f>
        <v>6.9</v>
      </c>
    </row>
    <row r="1212" spans="4:10" hidden="1">
      <c r="D1212" t="s">
        <v>1383</v>
      </c>
      <c r="E1212">
        <f>AVERAGEIF(Table1[Director Name],Table1113[[#This Row],[Director Name]],Table1[imdb_score])</f>
        <v>5.95</v>
      </c>
      <c r="F1212">
        <f>COUNTIF(Table1[Director Name],Table1113[[#This Row],[Director Name]])</f>
        <v>4</v>
      </c>
      <c r="G1212" cm="1">
        <f t="array" ref="G1212">PERCENTILE(IF(Table1[Director Name] = Table1113[[#This Row],[Director Name]],Table1[imdb_score]),0.25)</f>
        <v>5.6499999999999995</v>
      </c>
      <c r="H1212" cm="1">
        <f t="array" ref="H1212">PERCENTILE(IF(Table1[Director Name] = Table1113[[#This Row],[Director Name]],Table1[imdb_score]),0.5)</f>
        <v>6.1999999999999993</v>
      </c>
      <c r="I1212" cm="1">
        <f t="array" ref="I1212">PERCENTILE(IF(Table1[Director Name] = Table1113[[#This Row],[Director Name]],Table1[imdb_score]),0.75)</f>
        <v>6.5</v>
      </c>
      <c r="J1212" cm="1">
        <f t="array" ref="J1212">PERCENTILE(IF(Table1[Director Name] = Table1113[[#This Row],[Director Name]],Table1[imdb_score]),1)</f>
        <v>7.1</v>
      </c>
    </row>
    <row r="1213" spans="4:10" hidden="1">
      <c r="D1213" t="s">
        <v>2354</v>
      </c>
      <c r="E1213">
        <f>AVERAGEIF(Table1[Director Name],Table1113[[#This Row],[Director Name]],Table1[imdb_score])</f>
        <v>5.95</v>
      </c>
      <c r="F1213">
        <f>COUNTIF(Table1[Director Name],Table1113[[#This Row],[Director Name]])</f>
        <v>2</v>
      </c>
      <c r="G1213" cm="1">
        <f t="array" ref="G1213">PERCENTILE(IF(Table1[Director Name] = Table1113[[#This Row],[Director Name]],Table1[imdb_score]),0.25)</f>
        <v>5.6750000000000007</v>
      </c>
      <c r="H1213" cm="1">
        <f t="array" ref="H1213">PERCENTILE(IF(Table1[Director Name] = Table1113[[#This Row],[Director Name]],Table1[imdb_score]),0.5)</f>
        <v>5.95</v>
      </c>
      <c r="I1213" cm="1">
        <f t="array" ref="I1213">PERCENTILE(IF(Table1[Director Name] = Table1113[[#This Row],[Director Name]],Table1[imdb_score]),0.75)</f>
        <v>6.2249999999999996</v>
      </c>
      <c r="J1213" cm="1">
        <f t="array" ref="J1213">PERCENTILE(IF(Table1[Director Name] = Table1113[[#This Row],[Director Name]],Table1[imdb_score]),1)</f>
        <v>6.5</v>
      </c>
    </row>
    <row r="1214" spans="4:10" hidden="1">
      <c r="D1214" t="s">
        <v>2430</v>
      </c>
      <c r="E1214">
        <f>AVERAGEIF(Table1[Director Name],Table1113[[#This Row],[Director Name]],Table1[imdb_score])</f>
        <v>5.95</v>
      </c>
      <c r="F1214">
        <f>COUNTIF(Table1[Director Name],Table1113[[#This Row],[Director Name]])</f>
        <v>2</v>
      </c>
      <c r="G1214" cm="1">
        <f t="array" ref="G1214">PERCENTILE(IF(Table1[Director Name] = Table1113[[#This Row],[Director Name]],Table1[imdb_score]),0.25)</f>
        <v>5.4749999999999996</v>
      </c>
      <c r="H1214" cm="1">
        <f t="array" ref="H1214">PERCENTILE(IF(Table1[Director Name] = Table1113[[#This Row],[Director Name]],Table1[imdb_score]),0.5)</f>
        <v>5.95</v>
      </c>
      <c r="I1214" cm="1">
        <f t="array" ref="I1214">PERCENTILE(IF(Table1[Director Name] = Table1113[[#This Row],[Director Name]],Table1[imdb_score]),0.75)</f>
        <v>6.4250000000000007</v>
      </c>
      <c r="J1214" cm="1">
        <f t="array" ref="J1214">PERCENTILE(IF(Table1[Director Name] = Table1113[[#This Row],[Director Name]],Table1[imdb_score]),1)</f>
        <v>6.9</v>
      </c>
    </row>
    <row r="1215" spans="4:10" hidden="1">
      <c r="D1215" t="s">
        <v>2623</v>
      </c>
      <c r="E1215">
        <f>AVERAGEIF(Table1[Director Name],Table1113[[#This Row],[Director Name]],Table1[imdb_score])</f>
        <v>5.95</v>
      </c>
      <c r="F1215">
        <f>COUNTIF(Table1[Director Name],Table1113[[#This Row],[Director Name]])</f>
        <v>2</v>
      </c>
      <c r="G1215" cm="1">
        <f t="array" ref="G1215">PERCENTILE(IF(Table1[Director Name] = Table1113[[#This Row],[Director Name]],Table1[imdb_score]),0.25)</f>
        <v>5.7249999999999996</v>
      </c>
      <c r="H1215" cm="1">
        <f t="array" ref="H1215">PERCENTILE(IF(Table1[Director Name] = Table1113[[#This Row],[Director Name]],Table1[imdb_score]),0.5)</f>
        <v>5.95</v>
      </c>
      <c r="I1215" cm="1">
        <f t="array" ref="I1215">PERCENTILE(IF(Table1[Director Name] = Table1113[[#This Row],[Director Name]],Table1[imdb_score]),0.75)</f>
        <v>6.1750000000000007</v>
      </c>
      <c r="J1215" cm="1">
        <f t="array" ref="J1215">PERCENTILE(IF(Table1[Director Name] = Table1113[[#This Row],[Director Name]],Table1[imdb_score]),1)</f>
        <v>6.4</v>
      </c>
    </row>
    <row r="1216" spans="4:10" hidden="1">
      <c r="D1216" t="s">
        <v>2292</v>
      </c>
      <c r="E1216">
        <f>AVERAGEIF(Table1[Director Name],Table1113[[#This Row],[Director Name]],Table1[imdb_score])</f>
        <v>5.95</v>
      </c>
      <c r="F1216">
        <f>COUNTIF(Table1[Director Name],Table1113[[#This Row],[Director Name]])</f>
        <v>2</v>
      </c>
      <c r="G1216" cm="1">
        <f t="array" ref="G1216">PERCENTILE(IF(Table1[Director Name] = Table1113[[#This Row],[Director Name]],Table1[imdb_score]),0.25)</f>
        <v>5.9250000000000007</v>
      </c>
      <c r="H1216" cm="1">
        <f t="array" ref="H1216">PERCENTILE(IF(Table1[Director Name] = Table1113[[#This Row],[Director Name]],Table1[imdb_score]),0.5)</f>
        <v>5.95</v>
      </c>
      <c r="I1216" cm="1">
        <f t="array" ref="I1216">PERCENTILE(IF(Table1[Director Name] = Table1113[[#This Row],[Director Name]],Table1[imdb_score]),0.75)</f>
        <v>5.9749999999999996</v>
      </c>
      <c r="J1216" cm="1">
        <f t="array" ref="J1216">PERCENTILE(IF(Table1[Director Name] = Table1113[[#This Row],[Director Name]],Table1[imdb_score]),1)</f>
        <v>6</v>
      </c>
    </row>
    <row r="1217" spans="4:10" hidden="1">
      <c r="D1217" t="s">
        <v>2721</v>
      </c>
      <c r="E1217">
        <f>AVERAGEIF(Table1[Director Name],Table1113[[#This Row],[Director Name]],Table1[imdb_score])</f>
        <v>5.95</v>
      </c>
      <c r="F1217">
        <f>COUNTIF(Table1[Director Name],Table1113[[#This Row],[Director Name]])</f>
        <v>2</v>
      </c>
      <c r="G1217" cm="1">
        <f t="array" ref="G1217">PERCENTILE(IF(Table1[Director Name] = Table1113[[#This Row],[Director Name]],Table1[imdb_score]),0.25)</f>
        <v>5.8250000000000002</v>
      </c>
      <c r="H1217" cm="1">
        <f t="array" ref="H1217">PERCENTILE(IF(Table1[Director Name] = Table1113[[#This Row],[Director Name]],Table1[imdb_score]),0.5)</f>
        <v>5.95</v>
      </c>
      <c r="I1217" cm="1">
        <f t="array" ref="I1217">PERCENTILE(IF(Table1[Director Name] = Table1113[[#This Row],[Director Name]],Table1[imdb_score]),0.75)</f>
        <v>6.0750000000000002</v>
      </c>
      <c r="J1217" cm="1">
        <f t="array" ref="J1217">PERCENTILE(IF(Table1[Director Name] = Table1113[[#This Row],[Director Name]],Table1[imdb_score]),1)</f>
        <v>6.2</v>
      </c>
    </row>
    <row r="1218" spans="4:10" hidden="1">
      <c r="D1218" t="s">
        <v>2744</v>
      </c>
      <c r="E1218">
        <f>AVERAGEIF(Table1[Director Name],Table1113[[#This Row],[Director Name]],Table1[imdb_score])</f>
        <v>5.95</v>
      </c>
      <c r="F1218">
        <f>COUNTIF(Table1[Director Name],Table1113[[#This Row],[Director Name]])</f>
        <v>2</v>
      </c>
      <c r="G1218" cm="1">
        <f t="array" ref="G1218">PERCENTILE(IF(Table1[Director Name] = Table1113[[#This Row],[Director Name]],Table1[imdb_score]),0.25)</f>
        <v>5.1750000000000007</v>
      </c>
      <c r="H1218" cm="1">
        <f t="array" ref="H1218">PERCENTILE(IF(Table1[Director Name] = Table1113[[#This Row],[Director Name]],Table1[imdb_score]),0.5)</f>
        <v>5.95</v>
      </c>
      <c r="I1218" cm="1">
        <f t="array" ref="I1218">PERCENTILE(IF(Table1[Director Name] = Table1113[[#This Row],[Director Name]],Table1[imdb_score]),0.75)</f>
        <v>6.7249999999999996</v>
      </c>
      <c r="J1218" cm="1">
        <f t="array" ref="J1218">PERCENTILE(IF(Table1[Director Name] = Table1113[[#This Row],[Director Name]],Table1[imdb_score]),1)</f>
        <v>7.5</v>
      </c>
    </row>
    <row r="1219" spans="4:10" hidden="1">
      <c r="D1219" t="s">
        <v>2983</v>
      </c>
      <c r="E1219">
        <f>AVERAGEIF(Table1[Director Name],Table1113[[#This Row],[Director Name]],Table1[imdb_score])</f>
        <v>5.95</v>
      </c>
      <c r="F1219">
        <f>COUNTIF(Table1[Director Name],Table1113[[#This Row],[Director Name]])</f>
        <v>2</v>
      </c>
      <c r="G1219" cm="1">
        <f t="array" ref="G1219">PERCENTILE(IF(Table1[Director Name] = Table1113[[#This Row],[Director Name]],Table1[imdb_score]),0.25)</f>
        <v>5.8250000000000002</v>
      </c>
      <c r="H1219" cm="1">
        <f t="array" ref="H1219">PERCENTILE(IF(Table1[Director Name] = Table1113[[#This Row],[Director Name]],Table1[imdb_score]),0.5)</f>
        <v>5.95</v>
      </c>
      <c r="I1219" cm="1">
        <f t="array" ref="I1219">PERCENTILE(IF(Table1[Director Name] = Table1113[[#This Row],[Director Name]],Table1[imdb_score]),0.75)</f>
        <v>6.0750000000000002</v>
      </c>
      <c r="J1219" cm="1">
        <f t="array" ref="J1219">PERCENTILE(IF(Table1[Director Name] = Table1113[[#This Row],[Director Name]],Table1[imdb_score]),1)</f>
        <v>6.2</v>
      </c>
    </row>
    <row r="1220" spans="4:10" hidden="1">
      <c r="D1220" t="s">
        <v>3087</v>
      </c>
      <c r="E1220">
        <f>AVERAGEIF(Table1[Director Name],Table1113[[#This Row],[Director Name]],Table1[imdb_score])</f>
        <v>5.95</v>
      </c>
      <c r="F1220">
        <f>COUNTIF(Table1[Director Name],Table1113[[#This Row],[Director Name]])</f>
        <v>2</v>
      </c>
      <c r="G1220" cm="1">
        <f t="array" ref="G1220">PERCENTILE(IF(Table1[Director Name] = Table1113[[#This Row],[Director Name]],Table1[imdb_score]),0.25)</f>
        <v>5.7249999999999996</v>
      </c>
      <c r="H1220" cm="1">
        <f t="array" ref="H1220">PERCENTILE(IF(Table1[Director Name] = Table1113[[#This Row],[Director Name]],Table1[imdb_score]),0.5)</f>
        <v>5.95</v>
      </c>
      <c r="I1220" cm="1">
        <f t="array" ref="I1220">PERCENTILE(IF(Table1[Director Name] = Table1113[[#This Row],[Director Name]],Table1[imdb_score]),0.75)</f>
        <v>6.1750000000000007</v>
      </c>
      <c r="J1220" cm="1">
        <f t="array" ref="J1220">PERCENTILE(IF(Table1[Director Name] = Table1113[[#This Row],[Director Name]],Table1[imdb_score]),1)</f>
        <v>6.4</v>
      </c>
    </row>
    <row r="1221" spans="4:10" hidden="1">
      <c r="D1221" t="s">
        <v>2506</v>
      </c>
      <c r="E1221">
        <f>AVERAGEIF(Table1[Director Name],Table1113[[#This Row],[Director Name]],Table1[imdb_score])</f>
        <v>5.9499999999999993</v>
      </c>
      <c r="F1221">
        <f>COUNTIF(Table1[Director Name],Table1113[[#This Row],[Director Name]])</f>
        <v>2</v>
      </c>
      <c r="G1221" cm="1">
        <f t="array" ref="G1221">PERCENTILE(IF(Table1[Director Name] = Table1113[[#This Row],[Director Name]],Table1[imdb_score]),0.25)</f>
        <v>5.625</v>
      </c>
      <c r="H1221" cm="1">
        <f t="array" ref="H1221">PERCENTILE(IF(Table1[Director Name] = Table1113[[#This Row],[Director Name]],Table1[imdb_score]),0.5)</f>
        <v>5.9499999999999993</v>
      </c>
      <c r="I1221" cm="1">
        <f t="array" ref="I1221">PERCENTILE(IF(Table1[Director Name] = Table1113[[#This Row],[Director Name]],Table1[imdb_score]),0.75)</f>
        <v>6.2749999999999995</v>
      </c>
      <c r="J1221" cm="1">
        <f t="array" ref="J1221">PERCENTILE(IF(Table1[Director Name] = Table1113[[#This Row],[Director Name]],Table1[imdb_score]),1)</f>
        <v>6.6</v>
      </c>
    </row>
    <row r="1222" spans="4:10" hidden="1">
      <c r="D1222" t="s">
        <v>2707</v>
      </c>
      <c r="E1222">
        <f>AVERAGEIF(Table1[Director Name],Table1113[[#This Row],[Director Name]],Table1[imdb_score])</f>
        <v>5.9499999999999993</v>
      </c>
      <c r="F1222">
        <f>COUNTIF(Table1[Director Name],Table1113[[#This Row],[Director Name]])</f>
        <v>2</v>
      </c>
      <c r="G1222" cm="1">
        <f t="array" ref="G1222">PERCENTILE(IF(Table1[Director Name] = Table1113[[#This Row],[Director Name]],Table1[imdb_score]),0.25)</f>
        <v>5.375</v>
      </c>
      <c r="H1222" cm="1">
        <f t="array" ref="H1222">PERCENTILE(IF(Table1[Director Name] = Table1113[[#This Row],[Director Name]],Table1[imdb_score]),0.5)</f>
        <v>5.9499999999999993</v>
      </c>
      <c r="I1222" cm="1">
        <f t="array" ref="I1222">PERCENTILE(IF(Table1[Director Name] = Table1113[[#This Row],[Director Name]],Table1[imdb_score]),0.75)</f>
        <v>6.5249999999999995</v>
      </c>
      <c r="J1222" cm="1">
        <f t="array" ref="J1222">PERCENTILE(IF(Table1[Director Name] = Table1113[[#This Row],[Director Name]],Table1[imdb_score]),1)</f>
        <v>7.1</v>
      </c>
    </row>
    <row r="1223" spans="4:10" hidden="1">
      <c r="D1223" t="s">
        <v>1053</v>
      </c>
      <c r="E1223">
        <f>AVERAGEIF(Table1[Director Name],Table1113[[#This Row],[Director Name]],Table1[imdb_score])</f>
        <v>5.9399999999999995</v>
      </c>
      <c r="F1223">
        <f>COUNTIF(Table1[Director Name],Table1113[[#This Row],[Director Name]])</f>
        <v>5</v>
      </c>
      <c r="G1223" cm="1">
        <f t="array" ref="G1223">PERCENTILE(IF(Table1[Director Name] = Table1113[[#This Row],[Director Name]],Table1[imdb_score]),0.25)</f>
        <v>5.4</v>
      </c>
      <c r="H1223" cm="1">
        <f t="array" ref="H1223">PERCENTILE(IF(Table1[Director Name] = Table1113[[#This Row],[Director Name]],Table1[imdb_score]),0.5)</f>
        <v>5.9</v>
      </c>
      <c r="I1223" cm="1">
        <f t="array" ref="I1223">PERCENTILE(IF(Table1[Director Name] = Table1113[[#This Row],[Director Name]],Table1[imdb_score]),0.75)</f>
        <v>6.6</v>
      </c>
      <c r="J1223" cm="1">
        <f t="array" ref="J1223">PERCENTILE(IF(Table1[Director Name] = Table1113[[#This Row],[Director Name]],Table1[imdb_score]),1)</f>
        <v>6.9</v>
      </c>
    </row>
    <row r="1224" spans="4:10" hidden="1">
      <c r="D1224" t="s">
        <v>694</v>
      </c>
      <c r="E1224">
        <f>AVERAGEIF(Table1[Director Name],Table1113[[#This Row],[Director Name]],Table1[imdb_score])</f>
        <v>5.9</v>
      </c>
      <c r="F1224">
        <f>COUNTIF(Table1[Director Name],Table1113[[#This Row],[Director Name]])</f>
        <v>5</v>
      </c>
      <c r="G1224" cm="1">
        <f t="array" ref="G1224">PERCENTILE(IF(Table1[Director Name] = Table1113[[#This Row],[Director Name]],Table1[imdb_score]),0.25)</f>
        <v>5.5</v>
      </c>
      <c r="H1224" cm="1">
        <f t="array" ref="H1224">PERCENTILE(IF(Table1[Director Name] = Table1113[[#This Row],[Director Name]],Table1[imdb_score]),0.5)</f>
        <v>5.5</v>
      </c>
      <c r="I1224" cm="1">
        <f t="array" ref="I1224">PERCENTILE(IF(Table1[Director Name] = Table1113[[#This Row],[Director Name]],Table1[imdb_score]),0.75)</f>
        <v>6.6</v>
      </c>
      <c r="J1224" cm="1">
        <f t="array" ref="J1224">PERCENTILE(IF(Table1[Director Name] = Table1113[[#This Row],[Director Name]],Table1[imdb_score]),1)</f>
        <v>6.8</v>
      </c>
    </row>
    <row r="1225" spans="4:10" hidden="1">
      <c r="D1225" t="s">
        <v>2327</v>
      </c>
      <c r="E1225">
        <f>AVERAGEIF(Table1[Director Name],Table1113[[#This Row],[Director Name]],Table1[imdb_score])</f>
        <v>5.9</v>
      </c>
      <c r="F1225">
        <f>COUNTIF(Table1[Director Name],Table1113[[#This Row],[Director Name]])</f>
        <v>2</v>
      </c>
      <c r="G1225" cm="1">
        <f t="array" ref="G1225">PERCENTILE(IF(Table1[Director Name] = Table1113[[#This Row],[Director Name]],Table1[imdb_score]),0.25)</f>
        <v>5.85</v>
      </c>
      <c r="H1225" cm="1">
        <f t="array" ref="H1225">PERCENTILE(IF(Table1[Director Name] = Table1113[[#This Row],[Director Name]],Table1[imdb_score]),0.5)</f>
        <v>5.9</v>
      </c>
      <c r="I1225" cm="1">
        <f t="array" ref="I1225">PERCENTILE(IF(Table1[Director Name] = Table1113[[#This Row],[Director Name]],Table1[imdb_score]),0.75)</f>
        <v>5.95</v>
      </c>
      <c r="J1225" cm="1">
        <f t="array" ref="J1225">PERCENTILE(IF(Table1[Director Name] = Table1113[[#This Row],[Director Name]],Table1[imdb_score]),1)</f>
        <v>6</v>
      </c>
    </row>
    <row r="1226" spans="4:10" hidden="1">
      <c r="D1226" t="s">
        <v>2365</v>
      </c>
      <c r="E1226">
        <f>AVERAGEIF(Table1[Director Name],Table1113[[#This Row],[Director Name]],Table1[imdb_score])</f>
        <v>5.9</v>
      </c>
      <c r="F1226">
        <f>COUNTIF(Table1[Director Name],Table1113[[#This Row],[Director Name]])</f>
        <v>2</v>
      </c>
      <c r="G1226" cm="1">
        <f t="array" ref="G1226">PERCENTILE(IF(Table1[Director Name] = Table1113[[#This Row],[Director Name]],Table1[imdb_score]),0.25)</f>
        <v>5.8</v>
      </c>
      <c r="H1226" cm="1">
        <f t="array" ref="H1226">PERCENTILE(IF(Table1[Director Name] = Table1113[[#This Row],[Director Name]],Table1[imdb_score]),0.5)</f>
        <v>5.9</v>
      </c>
      <c r="I1226" cm="1">
        <f t="array" ref="I1226">PERCENTILE(IF(Table1[Director Name] = Table1113[[#This Row],[Director Name]],Table1[imdb_score]),0.75)</f>
        <v>6</v>
      </c>
      <c r="J1226" cm="1">
        <f t="array" ref="J1226">PERCENTILE(IF(Table1[Director Name] = Table1113[[#This Row],[Director Name]],Table1[imdb_score]),1)</f>
        <v>6.1</v>
      </c>
    </row>
    <row r="1227" spans="4:10" hidden="1">
      <c r="D1227" t="s">
        <v>2548</v>
      </c>
      <c r="E1227">
        <f>AVERAGEIF(Table1[Director Name],Table1113[[#This Row],[Director Name]],Table1[imdb_score])</f>
        <v>5.9</v>
      </c>
      <c r="F1227">
        <f>COUNTIF(Table1[Director Name],Table1113[[#This Row],[Director Name]])</f>
        <v>2</v>
      </c>
      <c r="G1227" cm="1">
        <f t="array" ref="G1227">PERCENTILE(IF(Table1[Director Name] = Table1113[[#This Row],[Director Name]],Table1[imdb_score]),0.25)</f>
        <v>5.6</v>
      </c>
      <c r="H1227" cm="1">
        <f t="array" ref="H1227">PERCENTILE(IF(Table1[Director Name] = Table1113[[#This Row],[Director Name]],Table1[imdb_score]),0.5)</f>
        <v>5.9</v>
      </c>
      <c r="I1227" cm="1">
        <f t="array" ref="I1227">PERCENTILE(IF(Table1[Director Name] = Table1113[[#This Row],[Director Name]],Table1[imdb_score]),0.75)</f>
        <v>6.2</v>
      </c>
      <c r="J1227" cm="1">
        <f t="array" ref="J1227">PERCENTILE(IF(Table1[Director Name] = Table1113[[#This Row],[Director Name]],Table1[imdb_score]),1)</f>
        <v>6.5</v>
      </c>
    </row>
    <row r="1228" spans="4:10" hidden="1">
      <c r="D1228" t="s">
        <v>2713</v>
      </c>
      <c r="E1228">
        <f>AVERAGEIF(Table1[Director Name],Table1113[[#This Row],[Director Name]],Table1[imdb_score])</f>
        <v>5.9</v>
      </c>
      <c r="F1228">
        <f>COUNTIF(Table1[Director Name],Table1113[[#This Row],[Director Name]])</f>
        <v>2</v>
      </c>
      <c r="G1228" cm="1">
        <f t="array" ref="G1228">PERCENTILE(IF(Table1[Director Name] = Table1113[[#This Row],[Director Name]],Table1[imdb_score]),0.25)</f>
        <v>5.65</v>
      </c>
      <c r="H1228" cm="1">
        <f t="array" ref="H1228">PERCENTILE(IF(Table1[Director Name] = Table1113[[#This Row],[Director Name]],Table1[imdb_score]),0.5)</f>
        <v>5.9</v>
      </c>
      <c r="I1228" cm="1">
        <f t="array" ref="I1228">PERCENTILE(IF(Table1[Director Name] = Table1113[[#This Row],[Director Name]],Table1[imdb_score]),0.75)</f>
        <v>6.15</v>
      </c>
      <c r="J1228" cm="1">
        <f t="array" ref="J1228">PERCENTILE(IF(Table1[Director Name] = Table1113[[#This Row],[Director Name]],Table1[imdb_score]),1)</f>
        <v>6.4</v>
      </c>
    </row>
    <row r="1229" spans="4:10" hidden="1">
      <c r="D1229" t="s">
        <v>2235</v>
      </c>
      <c r="E1229">
        <f>AVERAGEIF(Table1[Director Name],Table1113[[#This Row],[Director Name]],Table1[imdb_score])</f>
        <v>5.9</v>
      </c>
      <c r="F1229">
        <f>COUNTIF(Table1[Director Name],Table1113[[#This Row],[Director Name]])</f>
        <v>2</v>
      </c>
      <c r="G1229" cm="1">
        <f t="array" ref="G1229">PERCENTILE(IF(Table1[Director Name] = Table1113[[#This Row],[Director Name]],Table1[imdb_score]),0.25)</f>
        <v>5.2</v>
      </c>
      <c r="H1229" cm="1">
        <f t="array" ref="H1229">PERCENTILE(IF(Table1[Director Name] = Table1113[[#This Row],[Director Name]],Table1[imdb_score]),0.5)</f>
        <v>5.9</v>
      </c>
      <c r="I1229" cm="1">
        <f t="array" ref="I1229">PERCENTILE(IF(Table1[Director Name] = Table1113[[#This Row],[Director Name]],Table1[imdb_score]),0.75)</f>
        <v>6.6</v>
      </c>
      <c r="J1229" cm="1">
        <f t="array" ref="J1229">PERCENTILE(IF(Table1[Director Name] = Table1113[[#This Row],[Director Name]],Table1[imdb_score]),1)</f>
        <v>7.3</v>
      </c>
    </row>
    <row r="1230" spans="4:10" hidden="1">
      <c r="D1230" t="s">
        <v>1510</v>
      </c>
      <c r="E1230">
        <f>AVERAGEIF(Table1[Director Name],Table1113[[#This Row],[Director Name]],Table1[imdb_score])</f>
        <v>5.9</v>
      </c>
      <c r="F1230">
        <f>COUNTIF(Table1[Director Name],Table1113[[#This Row],[Director Name]])</f>
        <v>2</v>
      </c>
      <c r="G1230" cm="1">
        <f t="array" ref="G1230">PERCENTILE(IF(Table1[Director Name] = Table1113[[#This Row],[Director Name]],Table1[imdb_score]),0.25)</f>
        <v>5.7</v>
      </c>
      <c r="H1230" cm="1">
        <f t="array" ref="H1230">PERCENTILE(IF(Table1[Director Name] = Table1113[[#This Row],[Director Name]],Table1[imdb_score]),0.5)</f>
        <v>5.9</v>
      </c>
      <c r="I1230" cm="1">
        <f t="array" ref="I1230">PERCENTILE(IF(Table1[Director Name] = Table1113[[#This Row],[Director Name]],Table1[imdb_score]),0.75)</f>
        <v>6.1</v>
      </c>
      <c r="J1230" cm="1">
        <f t="array" ref="J1230">PERCENTILE(IF(Table1[Director Name] = Table1113[[#This Row],[Director Name]],Table1[imdb_score]),1)</f>
        <v>6.3</v>
      </c>
    </row>
    <row r="1231" spans="4:10" hidden="1">
      <c r="D1231" t="s">
        <v>2826</v>
      </c>
      <c r="E1231">
        <f>AVERAGEIF(Table1[Director Name],Table1113[[#This Row],[Director Name]],Table1[imdb_score])</f>
        <v>5.9</v>
      </c>
      <c r="F1231">
        <f>COUNTIF(Table1[Director Name],Table1113[[#This Row],[Director Name]])</f>
        <v>2</v>
      </c>
      <c r="G1231" cm="1">
        <f t="array" ref="G1231">PERCENTILE(IF(Table1[Director Name] = Table1113[[#This Row],[Director Name]],Table1[imdb_score]),0.25)</f>
        <v>5.4</v>
      </c>
      <c r="H1231" cm="1">
        <f t="array" ref="H1231">PERCENTILE(IF(Table1[Director Name] = Table1113[[#This Row],[Director Name]],Table1[imdb_score]),0.5)</f>
        <v>5.9</v>
      </c>
      <c r="I1231" cm="1">
        <f t="array" ref="I1231">PERCENTILE(IF(Table1[Director Name] = Table1113[[#This Row],[Director Name]],Table1[imdb_score]),0.75)</f>
        <v>6.4</v>
      </c>
      <c r="J1231" cm="1">
        <f t="array" ref="J1231">PERCENTILE(IF(Table1[Director Name] = Table1113[[#This Row],[Director Name]],Table1[imdb_score]),1)</f>
        <v>6.9</v>
      </c>
    </row>
    <row r="1232" spans="4:10" hidden="1">
      <c r="D1232" t="s">
        <v>2864</v>
      </c>
      <c r="E1232">
        <f>AVERAGEIF(Table1[Director Name],Table1113[[#This Row],[Director Name]],Table1[imdb_score])</f>
        <v>5.9</v>
      </c>
      <c r="F1232">
        <f>COUNTIF(Table1[Director Name],Table1113[[#This Row],[Director Name]])</f>
        <v>2</v>
      </c>
      <c r="G1232" cm="1">
        <f t="array" ref="G1232">PERCENTILE(IF(Table1[Director Name] = Table1113[[#This Row],[Director Name]],Table1[imdb_score]),0.25)</f>
        <v>5.9</v>
      </c>
      <c r="H1232" cm="1">
        <f t="array" ref="H1232">PERCENTILE(IF(Table1[Director Name] = Table1113[[#This Row],[Director Name]],Table1[imdb_score]),0.5)</f>
        <v>5.9</v>
      </c>
      <c r="I1232" cm="1">
        <f t="array" ref="I1232">PERCENTILE(IF(Table1[Director Name] = Table1113[[#This Row],[Director Name]],Table1[imdb_score]),0.75)</f>
        <v>5.9</v>
      </c>
      <c r="J1232" cm="1">
        <f t="array" ref="J1232">PERCENTILE(IF(Table1[Director Name] = Table1113[[#This Row],[Director Name]],Table1[imdb_score]),1)</f>
        <v>5.9</v>
      </c>
    </row>
    <row r="1233" spans="4:10" hidden="1">
      <c r="D1233" t="s">
        <v>3230</v>
      </c>
      <c r="E1233">
        <f>AVERAGEIF(Table1[Director Name],Table1113[[#This Row],[Director Name]],Table1[imdb_score])</f>
        <v>5.9</v>
      </c>
      <c r="F1233">
        <f>COUNTIF(Table1[Director Name],Table1113[[#This Row],[Director Name]])</f>
        <v>1</v>
      </c>
      <c r="G1233" cm="1">
        <f t="array" ref="G1233">PERCENTILE(IF(Table1[Director Name] = Table1113[[#This Row],[Director Name]],Table1[imdb_score]),0.25)</f>
        <v>5.9</v>
      </c>
      <c r="H1233" cm="1">
        <f t="array" ref="H1233">PERCENTILE(IF(Table1[Director Name] = Table1113[[#This Row],[Director Name]],Table1[imdb_score]),0.5)</f>
        <v>5.9</v>
      </c>
      <c r="I1233" cm="1">
        <f t="array" ref="I1233">PERCENTILE(IF(Table1[Director Name] = Table1113[[#This Row],[Director Name]],Table1[imdb_score]),0.75)</f>
        <v>5.9</v>
      </c>
      <c r="J1233" cm="1">
        <f t="array" ref="J1233">PERCENTILE(IF(Table1[Director Name] = Table1113[[#This Row],[Director Name]],Table1[imdb_score]),1)</f>
        <v>5.9</v>
      </c>
    </row>
    <row r="1234" spans="4:10" hidden="1">
      <c r="D1234" t="s">
        <v>3279</v>
      </c>
      <c r="E1234">
        <f>AVERAGEIF(Table1[Director Name],Table1113[[#This Row],[Director Name]],Table1[imdb_score])</f>
        <v>5.9</v>
      </c>
      <c r="F1234">
        <f>COUNTIF(Table1[Director Name],Table1113[[#This Row],[Director Name]])</f>
        <v>1</v>
      </c>
      <c r="G1234" cm="1">
        <f t="array" ref="G1234">PERCENTILE(IF(Table1[Director Name] = Table1113[[#This Row],[Director Name]],Table1[imdb_score]),0.25)</f>
        <v>5.9</v>
      </c>
      <c r="H1234" cm="1">
        <f t="array" ref="H1234">PERCENTILE(IF(Table1[Director Name] = Table1113[[#This Row],[Director Name]],Table1[imdb_score]),0.5)</f>
        <v>5.9</v>
      </c>
      <c r="I1234" cm="1">
        <f t="array" ref="I1234">PERCENTILE(IF(Table1[Director Name] = Table1113[[#This Row],[Director Name]],Table1[imdb_score]),0.75)</f>
        <v>5.9</v>
      </c>
      <c r="J1234" cm="1">
        <f t="array" ref="J1234">PERCENTILE(IF(Table1[Director Name] = Table1113[[#This Row],[Director Name]],Table1[imdb_score]),1)</f>
        <v>5.9</v>
      </c>
    </row>
    <row r="1235" spans="4:10" hidden="1">
      <c r="D1235" t="s">
        <v>3301</v>
      </c>
      <c r="E1235">
        <f>AVERAGEIF(Table1[Director Name],Table1113[[#This Row],[Director Name]],Table1[imdb_score])</f>
        <v>5.9</v>
      </c>
      <c r="F1235">
        <f>COUNTIF(Table1[Director Name],Table1113[[#This Row],[Director Name]])</f>
        <v>1</v>
      </c>
      <c r="G1235" cm="1">
        <f t="array" ref="G1235">PERCENTILE(IF(Table1[Director Name] = Table1113[[#This Row],[Director Name]],Table1[imdb_score]),0.25)</f>
        <v>5.9</v>
      </c>
      <c r="H1235" cm="1">
        <f t="array" ref="H1235">PERCENTILE(IF(Table1[Director Name] = Table1113[[#This Row],[Director Name]],Table1[imdb_score]),0.5)</f>
        <v>5.9</v>
      </c>
      <c r="I1235" cm="1">
        <f t="array" ref="I1235">PERCENTILE(IF(Table1[Director Name] = Table1113[[#This Row],[Director Name]],Table1[imdb_score]),0.75)</f>
        <v>5.9</v>
      </c>
      <c r="J1235" cm="1">
        <f t="array" ref="J1235">PERCENTILE(IF(Table1[Director Name] = Table1113[[#This Row],[Director Name]],Table1[imdb_score]),1)</f>
        <v>5.9</v>
      </c>
    </row>
    <row r="1236" spans="4:10" hidden="1">
      <c r="D1236" t="s">
        <v>3363</v>
      </c>
      <c r="E1236">
        <f>AVERAGEIF(Table1[Director Name],Table1113[[#This Row],[Director Name]],Table1[imdb_score])</f>
        <v>5.9</v>
      </c>
      <c r="F1236">
        <f>COUNTIF(Table1[Director Name],Table1113[[#This Row],[Director Name]])</f>
        <v>1</v>
      </c>
      <c r="G1236" cm="1">
        <f t="array" ref="G1236">PERCENTILE(IF(Table1[Director Name] = Table1113[[#This Row],[Director Name]],Table1[imdb_score]),0.25)</f>
        <v>5.9</v>
      </c>
      <c r="H1236" cm="1">
        <f t="array" ref="H1236">PERCENTILE(IF(Table1[Director Name] = Table1113[[#This Row],[Director Name]],Table1[imdb_score]),0.5)</f>
        <v>5.9</v>
      </c>
      <c r="I1236" cm="1">
        <f t="array" ref="I1236">PERCENTILE(IF(Table1[Director Name] = Table1113[[#This Row],[Director Name]],Table1[imdb_score]),0.75)</f>
        <v>5.9</v>
      </c>
      <c r="J1236" cm="1">
        <f t="array" ref="J1236">PERCENTILE(IF(Table1[Director Name] = Table1113[[#This Row],[Director Name]],Table1[imdb_score]),1)</f>
        <v>5.9</v>
      </c>
    </row>
    <row r="1237" spans="4:10" hidden="1">
      <c r="D1237" t="s">
        <v>3427</v>
      </c>
      <c r="E1237">
        <f>AVERAGEIF(Table1[Director Name],Table1113[[#This Row],[Director Name]],Table1[imdb_score])</f>
        <v>5.9</v>
      </c>
      <c r="F1237">
        <f>COUNTIF(Table1[Director Name],Table1113[[#This Row],[Director Name]])</f>
        <v>1</v>
      </c>
      <c r="G1237" cm="1">
        <f t="array" ref="G1237">PERCENTILE(IF(Table1[Director Name] = Table1113[[#This Row],[Director Name]],Table1[imdb_score]),0.25)</f>
        <v>5.9</v>
      </c>
      <c r="H1237" cm="1">
        <f t="array" ref="H1237">PERCENTILE(IF(Table1[Director Name] = Table1113[[#This Row],[Director Name]],Table1[imdb_score]),0.5)</f>
        <v>5.9</v>
      </c>
      <c r="I1237" cm="1">
        <f t="array" ref="I1237">PERCENTILE(IF(Table1[Director Name] = Table1113[[#This Row],[Director Name]],Table1[imdb_score]),0.75)</f>
        <v>5.9</v>
      </c>
      <c r="J1237" cm="1">
        <f t="array" ref="J1237">PERCENTILE(IF(Table1[Director Name] = Table1113[[#This Row],[Director Name]],Table1[imdb_score]),1)</f>
        <v>5.9</v>
      </c>
    </row>
    <row r="1238" spans="4:10" hidden="1">
      <c r="D1238" t="s">
        <v>3441</v>
      </c>
      <c r="E1238">
        <f>AVERAGEIF(Table1[Director Name],Table1113[[#This Row],[Director Name]],Table1[imdb_score])</f>
        <v>5.9</v>
      </c>
      <c r="F1238">
        <f>COUNTIF(Table1[Director Name],Table1113[[#This Row],[Director Name]])</f>
        <v>1</v>
      </c>
      <c r="G1238" cm="1">
        <f t="array" ref="G1238">PERCENTILE(IF(Table1[Director Name] = Table1113[[#This Row],[Director Name]],Table1[imdb_score]),0.25)</f>
        <v>5.9</v>
      </c>
      <c r="H1238" cm="1">
        <f t="array" ref="H1238">PERCENTILE(IF(Table1[Director Name] = Table1113[[#This Row],[Director Name]],Table1[imdb_score]),0.5)</f>
        <v>5.9</v>
      </c>
      <c r="I1238" cm="1">
        <f t="array" ref="I1238">PERCENTILE(IF(Table1[Director Name] = Table1113[[#This Row],[Director Name]],Table1[imdb_score]),0.75)</f>
        <v>5.9</v>
      </c>
      <c r="J1238" cm="1">
        <f t="array" ref="J1238">PERCENTILE(IF(Table1[Director Name] = Table1113[[#This Row],[Director Name]],Table1[imdb_score]),1)</f>
        <v>5.9</v>
      </c>
    </row>
    <row r="1239" spans="4:10" hidden="1">
      <c r="D1239" t="s">
        <v>3471</v>
      </c>
      <c r="E1239">
        <f>AVERAGEIF(Table1[Director Name],Table1113[[#This Row],[Director Name]],Table1[imdb_score])</f>
        <v>5.9</v>
      </c>
      <c r="F1239">
        <f>COUNTIF(Table1[Director Name],Table1113[[#This Row],[Director Name]])</f>
        <v>1</v>
      </c>
      <c r="G1239" cm="1">
        <f t="array" ref="G1239">PERCENTILE(IF(Table1[Director Name] = Table1113[[#This Row],[Director Name]],Table1[imdb_score]),0.25)</f>
        <v>5.9</v>
      </c>
      <c r="H1239" cm="1">
        <f t="array" ref="H1239">PERCENTILE(IF(Table1[Director Name] = Table1113[[#This Row],[Director Name]],Table1[imdb_score]),0.5)</f>
        <v>5.9</v>
      </c>
      <c r="I1239" cm="1">
        <f t="array" ref="I1239">PERCENTILE(IF(Table1[Director Name] = Table1113[[#This Row],[Director Name]],Table1[imdb_score]),0.75)</f>
        <v>5.9</v>
      </c>
      <c r="J1239" cm="1">
        <f t="array" ref="J1239">PERCENTILE(IF(Table1[Director Name] = Table1113[[#This Row],[Director Name]],Table1[imdb_score]),1)</f>
        <v>5.9</v>
      </c>
    </row>
    <row r="1240" spans="4:10" hidden="1">
      <c r="D1240" t="s">
        <v>3596</v>
      </c>
      <c r="E1240">
        <f>AVERAGEIF(Table1[Director Name],Table1113[[#This Row],[Director Name]],Table1[imdb_score])</f>
        <v>5.9</v>
      </c>
      <c r="F1240">
        <f>COUNTIF(Table1[Director Name],Table1113[[#This Row],[Director Name]])</f>
        <v>1</v>
      </c>
      <c r="G1240" cm="1">
        <f t="array" ref="G1240">PERCENTILE(IF(Table1[Director Name] = Table1113[[#This Row],[Director Name]],Table1[imdb_score]),0.25)</f>
        <v>5.9</v>
      </c>
      <c r="H1240" cm="1">
        <f t="array" ref="H1240">PERCENTILE(IF(Table1[Director Name] = Table1113[[#This Row],[Director Name]],Table1[imdb_score]),0.5)</f>
        <v>5.9</v>
      </c>
      <c r="I1240" cm="1">
        <f t="array" ref="I1240">PERCENTILE(IF(Table1[Director Name] = Table1113[[#This Row],[Director Name]],Table1[imdb_score]),0.75)</f>
        <v>5.9</v>
      </c>
      <c r="J1240" cm="1">
        <f t="array" ref="J1240">PERCENTILE(IF(Table1[Director Name] = Table1113[[#This Row],[Director Name]],Table1[imdb_score]),1)</f>
        <v>5.9</v>
      </c>
    </row>
    <row r="1241" spans="4:10" hidden="1">
      <c r="D1241" t="s">
        <v>3623</v>
      </c>
      <c r="E1241">
        <f>AVERAGEIF(Table1[Director Name],Table1113[[#This Row],[Director Name]],Table1[imdb_score])</f>
        <v>5.9</v>
      </c>
      <c r="F1241">
        <f>COUNTIF(Table1[Director Name],Table1113[[#This Row],[Director Name]])</f>
        <v>1</v>
      </c>
      <c r="G1241" cm="1">
        <f t="array" ref="G1241">PERCENTILE(IF(Table1[Director Name] = Table1113[[#This Row],[Director Name]],Table1[imdb_score]),0.25)</f>
        <v>5.9</v>
      </c>
      <c r="H1241" cm="1">
        <f t="array" ref="H1241">PERCENTILE(IF(Table1[Director Name] = Table1113[[#This Row],[Director Name]],Table1[imdb_score]),0.5)</f>
        <v>5.9</v>
      </c>
      <c r="I1241" cm="1">
        <f t="array" ref="I1241">PERCENTILE(IF(Table1[Director Name] = Table1113[[#This Row],[Director Name]],Table1[imdb_score]),0.75)</f>
        <v>5.9</v>
      </c>
      <c r="J1241" cm="1">
        <f t="array" ref="J1241">PERCENTILE(IF(Table1[Director Name] = Table1113[[#This Row],[Director Name]],Table1[imdb_score]),1)</f>
        <v>5.9</v>
      </c>
    </row>
    <row r="1242" spans="4:10" hidden="1">
      <c r="D1242" t="s">
        <v>3650</v>
      </c>
      <c r="E1242">
        <f>AVERAGEIF(Table1[Director Name],Table1113[[#This Row],[Director Name]],Table1[imdb_score])</f>
        <v>5.9</v>
      </c>
      <c r="F1242">
        <f>COUNTIF(Table1[Director Name],Table1113[[#This Row],[Director Name]])</f>
        <v>1</v>
      </c>
      <c r="G1242" cm="1">
        <f t="array" ref="G1242">PERCENTILE(IF(Table1[Director Name] = Table1113[[#This Row],[Director Name]],Table1[imdb_score]),0.25)</f>
        <v>5.9</v>
      </c>
      <c r="H1242" cm="1">
        <f t="array" ref="H1242">PERCENTILE(IF(Table1[Director Name] = Table1113[[#This Row],[Director Name]],Table1[imdb_score]),0.5)</f>
        <v>5.9</v>
      </c>
      <c r="I1242" cm="1">
        <f t="array" ref="I1242">PERCENTILE(IF(Table1[Director Name] = Table1113[[#This Row],[Director Name]],Table1[imdb_score]),0.75)</f>
        <v>5.9</v>
      </c>
      <c r="J1242" cm="1">
        <f t="array" ref="J1242">PERCENTILE(IF(Table1[Director Name] = Table1113[[#This Row],[Director Name]],Table1[imdb_score]),1)</f>
        <v>5.9</v>
      </c>
    </row>
    <row r="1243" spans="4:10" hidden="1">
      <c r="D1243" t="s">
        <v>3699</v>
      </c>
      <c r="E1243">
        <f>AVERAGEIF(Table1[Director Name],Table1113[[#This Row],[Director Name]],Table1[imdb_score])</f>
        <v>5.9</v>
      </c>
      <c r="F1243">
        <f>COUNTIF(Table1[Director Name],Table1113[[#This Row],[Director Name]])</f>
        <v>1</v>
      </c>
      <c r="G1243" cm="1">
        <f t="array" ref="G1243">PERCENTILE(IF(Table1[Director Name] = Table1113[[#This Row],[Director Name]],Table1[imdb_score]),0.25)</f>
        <v>5.9</v>
      </c>
      <c r="H1243" cm="1">
        <f t="array" ref="H1243">PERCENTILE(IF(Table1[Director Name] = Table1113[[#This Row],[Director Name]],Table1[imdb_score]),0.5)</f>
        <v>5.9</v>
      </c>
      <c r="I1243" cm="1">
        <f t="array" ref="I1243">PERCENTILE(IF(Table1[Director Name] = Table1113[[#This Row],[Director Name]],Table1[imdb_score]),0.75)</f>
        <v>5.9</v>
      </c>
      <c r="J1243" cm="1">
        <f t="array" ref="J1243">PERCENTILE(IF(Table1[Director Name] = Table1113[[#This Row],[Director Name]],Table1[imdb_score]),1)</f>
        <v>5.9</v>
      </c>
    </row>
    <row r="1244" spans="4:10" hidden="1">
      <c r="D1244" t="s">
        <v>3863</v>
      </c>
      <c r="E1244">
        <f>AVERAGEIF(Table1[Director Name],Table1113[[#This Row],[Director Name]],Table1[imdb_score])</f>
        <v>5.9</v>
      </c>
      <c r="F1244">
        <f>COUNTIF(Table1[Director Name],Table1113[[#This Row],[Director Name]])</f>
        <v>1</v>
      </c>
      <c r="G1244" cm="1">
        <f t="array" ref="G1244">PERCENTILE(IF(Table1[Director Name] = Table1113[[#This Row],[Director Name]],Table1[imdb_score]),0.25)</f>
        <v>5.9</v>
      </c>
      <c r="H1244" cm="1">
        <f t="array" ref="H1244">PERCENTILE(IF(Table1[Director Name] = Table1113[[#This Row],[Director Name]],Table1[imdb_score]),0.5)</f>
        <v>5.9</v>
      </c>
      <c r="I1244" cm="1">
        <f t="array" ref="I1244">PERCENTILE(IF(Table1[Director Name] = Table1113[[#This Row],[Director Name]],Table1[imdb_score]),0.75)</f>
        <v>5.9</v>
      </c>
      <c r="J1244" cm="1">
        <f t="array" ref="J1244">PERCENTILE(IF(Table1[Director Name] = Table1113[[#This Row],[Director Name]],Table1[imdb_score]),1)</f>
        <v>5.9</v>
      </c>
    </row>
    <row r="1245" spans="4:10" hidden="1">
      <c r="D1245" t="s">
        <v>4034</v>
      </c>
      <c r="E1245">
        <f>AVERAGEIF(Table1[Director Name],Table1113[[#This Row],[Director Name]],Table1[imdb_score])</f>
        <v>5.9</v>
      </c>
      <c r="F1245">
        <f>COUNTIF(Table1[Director Name],Table1113[[#This Row],[Director Name]])</f>
        <v>1</v>
      </c>
      <c r="G1245" cm="1">
        <f t="array" ref="G1245">PERCENTILE(IF(Table1[Director Name] = Table1113[[#This Row],[Director Name]],Table1[imdb_score]),0.25)</f>
        <v>5.9</v>
      </c>
      <c r="H1245" cm="1">
        <f t="array" ref="H1245">PERCENTILE(IF(Table1[Director Name] = Table1113[[#This Row],[Director Name]],Table1[imdb_score]),0.5)</f>
        <v>5.9</v>
      </c>
      <c r="I1245" cm="1">
        <f t="array" ref="I1245">PERCENTILE(IF(Table1[Director Name] = Table1113[[#This Row],[Director Name]],Table1[imdb_score]),0.75)</f>
        <v>5.9</v>
      </c>
      <c r="J1245" cm="1">
        <f t="array" ref="J1245">PERCENTILE(IF(Table1[Director Name] = Table1113[[#This Row],[Director Name]],Table1[imdb_score]),1)</f>
        <v>5.9</v>
      </c>
    </row>
    <row r="1246" spans="4:10" hidden="1">
      <c r="D1246" t="s">
        <v>4082</v>
      </c>
      <c r="E1246">
        <f>AVERAGEIF(Table1[Director Name],Table1113[[#This Row],[Director Name]],Table1[imdb_score])</f>
        <v>5.9</v>
      </c>
      <c r="F1246">
        <f>COUNTIF(Table1[Director Name],Table1113[[#This Row],[Director Name]])</f>
        <v>1</v>
      </c>
      <c r="G1246" cm="1">
        <f t="array" ref="G1246">PERCENTILE(IF(Table1[Director Name] = Table1113[[#This Row],[Director Name]],Table1[imdb_score]),0.25)</f>
        <v>5.9</v>
      </c>
      <c r="H1246" cm="1">
        <f t="array" ref="H1246">PERCENTILE(IF(Table1[Director Name] = Table1113[[#This Row],[Director Name]],Table1[imdb_score]),0.5)</f>
        <v>5.9</v>
      </c>
      <c r="I1246" cm="1">
        <f t="array" ref="I1246">PERCENTILE(IF(Table1[Director Name] = Table1113[[#This Row],[Director Name]],Table1[imdb_score]),0.75)</f>
        <v>5.9</v>
      </c>
      <c r="J1246" cm="1">
        <f t="array" ref="J1246">PERCENTILE(IF(Table1[Director Name] = Table1113[[#This Row],[Director Name]],Table1[imdb_score]),1)</f>
        <v>5.9</v>
      </c>
    </row>
    <row r="1247" spans="4:10" hidden="1">
      <c r="D1247" t="s">
        <v>4127</v>
      </c>
      <c r="E1247">
        <f>AVERAGEIF(Table1[Director Name],Table1113[[#This Row],[Director Name]],Table1[imdb_score])</f>
        <v>5.9</v>
      </c>
      <c r="F1247">
        <f>COUNTIF(Table1[Director Name],Table1113[[#This Row],[Director Name]])</f>
        <v>1</v>
      </c>
      <c r="G1247" cm="1">
        <f t="array" ref="G1247">PERCENTILE(IF(Table1[Director Name] = Table1113[[#This Row],[Director Name]],Table1[imdb_score]),0.25)</f>
        <v>5.9</v>
      </c>
      <c r="H1247" cm="1">
        <f t="array" ref="H1247">PERCENTILE(IF(Table1[Director Name] = Table1113[[#This Row],[Director Name]],Table1[imdb_score]),0.5)</f>
        <v>5.9</v>
      </c>
      <c r="I1247" cm="1">
        <f t="array" ref="I1247">PERCENTILE(IF(Table1[Director Name] = Table1113[[#This Row],[Director Name]],Table1[imdb_score]),0.75)</f>
        <v>5.9</v>
      </c>
      <c r="J1247" cm="1">
        <f t="array" ref="J1247">PERCENTILE(IF(Table1[Director Name] = Table1113[[#This Row],[Director Name]],Table1[imdb_score]),1)</f>
        <v>5.9</v>
      </c>
    </row>
    <row r="1248" spans="4:10" hidden="1">
      <c r="D1248" t="s">
        <v>3534</v>
      </c>
      <c r="E1248">
        <f>AVERAGEIF(Table1[Director Name],Table1113[[#This Row],[Director Name]],Table1[imdb_score])</f>
        <v>5.9</v>
      </c>
      <c r="F1248">
        <f>COUNTIF(Table1[Director Name],Table1113[[#This Row],[Director Name]])</f>
        <v>1</v>
      </c>
      <c r="G1248" cm="1">
        <f t="array" ref="G1248">PERCENTILE(IF(Table1[Director Name] = Table1113[[#This Row],[Director Name]],Table1[imdb_score]),0.25)</f>
        <v>5.9</v>
      </c>
      <c r="H1248" cm="1">
        <f t="array" ref="H1248">PERCENTILE(IF(Table1[Director Name] = Table1113[[#This Row],[Director Name]],Table1[imdb_score]),0.5)</f>
        <v>5.9</v>
      </c>
      <c r="I1248" cm="1">
        <f t="array" ref="I1248">PERCENTILE(IF(Table1[Director Name] = Table1113[[#This Row],[Director Name]],Table1[imdb_score]),0.75)</f>
        <v>5.9</v>
      </c>
      <c r="J1248" cm="1">
        <f t="array" ref="J1248">PERCENTILE(IF(Table1[Director Name] = Table1113[[#This Row],[Director Name]],Table1[imdb_score]),1)</f>
        <v>5.9</v>
      </c>
    </row>
    <row r="1249" spans="4:10" hidden="1">
      <c r="D1249" t="s">
        <v>4273</v>
      </c>
      <c r="E1249">
        <f>AVERAGEIF(Table1[Director Name],Table1113[[#This Row],[Director Name]],Table1[imdb_score])</f>
        <v>5.9</v>
      </c>
      <c r="F1249">
        <f>COUNTIF(Table1[Director Name],Table1113[[#This Row],[Director Name]])</f>
        <v>1</v>
      </c>
      <c r="G1249" cm="1">
        <f t="array" ref="G1249">PERCENTILE(IF(Table1[Director Name] = Table1113[[#This Row],[Director Name]],Table1[imdb_score]),0.25)</f>
        <v>5.9</v>
      </c>
      <c r="H1249" cm="1">
        <f t="array" ref="H1249">PERCENTILE(IF(Table1[Director Name] = Table1113[[#This Row],[Director Name]],Table1[imdb_score]),0.5)</f>
        <v>5.9</v>
      </c>
      <c r="I1249" cm="1">
        <f t="array" ref="I1249">PERCENTILE(IF(Table1[Director Name] = Table1113[[#This Row],[Director Name]],Table1[imdb_score]),0.75)</f>
        <v>5.9</v>
      </c>
      <c r="J1249" cm="1">
        <f t="array" ref="J1249">PERCENTILE(IF(Table1[Director Name] = Table1113[[#This Row],[Director Name]],Table1[imdb_score]),1)</f>
        <v>5.9</v>
      </c>
    </row>
    <row r="1250" spans="4:10" hidden="1">
      <c r="D1250" t="s">
        <v>4342</v>
      </c>
      <c r="E1250">
        <f>AVERAGEIF(Table1[Director Name],Table1113[[#This Row],[Director Name]],Table1[imdb_score])</f>
        <v>5.9</v>
      </c>
      <c r="F1250">
        <f>COUNTIF(Table1[Director Name],Table1113[[#This Row],[Director Name]])</f>
        <v>1</v>
      </c>
      <c r="G1250" cm="1">
        <f t="array" ref="G1250">PERCENTILE(IF(Table1[Director Name] = Table1113[[#This Row],[Director Name]],Table1[imdb_score]),0.25)</f>
        <v>5.9</v>
      </c>
      <c r="H1250" cm="1">
        <f t="array" ref="H1250">PERCENTILE(IF(Table1[Director Name] = Table1113[[#This Row],[Director Name]],Table1[imdb_score]),0.5)</f>
        <v>5.9</v>
      </c>
      <c r="I1250" cm="1">
        <f t="array" ref="I1250">PERCENTILE(IF(Table1[Director Name] = Table1113[[#This Row],[Director Name]],Table1[imdb_score]),0.75)</f>
        <v>5.9</v>
      </c>
      <c r="J1250" cm="1">
        <f t="array" ref="J1250">PERCENTILE(IF(Table1[Director Name] = Table1113[[#This Row],[Director Name]],Table1[imdb_score]),1)</f>
        <v>5.9</v>
      </c>
    </row>
    <row r="1251" spans="4:10" hidden="1">
      <c r="D1251" t="s">
        <v>1594</v>
      </c>
      <c r="E1251">
        <f>AVERAGEIF(Table1[Director Name],Table1113[[#This Row],[Director Name]],Table1[imdb_score])</f>
        <v>5.9</v>
      </c>
      <c r="F1251">
        <f>COUNTIF(Table1[Director Name],Table1113[[#This Row],[Director Name]])</f>
        <v>1</v>
      </c>
      <c r="G1251" cm="1">
        <f t="array" ref="G1251">PERCENTILE(IF(Table1[Director Name] = Table1113[[#This Row],[Director Name]],Table1[imdb_score]),0.25)</f>
        <v>5.9</v>
      </c>
      <c r="H1251" cm="1">
        <f t="array" ref="H1251">PERCENTILE(IF(Table1[Director Name] = Table1113[[#This Row],[Director Name]],Table1[imdb_score]),0.5)</f>
        <v>5.9</v>
      </c>
      <c r="I1251" cm="1">
        <f t="array" ref="I1251">PERCENTILE(IF(Table1[Director Name] = Table1113[[#This Row],[Director Name]],Table1[imdb_score]),0.75)</f>
        <v>5.9</v>
      </c>
      <c r="J1251" cm="1">
        <f t="array" ref="J1251">PERCENTILE(IF(Table1[Director Name] = Table1113[[#This Row],[Director Name]],Table1[imdb_score]),1)</f>
        <v>5.9</v>
      </c>
    </row>
    <row r="1252" spans="4:10" hidden="1">
      <c r="D1252" t="s">
        <v>4543</v>
      </c>
      <c r="E1252">
        <f>AVERAGEIF(Table1[Director Name],Table1113[[#This Row],[Director Name]],Table1[imdb_score])</f>
        <v>5.9</v>
      </c>
      <c r="F1252">
        <f>COUNTIF(Table1[Director Name],Table1113[[#This Row],[Director Name]])</f>
        <v>1</v>
      </c>
      <c r="G1252" cm="1">
        <f t="array" ref="G1252">PERCENTILE(IF(Table1[Director Name] = Table1113[[#This Row],[Director Name]],Table1[imdb_score]),0.25)</f>
        <v>5.9</v>
      </c>
      <c r="H1252" cm="1">
        <f t="array" ref="H1252">PERCENTILE(IF(Table1[Director Name] = Table1113[[#This Row],[Director Name]],Table1[imdb_score]),0.5)</f>
        <v>5.9</v>
      </c>
      <c r="I1252" cm="1">
        <f t="array" ref="I1252">PERCENTILE(IF(Table1[Director Name] = Table1113[[#This Row],[Director Name]],Table1[imdb_score]),0.75)</f>
        <v>5.9</v>
      </c>
      <c r="J1252" cm="1">
        <f t="array" ref="J1252">PERCENTILE(IF(Table1[Director Name] = Table1113[[#This Row],[Director Name]],Table1[imdb_score]),1)</f>
        <v>5.9</v>
      </c>
    </row>
    <row r="1253" spans="4:10" hidden="1">
      <c r="D1253" t="s">
        <v>4637</v>
      </c>
      <c r="E1253">
        <f>AVERAGEIF(Table1[Director Name],Table1113[[#This Row],[Director Name]],Table1[imdb_score])</f>
        <v>5.9</v>
      </c>
      <c r="F1253">
        <f>COUNTIF(Table1[Director Name],Table1113[[#This Row],[Director Name]])</f>
        <v>1</v>
      </c>
      <c r="G1253" cm="1">
        <f t="array" ref="G1253">PERCENTILE(IF(Table1[Director Name] = Table1113[[#This Row],[Director Name]],Table1[imdb_score]),0.25)</f>
        <v>5.9</v>
      </c>
      <c r="H1253" cm="1">
        <f t="array" ref="H1253">PERCENTILE(IF(Table1[Director Name] = Table1113[[#This Row],[Director Name]],Table1[imdb_score]),0.5)</f>
        <v>5.9</v>
      </c>
      <c r="I1253" cm="1">
        <f t="array" ref="I1253">PERCENTILE(IF(Table1[Director Name] = Table1113[[#This Row],[Director Name]],Table1[imdb_score]),0.75)</f>
        <v>5.9</v>
      </c>
      <c r="J1253" cm="1">
        <f t="array" ref="J1253">PERCENTILE(IF(Table1[Director Name] = Table1113[[#This Row],[Director Name]],Table1[imdb_score]),1)</f>
        <v>5.9</v>
      </c>
    </row>
    <row r="1254" spans="4:10" hidden="1">
      <c r="D1254" t="s">
        <v>4760</v>
      </c>
      <c r="E1254">
        <f>AVERAGEIF(Table1[Director Name],Table1113[[#This Row],[Director Name]],Table1[imdb_score])</f>
        <v>5.9</v>
      </c>
      <c r="F1254">
        <f>COUNTIF(Table1[Director Name],Table1113[[#This Row],[Director Name]])</f>
        <v>1</v>
      </c>
      <c r="G1254" cm="1">
        <f t="array" ref="G1254">PERCENTILE(IF(Table1[Director Name] = Table1113[[#This Row],[Director Name]],Table1[imdb_score]),0.25)</f>
        <v>5.9</v>
      </c>
      <c r="H1254" cm="1">
        <f t="array" ref="H1254">PERCENTILE(IF(Table1[Director Name] = Table1113[[#This Row],[Director Name]],Table1[imdb_score]),0.5)</f>
        <v>5.9</v>
      </c>
      <c r="I1254" cm="1">
        <f t="array" ref="I1254">PERCENTILE(IF(Table1[Director Name] = Table1113[[#This Row],[Director Name]],Table1[imdb_score]),0.75)</f>
        <v>5.9</v>
      </c>
      <c r="J1254" cm="1">
        <f t="array" ref="J1254">PERCENTILE(IF(Table1[Director Name] = Table1113[[#This Row],[Director Name]],Table1[imdb_score]),1)</f>
        <v>5.9</v>
      </c>
    </row>
    <row r="1255" spans="4:10" hidden="1">
      <c r="D1255" t="s">
        <v>3466</v>
      </c>
      <c r="E1255">
        <f>AVERAGEIF(Table1[Director Name],Table1113[[#This Row],[Director Name]],Table1[imdb_score])</f>
        <v>5.9</v>
      </c>
      <c r="F1255">
        <f>COUNTIF(Table1[Director Name],Table1113[[#This Row],[Director Name]])</f>
        <v>1</v>
      </c>
      <c r="G1255" cm="1">
        <f t="array" ref="G1255">PERCENTILE(IF(Table1[Director Name] = Table1113[[#This Row],[Director Name]],Table1[imdb_score]),0.25)</f>
        <v>5.9</v>
      </c>
      <c r="H1255" cm="1">
        <f t="array" ref="H1255">PERCENTILE(IF(Table1[Director Name] = Table1113[[#This Row],[Director Name]],Table1[imdb_score]),0.5)</f>
        <v>5.9</v>
      </c>
      <c r="I1255" cm="1">
        <f t="array" ref="I1255">PERCENTILE(IF(Table1[Director Name] = Table1113[[#This Row],[Director Name]],Table1[imdb_score]),0.75)</f>
        <v>5.9</v>
      </c>
      <c r="J1255" cm="1">
        <f t="array" ref="J1255">PERCENTILE(IF(Table1[Director Name] = Table1113[[#This Row],[Director Name]],Table1[imdb_score]),1)</f>
        <v>5.9</v>
      </c>
    </row>
    <row r="1256" spans="4:10" hidden="1">
      <c r="D1256" t="s">
        <v>4996</v>
      </c>
      <c r="E1256">
        <f>AVERAGEIF(Table1[Director Name],Table1113[[#This Row],[Director Name]],Table1[imdb_score])</f>
        <v>5.9</v>
      </c>
      <c r="F1256">
        <f>COUNTIF(Table1[Director Name],Table1113[[#This Row],[Director Name]])</f>
        <v>1</v>
      </c>
      <c r="G1256" cm="1">
        <f t="array" ref="G1256">PERCENTILE(IF(Table1[Director Name] = Table1113[[#This Row],[Director Name]],Table1[imdb_score]),0.25)</f>
        <v>5.9</v>
      </c>
      <c r="H1256" cm="1">
        <f t="array" ref="H1256">PERCENTILE(IF(Table1[Director Name] = Table1113[[#This Row],[Director Name]],Table1[imdb_score]),0.5)</f>
        <v>5.9</v>
      </c>
      <c r="I1256" cm="1">
        <f t="array" ref="I1256">PERCENTILE(IF(Table1[Director Name] = Table1113[[#This Row],[Director Name]],Table1[imdb_score]),0.75)</f>
        <v>5.9</v>
      </c>
      <c r="J1256" cm="1">
        <f t="array" ref="J1256">PERCENTILE(IF(Table1[Director Name] = Table1113[[#This Row],[Director Name]],Table1[imdb_score]),1)</f>
        <v>5.9</v>
      </c>
    </row>
    <row r="1257" spans="4:10" hidden="1">
      <c r="D1257" t="s">
        <v>5036</v>
      </c>
      <c r="E1257">
        <f>AVERAGEIF(Table1[Director Name],Table1113[[#This Row],[Director Name]],Table1[imdb_score])</f>
        <v>5.9</v>
      </c>
      <c r="F1257">
        <f>COUNTIF(Table1[Director Name],Table1113[[#This Row],[Director Name]])</f>
        <v>1</v>
      </c>
      <c r="G1257" cm="1">
        <f t="array" ref="G1257">PERCENTILE(IF(Table1[Director Name] = Table1113[[#This Row],[Director Name]],Table1[imdb_score]),0.25)</f>
        <v>5.9</v>
      </c>
      <c r="H1257" cm="1">
        <f t="array" ref="H1257">PERCENTILE(IF(Table1[Director Name] = Table1113[[#This Row],[Director Name]],Table1[imdb_score]),0.5)</f>
        <v>5.9</v>
      </c>
      <c r="I1257" cm="1">
        <f t="array" ref="I1257">PERCENTILE(IF(Table1[Director Name] = Table1113[[#This Row],[Director Name]],Table1[imdb_score]),0.75)</f>
        <v>5.9</v>
      </c>
      <c r="J1257" cm="1">
        <f t="array" ref="J1257">PERCENTILE(IF(Table1[Director Name] = Table1113[[#This Row],[Director Name]],Table1[imdb_score]),1)</f>
        <v>5.9</v>
      </c>
    </row>
    <row r="1258" spans="4:10" hidden="1">
      <c r="D1258" t="s">
        <v>5155</v>
      </c>
      <c r="E1258">
        <f>AVERAGEIF(Table1[Director Name],Table1113[[#This Row],[Director Name]],Table1[imdb_score])</f>
        <v>5.9</v>
      </c>
      <c r="F1258">
        <f>COUNTIF(Table1[Director Name],Table1113[[#This Row],[Director Name]])</f>
        <v>1</v>
      </c>
      <c r="G1258" cm="1">
        <f t="array" ref="G1258">PERCENTILE(IF(Table1[Director Name] = Table1113[[#This Row],[Director Name]],Table1[imdb_score]),0.25)</f>
        <v>5.9</v>
      </c>
      <c r="H1258" cm="1">
        <f t="array" ref="H1258">PERCENTILE(IF(Table1[Director Name] = Table1113[[#This Row],[Director Name]],Table1[imdb_score]),0.5)</f>
        <v>5.9</v>
      </c>
      <c r="I1258" cm="1">
        <f t="array" ref="I1258">PERCENTILE(IF(Table1[Director Name] = Table1113[[#This Row],[Director Name]],Table1[imdb_score]),0.75)</f>
        <v>5.9</v>
      </c>
      <c r="J1258" cm="1">
        <f t="array" ref="J1258">PERCENTILE(IF(Table1[Director Name] = Table1113[[#This Row],[Director Name]],Table1[imdb_score]),1)</f>
        <v>5.9</v>
      </c>
    </row>
    <row r="1259" spans="4:10" hidden="1">
      <c r="D1259" t="s">
        <v>5246</v>
      </c>
      <c r="E1259">
        <f>AVERAGEIF(Table1[Director Name],Table1113[[#This Row],[Director Name]],Table1[imdb_score])</f>
        <v>5.9</v>
      </c>
      <c r="F1259">
        <f>COUNTIF(Table1[Director Name],Table1113[[#This Row],[Director Name]])</f>
        <v>1</v>
      </c>
      <c r="G1259" cm="1">
        <f t="array" ref="G1259">PERCENTILE(IF(Table1[Director Name] = Table1113[[#This Row],[Director Name]],Table1[imdb_score]),0.25)</f>
        <v>5.9</v>
      </c>
      <c r="H1259" cm="1">
        <f t="array" ref="H1259">PERCENTILE(IF(Table1[Director Name] = Table1113[[#This Row],[Director Name]],Table1[imdb_score]),0.5)</f>
        <v>5.9</v>
      </c>
      <c r="I1259" cm="1">
        <f t="array" ref="I1259">PERCENTILE(IF(Table1[Director Name] = Table1113[[#This Row],[Director Name]],Table1[imdb_score]),0.75)</f>
        <v>5.9</v>
      </c>
      <c r="J1259" cm="1">
        <f t="array" ref="J1259">PERCENTILE(IF(Table1[Director Name] = Table1113[[#This Row],[Director Name]],Table1[imdb_score]),1)</f>
        <v>5.9</v>
      </c>
    </row>
    <row r="1260" spans="4:10" hidden="1">
      <c r="D1260" t="s">
        <v>5381</v>
      </c>
      <c r="E1260">
        <f>AVERAGEIF(Table1[Director Name],Table1113[[#This Row],[Director Name]],Table1[imdb_score])</f>
        <v>5.9</v>
      </c>
      <c r="F1260">
        <f>COUNTIF(Table1[Director Name],Table1113[[#This Row],[Director Name]])</f>
        <v>1</v>
      </c>
      <c r="G1260" cm="1">
        <f t="array" ref="G1260">PERCENTILE(IF(Table1[Director Name] = Table1113[[#This Row],[Director Name]],Table1[imdb_score]),0.25)</f>
        <v>5.9</v>
      </c>
      <c r="H1260" cm="1">
        <f t="array" ref="H1260">PERCENTILE(IF(Table1[Director Name] = Table1113[[#This Row],[Director Name]],Table1[imdb_score]),0.5)</f>
        <v>5.9</v>
      </c>
      <c r="I1260" cm="1">
        <f t="array" ref="I1260">PERCENTILE(IF(Table1[Director Name] = Table1113[[#This Row],[Director Name]],Table1[imdb_score]),0.75)</f>
        <v>5.9</v>
      </c>
      <c r="J1260" cm="1">
        <f t="array" ref="J1260">PERCENTILE(IF(Table1[Director Name] = Table1113[[#This Row],[Director Name]],Table1[imdb_score]),1)</f>
        <v>5.9</v>
      </c>
    </row>
    <row r="1261" spans="4:10" hidden="1">
      <c r="D1261" t="s">
        <v>3681</v>
      </c>
      <c r="E1261">
        <f>AVERAGEIF(Table1[Director Name],Table1113[[#This Row],[Director Name]],Table1[imdb_score])</f>
        <v>5.9</v>
      </c>
      <c r="F1261">
        <f>COUNTIF(Table1[Director Name],Table1113[[#This Row],[Director Name]])</f>
        <v>1</v>
      </c>
      <c r="G1261" cm="1">
        <f t="array" ref="G1261">PERCENTILE(IF(Table1[Director Name] = Table1113[[#This Row],[Director Name]],Table1[imdb_score]),0.25)</f>
        <v>5.9</v>
      </c>
      <c r="H1261" cm="1">
        <f t="array" ref="H1261">PERCENTILE(IF(Table1[Director Name] = Table1113[[#This Row],[Director Name]],Table1[imdb_score]),0.5)</f>
        <v>5.9</v>
      </c>
      <c r="I1261" cm="1">
        <f t="array" ref="I1261">PERCENTILE(IF(Table1[Director Name] = Table1113[[#This Row],[Director Name]],Table1[imdb_score]),0.75)</f>
        <v>5.9</v>
      </c>
      <c r="J1261" cm="1">
        <f t="array" ref="J1261">PERCENTILE(IF(Table1[Director Name] = Table1113[[#This Row],[Director Name]],Table1[imdb_score]),1)</f>
        <v>5.9</v>
      </c>
    </row>
    <row r="1262" spans="4:10" hidden="1">
      <c r="D1262" t="s">
        <v>5446</v>
      </c>
      <c r="E1262">
        <f>AVERAGEIF(Table1[Director Name],Table1113[[#This Row],[Director Name]],Table1[imdb_score])</f>
        <v>5.9</v>
      </c>
      <c r="F1262">
        <f>COUNTIF(Table1[Director Name],Table1113[[#This Row],[Director Name]])</f>
        <v>1</v>
      </c>
      <c r="G1262" cm="1">
        <f t="array" ref="G1262">PERCENTILE(IF(Table1[Director Name] = Table1113[[#This Row],[Director Name]],Table1[imdb_score]),0.25)</f>
        <v>5.9</v>
      </c>
      <c r="H1262" cm="1">
        <f t="array" ref="H1262">PERCENTILE(IF(Table1[Director Name] = Table1113[[#This Row],[Director Name]],Table1[imdb_score]),0.5)</f>
        <v>5.9</v>
      </c>
      <c r="I1262" cm="1">
        <f t="array" ref="I1262">PERCENTILE(IF(Table1[Director Name] = Table1113[[#This Row],[Director Name]],Table1[imdb_score]),0.75)</f>
        <v>5.9</v>
      </c>
      <c r="J1262" cm="1">
        <f t="array" ref="J1262">PERCENTILE(IF(Table1[Director Name] = Table1113[[#This Row],[Director Name]],Table1[imdb_score]),1)</f>
        <v>5.9</v>
      </c>
    </row>
    <row r="1263" spans="4:10" hidden="1">
      <c r="D1263" t="s">
        <v>5543</v>
      </c>
      <c r="E1263">
        <f>AVERAGEIF(Table1[Director Name],Table1113[[#This Row],[Director Name]],Table1[imdb_score])</f>
        <v>5.9</v>
      </c>
      <c r="F1263">
        <f>COUNTIF(Table1[Director Name],Table1113[[#This Row],[Director Name]])</f>
        <v>1</v>
      </c>
      <c r="G1263" cm="1">
        <f t="array" ref="G1263">PERCENTILE(IF(Table1[Director Name] = Table1113[[#This Row],[Director Name]],Table1[imdb_score]),0.25)</f>
        <v>5.9</v>
      </c>
      <c r="H1263" cm="1">
        <f t="array" ref="H1263">PERCENTILE(IF(Table1[Director Name] = Table1113[[#This Row],[Director Name]],Table1[imdb_score]),0.5)</f>
        <v>5.9</v>
      </c>
      <c r="I1263" cm="1">
        <f t="array" ref="I1263">PERCENTILE(IF(Table1[Director Name] = Table1113[[#This Row],[Director Name]],Table1[imdb_score]),0.75)</f>
        <v>5.9</v>
      </c>
      <c r="J1263" cm="1">
        <f t="array" ref="J1263">PERCENTILE(IF(Table1[Director Name] = Table1113[[#This Row],[Director Name]],Table1[imdb_score]),1)</f>
        <v>5.9</v>
      </c>
    </row>
    <row r="1264" spans="4:10" hidden="1">
      <c r="D1264" t="s">
        <v>4888</v>
      </c>
      <c r="E1264">
        <f>AVERAGEIF(Table1[Director Name],Table1113[[#This Row],[Director Name]],Table1[imdb_score])</f>
        <v>5.9</v>
      </c>
      <c r="F1264">
        <f>COUNTIF(Table1[Director Name],Table1113[[#This Row],[Director Name]])</f>
        <v>1</v>
      </c>
      <c r="G1264" cm="1">
        <f t="array" ref="G1264">PERCENTILE(IF(Table1[Director Name] = Table1113[[#This Row],[Director Name]],Table1[imdb_score]),0.25)</f>
        <v>5.9</v>
      </c>
      <c r="H1264" cm="1">
        <f t="array" ref="H1264">PERCENTILE(IF(Table1[Director Name] = Table1113[[#This Row],[Director Name]],Table1[imdb_score]),0.5)</f>
        <v>5.9</v>
      </c>
      <c r="I1264" cm="1">
        <f t="array" ref="I1264">PERCENTILE(IF(Table1[Director Name] = Table1113[[#This Row],[Director Name]],Table1[imdb_score]),0.75)</f>
        <v>5.9</v>
      </c>
      <c r="J1264" cm="1">
        <f t="array" ref="J1264">PERCENTILE(IF(Table1[Director Name] = Table1113[[#This Row],[Director Name]],Table1[imdb_score]),1)</f>
        <v>5.9</v>
      </c>
    </row>
    <row r="1265" spans="4:10" hidden="1">
      <c r="D1265" t="s">
        <v>5711</v>
      </c>
      <c r="E1265">
        <f>AVERAGEIF(Table1[Director Name],Table1113[[#This Row],[Director Name]],Table1[imdb_score])</f>
        <v>5.9</v>
      </c>
      <c r="F1265">
        <f>COUNTIF(Table1[Director Name],Table1113[[#This Row],[Director Name]])</f>
        <v>1</v>
      </c>
      <c r="G1265" cm="1">
        <f t="array" ref="G1265">PERCENTILE(IF(Table1[Director Name] = Table1113[[#This Row],[Director Name]],Table1[imdb_score]),0.25)</f>
        <v>5.9</v>
      </c>
      <c r="H1265" cm="1">
        <f t="array" ref="H1265">PERCENTILE(IF(Table1[Director Name] = Table1113[[#This Row],[Director Name]],Table1[imdb_score]),0.5)</f>
        <v>5.9</v>
      </c>
      <c r="I1265" cm="1">
        <f t="array" ref="I1265">PERCENTILE(IF(Table1[Director Name] = Table1113[[#This Row],[Director Name]],Table1[imdb_score]),0.75)</f>
        <v>5.9</v>
      </c>
      <c r="J1265" cm="1">
        <f t="array" ref="J1265">PERCENTILE(IF(Table1[Director Name] = Table1113[[#This Row],[Director Name]],Table1[imdb_score]),1)</f>
        <v>5.9</v>
      </c>
    </row>
    <row r="1266" spans="4:10" hidden="1">
      <c r="D1266" t="s">
        <v>5738</v>
      </c>
      <c r="E1266">
        <f>AVERAGEIF(Table1[Director Name],Table1113[[#This Row],[Director Name]],Table1[imdb_score])</f>
        <v>5.9</v>
      </c>
      <c r="F1266">
        <f>COUNTIF(Table1[Director Name],Table1113[[#This Row],[Director Name]])</f>
        <v>1</v>
      </c>
      <c r="G1266" cm="1">
        <f t="array" ref="G1266">PERCENTILE(IF(Table1[Director Name] = Table1113[[#This Row],[Director Name]],Table1[imdb_score]),0.25)</f>
        <v>5.9</v>
      </c>
      <c r="H1266" cm="1">
        <f t="array" ref="H1266">PERCENTILE(IF(Table1[Director Name] = Table1113[[#This Row],[Director Name]],Table1[imdb_score]),0.5)</f>
        <v>5.9</v>
      </c>
      <c r="I1266" cm="1">
        <f t="array" ref="I1266">PERCENTILE(IF(Table1[Director Name] = Table1113[[#This Row],[Director Name]],Table1[imdb_score]),0.75)</f>
        <v>5.9</v>
      </c>
      <c r="J1266" cm="1">
        <f t="array" ref="J1266">PERCENTILE(IF(Table1[Director Name] = Table1113[[#This Row],[Director Name]],Table1[imdb_score]),1)</f>
        <v>5.9</v>
      </c>
    </row>
    <row r="1267" spans="4:10" hidden="1">
      <c r="D1267" t="s">
        <v>5920</v>
      </c>
      <c r="E1267">
        <f>AVERAGEIF(Table1[Director Name],Table1113[[#This Row],[Director Name]],Table1[imdb_score])</f>
        <v>5.9</v>
      </c>
      <c r="F1267">
        <f>COUNTIF(Table1[Director Name],Table1113[[#This Row],[Director Name]])</f>
        <v>1</v>
      </c>
      <c r="G1267" cm="1">
        <f t="array" ref="G1267">PERCENTILE(IF(Table1[Director Name] = Table1113[[#This Row],[Director Name]],Table1[imdb_score]),0.25)</f>
        <v>5.9</v>
      </c>
      <c r="H1267" cm="1">
        <f t="array" ref="H1267">PERCENTILE(IF(Table1[Director Name] = Table1113[[#This Row],[Director Name]],Table1[imdb_score]),0.5)</f>
        <v>5.9</v>
      </c>
      <c r="I1267" cm="1">
        <f t="array" ref="I1267">PERCENTILE(IF(Table1[Director Name] = Table1113[[#This Row],[Director Name]],Table1[imdb_score]),0.75)</f>
        <v>5.9</v>
      </c>
      <c r="J1267" cm="1">
        <f t="array" ref="J1267">PERCENTILE(IF(Table1[Director Name] = Table1113[[#This Row],[Director Name]],Table1[imdb_score]),1)</f>
        <v>5.9</v>
      </c>
    </row>
    <row r="1268" spans="4:10" hidden="1">
      <c r="D1268" t="s">
        <v>5506</v>
      </c>
      <c r="E1268">
        <f>AVERAGEIF(Table1[Director Name],Table1113[[#This Row],[Director Name]],Table1[imdb_score])</f>
        <v>5.9</v>
      </c>
      <c r="F1268">
        <f>COUNTIF(Table1[Director Name],Table1113[[#This Row],[Director Name]])</f>
        <v>1</v>
      </c>
      <c r="G1268" cm="1">
        <f t="array" ref="G1268">PERCENTILE(IF(Table1[Director Name] = Table1113[[#This Row],[Director Name]],Table1[imdb_score]),0.25)</f>
        <v>5.9</v>
      </c>
      <c r="H1268" cm="1">
        <f t="array" ref="H1268">PERCENTILE(IF(Table1[Director Name] = Table1113[[#This Row],[Director Name]],Table1[imdb_score]),0.5)</f>
        <v>5.9</v>
      </c>
      <c r="I1268" cm="1">
        <f t="array" ref="I1268">PERCENTILE(IF(Table1[Director Name] = Table1113[[#This Row],[Director Name]],Table1[imdb_score]),0.75)</f>
        <v>5.9</v>
      </c>
      <c r="J1268" cm="1">
        <f t="array" ref="J1268">PERCENTILE(IF(Table1[Director Name] = Table1113[[#This Row],[Director Name]],Table1[imdb_score]),1)</f>
        <v>5.9</v>
      </c>
    </row>
    <row r="1269" spans="4:10" hidden="1">
      <c r="D1269" t="s">
        <v>6138</v>
      </c>
      <c r="E1269">
        <f>AVERAGEIF(Table1[Director Name],Table1113[[#This Row],[Director Name]],Table1[imdb_score])</f>
        <v>5.9</v>
      </c>
      <c r="F1269">
        <f>COUNTIF(Table1[Director Name],Table1113[[#This Row],[Director Name]])</f>
        <v>1</v>
      </c>
      <c r="G1269" cm="1">
        <f t="array" ref="G1269">PERCENTILE(IF(Table1[Director Name] = Table1113[[#This Row],[Director Name]],Table1[imdb_score]),0.25)</f>
        <v>5.9</v>
      </c>
      <c r="H1269" cm="1">
        <f t="array" ref="H1269">PERCENTILE(IF(Table1[Director Name] = Table1113[[#This Row],[Director Name]],Table1[imdb_score]),0.5)</f>
        <v>5.9</v>
      </c>
      <c r="I1269" cm="1">
        <f t="array" ref="I1269">PERCENTILE(IF(Table1[Director Name] = Table1113[[#This Row],[Director Name]],Table1[imdb_score]),0.75)</f>
        <v>5.9</v>
      </c>
      <c r="J1269" cm="1">
        <f t="array" ref="J1269">PERCENTILE(IF(Table1[Director Name] = Table1113[[#This Row],[Director Name]],Table1[imdb_score]),1)</f>
        <v>5.9</v>
      </c>
    </row>
    <row r="1270" spans="4:10" hidden="1">
      <c r="D1270" t="s">
        <v>6370</v>
      </c>
      <c r="E1270">
        <f>AVERAGEIF(Table1[Director Name],Table1113[[#This Row],[Director Name]],Table1[imdb_score])</f>
        <v>5.9</v>
      </c>
      <c r="F1270">
        <f>COUNTIF(Table1[Director Name],Table1113[[#This Row],[Director Name]])</f>
        <v>1</v>
      </c>
      <c r="G1270" cm="1">
        <f t="array" ref="G1270">PERCENTILE(IF(Table1[Director Name] = Table1113[[#This Row],[Director Name]],Table1[imdb_score]),0.25)</f>
        <v>5.9</v>
      </c>
      <c r="H1270" cm="1">
        <f t="array" ref="H1270">PERCENTILE(IF(Table1[Director Name] = Table1113[[#This Row],[Director Name]],Table1[imdb_score]),0.5)</f>
        <v>5.9</v>
      </c>
      <c r="I1270" cm="1">
        <f t="array" ref="I1270">PERCENTILE(IF(Table1[Director Name] = Table1113[[#This Row],[Director Name]],Table1[imdb_score]),0.75)</f>
        <v>5.9</v>
      </c>
      <c r="J1270" cm="1">
        <f t="array" ref="J1270">PERCENTILE(IF(Table1[Director Name] = Table1113[[#This Row],[Director Name]],Table1[imdb_score]),1)</f>
        <v>5.9</v>
      </c>
    </row>
    <row r="1271" spans="4:10" hidden="1">
      <c r="D1271" t="s">
        <v>4766</v>
      </c>
      <c r="E1271">
        <f>AVERAGEIF(Table1[Director Name],Table1113[[#This Row],[Director Name]],Table1[imdb_score])</f>
        <v>5.9</v>
      </c>
      <c r="F1271">
        <f>COUNTIF(Table1[Director Name],Table1113[[#This Row],[Director Name]])</f>
        <v>1</v>
      </c>
      <c r="G1271" cm="1">
        <f t="array" ref="G1271">PERCENTILE(IF(Table1[Director Name] = Table1113[[#This Row],[Director Name]],Table1[imdb_score]),0.25)</f>
        <v>5.9</v>
      </c>
      <c r="H1271" cm="1">
        <f t="array" ref="H1271">PERCENTILE(IF(Table1[Director Name] = Table1113[[#This Row],[Director Name]],Table1[imdb_score]),0.5)</f>
        <v>5.9</v>
      </c>
      <c r="I1271" cm="1">
        <f t="array" ref="I1271">PERCENTILE(IF(Table1[Director Name] = Table1113[[#This Row],[Director Name]],Table1[imdb_score]),0.75)</f>
        <v>5.9</v>
      </c>
      <c r="J1271" cm="1">
        <f t="array" ref="J1271">PERCENTILE(IF(Table1[Director Name] = Table1113[[#This Row],[Director Name]],Table1[imdb_score]),1)</f>
        <v>5.9</v>
      </c>
    </row>
    <row r="1272" spans="4:10" hidden="1">
      <c r="D1272" t="s">
        <v>5454</v>
      </c>
      <c r="E1272">
        <f>AVERAGEIF(Table1[Director Name],Table1113[[#This Row],[Director Name]],Table1[imdb_score])</f>
        <v>5.9</v>
      </c>
      <c r="F1272">
        <f>COUNTIF(Table1[Director Name],Table1113[[#This Row],[Director Name]])</f>
        <v>1</v>
      </c>
      <c r="G1272" cm="1">
        <f t="array" ref="G1272">PERCENTILE(IF(Table1[Director Name] = Table1113[[#This Row],[Director Name]],Table1[imdb_score]),0.25)</f>
        <v>5.9</v>
      </c>
      <c r="H1272" cm="1">
        <f t="array" ref="H1272">PERCENTILE(IF(Table1[Director Name] = Table1113[[#This Row],[Director Name]],Table1[imdb_score]),0.5)</f>
        <v>5.9</v>
      </c>
      <c r="I1272" cm="1">
        <f t="array" ref="I1272">PERCENTILE(IF(Table1[Director Name] = Table1113[[#This Row],[Director Name]],Table1[imdb_score]),0.75)</f>
        <v>5.9</v>
      </c>
      <c r="J1272" cm="1">
        <f t="array" ref="J1272">PERCENTILE(IF(Table1[Director Name] = Table1113[[#This Row],[Director Name]],Table1[imdb_score]),1)</f>
        <v>5.9</v>
      </c>
    </row>
    <row r="1273" spans="4:10" hidden="1">
      <c r="D1273" t="s">
        <v>6473</v>
      </c>
      <c r="E1273">
        <f>AVERAGEIF(Table1[Director Name],Table1113[[#This Row],[Director Name]],Table1[imdb_score])</f>
        <v>5.9</v>
      </c>
      <c r="F1273">
        <f>COUNTIF(Table1[Director Name],Table1113[[#This Row],[Director Name]])</f>
        <v>1</v>
      </c>
      <c r="G1273" cm="1">
        <f t="array" ref="G1273">PERCENTILE(IF(Table1[Director Name] = Table1113[[#This Row],[Director Name]],Table1[imdb_score]),0.25)</f>
        <v>5.9</v>
      </c>
      <c r="H1273" cm="1">
        <f t="array" ref="H1273">PERCENTILE(IF(Table1[Director Name] = Table1113[[#This Row],[Director Name]],Table1[imdb_score]),0.5)</f>
        <v>5.9</v>
      </c>
      <c r="I1273" cm="1">
        <f t="array" ref="I1273">PERCENTILE(IF(Table1[Director Name] = Table1113[[#This Row],[Director Name]],Table1[imdb_score]),0.75)</f>
        <v>5.9</v>
      </c>
      <c r="J1273" cm="1">
        <f t="array" ref="J1273">PERCENTILE(IF(Table1[Director Name] = Table1113[[#This Row],[Director Name]],Table1[imdb_score]),1)</f>
        <v>5.9</v>
      </c>
    </row>
    <row r="1274" spans="4:10" hidden="1">
      <c r="D1274" t="s">
        <v>1401</v>
      </c>
      <c r="E1274">
        <f>AVERAGEIF(Table1[Director Name],Table1113[[#This Row],[Director Name]],Table1[imdb_score])</f>
        <v>5.8999999999999995</v>
      </c>
      <c r="F1274">
        <f>COUNTIF(Table1[Director Name],Table1113[[#This Row],[Director Name]])</f>
        <v>4</v>
      </c>
      <c r="G1274" cm="1">
        <f t="array" ref="G1274">PERCENTILE(IF(Table1[Director Name] = Table1113[[#This Row],[Director Name]],Table1[imdb_score]),0.25)</f>
        <v>5.7</v>
      </c>
      <c r="H1274" cm="1">
        <f t="array" ref="H1274">PERCENTILE(IF(Table1[Director Name] = Table1113[[#This Row],[Director Name]],Table1[imdb_score]),0.5)</f>
        <v>6.25</v>
      </c>
      <c r="I1274" cm="1">
        <f t="array" ref="I1274">PERCENTILE(IF(Table1[Director Name] = Table1113[[#This Row],[Director Name]],Table1[imdb_score]),0.75)</f>
        <v>6.45</v>
      </c>
      <c r="J1274" cm="1">
        <f t="array" ref="J1274">PERCENTILE(IF(Table1[Director Name] = Table1113[[#This Row],[Director Name]],Table1[imdb_score]),1)</f>
        <v>6.9</v>
      </c>
    </row>
    <row r="1275" spans="4:10" hidden="1">
      <c r="D1275" t="s">
        <v>1509</v>
      </c>
      <c r="E1275">
        <f>AVERAGEIF(Table1[Director Name],Table1113[[#This Row],[Director Name]],Table1[imdb_score])</f>
        <v>5.8999999999999995</v>
      </c>
      <c r="F1275">
        <f>COUNTIF(Table1[Director Name],Table1113[[#This Row],[Director Name]])</f>
        <v>4</v>
      </c>
      <c r="G1275" cm="1">
        <f t="array" ref="G1275">PERCENTILE(IF(Table1[Director Name] = Table1113[[#This Row],[Director Name]],Table1[imdb_score]),0.25)</f>
        <v>5.375</v>
      </c>
      <c r="H1275" cm="1">
        <f t="array" ref="H1275">PERCENTILE(IF(Table1[Director Name] = Table1113[[#This Row],[Director Name]],Table1[imdb_score]),0.5)</f>
        <v>5.85</v>
      </c>
      <c r="I1275" cm="1">
        <f t="array" ref="I1275">PERCENTILE(IF(Table1[Director Name] = Table1113[[#This Row],[Director Name]],Table1[imdb_score]),0.75)</f>
        <v>6.375</v>
      </c>
      <c r="J1275" cm="1">
        <f t="array" ref="J1275">PERCENTILE(IF(Table1[Director Name] = Table1113[[#This Row],[Director Name]],Table1[imdb_score]),1)</f>
        <v>6.6</v>
      </c>
    </row>
    <row r="1276" spans="4:10" hidden="1">
      <c r="D1276" t="s">
        <v>2159</v>
      </c>
      <c r="E1276">
        <f>AVERAGEIF(Table1[Director Name],Table1113[[#This Row],[Director Name]],Table1[imdb_score])</f>
        <v>5.8666666666666671</v>
      </c>
      <c r="F1276">
        <f>COUNTIF(Table1[Director Name],Table1113[[#This Row],[Director Name]])</f>
        <v>3</v>
      </c>
      <c r="G1276" cm="1">
        <f t="array" ref="G1276">PERCENTILE(IF(Table1[Director Name] = Table1113[[#This Row],[Director Name]],Table1[imdb_score]),0.25)</f>
        <v>5.6</v>
      </c>
      <c r="H1276" cm="1">
        <f t="array" ref="H1276">PERCENTILE(IF(Table1[Director Name] = Table1113[[#This Row],[Director Name]],Table1[imdb_score]),0.5)</f>
        <v>6.1</v>
      </c>
      <c r="I1276" cm="1">
        <f t="array" ref="I1276">PERCENTILE(IF(Table1[Director Name] = Table1113[[#This Row],[Director Name]],Table1[imdb_score]),0.75)</f>
        <v>6.25</v>
      </c>
      <c r="J1276" cm="1">
        <f t="array" ref="J1276">PERCENTILE(IF(Table1[Director Name] = Table1113[[#This Row],[Director Name]],Table1[imdb_score]),1)</f>
        <v>6.4</v>
      </c>
    </row>
    <row r="1277" spans="4:10" hidden="1">
      <c r="D1277" t="s">
        <v>1337</v>
      </c>
      <c r="E1277">
        <f>AVERAGEIF(Table1[Director Name],Table1113[[#This Row],[Director Name]],Table1[imdb_score])</f>
        <v>5.85</v>
      </c>
      <c r="F1277">
        <f>COUNTIF(Table1[Director Name],Table1113[[#This Row],[Director Name]])</f>
        <v>4</v>
      </c>
      <c r="G1277" cm="1">
        <f t="array" ref="G1277">PERCENTILE(IF(Table1[Director Name] = Table1113[[#This Row],[Director Name]],Table1[imdb_score]),0.25)</f>
        <v>4.95</v>
      </c>
      <c r="H1277" cm="1">
        <f t="array" ref="H1277">PERCENTILE(IF(Table1[Director Name] = Table1113[[#This Row],[Director Name]],Table1[imdb_score]),0.5)</f>
        <v>5.8000000000000007</v>
      </c>
      <c r="I1277" cm="1">
        <f t="array" ref="I1277">PERCENTILE(IF(Table1[Director Name] = Table1113[[#This Row],[Director Name]],Table1[imdb_score]),0.75)</f>
        <v>6.7</v>
      </c>
      <c r="J1277" cm="1">
        <f t="array" ref="J1277">PERCENTILE(IF(Table1[Director Name] = Table1113[[#This Row],[Director Name]],Table1[imdb_score]),1)</f>
        <v>7.6</v>
      </c>
    </row>
    <row r="1278" spans="4:10" hidden="1">
      <c r="D1278" t="s">
        <v>2699</v>
      </c>
      <c r="E1278">
        <f>AVERAGEIF(Table1[Director Name],Table1113[[#This Row],[Director Name]],Table1[imdb_score])</f>
        <v>5.85</v>
      </c>
      <c r="F1278">
        <f>COUNTIF(Table1[Director Name],Table1113[[#This Row],[Director Name]])</f>
        <v>2</v>
      </c>
      <c r="G1278" cm="1">
        <f t="array" ref="G1278">PERCENTILE(IF(Table1[Director Name] = Table1113[[#This Row],[Director Name]],Table1[imdb_score]),0.25)</f>
        <v>5.125</v>
      </c>
      <c r="H1278" cm="1">
        <f t="array" ref="H1278">PERCENTILE(IF(Table1[Director Name] = Table1113[[#This Row],[Director Name]],Table1[imdb_score]),0.5)</f>
        <v>5.85</v>
      </c>
      <c r="I1278" cm="1">
        <f t="array" ref="I1278">PERCENTILE(IF(Table1[Director Name] = Table1113[[#This Row],[Director Name]],Table1[imdb_score]),0.75)</f>
        <v>6.5750000000000002</v>
      </c>
      <c r="J1278" cm="1">
        <f t="array" ref="J1278">PERCENTILE(IF(Table1[Director Name] = Table1113[[#This Row],[Director Name]],Table1[imdb_score]),1)</f>
        <v>7.3</v>
      </c>
    </row>
    <row r="1279" spans="4:10" hidden="1">
      <c r="D1279" t="s">
        <v>2757</v>
      </c>
      <c r="E1279">
        <f>AVERAGEIF(Table1[Director Name],Table1113[[#This Row],[Director Name]],Table1[imdb_score])</f>
        <v>5.85</v>
      </c>
      <c r="F1279">
        <f>COUNTIF(Table1[Director Name],Table1113[[#This Row],[Director Name]])</f>
        <v>2</v>
      </c>
      <c r="G1279" cm="1">
        <f t="array" ref="G1279">PERCENTILE(IF(Table1[Director Name] = Table1113[[#This Row],[Director Name]],Table1[imdb_score]),0.25)</f>
        <v>5.7249999999999996</v>
      </c>
      <c r="H1279" cm="1">
        <f t="array" ref="H1279">PERCENTILE(IF(Table1[Director Name] = Table1113[[#This Row],[Director Name]],Table1[imdb_score]),0.5)</f>
        <v>5.85</v>
      </c>
      <c r="I1279" cm="1">
        <f t="array" ref="I1279">PERCENTILE(IF(Table1[Director Name] = Table1113[[#This Row],[Director Name]],Table1[imdb_score]),0.75)</f>
        <v>5.9749999999999996</v>
      </c>
      <c r="J1279" cm="1">
        <f t="array" ref="J1279">PERCENTILE(IF(Table1[Director Name] = Table1113[[#This Row],[Director Name]],Table1[imdb_score]),1)</f>
        <v>6.1</v>
      </c>
    </row>
    <row r="1280" spans="4:10" hidden="1">
      <c r="D1280" t="s">
        <v>3057</v>
      </c>
      <c r="E1280">
        <f>AVERAGEIF(Table1[Director Name],Table1113[[#This Row],[Director Name]],Table1[imdb_score])</f>
        <v>5.85</v>
      </c>
      <c r="F1280">
        <f>COUNTIF(Table1[Director Name],Table1113[[#This Row],[Director Name]])</f>
        <v>2</v>
      </c>
      <c r="G1280" cm="1">
        <f t="array" ref="G1280">PERCENTILE(IF(Table1[Director Name] = Table1113[[#This Row],[Director Name]],Table1[imdb_score]),0.25)</f>
        <v>5.8250000000000002</v>
      </c>
      <c r="H1280" cm="1">
        <f t="array" ref="H1280">PERCENTILE(IF(Table1[Director Name] = Table1113[[#This Row],[Director Name]],Table1[imdb_score]),0.5)</f>
        <v>5.85</v>
      </c>
      <c r="I1280" cm="1">
        <f t="array" ref="I1280">PERCENTILE(IF(Table1[Director Name] = Table1113[[#This Row],[Director Name]],Table1[imdb_score]),0.75)</f>
        <v>5.875</v>
      </c>
      <c r="J1280" cm="1">
        <f t="array" ref="J1280">PERCENTILE(IF(Table1[Director Name] = Table1113[[#This Row],[Director Name]],Table1[imdb_score]),1)</f>
        <v>5.9</v>
      </c>
    </row>
    <row r="1281" spans="4:10" hidden="1">
      <c r="D1281" t="s">
        <v>1166</v>
      </c>
      <c r="E1281">
        <f>AVERAGEIF(Table1[Director Name],Table1113[[#This Row],[Director Name]],Table1[imdb_score])</f>
        <v>5.833333333333333</v>
      </c>
      <c r="F1281">
        <f>COUNTIF(Table1[Director Name],Table1113[[#This Row],[Director Name]])</f>
        <v>3</v>
      </c>
      <c r="G1281" cm="1">
        <f t="array" ref="G1281">PERCENTILE(IF(Table1[Director Name] = Table1113[[#This Row],[Director Name]],Table1[imdb_score]),0.25)</f>
        <v>5.1999999999999993</v>
      </c>
      <c r="H1281" cm="1">
        <f t="array" ref="H1281">PERCENTILE(IF(Table1[Director Name] = Table1113[[#This Row],[Director Name]],Table1[imdb_score]),0.5)</f>
        <v>5.8</v>
      </c>
      <c r="I1281" cm="1">
        <f t="array" ref="I1281">PERCENTILE(IF(Table1[Director Name] = Table1113[[#This Row],[Director Name]],Table1[imdb_score]),0.75)</f>
        <v>6.4499999999999993</v>
      </c>
      <c r="J1281" cm="1">
        <f t="array" ref="J1281">PERCENTILE(IF(Table1[Director Name] = Table1113[[#This Row],[Director Name]],Table1[imdb_score]),1)</f>
        <v>7.1</v>
      </c>
    </row>
    <row r="1282" spans="4:10" hidden="1">
      <c r="D1282" t="s">
        <v>2181</v>
      </c>
      <c r="E1282">
        <f>AVERAGEIF(Table1[Director Name],Table1113[[#This Row],[Director Name]],Table1[imdb_score])</f>
        <v>5.833333333333333</v>
      </c>
      <c r="F1282">
        <f>COUNTIF(Table1[Director Name],Table1113[[#This Row],[Director Name]])</f>
        <v>3</v>
      </c>
      <c r="G1282" cm="1">
        <f t="array" ref="G1282">PERCENTILE(IF(Table1[Director Name] = Table1113[[#This Row],[Director Name]],Table1[imdb_score]),0.25)</f>
        <v>5.65</v>
      </c>
      <c r="H1282" cm="1">
        <f t="array" ref="H1282">PERCENTILE(IF(Table1[Director Name] = Table1113[[#This Row],[Director Name]],Table1[imdb_score]),0.5)</f>
        <v>5.9</v>
      </c>
      <c r="I1282" cm="1">
        <f t="array" ref="I1282">PERCENTILE(IF(Table1[Director Name] = Table1113[[#This Row],[Director Name]],Table1[imdb_score]),0.75)</f>
        <v>6.0500000000000007</v>
      </c>
      <c r="J1282" cm="1">
        <f t="array" ref="J1282">PERCENTILE(IF(Table1[Director Name] = Table1113[[#This Row],[Director Name]],Table1[imdb_score]),1)</f>
        <v>6.2</v>
      </c>
    </row>
    <row r="1283" spans="4:10" hidden="1">
      <c r="D1283" t="s">
        <v>1255</v>
      </c>
      <c r="E1283">
        <f>AVERAGEIF(Table1[Director Name],Table1113[[#This Row],[Director Name]],Table1[imdb_score])</f>
        <v>5.8250000000000002</v>
      </c>
      <c r="F1283">
        <f>COUNTIF(Table1[Director Name],Table1113[[#This Row],[Director Name]])</f>
        <v>4</v>
      </c>
      <c r="G1283" cm="1">
        <f t="array" ref="G1283">PERCENTILE(IF(Table1[Director Name] = Table1113[[#This Row],[Director Name]],Table1[imdb_score]),0.25)</f>
        <v>5.6</v>
      </c>
      <c r="H1283" cm="1">
        <f t="array" ref="H1283">PERCENTILE(IF(Table1[Director Name] = Table1113[[#This Row],[Director Name]],Table1[imdb_score]),0.5)</f>
        <v>6.4</v>
      </c>
      <c r="I1283" cm="1">
        <f t="array" ref="I1283">PERCENTILE(IF(Table1[Director Name] = Table1113[[#This Row],[Director Name]],Table1[imdb_score]),0.75)</f>
        <v>6.625</v>
      </c>
      <c r="J1283" cm="1">
        <f t="array" ref="J1283">PERCENTILE(IF(Table1[Director Name] = Table1113[[#This Row],[Director Name]],Table1[imdb_score]),1)</f>
        <v>6.7</v>
      </c>
    </row>
    <row r="1284" spans="4:10" hidden="1">
      <c r="D1284" t="s">
        <v>1852</v>
      </c>
      <c r="E1284">
        <f>AVERAGEIF(Table1[Director Name],Table1113[[#This Row],[Director Name]],Table1[imdb_score])</f>
        <v>5.8000000000000007</v>
      </c>
      <c r="F1284">
        <f>COUNTIF(Table1[Director Name],Table1113[[#This Row],[Director Name]])</f>
        <v>3</v>
      </c>
      <c r="G1284" cm="1">
        <f t="array" ref="G1284">PERCENTILE(IF(Table1[Director Name] = Table1113[[#This Row],[Director Name]],Table1[imdb_score]),0.25)</f>
        <v>5.0500000000000007</v>
      </c>
      <c r="H1284" cm="1">
        <f t="array" ref="H1284">PERCENTILE(IF(Table1[Director Name] = Table1113[[#This Row],[Director Name]],Table1[imdb_score]),0.5)</f>
        <v>5.7</v>
      </c>
      <c r="I1284" cm="1">
        <f t="array" ref="I1284">PERCENTILE(IF(Table1[Director Name] = Table1113[[#This Row],[Director Name]],Table1[imdb_score]),0.75)</f>
        <v>6.5</v>
      </c>
      <c r="J1284" cm="1">
        <f t="array" ref="J1284">PERCENTILE(IF(Table1[Director Name] = Table1113[[#This Row],[Director Name]],Table1[imdb_score]),1)</f>
        <v>7.3</v>
      </c>
    </row>
    <row r="1285" spans="4:10" hidden="1">
      <c r="D1285" t="s">
        <v>2454</v>
      </c>
      <c r="E1285">
        <f>AVERAGEIF(Table1[Director Name],Table1113[[#This Row],[Director Name]],Table1[imdb_score])</f>
        <v>5.8000000000000007</v>
      </c>
      <c r="F1285">
        <f>COUNTIF(Table1[Director Name],Table1113[[#This Row],[Director Name]])</f>
        <v>2</v>
      </c>
      <c r="G1285" cm="1">
        <f t="array" ref="G1285">PERCENTILE(IF(Table1[Director Name] = Table1113[[#This Row],[Director Name]],Table1[imdb_score]),0.25)</f>
        <v>5.5</v>
      </c>
      <c r="H1285" cm="1">
        <f t="array" ref="H1285">PERCENTILE(IF(Table1[Director Name] = Table1113[[#This Row],[Director Name]],Table1[imdb_score]),0.5)</f>
        <v>5.8000000000000007</v>
      </c>
      <c r="I1285" cm="1">
        <f t="array" ref="I1285">PERCENTILE(IF(Table1[Director Name] = Table1113[[#This Row],[Director Name]],Table1[imdb_score]),0.75)</f>
        <v>6.1000000000000005</v>
      </c>
      <c r="J1285" cm="1">
        <f t="array" ref="J1285">PERCENTILE(IF(Table1[Director Name] = Table1113[[#This Row],[Director Name]],Table1[imdb_score]),1)</f>
        <v>6.4</v>
      </c>
    </row>
    <row r="1286" spans="4:10" hidden="1">
      <c r="D1286" t="s">
        <v>1319</v>
      </c>
      <c r="E1286">
        <f>AVERAGEIF(Table1[Director Name],Table1113[[#This Row],[Director Name]],Table1[imdb_score])</f>
        <v>5.8</v>
      </c>
      <c r="F1286">
        <f>COUNTIF(Table1[Director Name],Table1113[[#This Row],[Director Name]])</f>
        <v>4</v>
      </c>
      <c r="G1286" cm="1">
        <f t="array" ref="G1286">PERCENTILE(IF(Table1[Director Name] = Table1113[[#This Row],[Director Name]],Table1[imdb_score]),0.25)</f>
        <v>5.375</v>
      </c>
      <c r="H1286" cm="1">
        <f t="array" ref="H1286">PERCENTILE(IF(Table1[Director Name] = Table1113[[#This Row],[Director Name]],Table1[imdb_score]),0.5)</f>
        <v>5.75</v>
      </c>
      <c r="I1286" cm="1">
        <f t="array" ref="I1286">PERCENTILE(IF(Table1[Director Name] = Table1113[[#This Row],[Director Name]],Table1[imdb_score]),0.75)</f>
        <v>6.1749999999999998</v>
      </c>
      <c r="J1286" cm="1">
        <f t="array" ref="J1286">PERCENTILE(IF(Table1[Director Name] = Table1113[[#This Row],[Director Name]],Table1[imdb_score]),1)</f>
        <v>6.4</v>
      </c>
    </row>
    <row r="1287" spans="4:10" hidden="1">
      <c r="D1287" t="s">
        <v>2724</v>
      </c>
      <c r="E1287">
        <f>AVERAGEIF(Table1[Director Name],Table1113[[#This Row],[Director Name]],Table1[imdb_score])</f>
        <v>5.8</v>
      </c>
      <c r="F1287">
        <f>COUNTIF(Table1[Director Name],Table1113[[#This Row],[Director Name]])</f>
        <v>2</v>
      </c>
      <c r="G1287" cm="1">
        <f t="array" ref="G1287">PERCENTILE(IF(Table1[Director Name] = Table1113[[#This Row],[Director Name]],Table1[imdb_score]),0.25)</f>
        <v>5.6999999999999993</v>
      </c>
      <c r="H1287" cm="1">
        <f t="array" ref="H1287">PERCENTILE(IF(Table1[Director Name] = Table1113[[#This Row],[Director Name]],Table1[imdb_score]),0.5)</f>
        <v>5.8</v>
      </c>
      <c r="I1287" cm="1">
        <f t="array" ref="I1287">PERCENTILE(IF(Table1[Director Name] = Table1113[[#This Row],[Director Name]],Table1[imdb_score]),0.75)</f>
        <v>5.9</v>
      </c>
      <c r="J1287" cm="1">
        <f t="array" ref="J1287">PERCENTILE(IF(Table1[Director Name] = Table1113[[#This Row],[Director Name]],Table1[imdb_score]),1)</f>
        <v>6</v>
      </c>
    </row>
    <row r="1288" spans="4:10" hidden="1">
      <c r="D1288" t="s">
        <v>3156</v>
      </c>
      <c r="E1288">
        <f>AVERAGEIF(Table1[Director Name],Table1113[[#This Row],[Director Name]],Table1[imdb_score])</f>
        <v>5.8</v>
      </c>
      <c r="F1288">
        <f>COUNTIF(Table1[Director Name],Table1113[[#This Row],[Director Name]])</f>
        <v>1</v>
      </c>
      <c r="G1288" cm="1">
        <f t="array" ref="G1288">PERCENTILE(IF(Table1[Director Name] = Table1113[[#This Row],[Director Name]],Table1[imdb_score]),0.25)</f>
        <v>5.8</v>
      </c>
      <c r="H1288" cm="1">
        <f t="array" ref="H1288">PERCENTILE(IF(Table1[Director Name] = Table1113[[#This Row],[Director Name]],Table1[imdb_score]),0.5)</f>
        <v>5.8</v>
      </c>
      <c r="I1288" cm="1">
        <f t="array" ref="I1288">PERCENTILE(IF(Table1[Director Name] = Table1113[[#This Row],[Director Name]],Table1[imdb_score]),0.75)</f>
        <v>5.8</v>
      </c>
      <c r="J1288" cm="1">
        <f t="array" ref="J1288">PERCENTILE(IF(Table1[Director Name] = Table1113[[#This Row],[Director Name]],Table1[imdb_score]),1)</f>
        <v>5.8</v>
      </c>
    </row>
    <row r="1289" spans="4:10" hidden="1">
      <c r="D1289" t="s">
        <v>3906</v>
      </c>
      <c r="E1289">
        <f>AVERAGEIF(Table1[Director Name],Table1113[[#This Row],[Director Name]],Table1[imdb_score])</f>
        <v>5.8</v>
      </c>
      <c r="F1289">
        <f>COUNTIF(Table1[Director Name],Table1113[[#This Row],[Director Name]])</f>
        <v>1</v>
      </c>
      <c r="G1289" cm="1">
        <f t="array" ref="G1289">PERCENTILE(IF(Table1[Director Name] = Table1113[[#This Row],[Director Name]],Table1[imdb_score]),0.25)</f>
        <v>5.8</v>
      </c>
      <c r="H1289" cm="1">
        <f t="array" ref="H1289">PERCENTILE(IF(Table1[Director Name] = Table1113[[#This Row],[Director Name]],Table1[imdb_score]),0.5)</f>
        <v>5.8</v>
      </c>
      <c r="I1289" cm="1">
        <f t="array" ref="I1289">PERCENTILE(IF(Table1[Director Name] = Table1113[[#This Row],[Director Name]],Table1[imdb_score]),0.75)</f>
        <v>5.8</v>
      </c>
      <c r="J1289" cm="1">
        <f t="array" ref="J1289">PERCENTILE(IF(Table1[Director Name] = Table1113[[#This Row],[Director Name]],Table1[imdb_score]),1)</f>
        <v>5.8</v>
      </c>
    </row>
    <row r="1290" spans="4:10" hidden="1">
      <c r="D1290" t="s">
        <v>3954</v>
      </c>
      <c r="E1290">
        <f>AVERAGEIF(Table1[Director Name],Table1113[[#This Row],[Director Name]],Table1[imdb_score])</f>
        <v>5.8</v>
      </c>
      <c r="F1290">
        <f>COUNTIF(Table1[Director Name],Table1113[[#This Row],[Director Name]])</f>
        <v>1</v>
      </c>
      <c r="G1290" cm="1">
        <f t="array" ref="G1290">PERCENTILE(IF(Table1[Director Name] = Table1113[[#This Row],[Director Name]],Table1[imdb_score]),0.25)</f>
        <v>5.8</v>
      </c>
      <c r="H1290" cm="1">
        <f t="array" ref="H1290">PERCENTILE(IF(Table1[Director Name] = Table1113[[#This Row],[Director Name]],Table1[imdb_score]),0.5)</f>
        <v>5.8</v>
      </c>
      <c r="I1290" cm="1">
        <f t="array" ref="I1290">PERCENTILE(IF(Table1[Director Name] = Table1113[[#This Row],[Director Name]],Table1[imdb_score]),0.75)</f>
        <v>5.8</v>
      </c>
      <c r="J1290" cm="1">
        <f t="array" ref="J1290">PERCENTILE(IF(Table1[Director Name] = Table1113[[#This Row],[Director Name]],Table1[imdb_score]),1)</f>
        <v>5.8</v>
      </c>
    </row>
    <row r="1291" spans="4:10" hidden="1">
      <c r="D1291" t="s">
        <v>2549</v>
      </c>
      <c r="E1291">
        <f>AVERAGEIF(Table1[Director Name],Table1113[[#This Row],[Director Name]],Table1[imdb_score])</f>
        <v>5.8</v>
      </c>
      <c r="F1291">
        <f>COUNTIF(Table1[Director Name],Table1113[[#This Row],[Director Name]])</f>
        <v>1</v>
      </c>
      <c r="G1291" cm="1">
        <f t="array" ref="G1291">PERCENTILE(IF(Table1[Director Name] = Table1113[[#This Row],[Director Name]],Table1[imdb_score]),0.25)</f>
        <v>5.8</v>
      </c>
      <c r="H1291" cm="1">
        <f t="array" ref="H1291">PERCENTILE(IF(Table1[Director Name] = Table1113[[#This Row],[Director Name]],Table1[imdb_score]),0.5)</f>
        <v>5.8</v>
      </c>
      <c r="I1291" cm="1">
        <f t="array" ref="I1291">PERCENTILE(IF(Table1[Director Name] = Table1113[[#This Row],[Director Name]],Table1[imdb_score]),0.75)</f>
        <v>5.8</v>
      </c>
      <c r="J1291" cm="1">
        <f t="array" ref="J1291">PERCENTILE(IF(Table1[Director Name] = Table1113[[#This Row],[Director Name]],Table1[imdb_score]),1)</f>
        <v>5.8</v>
      </c>
    </row>
    <row r="1292" spans="4:10" hidden="1">
      <c r="D1292" t="s">
        <v>4205</v>
      </c>
      <c r="E1292">
        <f>AVERAGEIF(Table1[Director Name],Table1113[[#This Row],[Director Name]],Table1[imdb_score])</f>
        <v>5.8</v>
      </c>
      <c r="F1292">
        <f>COUNTIF(Table1[Director Name],Table1113[[#This Row],[Director Name]])</f>
        <v>1</v>
      </c>
      <c r="G1292" cm="1">
        <f t="array" ref="G1292">PERCENTILE(IF(Table1[Director Name] = Table1113[[#This Row],[Director Name]],Table1[imdb_score]),0.25)</f>
        <v>5.8</v>
      </c>
      <c r="H1292" cm="1">
        <f t="array" ref="H1292">PERCENTILE(IF(Table1[Director Name] = Table1113[[#This Row],[Director Name]],Table1[imdb_score]),0.5)</f>
        <v>5.8</v>
      </c>
      <c r="I1292" cm="1">
        <f t="array" ref="I1292">PERCENTILE(IF(Table1[Director Name] = Table1113[[#This Row],[Director Name]],Table1[imdb_score]),0.75)</f>
        <v>5.8</v>
      </c>
      <c r="J1292" cm="1">
        <f t="array" ref="J1292">PERCENTILE(IF(Table1[Director Name] = Table1113[[#This Row],[Director Name]],Table1[imdb_score]),1)</f>
        <v>5.8</v>
      </c>
    </row>
    <row r="1293" spans="4:10" hidden="1">
      <c r="D1293" t="s">
        <v>4346</v>
      </c>
      <c r="E1293">
        <f>AVERAGEIF(Table1[Director Name],Table1113[[#This Row],[Director Name]],Table1[imdb_score])</f>
        <v>5.8</v>
      </c>
      <c r="F1293">
        <f>COUNTIF(Table1[Director Name],Table1113[[#This Row],[Director Name]])</f>
        <v>1</v>
      </c>
      <c r="G1293" cm="1">
        <f t="array" ref="G1293">PERCENTILE(IF(Table1[Director Name] = Table1113[[#This Row],[Director Name]],Table1[imdb_score]),0.25)</f>
        <v>5.8</v>
      </c>
      <c r="H1293" cm="1">
        <f t="array" ref="H1293">PERCENTILE(IF(Table1[Director Name] = Table1113[[#This Row],[Director Name]],Table1[imdb_score]),0.5)</f>
        <v>5.8</v>
      </c>
      <c r="I1293" cm="1">
        <f t="array" ref="I1293">PERCENTILE(IF(Table1[Director Name] = Table1113[[#This Row],[Director Name]],Table1[imdb_score]),0.75)</f>
        <v>5.8</v>
      </c>
      <c r="J1293" cm="1">
        <f t="array" ref="J1293">PERCENTILE(IF(Table1[Director Name] = Table1113[[#This Row],[Director Name]],Table1[imdb_score]),1)</f>
        <v>5.8</v>
      </c>
    </row>
    <row r="1294" spans="4:10" hidden="1">
      <c r="D1294" t="s">
        <v>4500</v>
      </c>
      <c r="E1294">
        <f>AVERAGEIF(Table1[Director Name],Table1113[[#This Row],[Director Name]],Table1[imdb_score])</f>
        <v>5.8</v>
      </c>
      <c r="F1294">
        <f>COUNTIF(Table1[Director Name],Table1113[[#This Row],[Director Name]])</f>
        <v>1</v>
      </c>
      <c r="G1294" cm="1">
        <f t="array" ref="G1294">PERCENTILE(IF(Table1[Director Name] = Table1113[[#This Row],[Director Name]],Table1[imdb_score]),0.25)</f>
        <v>5.8</v>
      </c>
      <c r="H1294" cm="1">
        <f t="array" ref="H1294">PERCENTILE(IF(Table1[Director Name] = Table1113[[#This Row],[Director Name]],Table1[imdb_score]),0.5)</f>
        <v>5.8</v>
      </c>
      <c r="I1294" cm="1">
        <f t="array" ref="I1294">PERCENTILE(IF(Table1[Director Name] = Table1113[[#This Row],[Director Name]],Table1[imdb_score]),0.75)</f>
        <v>5.8</v>
      </c>
      <c r="J1294" cm="1">
        <f t="array" ref="J1294">PERCENTILE(IF(Table1[Director Name] = Table1113[[#This Row],[Director Name]],Table1[imdb_score]),1)</f>
        <v>5.8</v>
      </c>
    </row>
    <row r="1295" spans="4:10" hidden="1">
      <c r="D1295" t="s">
        <v>4640</v>
      </c>
      <c r="E1295">
        <f>AVERAGEIF(Table1[Director Name],Table1113[[#This Row],[Director Name]],Table1[imdb_score])</f>
        <v>5.8</v>
      </c>
      <c r="F1295">
        <f>COUNTIF(Table1[Director Name],Table1113[[#This Row],[Director Name]])</f>
        <v>1</v>
      </c>
      <c r="G1295" cm="1">
        <f t="array" ref="G1295">PERCENTILE(IF(Table1[Director Name] = Table1113[[#This Row],[Director Name]],Table1[imdb_score]),0.25)</f>
        <v>5.8</v>
      </c>
      <c r="H1295" cm="1">
        <f t="array" ref="H1295">PERCENTILE(IF(Table1[Director Name] = Table1113[[#This Row],[Director Name]],Table1[imdb_score]),0.5)</f>
        <v>5.8</v>
      </c>
      <c r="I1295" cm="1">
        <f t="array" ref="I1295">PERCENTILE(IF(Table1[Director Name] = Table1113[[#This Row],[Director Name]],Table1[imdb_score]),0.75)</f>
        <v>5.8</v>
      </c>
      <c r="J1295" cm="1">
        <f t="array" ref="J1295">PERCENTILE(IF(Table1[Director Name] = Table1113[[#This Row],[Director Name]],Table1[imdb_score]),1)</f>
        <v>5.8</v>
      </c>
    </row>
    <row r="1296" spans="4:10" hidden="1">
      <c r="D1296" t="s">
        <v>4733</v>
      </c>
      <c r="E1296">
        <f>AVERAGEIF(Table1[Director Name],Table1113[[#This Row],[Director Name]],Table1[imdb_score])</f>
        <v>5.8</v>
      </c>
      <c r="F1296">
        <f>COUNTIF(Table1[Director Name],Table1113[[#This Row],[Director Name]])</f>
        <v>1</v>
      </c>
      <c r="G1296" cm="1">
        <f t="array" ref="G1296">PERCENTILE(IF(Table1[Director Name] = Table1113[[#This Row],[Director Name]],Table1[imdb_score]),0.25)</f>
        <v>5.8</v>
      </c>
      <c r="H1296" cm="1">
        <f t="array" ref="H1296">PERCENTILE(IF(Table1[Director Name] = Table1113[[#This Row],[Director Name]],Table1[imdb_score]),0.5)</f>
        <v>5.8</v>
      </c>
      <c r="I1296" cm="1">
        <f t="array" ref="I1296">PERCENTILE(IF(Table1[Director Name] = Table1113[[#This Row],[Director Name]],Table1[imdb_score]),0.75)</f>
        <v>5.8</v>
      </c>
      <c r="J1296" cm="1">
        <f t="array" ref="J1296">PERCENTILE(IF(Table1[Director Name] = Table1113[[#This Row],[Director Name]],Table1[imdb_score]),1)</f>
        <v>5.8</v>
      </c>
    </row>
    <row r="1297" spans="4:10" hidden="1">
      <c r="D1297" t="s">
        <v>4788</v>
      </c>
      <c r="E1297">
        <f>AVERAGEIF(Table1[Director Name],Table1113[[#This Row],[Director Name]],Table1[imdb_score])</f>
        <v>5.8</v>
      </c>
      <c r="F1297">
        <f>COUNTIF(Table1[Director Name],Table1113[[#This Row],[Director Name]])</f>
        <v>1</v>
      </c>
      <c r="G1297" cm="1">
        <f t="array" ref="G1297">PERCENTILE(IF(Table1[Director Name] = Table1113[[#This Row],[Director Name]],Table1[imdb_score]),0.25)</f>
        <v>5.8</v>
      </c>
      <c r="H1297" cm="1">
        <f t="array" ref="H1297">PERCENTILE(IF(Table1[Director Name] = Table1113[[#This Row],[Director Name]],Table1[imdb_score]),0.5)</f>
        <v>5.8</v>
      </c>
      <c r="I1297" cm="1">
        <f t="array" ref="I1297">PERCENTILE(IF(Table1[Director Name] = Table1113[[#This Row],[Director Name]],Table1[imdb_score]),0.75)</f>
        <v>5.8</v>
      </c>
      <c r="J1297" cm="1">
        <f t="array" ref="J1297">PERCENTILE(IF(Table1[Director Name] = Table1113[[#This Row],[Director Name]],Table1[imdb_score]),1)</f>
        <v>5.8</v>
      </c>
    </row>
    <row r="1298" spans="4:10" hidden="1">
      <c r="D1298" t="s">
        <v>5030</v>
      </c>
      <c r="E1298">
        <f>AVERAGEIF(Table1[Director Name],Table1113[[#This Row],[Director Name]],Table1[imdb_score])</f>
        <v>5.8</v>
      </c>
      <c r="F1298">
        <f>COUNTIF(Table1[Director Name],Table1113[[#This Row],[Director Name]])</f>
        <v>1</v>
      </c>
      <c r="G1298" cm="1">
        <f t="array" ref="G1298">PERCENTILE(IF(Table1[Director Name] = Table1113[[#This Row],[Director Name]],Table1[imdb_score]),0.25)</f>
        <v>5.8</v>
      </c>
      <c r="H1298" cm="1">
        <f t="array" ref="H1298">PERCENTILE(IF(Table1[Director Name] = Table1113[[#This Row],[Director Name]],Table1[imdb_score]),0.5)</f>
        <v>5.8</v>
      </c>
      <c r="I1298" cm="1">
        <f t="array" ref="I1298">PERCENTILE(IF(Table1[Director Name] = Table1113[[#This Row],[Director Name]],Table1[imdb_score]),0.75)</f>
        <v>5.8</v>
      </c>
      <c r="J1298" cm="1">
        <f t="array" ref="J1298">PERCENTILE(IF(Table1[Director Name] = Table1113[[#This Row],[Director Name]],Table1[imdb_score]),1)</f>
        <v>5.8</v>
      </c>
    </row>
    <row r="1299" spans="4:10" hidden="1">
      <c r="D1299" t="s">
        <v>5057</v>
      </c>
      <c r="E1299">
        <f>AVERAGEIF(Table1[Director Name],Table1113[[#This Row],[Director Name]],Table1[imdb_score])</f>
        <v>5.8</v>
      </c>
      <c r="F1299">
        <f>COUNTIF(Table1[Director Name],Table1113[[#This Row],[Director Name]])</f>
        <v>1</v>
      </c>
      <c r="G1299" cm="1">
        <f t="array" ref="G1299">PERCENTILE(IF(Table1[Director Name] = Table1113[[#This Row],[Director Name]],Table1[imdb_score]),0.25)</f>
        <v>5.8</v>
      </c>
      <c r="H1299" cm="1">
        <f t="array" ref="H1299">PERCENTILE(IF(Table1[Director Name] = Table1113[[#This Row],[Director Name]],Table1[imdb_score]),0.5)</f>
        <v>5.8</v>
      </c>
      <c r="I1299" cm="1">
        <f t="array" ref="I1299">PERCENTILE(IF(Table1[Director Name] = Table1113[[#This Row],[Director Name]],Table1[imdb_score]),0.75)</f>
        <v>5.8</v>
      </c>
      <c r="J1299" cm="1">
        <f t="array" ref="J1299">PERCENTILE(IF(Table1[Director Name] = Table1113[[#This Row],[Director Name]],Table1[imdb_score]),1)</f>
        <v>5.8</v>
      </c>
    </row>
    <row r="1300" spans="4:10" hidden="1">
      <c r="D1300" t="s">
        <v>5063</v>
      </c>
      <c r="E1300">
        <f>AVERAGEIF(Table1[Director Name],Table1113[[#This Row],[Director Name]],Table1[imdb_score])</f>
        <v>5.8</v>
      </c>
      <c r="F1300">
        <f>COUNTIF(Table1[Director Name],Table1113[[#This Row],[Director Name]])</f>
        <v>1</v>
      </c>
      <c r="G1300" cm="1">
        <f t="array" ref="G1300">PERCENTILE(IF(Table1[Director Name] = Table1113[[#This Row],[Director Name]],Table1[imdb_score]),0.25)</f>
        <v>5.8</v>
      </c>
      <c r="H1300" cm="1">
        <f t="array" ref="H1300">PERCENTILE(IF(Table1[Director Name] = Table1113[[#This Row],[Director Name]],Table1[imdb_score]),0.5)</f>
        <v>5.8</v>
      </c>
      <c r="I1300" cm="1">
        <f t="array" ref="I1300">PERCENTILE(IF(Table1[Director Name] = Table1113[[#This Row],[Director Name]],Table1[imdb_score]),0.75)</f>
        <v>5.8</v>
      </c>
      <c r="J1300" cm="1">
        <f t="array" ref="J1300">PERCENTILE(IF(Table1[Director Name] = Table1113[[#This Row],[Director Name]],Table1[imdb_score]),1)</f>
        <v>5.8</v>
      </c>
    </row>
    <row r="1301" spans="4:10" hidden="1">
      <c r="D1301" t="s">
        <v>5236</v>
      </c>
      <c r="E1301">
        <f>AVERAGEIF(Table1[Director Name],Table1113[[#This Row],[Director Name]],Table1[imdb_score])</f>
        <v>5.8</v>
      </c>
      <c r="F1301">
        <f>COUNTIF(Table1[Director Name],Table1113[[#This Row],[Director Name]])</f>
        <v>1</v>
      </c>
      <c r="G1301" cm="1">
        <f t="array" ref="G1301">PERCENTILE(IF(Table1[Director Name] = Table1113[[#This Row],[Director Name]],Table1[imdb_score]),0.25)</f>
        <v>5.8</v>
      </c>
      <c r="H1301" cm="1">
        <f t="array" ref="H1301">PERCENTILE(IF(Table1[Director Name] = Table1113[[#This Row],[Director Name]],Table1[imdb_score]),0.5)</f>
        <v>5.8</v>
      </c>
      <c r="I1301" cm="1">
        <f t="array" ref="I1301">PERCENTILE(IF(Table1[Director Name] = Table1113[[#This Row],[Director Name]],Table1[imdb_score]),0.75)</f>
        <v>5.8</v>
      </c>
      <c r="J1301" cm="1">
        <f t="array" ref="J1301">PERCENTILE(IF(Table1[Director Name] = Table1113[[#This Row],[Director Name]],Table1[imdb_score]),1)</f>
        <v>5.8</v>
      </c>
    </row>
    <row r="1302" spans="4:10" hidden="1">
      <c r="D1302" t="s">
        <v>5177</v>
      </c>
      <c r="E1302">
        <f>AVERAGEIF(Table1[Director Name],Table1113[[#This Row],[Director Name]],Table1[imdb_score])</f>
        <v>5.8</v>
      </c>
      <c r="F1302">
        <f>COUNTIF(Table1[Director Name],Table1113[[#This Row],[Director Name]])</f>
        <v>1</v>
      </c>
      <c r="G1302" cm="1">
        <f t="array" ref="G1302">PERCENTILE(IF(Table1[Director Name] = Table1113[[#This Row],[Director Name]],Table1[imdb_score]),0.25)</f>
        <v>5.8</v>
      </c>
      <c r="H1302" cm="1">
        <f t="array" ref="H1302">PERCENTILE(IF(Table1[Director Name] = Table1113[[#This Row],[Director Name]],Table1[imdb_score]),0.5)</f>
        <v>5.8</v>
      </c>
      <c r="I1302" cm="1">
        <f t="array" ref="I1302">PERCENTILE(IF(Table1[Director Name] = Table1113[[#This Row],[Director Name]],Table1[imdb_score]),0.75)</f>
        <v>5.8</v>
      </c>
      <c r="J1302" cm="1">
        <f t="array" ref="J1302">PERCENTILE(IF(Table1[Director Name] = Table1113[[#This Row],[Director Name]],Table1[imdb_score]),1)</f>
        <v>5.8</v>
      </c>
    </row>
    <row r="1303" spans="4:10" hidden="1">
      <c r="D1303" t="s">
        <v>5297</v>
      </c>
      <c r="E1303">
        <f>AVERAGEIF(Table1[Director Name],Table1113[[#This Row],[Director Name]],Table1[imdb_score])</f>
        <v>5.8</v>
      </c>
      <c r="F1303">
        <f>COUNTIF(Table1[Director Name],Table1113[[#This Row],[Director Name]])</f>
        <v>1</v>
      </c>
      <c r="G1303" cm="1">
        <f t="array" ref="G1303">PERCENTILE(IF(Table1[Director Name] = Table1113[[#This Row],[Director Name]],Table1[imdb_score]),0.25)</f>
        <v>5.8</v>
      </c>
      <c r="H1303" cm="1">
        <f t="array" ref="H1303">PERCENTILE(IF(Table1[Director Name] = Table1113[[#This Row],[Director Name]],Table1[imdb_score]),0.5)</f>
        <v>5.8</v>
      </c>
      <c r="I1303" cm="1">
        <f t="array" ref="I1303">PERCENTILE(IF(Table1[Director Name] = Table1113[[#This Row],[Director Name]],Table1[imdb_score]),0.75)</f>
        <v>5.8</v>
      </c>
      <c r="J1303" cm="1">
        <f t="array" ref="J1303">PERCENTILE(IF(Table1[Director Name] = Table1113[[#This Row],[Director Name]],Table1[imdb_score]),1)</f>
        <v>5.8</v>
      </c>
    </row>
    <row r="1304" spans="4:10" hidden="1">
      <c r="D1304" t="s">
        <v>5521</v>
      </c>
      <c r="E1304">
        <f>AVERAGEIF(Table1[Director Name],Table1113[[#This Row],[Director Name]],Table1[imdb_score])</f>
        <v>5.8</v>
      </c>
      <c r="F1304">
        <f>COUNTIF(Table1[Director Name],Table1113[[#This Row],[Director Name]])</f>
        <v>1</v>
      </c>
      <c r="G1304" cm="1">
        <f t="array" ref="G1304">PERCENTILE(IF(Table1[Director Name] = Table1113[[#This Row],[Director Name]],Table1[imdb_score]),0.25)</f>
        <v>5.8</v>
      </c>
      <c r="H1304" cm="1">
        <f t="array" ref="H1304">PERCENTILE(IF(Table1[Director Name] = Table1113[[#This Row],[Director Name]],Table1[imdb_score]),0.5)</f>
        <v>5.8</v>
      </c>
      <c r="I1304" cm="1">
        <f t="array" ref="I1304">PERCENTILE(IF(Table1[Director Name] = Table1113[[#This Row],[Director Name]],Table1[imdb_score]),0.75)</f>
        <v>5.8</v>
      </c>
      <c r="J1304" cm="1">
        <f t="array" ref="J1304">PERCENTILE(IF(Table1[Director Name] = Table1113[[#This Row],[Director Name]],Table1[imdb_score]),1)</f>
        <v>5.8</v>
      </c>
    </row>
    <row r="1305" spans="4:10" hidden="1">
      <c r="D1305" t="s">
        <v>5688</v>
      </c>
      <c r="E1305">
        <f>AVERAGEIF(Table1[Director Name],Table1113[[#This Row],[Director Name]],Table1[imdb_score])</f>
        <v>5.8</v>
      </c>
      <c r="F1305">
        <f>COUNTIF(Table1[Director Name],Table1113[[#This Row],[Director Name]])</f>
        <v>1</v>
      </c>
      <c r="G1305" cm="1">
        <f t="array" ref="G1305">PERCENTILE(IF(Table1[Director Name] = Table1113[[#This Row],[Director Name]],Table1[imdb_score]),0.25)</f>
        <v>5.8</v>
      </c>
      <c r="H1305" cm="1">
        <f t="array" ref="H1305">PERCENTILE(IF(Table1[Director Name] = Table1113[[#This Row],[Director Name]],Table1[imdb_score]),0.5)</f>
        <v>5.8</v>
      </c>
      <c r="I1305" cm="1">
        <f t="array" ref="I1305">PERCENTILE(IF(Table1[Director Name] = Table1113[[#This Row],[Director Name]],Table1[imdb_score]),0.75)</f>
        <v>5.8</v>
      </c>
      <c r="J1305" cm="1">
        <f t="array" ref="J1305">PERCENTILE(IF(Table1[Director Name] = Table1113[[#This Row],[Director Name]],Table1[imdb_score]),1)</f>
        <v>5.8</v>
      </c>
    </row>
    <row r="1306" spans="4:10" hidden="1">
      <c r="D1306" t="s">
        <v>5718</v>
      </c>
      <c r="E1306">
        <f>AVERAGEIF(Table1[Director Name],Table1113[[#This Row],[Director Name]],Table1[imdb_score])</f>
        <v>5.8</v>
      </c>
      <c r="F1306">
        <f>COUNTIF(Table1[Director Name],Table1113[[#This Row],[Director Name]])</f>
        <v>1</v>
      </c>
      <c r="G1306" cm="1">
        <f t="array" ref="G1306">PERCENTILE(IF(Table1[Director Name] = Table1113[[#This Row],[Director Name]],Table1[imdb_score]),0.25)</f>
        <v>5.8</v>
      </c>
      <c r="H1306" cm="1">
        <f t="array" ref="H1306">PERCENTILE(IF(Table1[Director Name] = Table1113[[#This Row],[Director Name]],Table1[imdb_score]),0.5)</f>
        <v>5.8</v>
      </c>
      <c r="I1306" cm="1">
        <f t="array" ref="I1306">PERCENTILE(IF(Table1[Director Name] = Table1113[[#This Row],[Director Name]],Table1[imdb_score]),0.75)</f>
        <v>5.8</v>
      </c>
      <c r="J1306" cm="1">
        <f t="array" ref="J1306">PERCENTILE(IF(Table1[Director Name] = Table1113[[#This Row],[Director Name]],Table1[imdb_score]),1)</f>
        <v>5.8</v>
      </c>
    </row>
    <row r="1307" spans="4:10" hidden="1">
      <c r="D1307" t="s">
        <v>5744</v>
      </c>
      <c r="E1307">
        <f>AVERAGEIF(Table1[Director Name],Table1113[[#This Row],[Director Name]],Table1[imdb_score])</f>
        <v>5.8</v>
      </c>
      <c r="F1307">
        <f>COUNTIF(Table1[Director Name],Table1113[[#This Row],[Director Name]])</f>
        <v>1</v>
      </c>
      <c r="G1307" cm="1">
        <f t="array" ref="G1307">PERCENTILE(IF(Table1[Director Name] = Table1113[[#This Row],[Director Name]],Table1[imdb_score]),0.25)</f>
        <v>5.8</v>
      </c>
      <c r="H1307" cm="1">
        <f t="array" ref="H1307">PERCENTILE(IF(Table1[Director Name] = Table1113[[#This Row],[Director Name]],Table1[imdb_score]),0.5)</f>
        <v>5.8</v>
      </c>
      <c r="I1307" cm="1">
        <f t="array" ref="I1307">PERCENTILE(IF(Table1[Director Name] = Table1113[[#This Row],[Director Name]],Table1[imdb_score]),0.75)</f>
        <v>5.8</v>
      </c>
      <c r="J1307" cm="1">
        <f t="array" ref="J1307">PERCENTILE(IF(Table1[Director Name] = Table1113[[#This Row],[Director Name]],Table1[imdb_score]),1)</f>
        <v>5.8</v>
      </c>
    </row>
    <row r="1308" spans="4:10" hidden="1">
      <c r="D1308" t="s">
        <v>4143</v>
      </c>
      <c r="E1308">
        <f>AVERAGEIF(Table1[Director Name],Table1113[[#This Row],[Director Name]],Table1[imdb_score])</f>
        <v>5.8</v>
      </c>
      <c r="F1308">
        <f>COUNTIF(Table1[Director Name],Table1113[[#This Row],[Director Name]])</f>
        <v>1</v>
      </c>
      <c r="G1308" cm="1">
        <f t="array" ref="G1308">PERCENTILE(IF(Table1[Director Name] = Table1113[[#This Row],[Director Name]],Table1[imdb_score]),0.25)</f>
        <v>5.8</v>
      </c>
      <c r="H1308" cm="1">
        <f t="array" ref="H1308">PERCENTILE(IF(Table1[Director Name] = Table1113[[#This Row],[Director Name]],Table1[imdb_score]),0.5)</f>
        <v>5.8</v>
      </c>
      <c r="I1308" cm="1">
        <f t="array" ref="I1308">PERCENTILE(IF(Table1[Director Name] = Table1113[[#This Row],[Director Name]],Table1[imdb_score]),0.75)</f>
        <v>5.8</v>
      </c>
      <c r="J1308" cm="1">
        <f t="array" ref="J1308">PERCENTILE(IF(Table1[Director Name] = Table1113[[#This Row],[Director Name]],Table1[imdb_score]),1)</f>
        <v>5.8</v>
      </c>
    </row>
    <row r="1309" spans="4:10" hidden="1">
      <c r="D1309" t="s">
        <v>5836</v>
      </c>
      <c r="E1309">
        <f>AVERAGEIF(Table1[Director Name],Table1113[[#This Row],[Director Name]],Table1[imdb_score])</f>
        <v>5.8</v>
      </c>
      <c r="F1309">
        <f>COUNTIF(Table1[Director Name],Table1113[[#This Row],[Director Name]])</f>
        <v>1</v>
      </c>
      <c r="G1309" cm="1">
        <f t="array" ref="G1309">PERCENTILE(IF(Table1[Director Name] = Table1113[[#This Row],[Director Name]],Table1[imdb_score]),0.25)</f>
        <v>5.8</v>
      </c>
      <c r="H1309" cm="1">
        <f t="array" ref="H1309">PERCENTILE(IF(Table1[Director Name] = Table1113[[#This Row],[Director Name]],Table1[imdb_score]),0.5)</f>
        <v>5.8</v>
      </c>
      <c r="I1309" cm="1">
        <f t="array" ref="I1309">PERCENTILE(IF(Table1[Director Name] = Table1113[[#This Row],[Director Name]],Table1[imdb_score]),0.75)</f>
        <v>5.8</v>
      </c>
      <c r="J1309" cm="1">
        <f t="array" ref="J1309">PERCENTILE(IF(Table1[Director Name] = Table1113[[#This Row],[Director Name]],Table1[imdb_score]),1)</f>
        <v>5.8</v>
      </c>
    </row>
    <row r="1310" spans="4:10" hidden="1">
      <c r="D1310" t="s">
        <v>3641</v>
      </c>
      <c r="E1310">
        <f>AVERAGEIF(Table1[Director Name],Table1113[[#This Row],[Director Name]],Table1[imdb_score])</f>
        <v>5.8</v>
      </c>
      <c r="F1310">
        <f>COUNTIF(Table1[Director Name],Table1113[[#This Row],[Director Name]])</f>
        <v>1</v>
      </c>
      <c r="G1310" cm="1">
        <f t="array" ref="G1310">PERCENTILE(IF(Table1[Director Name] = Table1113[[#This Row],[Director Name]],Table1[imdb_score]),0.25)</f>
        <v>5.8</v>
      </c>
      <c r="H1310" cm="1">
        <f t="array" ref="H1310">PERCENTILE(IF(Table1[Director Name] = Table1113[[#This Row],[Director Name]],Table1[imdb_score]),0.5)</f>
        <v>5.8</v>
      </c>
      <c r="I1310" cm="1">
        <f t="array" ref="I1310">PERCENTILE(IF(Table1[Director Name] = Table1113[[#This Row],[Director Name]],Table1[imdb_score]),0.75)</f>
        <v>5.8</v>
      </c>
      <c r="J1310" cm="1">
        <f t="array" ref="J1310">PERCENTILE(IF(Table1[Director Name] = Table1113[[#This Row],[Director Name]],Table1[imdb_score]),1)</f>
        <v>5.8</v>
      </c>
    </row>
    <row r="1311" spans="4:10" hidden="1">
      <c r="D1311" t="s">
        <v>6331</v>
      </c>
      <c r="E1311">
        <f>AVERAGEIF(Table1[Director Name],Table1113[[#This Row],[Director Name]],Table1[imdb_score])</f>
        <v>5.8</v>
      </c>
      <c r="F1311">
        <f>COUNTIF(Table1[Director Name],Table1113[[#This Row],[Director Name]])</f>
        <v>1</v>
      </c>
      <c r="G1311" cm="1">
        <f t="array" ref="G1311">PERCENTILE(IF(Table1[Director Name] = Table1113[[#This Row],[Director Name]],Table1[imdb_score]),0.25)</f>
        <v>5.8</v>
      </c>
      <c r="H1311" cm="1">
        <f t="array" ref="H1311">PERCENTILE(IF(Table1[Director Name] = Table1113[[#This Row],[Director Name]],Table1[imdb_score]),0.5)</f>
        <v>5.8</v>
      </c>
      <c r="I1311" cm="1">
        <f t="array" ref="I1311">PERCENTILE(IF(Table1[Director Name] = Table1113[[#This Row],[Director Name]],Table1[imdb_score]),0.75)</f>
        <v>5.8</v>
      </c>
      <c r="J1311" cm="1">
        <f t="array" ref="J1311">PERCENTILE(IF(Table1[Director Name] = Table1113[[#This Row],[Director Name]],Table1[imdb_score]),1)</f>
        <v>5.8</v>
      </c>
    </row>
    <row r="1312" spans="4:10">
      <c r="D1312" t="s">
        <v>387</v>
      </c>
      <c r="E1312">
        <f>AVERAGEIF(Table1[Director Name],Table1113[[#This Row],[Director Name]],Table1[imdb_score])</f>
        <v>5.7818181818181822</v>
      </c>
      <c r="F1312">
        <f>COUNTIF(Table1[Director Name],Table1113[[#This Row],[Director Name]])</f>
        <v>11</v>
      </c>
      <c r="G1312" cm="1">
        <f t="array" ref="G1312">PERCENTILE(IF(Table1[Director Name] = Table1113[[#This Row],[Director Name]],Table1[imdb_score]),0.25)</f>
        <v>5.15</v>
      </c>
      <c r="H1312" cm="1">
        <f t="array" ref="H1312">PERCENTILE(IF(Table1[Director Name] = Table1113[[#This Row],[Director Name]],Table1[imdb_score]),0.5)</f>
        <v>5.8</v>
      </c>
      <c r="I1312" cm="1">
        <f t="array" ref="I1312">PERCENTILE(IF(Table1[Director Name] = Table1113[[#This Row],[Director Name]],Table1[imdb_score]),0.75)</f>
        <v>6.5500000000000007</v>
      </c>
      <c r="J1312" cm="1">
        <f t="array" ref="J1312">PERCENTILE(IF(Table1[Director Name] = Table1113[[#This Row],[Director Name]],Table1[imdb_score]),1)</f>
        <v>6.7</v>
      </c>
    </row>
    <row r="1313" spans="4:10" hidden="1">
      <c r="D1313" t="s">
        <v>1082</v>
      </c>
      <c r="E1313">
        <f>AVERAGEIF(Table1[Director Name],Table1113[[#This Row],[Director Name]],Table1[imdb_score])</f>
        <v>5.7799999999999994</v>
      </c>
      <c r="F1313">
        <f>COUNTIF(Table1[Director Name],Table1113[[#This Row],[Director Name]])</f>
        <v>5</v>
      </c>
      <c r="G1313" cm="1">
        <f t="array" ref="G1313">PERCENTILE(IF(Table1[Director Name] = Table1113[[#This Row],[Director Name]],Table1[imdb_score]),0.25)</f>
        <v>5.0999999999999996</v>
      </c>
      <c r="H1313" cm="1">
        <f t="array" ref="H1313">PERCENTILE(IF(Table1[Director Name] = Table1113[[#This Row],[Director Name]],Table1[imdb_score]),0.5)</f>
        <v>5.7</v>
      </c>
      <c r="I1313" cm="1">
        <f t="array" ref="I1313">PERCENTILE(IF(Table1[Director Name] = Table1113[[#This Row],[Director Name]],Table1[imdb_score]),0.75)</f>
        <v>6.2</v>
      </c>
      <c r="J1313" cm="1">
        <f t="array" ref="J1313">PERCENTILE(IF(Table1[Director Name] = Table1113[[#This Row],[Director Name]],Table1[imdb_score]),1)</f>
        <v>6.8</v>
      </c>
    </row>
    <row r="1314" spans="4:10">
      <c r="D1314" t="s">
        <v>693</v>
      </c>
      <c r="E1314">
        <f>AVERAGEIF(Table1[Director Name],Table1113[[#This Row],[Director Name]],Table1[imdb_score])</f>
        <v>5.7666666666666666</v>
      </c>
      <c r="F1314">
        <f>COUNTIF(Table1[Director Name],Table1113[[#This Row],[Director Name]])</f>
        <v>6</v>
      </c>
      <c r="G1314" cm="1">
        <f t="array" ref="G1314">PERCENTILE(IF(Table1[Director Name] = Table1113[[#This Row],[Director Name]],Table1[imdb_score]),0.25)</f>
        <v>5.7249999999999996</v>
      </c>
      <c r="H1314" cm="1">
        <f t="array" ref="H1314">PERCENTILE(IF(Table1[Director Name] = Table1113[[#This Row],[Director Name]],Table1[imdb_score]),0.5)</f>
        <v>5.9499999999999993</v>
      </c>
      <c r="I1314" cm="1">
        <f t="array" ref="I1314">PERCENTILE(IF(Table1[Director Name] = Table1113[[#This Row],[Director Name]],Table1[imdb_score]),0.75)</f>
        <v>6.1749999999999998</v>
      </c>
      <c r="J1314" cm="1">
        <f t="array" ref="J1314">PERCENTILE(IF(Table1[Director Name] = Table1113[[#This Row],[Director Name]],Table1[imdb_score]),1)</f>
        <v>6.4</v>
      </c>
    </row>
    <row r="1315" spans="4:10" hidden="1">
      <c r="D1315" t="s">
        <v>2050</v>
      </c>
      <c r="E1315">
        <f>AVERAGEIF(Table1[Director Name],Table1113[[#This Row],[Director Name]],Table1[imdb_score])</f>
        <v>5.7666666666666657</v>
      </c>
      <c r="F1315">
        <f>COUNTIF(Table1[Director Name],Table1113[[#This Row],[Director Name]])</f>
        <v>3</v>
      </c>
      <c r="G1315" cm="1">
        <f t="array" ref="G1315">PERCENTILE(IF(Table1[Director Name] = Table1113[[#This Row],[Director Name]],Table1[imdb_score]),0.25)</f>
        <v>5.25</v>
      </c>
      <c r="H1315" cm="1">
        <f t="array" ref="H1315">PERCENTILE(IF(Table1[Director Name] = Table1113[[#This Row],[Director Name]],Table1[imdb_score]),0.5)</f>
        <v>6.6</v>
      </c>
      <c r="I1315" cm="1">
        <f t="array" ref="I1315">PERCENTILE(IF(Table1[Director Name] = Table1113[[#This Row],[Director Name]],Table1[imdb_score]),0.75)</f>
        <v>6.6999999999999993</v>
      </c>
      <c r="J1315" cm="1">
        <f t="array" ref="J1315">PERCENTILE(IF(Table1[Director Name] = Table1113[[#This Row],[Director Name]],Table1[imdb_score]),1)</f>
        <v>6.8</v>
      </c>
    </row>
    <row r="1316" spans="4:10" hidden="1">
      <c r="D1316" t="s">
        <v>1083</v>
      </c>
      <c r="E1316">
        <f>AVERAGEIF(Table1[Director Name],Table1113[[#This Row],[Director Name]],Table1[imdb_score])</f>
        <v>5.76</v>
      </c>
      <c r="F1316">
        <f>COUNTIF(Table1[Director Name],Table1113[[#This Row],[Director Name]])</f>
        <v>5</v>
      </c>
      <c r="G1316" cm="1">
        <f t="array" ref="G1316">PERCENTILE(IF(Table1[Director Name] = Table1113[[#This Row],[Director Name]],Table1[imdb_score]),0.25)</f>
        <v>5.6</v>
      </c>
      <c r="H1316" cm="1">
        <f t="array" ref="H1316">PERCENTILE(IF(Table1[Director Name] = Table1113[[#This Row],[Director Name]],Table1[imdb_score]),0.5)</f>
        <v>5.7</v>
      </c>
      <c r="I1316" cm="1">
        <f t="array" ref="I1316">PERCENTILE(IF(Table1[Director Name] = Table1113[[#This Row],[Director Name]],Table1[imdb_score]),0.75)</f>
        <v>6.1</v>
      </c>
      <c r="J1316" cm="1">
        <f t="array" ref="J1316">PERCENTILE(IF(Table1[Director Name] = Table1113[[#This Row],[Director Name]],Table1[imdb_score]),1)</f>
        <v>6.2</v>
      </c>
    </row>
    <row r="1317" spans="4:10" hidden="1">
      <c r="D1317" t="s">
        <v>1203</v>
      </c>
      <c r="E1317">
        <f>AVERAGEIF(Table1[Director Name],Table1113[[#This Row],[Director Name]],Table1[imdb_score])</f>
        <v>5.75</v>
      </c>
      <c r="F1317">
        <f>COUNTIF(Table1[Director Name],Table1113[[#This Row],[Director Name]])</f>
        <v>2</v>
      </c>
      <c r="G1317" cm="1">
        <f t="array" ref="G1317">PERCENTILE(IF(Table1[Director Name] = Table1113[[#This Row],[Director Name]],Table1[imdb_score]),0.25)</f>
        <v>5.5750000000000002</v>
      </c>
      <c r="H1317" cm="1">
        <f t="array" ref="H1317">PERCENTILE(IF(Table1[Director Name] = Table1113[[#This Row],[Director Name]],Table1[imdb_score]),0.5)</f>
        <v>5.75</v>
      </c>
      <c r="I1317" cm="1">
        <f t="array" ref="I1317">PERCENTILE(IF(Table1[Director Name] = Table1113[[#This Row],[Director Name]],Table1[imdb_score]),0.75)</f>
        <v>5.9249999999999998</v>
      </c>
      <c r="J1317" cm="1">
        <f t="array" ref="J1317">PERCENTILE(IF(Table1[Director Name] = Table1113[[#This Row],[Director Name]],Table1[imdb_score]),1)</f>
        <v>6.1</v>
      </c>
    </row>
    <row r="1318" spans="4:10" hidden="1">
      <c r="D1318" t="s">
        <v>2877</v>
      </c>
      <c r="E1318">
        <f>AVERAGEIF(Table1[Director Name],Table1113[[#This Row],[Director Name]],Table1[imdb_score])</f>
        <v>5.75</v>
      </c>
      <c r="F1318">
        <f>COUNTIF(Table1[Director Name],Table1113[[#This Row],[Director Name]])</f>
        <v>2</v>
      </c>
      <c r="G1318" cm="1">
        <f t="array" ref="G1318">PERCENTILE(IF(Table1[Director Name] = Table1113[[#This Row],[Director Name]],Table1[imdb_score]),0.25)</f>
        <v>5.6749999999999998</v>
      </c>
      <c r="H1318" cm="1">
        <f t="array" ref="H1318">PERCENTILE(IF(Table1[Director Name] = Table1113[[#This Row],[Director Name]],Table1[imdb_score]),0.5)</f>
        <v>5.75</v>
      </c>
      <c r="I1318" cm="1">
        <f t="array" ref="I1318">PERCENTILE(IF(Table1[Director Name] = Table1113[[#This Row],[Director Name]],Table1[imdb_score]),0.75)</f>
        <v>5.8250000000000002</v>
      </c>
      <c r="J1318" cm="1">
        <f t="array" ref="J1318">PERCENTILE(IF(Table1[Director Name] = Table1113[[#This Row],[Director Name]],Table1[imdb_score]),1)</f>
        <v>5.9</v>
      </c>
    </row>
    <row r="1319" spans="4:10">
      <c r="D1319" t="s">
        <v>297</v>
      </c>
      <c r="E1319">
        <f>AVERAGEIF(Table1[Director Name],Table1113[[#This Row],[Director Name]],Table1[imdb_score])</f>
        <v>5.746666666666667</v>
      </c>
      <c r="F1319">
        <f>COUNTIF(Table1[Director Name],Table1113[[#This Row],[Director Name]])</f>
        <v>15</v>
      </c>
      <c r="G1319" cm="1">
        <f t="array" ref="G1319">PERCENTILE(IF(Table1[Director Name] = Table1113[[#This Row],[Director Name]],Table1[imdb_score]),0.25)</f>
        <v>5.4499999999999993</v>
      </c>
      <c r="H1319" cm="1">
        <f t="array" ref="H1319">PERCENTILE(IF(Table1[Director Name] = Table1113[[#This Row],[Director Name]],Table1[imdb_score]),0.5)</f>
        <v>5.7</v>
      </c>
      <c r="I1319" cm="1">
        <f t="array" ref="I1319">PERCENTILE(IF(Table1[Director Name] = Table1113[[#This Row],[Director Name]],Table1[imdb_score]),0.75)</f>
        <v>6.35</v>
      </c>
      <c r="J1319" cm="1">
        <f t="array" ref="J1319">PERCENTILE(IF(Table1[Director Name] = Table1113[[#This Row],[Director Name]],Table1[imdb_score]),1)</f>
        <v>7.1</v>
      </c>
    </row>
    <row r="1320" spans="4:10" hidden="1">
      <c r="D1320" t="s">
        <v>1593</v>
      </c>
      <c r="E1320">
        <f>AVERAGEIF(Table1[Director Name],Table1113[[#This Row],[Director Name]],Table1[imdb_score])</f>
        <v>5.7333333333333334</v>
      </c>
      <c r="F1320">
        <f>COUNTIF(Table1[Director Name],Table1113[[#This Row],[Director Name]])</f>
        <v>3</v>
      </c>
      <c r="G1320" cm="1">
        <f t="array" ref="G1320">PERCENTILE(IF(Table1[Director Name] = Table1113[[#This Row],[Director Name]],Table1[imdb_score]),0.25)</f>
        <v>5.1999999999999993</v>
      </c>
      <c r="H1320" cm="1">
        <f t="array" ref="H1320">PERCENTILE(IF(Table1[Director Name] = Table1113[[#This Row],[Director Name]],Table1[imdb_score]),0.5)</f>
        <v>5.3</v>
      </c>
      <c r="I1320" cm="1">
        <f t="array" ref="I1320">PERCENTILE(IF(Table1[Director Name] = Table1113[[#This Row],[Director Name]],Table1[imdb_score]),0.75)</f>
        <v>6.05</v>
      </c>
      <c r="J1320" cm="1">
        <f t="array" ref="J1320">PERCENTILE(IF(Table1[Director Name] = Table1113[[#This Row],[Director Name]],Table1[imdb_score]),1)</f>
        <v>6.8</v>
      </c>
    </row>
    <row r="1321" spans="4:10">
      <c r="D1321" t="s">
        <v>434</v>
      </c>
      <c r="E1321">
        <f>AVERAGEIF(Table1[Director Name],Table1113[[#This Row],[Director Name]],Table1[imdb_score])</f>
        <v>5.7333333333333325</v>
      </c>
      <c r="F1321">
        <f>COUNTIF(Table1[Director Name],Table1113[[#This Row],[Director Name]])</f>
        <v>9</v>
      </c>
      <c r="G1321" cm="1">
        <f t="array" ref="G1321">PERCENTILE(IF(Table1[Director Name] = Table1113[[#This Row],[Director Name]],Table1[imdb_score]),0.25)</f>
        <v>5.5</v>
      </c>
      <c r="H1321" cm="1">
        <f t="array" ref="H1321">PERCENTILE(IF(Table1[Director Name] = Table1113[[#This Row],[Director Name]],Table1[imdb_score]),0.5)</f>
        <v>5.9</v>
      </c>
      <c r="I1321" cm="1">
        <f t="array" ref="I1321">PERCENTILE(IF(Table1[Director Name] = Table1113[[#This Row],[Director Name]],Table1[imdb_score]),0.75)</f>
        <v>6.4</v>
      </c>
      <c r="J1321" cm="1">
        <f t="array" ref="J1321">PERCENTILE(IF(Table1[Director Name] = Table1113[[#This Row],[Director Name]],Table1[imdb_score]),1)</f>
        <v>7</v>
      </c>
    </row>
    <row r="1322" spans="4:10">
      <c r="D1322" t="s">
        <v>759</v>
      </c>
      <c r="E1322">
        <f>AVERAGEIF(Table1[Director Name],Table1113[[#This Row],[Director Name]],Table1[imdb_score])</f>
        <v>5.7</v>
      </c>
      <c r="F1322">
        <f>COUNTIF(Table1[Director Name],Table1113[[#This Row],[Director Name]])</f>
        <v>6</v>
      </c>
      <c r="G1322" cm="1">
        <f t="array" ref="G1322">PERCENTILE(IF(Table1[Director Name] = Table1113[[#This Row],[Director Name]],Table1[imdb_score]),0.25)</f>
        <v>5.8</v>
      </c>
      <c r="H1322" cm="1">
        <f t="array" ref="H1322">PERCENTILE(IF(Table1[Director Name] = Table1113[[#This Row],[Director Name]],Table1[imdb_score]),0.5)</f>
        <v>5.85</v>
      </c>
      <c r="I1322" cm="1">
        <f t="array" ref="I1322">PERCENTILE(IF(Table1[Director Name] = Table1113[[#This Row],[Director Name]],Table1[imdb_score]),0.75)</f>
        <v>5.9</v>
      </c>
      <c r="J1322" cm="1">
        <f t="array" ref="J1322">PERCENTILE(IF(Table1[Director Name] = Table1113[[#This Row],[Director Name]],Table1[imdb_score]),1)</f>
        <v>5.9</v>
      </c>
    </row>
    <row r="1323" spans="4:10" hidden="1">
      <c r="D1323" t="s">
        <v>1933</v>
      </c>
      <c r="E1323">
        <f>AVERAGEIF(Table1[Director Name],Table1113[[#This Row],[Director Name]],Table1[imdb_score])</f>
        <v>5.7</v>
      </c>
      <c r="F1323">
        <f>COUNTIF(Table1[Director Name],Table1113[[#This Row],[Director Name]])</f>
        <v>3</v>
      </c>
      <c r="G1323" cm="1">
        <f t="array" ref="G1323">PERCENTILE(IF(Table1[Director Name] = Table1113[[#This Row],[Director Name]],Table1[imdb_score]),0.25)</f>
        <v>5.6</v>
      </c>
      <c r="H1323" cm="1">
        <f t="array" ref="H1323">PERCENTILE(IF(Table1[Director Name] = Table1113[[#This Row],[Director Name]],Table1[imdb_score]),0.5)</f>
        <v>5.7</v>
      </c>
      <c r="I1323" cm="1">
        <f t="array" ref="I1323">PERCENTILE(IF(Table1[Director Name] = Table1113[[#This Row],[Director Name]],Table1[imdb_score]),0.75)</f>
        <v>5.8000000000000007</v>
      </c>
      <c r="J1323" cm="1">
        <f t="array" ref="J1323">PERCENTILE(IF(Table1[Director Name] = Table1113[[#This Row],[Director Name]],Table1[imdb_score]),1)</f>
        <v>5.9</v>
      </c>
    </row>
    <row r="1324" spans="4:10" hidden="1">
      <c r="D1324" t="s">
        <v>2237</v>
      </c>
      <c r="E1324">
        <f>AVERAGEIF(Table1[Director Name],Table1113[[#This Row],[Director Name]],Table1[imdb_score])</f>
        <v>5.7</v>
      </c>
      <c r="F1324">
        <f>COUNTIF(Table1[Director Name],Table1113[[#This Row],[Director Name]])</f>
        <v>2</v>
      </c>
      <c r="G1324" cm="1">
        <f t="array" ref="G1324">PERCENTILE(IF(Table1[Director Name] = Table1113[[#This Row],[Director Name]],Table1[imdb_score]),0.25)</f>
        <v>5.7</v>
      </c>
      <c r="H1324" cm="1">
        <f t="array" ref="H1324">PERCENTILE(IF(Table1[Director Name] = Table1113[[#This Row],[Director Name]],Table1[imdb_score]),0.5)</f>
        <v>5.7</v>
      </c>
      <c r="I1324" cm="1">
        <f t="array" ref="I1324">PERCENTILE(IF(Table1[Director Name] = Table1113[[#This Row],[Director Name]],Table1[imdb_score]),0.75)</f>
        <v>5.7</v>
      </c>
      <c r="J1324" cm="1">
        <f t="array" ref="J1324">PERCENTILE(IF(Table1[Director Name] = Table1113[[#This Row],[Director Name]],Table1[imdb_score]),1)</f>
        <v>5.7</v>
      </c>
    </row>
    <row r="1325" spans="4:10" hidden="1">
      <c r="D1325" t="s">
        <v>2784</v>
      </c>
      <c r="E1325">
        <f>AVERAGEIF(Table1[Director Name],Table1113[[#This Row],[Director Name]],Table1[imdb_score])</f>
        <v>5.7</v>
      </c>
      <c r="F1325">
        <f>COUNTIF(Table1[Director Name],Table1113[[#This Row],[Director Name]])</f>
        <v>2</v>
      </c>
      <c r="G1325" cm="1">
        <f t="array" ref="G1325">PERCENTILE(IF(Table1[Director Name] = Table1113[[#This Row],[Director Name]],Table1[imdb_score]),0.25)</f>
        <v>5.6</v>
      </c>
      <c r="H1325" cm="1">
        <f t="array" ref="H1325">PERCENTILE(IF(Table1[Director Name] = Table1113[[#This Row],[Director Name]],Table1[imdb_score]),0.5)</f>
        <v>5.7</v>
      </c>
      <c r="I1325" cm="1">
        <f t="array" ref="I1325">PERCENTILE(IF(Table1[Director Name] = Table1113[[#This Row],[Director Name]],Table1[imdb_score]),0.75)</f>
        <v>5.8000000000000007</v>
      </c>
      <c r="J1325" cm="1">
        <f t="array" ref="J1325">PERCENTILE(IF(Table1[Director Name] = Table1113[[#This Row],[Director Name]],Table1[imdb_score]),1)</f>
        <v>5.9</v>
      </c>
    </row>
    <row r="1326" spans="4:10" hidden="1">
      <c r="D1326" t="s">
        <v>2984</v>
      </c>
      <c r="E1326">
        <f>AVERAGEIF(Table1[Director Name],Table1113[[#This Row],[Director Name]],Table1[imdb_score])</f>
        <v>5.7</v>
      </c>
      <c r="F1326">
        <f>COUNTIF(Table1[Director Name],Table1113[[#This Row],[Director Name]])</f>
        <v>2</v>
      </c>
      <c r="G1326" cm="1">
        <f t="array" ref="G1326">PERCENTILE(IF(Table1[Director Name] = Table1113[[#This Row],[Director Name]],Table1[imdb_score]),0.25)</f>
        <v>5.7</v>
      </c>
      <c r="H1326" cm="1">
        <f t="array" ref="H1326">PERCENTILE(IF(Table1[Director Name] = Table1113[[#This Row],[Director Name]],Table1[imdb_score]),0.5)</f>
        <v>5.7</v>
      </c>
      <c r="I1326" cm="1">
        <f t="array" ref="I1326">PERCENTILE(IF(Table1[Director Name] = Table1113[[#This Row],[Director Name]],Table1[imdb_score]),0.75)</f>
        <v>5.7</v>
      </c>
      <c r="J1326" cm="1">
        <f t="array" ref="J1326">PERCENTILE(IF(Table1[Director Name] = Table1113[[#This Row],[Director Name]],Table1[imdb_score]),1)</f>
        <v>5.7</v>
      </c>
    </row>
    <row r="1327" spans="4:10" hidden="1">
      <c r="D1327" t="s">
        <v>3382</v>
      </c>
      <c r="E1327">
        <f>AVERAGEIF(Table1[Director Name],Table1113[[#This Row],[Director Name]],Table1[imdb_score])</f>
        <v>5.7</v>
      </c>
      <c r="F1327">
        <f>COUNTIF(Table1[Director Name],Table1113[[#This Row],[Director Name]])</f>
        <v>1</v>
      </c>
      <c r="G1327" cm="1">
        <f t="array" ref="G1327">PERCENTILE(IF(Table1[Director Name] = Table1113[[#This Row],[Director Name]],Table1[imdb_score]),0.25)</f>
        <v>5.7</v>
      </c>
      <c r="H1327" cm="1">
        <f t="array" ref="H1327">PERCENTILE(IF(Table1[Director Name] = Table1113[[#This Row],[Director Name]],Table1[imdb_score]),0.5)</f>
        <v>5.7</v>
      </c>
      <c r="I1327" cm="1">
        <f t="array" ref="I1327">PERCENTILE(IF(Table1[Director Name] = Table1113[[#This Row],[Director Name]],Table1[imdb_score]),0.75)</f>
        <v>5.7</v>
      </c>
      <c r="J1327" cm="1">
        <f t="array" ref="J1327">PERCENTILE(IF(Table1[Director Name] = Table1113[[#This Row],[Director Name]],Table1[imdb_score]),1)</f>
        <v>5.7</v>
      </c>
    </row>
    <row r="1328" spans="4:10" hidden="1">
      <c r="D1328" t="s">
        <v>3539</v>
      </c>
      <c r="E1328">
        <f>AVERAGEIF(Table1[Director Name],Table1113[[#This Row],[Director Name]],Table1[imdb_score])</f>
        <v>5.7</v>
      </c>
      <c r="F1328">
        <f>COUNTIF(Table1[Director Name],Table1113[[#This Row],[Director Name]])</f>
        <v>1</v>
      </c>
      <c r="G1328" cm="1">
        <f t="array" ref="G1328">PERCENTILE(IF(Table1[Director Name] = Table1113[[#This Row],[Director Name]],Table1[imdb_score]),0.25)</f>
        <v>5.7</v>
      </c>
      <c r="H1328" cm="1">
        <f t="array" ref="H1328">PERCENTILE(IF(Table1[Director Name] = Table1113[[#This Row],[Director Name]],Table1[imdb_score]),0.5)</f>
        <v>5.7</v>
      </c>
      <c r="I1328" cm="1">
        <f t="array" ref="I1328">PERCENTILE(IF(Table1[Director Name] = Table1113[[#This Row],[Director Name]],Table1[imdb_score]),0.75)</f>
        <v>5.7</v>
      </c>
      <c r="J1328" cm="1">
        <f t="array" ref="J1328">PERCENTILE(IF(Table1[Director Name] = Table1113[[#This Row],[Director Name]],Table1[imdb_score]),1)</f>
        <v>5.7</v>
      </c>
    </row>
    <row r="1329" spans="4:10" hidden="1">
      <c r="D1329" t="s">
        <v>4146</v>
      </c>
      <c r="E1329">
        <f>AVERAGEIF(Table1[Director Name],Table1113[[#This Row],[Director Name]],Table1[imdb_score])</f>
        <v>5.7</v>
      </c>
      <c r="F1329">
        <f>COUNTIF(Table1[Director Name],Table1113[[#This Row],[Director Name]])</f>
        <v>1</v>
      </c>
      <c r="G1329" cm="1">
        <f t="array" ref="G1329">PERCENTILE(IF(Table1[Director Name] = Table1113[[#This Row],[Director Name]],Table1[imdb_score]),0.25)</f>
        <v>5.7</v>
      </c>
      <c r="H1329" cm="1">
        <f t="array" ref="H1329">PERCENTILE(IF(Table1[Director Name] = Table1113[[#This Row],[Director Name]],Table1[imdb_score]),0.5)</f>
        <v>5.7</v>
      </c>
      <c r="I1329" cm="1">
        <f t="array" ref="I1329">PERCENTILE(IF(Table1[Director Name] = Table1113[[#This Row],[Director Name]],Table1[imdb_score]),0.75)</f>
        <v>5.7</v>
      </c>
      <c r="J1329" cm="1">
        <f t="array" ref="J1329">PERCENTILE(IF(Table1[Director Name] = Table1113[[#This Row],[Director Name]],Table1[imdb_score]),1)</f>
        <v>5.7</v>
      </c>
    </row>
    <row r="1330" spans="4:10" hidden="1">
      <c r="D1330" t="s">
        <v>4160</v>
      </c>
      <c r="E1330">
        <f>AVERAGEIF(Table1[Director Name],Table1113[[#This Row],[Director Name]],Table1[imdb_score])</f>
        <v>5.7</v>
      </c>
      <c r="F1330">
        <f>COUNTIF(Table1[Director Name],Table1113[[#This Row],[Director Name]])</f>
        <v>1</v>
      </c>
      <c r="G1330" cm="1">
        <f t="array" ref="G1330">PERCENTILE(IF(Table1[Director Name] = Table1113[[#This Row],[Director Name]],Table1[imdb_score]),0.25)</f>
        <v>5.7</v>
      </c>
      <c r="H1330" cm="1">
        <f t="array" ref="H1330">PERCENTILE(IF(Table1[Director Name] = Table1113[[#This Row],[Director Name]],Table1[imdb_score]),0.5)</f>
        <v>5.7</v>
      </c>
      <c r="I1330" cm="1">
        <f t="array" ref="I1330">PERCENTILE(IF(Table1[Director Name] = Table1113[[#This Row],[Director Name]],Table1[imdb_score]),0.75)</f>
        <v>5.7</v>
      </c>
      <c r="J1330" cm="1">
        <f t="array" ref="J1330">PERCENTILE(IF(Table1[Director Name] = Table1113[[#This Row],[Director Name]],Table1[imdb_score]),1)</f>
        <v>5.7</v>
      </c>
    </row>
    <row r="1331" spans="4:10" hidden="1">
      <c r="D1331" t="s">
        <v>4173</v>
      </c>
      <c r="E1331">
        <f>AVERAGEIF(Table1[Director Name],Table1113[[#This Row],[Director Name]],Table1[imdb_score])</f>
        <v>5.7</v>
      </c>
      <c r="F1331">
        <f>COUNTIF(Table1[Director Name],Table1113[[#This Row],[Director Name]])</f>
        <v>1</v>
      </c>
      <c r="G1331" cm="1">
        <f t="array" ref="G1331">PERCENTILE(IF(Table1[Director Name] = Table1113[[#This Row],[Director Name]],Table1[imdb_score]),0.25)</f>
        <v>5.7</v>
      </c>
      <c r="H1331" cm="1">
        <f t="array" ref="H1331">PERCENTILE(IF(Table1[Director Name] = Table1113[[#This Row],[Director Name]],Table1[imdb_score]),0.5)</f>
        <v>5.7</v>
      </c>
      <c r="I1331" cm="1">
        <f t="array" ref="I1331">PERCENTILE(IF(Table1[Director Name] = Table1113[[#This Row],[Director Name]],Table1[imdb_score]),0.75)</f>
        <v>5.7</v>
      </c>
      <c r="J1331" cm="1">
        <f t="array" ref="J1331">PERCENTILE(IF(Table1[Director Name] = Table1113[[#This Row],[Director Name]],Table1[imdb_score]),1)</f>
        <v>5.7</v>
      </c>
    </row>
    <row r="1332" spans="4:10" hidden="1">
      <c r="D1332" t="s">
        <v>2280</v>
      </c>
      <c r="E1332">
        <f>AVERAGEIF(Table1[Director Name],Table1113[[#This Row],[Director Name]],Table1[imdb_score])</f>
        <v>5.7</v>
      </c>
      <c r="F1332">
        <f>COUNTIF(Table1[Director Name],Table1113[[#This Row],[Director Name]])</f>
        <v>1</v>
      </c>
      <c r="G1332" cm="1">
        <f t="array" ref="G1332">PERCENTILE(IF(Table1[Director Name] = Table1113[[#This Row],[Director Name]],Table1[imdb_score]),0.25)</f>
        <v>5.7</v>
      </c>
      <c r="H1332" cm="1">
        <f t="array" ref="H1332">PERCENTILE(IF(Table1[Director Name] = Table1113[[#This Row],[Director Name]],Table1[imdb_score]),0.5)</f>
        <v>5.7</v>
      </c>
      <c r="I1332" cm="1">
        <f t="array" ref="I1332">PERCENTILE(IF(Table1[Director Name] = Table1113[[#This Row],[Director Name]],Table1[imdb_score]),0.75)</f>
        <v>5.7</v>
      </c>
      <c r="J1332" cm="1">
        <f t="array" ref="J1332">PERCENTILE(IF(Table1[Director Name] = Table1113[[#This Row],[Director Name]],Table1[imdb_score]),1)</f>
        <v>5.7</v>
      </c>
    </row>
    <row r="1333" spans="4:10" hidden="1">
      <c r="D1333" t="s">
        <v>1422</v>
      </c>
      <c r="E1333">
        <f>AVERAGEIF(Table1[Director Name],Table1113[[#This Row],[Director Name]],Table1[imdb_score])</f>
        <v>5.7</v>
      </c>
      <c r="F1333">
        <f>COUNTIF(Table1[Director Name],Table1113[[#This Row],[Director Name]])</f>
        <v>1</v>
      </c>
      <c r="G1333" cm="1">
        <f t="array" ref="G1333">PERCENTILE(IF(Table1[Director Name] = Table1113[[#This Row],[Director Name]],Table1[imdb_score]),0.25)</f>
        <v>5.7</v>
      </c>
      <c r="H1333" cm="1">
        <f t="array" ref="H1333">PERCENTILE(IF(Table1[Director Name] = Table1113[[#This Row],[Director Name]],Table1[imdb_score]),0.5)</f>
        <v>5.7</v>
      </c>
      <c r="I1333" cm="1">
        <f t="array" ref="I1333">PERCENTILE(IF(Table1[Director Name] = Table1113[[#This Row],[Director Name]],Table1[imdb_score]),0.75)</f>
        <v>5.7</v>
      </c>
      <c r="J1333" cm="1">
        <f t="array" ref="J1333">PERCENTILE(IF(Table1[Director Name] = Table1113[[#This Row],[Director Name]],Table1[imdb_score]),1)</f>
        <v>5.7</v>
      </c>
    </row>
    <row r="1334" spans="4:10" hidden="1">
      <c r="D1334" t="s">
        <v>4179</v>
      </c>
      <c r="E1334">
        <f>AVERAGEIF(Table1[Director Name],Table1113[[#This Row],[Director Name]],Table1[imdb_score])</f>
        <v>5.7</v>
      </c>
      <c r="F1334">
        <f>COUNTIF(Table1[Director Name],Table1113[[#This Row],[Director Name]])</f>
        <v>1</v>
      </c>
      <c r="G1334" cm="1">
        <f t="array" ref="G1334">PERCENTILE(IF(Table1[Director Name] = Table1113[[#This Row],[Director Name]],Table1[imdb_score]),0.25)</f>
        <v>5.7</v>
      </c>
      <c r="H1334" cm="1">
        <f t="array" ref="H1334">PERCENTILE(IF(Table1[Director Name] = Table1113[[#This Row],[Director Name]],Table1[imdb_score]),0.5)</f>
        <v>5.7</v>
      </c>
      <c r="I1334" cm="1">
        <f t="array" ref="I1334">PERCENTILE(IF(Table1[Director Name] = Table1113[[#This Row],[Director Name]],Table1[imdb_score]),0.75)</f>
        <v>5.7</v>
      </c>
      <c r="J1334" cm="1">
        <f t="array" ref="J1334">PERCENTILE(IF(Table1[Director Name] = Table1113[[#This Row],[Director Name]],Table1[imdb_score]),1)</f>
        <v>5.7</v>
      </c>
    </row>
    <row r="1335" spans="4:10" hidden="1">
      <c r="D1335" t="s">
        <v>4818</v>
      </c>
      <c r="E1335">
        <f>AVERAGEIF(Table1[Director Name],Table1113[[#This Row],[Director Name]],Table1[imdb_score])</f>
        <v>5.7</v>
      </c>
      <c r="F1335">
        <f>COUNTIF(Table1[Director Name],Table1113[[#This Row],[Director Name]])</f>
        <v>1</v>
      </c>
      <c r="G1335" cm="1">
        <f t="array" ref="G1335">PERCENTILE(IF(Table1[Director Name] = Table1113[[#This Row],[Director Name]],Table1[imdb_score]),0.25)</f>
        <v>5.7</v>
      </c>
      <c r="H1335" cm="1">
        <f t="array" ref="H1335">PERCENTILE(IF(Table1[Director Name] = Table1113[[#This Row],[Director Name]],Table1[imdb_score]),0.5)</f>
        <v>5.7</v>
      </c>
      <c r="I1335" cm="1">
        <f t="array" ref="I1335">PERCENTILE(IF(Table1[Director Name] = Table1113[[#This Row],[Director Name]],Table1[imdb_score]),0.75)</f>
        <v>5.7</v>
      </c>
      <c r="J1335" cm="1">
        <f t="array" ref="J1335">PERCENTILE(IF(Table1[Director Name] = Table1113[[#This Row],[Director Name]],Table1[imdb_score]),1)</f>
        <v>5.7</v>
      </c>
    </row>
    <row r="1336" spans="4:10" hidden="1">
      <c r="D1336" t="s">
        <v>4977</v>
      </c>
      <c r="E1336">
        <f>AVERAGEIF(Table1[Director Name],Table1113[[#This Row],[Director Name]],Table1[imdb_score])</f>
        <v>5.7</v>
      </c>
      <c r="F1336">
        <f>COUNTIF(Table1[Director Name],Table1113[[#This Row],[Director Name]])</f>
        <v>1</v>
      </c>
      <c r="G1336" cm="1">
        <f t="array" ref="G1336">PERCENTILE(IF(Table1[Director Name] = Table1113[[#This Row],[Director Name]],Table1[imdb_score]),0.25)</f>
        <v>5.7</v>
      </c>
      <c r="H1336" cm="1">
        <f t="array" ref="H1336">PERCENTILE(IF(Table1[Director Name] = Table1113[[#This Row],[Director Name]],Table1[imdb_score]),0.5)</f>
        <v>5.7</v>
      </c>
      <c r="I1336" cm="1">
        <f t="array" ref="I1336">PERCENTILE(IF(Table1[Director Name] = Table1113[[#This Row],[Director Name]],Table1[imdb_score]),0.75)</f>
        <v>5.7</v>
      </c>
      <c r="J1336" cm="1">
        <f t="array" ref="J1336">PERCENTILE(IF(Table1[Director Name] = Table1113[[#This Row],[Director Name]],Table1[imdb_score]),1)</f>
        <v>5.7</v>
      </c>
    </row>
    <row r="1337" spans="4:10" hidden="1">
      <c r="D1337" t="s">
        <v>5026</v>
      </c>
      <c r="E1337">
        <f>AVERAGEIF(Table1[Director Name],Table1113[[#This Row],[Director Name]],Table1[imdb_score])</f>
        <v>5.7</v>
      </c>
      <c r="F1337">
        <f>COUNTIF(Table1[Director Name],Table1113[[#This Row],[Director Name]])</f>
        <v>1</v>
      </c>
      <c r="G1337" cm="1">
        <f t="array" ref="G1337">PERCENTILE(IF(Table1[Director Name] = Table1113[[#This Row],[Director Name]],Table1[imdb_score]),0.25)</f>
        <v>5.7</v>
      </c>
      <c r="H1337" cm="1">
        <f t="array" ref="H1337">PERCENTILE(IF(Table1[Director Name] = Table1113[[#This Row],[Director Name]],Table1[imdb_score]),0.5)</f>
        <v>5.7</v>
      </c>
      <c r="I1337" cm="1">
        <f t="array" ref="I1337">PERCENTILE(IF(Table1[Director Name] = Table1113[[#This Row],[Director Name]],Table1[imdb_score]),0.75)</f>
        <v>5.7</v>
      </c>
      <c r="J1337" cm="1">
        <f t="array" ref="J1337">PERCENTILE(IF(Table1[Director Name] = Table1113[[#This Row],[Director Name]],Table1[imdb_score]),1)</f>
        <v>5.7</v>
      </c>
    </row>
    <row r="1338" spans="4:10" hidden="1">
      <c r="D1338" t="s">
        <v>5083</v>
      </c>
      <c r="E1338">
        <f>AVERAGEIF(Table1[Director Name],Table1113[[#This Row],[Director Name]],Table1[imdb_score])</f>
        <v>5.7</v>
      </c>
      <c r="F1338">
        <f>COUNTIF(Table1[Director Name],Table1113[[#This Row],[Director Name]])</f>
        <v>1</v>
      </c>
      <c r="G1338" cm="1">
        <f t="array" ref="G1338">PERCENTILE(IF(Table1[Director Name] = Table1113[[#This Row],[Director Name]],Table1[imdb_score]),0.25)</f>
        <v>5.7</v>
      </c>
      <c r="H1338" cm="1">
        <f t="array" ref="H1338">PERCENTILE(IF(Table1[Director Name] = Table1113[[#This Row],[Director Name]],Table1[imdb_score]),0.5)</f>
        <v>5.7</v>
      </c>
      <c r="I1338" cm="1">
        <f t="array" ref="I1338">PERCENTILE(IF(Table1[Director Name] = Table1113[[#This Row],[Director Name]],Table1[imdb_score]),0.75)</f>
        <v>5.7</v>
      </c>
      <c r="J1338" cm="1">
        <f t="array" ref="J1338">PERCENTILE(IF(Table1[Director Name] = Table1113[[#This Row],[Director Name]],Table1[imdb_score]),1)</f>
        <v>5.7</v>
      </c>
    </row>
    <row r="1339" spans="4:10" hidden="1">
      <c r="D1339" t="s">
        <v>3487</v>
      </c>
      <c r="E1339">
        <f>AVERAGEIF(Table1[Director Name],Table1113[[#This Row],[Director Name]],Table1[imdb_score])</f>
        <v>5.7</v>
      </c>
      <c r="F1339">
        <f>COUNTIF(Table1[Director Name],Table1113[[#This Row],[Director Name]])</f>
        <v>1</v>
      </c>
      <c r="G1339" cm="1">
        <f t="array" ref="G1339">PERCENTILE(IF(Table1[Director Name] = Table1113[[#This Row],[Director Name]],Table1[imdb_score]),0.25)</f>
        <v>5.7</v>
      </c>
      <c r="H1339" cm="1">
        <f t="array" ref="H1339">PERCENTILE(IF(Table1[Director Name] = Table1113[[#This Row],[Director Name]],Table1[imdb_score]),0.5)</f>
        <v>5.7</v>
      </c>
      <c r="I1339" cm="1">
        <f t="array" ref="I1339">PERCENTILE(IF(Table1[Director Name] = Table1113[[#This Row],[Director Name]],Table1[imdb_score]),0.75)</f>
        <v>5.7</v>
      </c>
      <c r="J1339" cm="1">
        <f t="array" ref="J1339">PERCENTILE(IF(Table1[Director Name] = Table1113[[#This Row],[Director Name]],Table1[imdb_score]),1)</f>
        <v>5.7</v>
      </c>
    </row>
    <row r="1340" spans="4:10" hidden="1">
      <c r="D1340" t="s">
        <v>5421</v>
      </c>
      <c r="E1340">
        <f>AVERAGEIF(Table1[Director Name],Table1113[[#This Row],[Director Name]],Table1[imdb_score])</f>
        <v>5.7</v>
      </c>
      <c r="F1340">
        <f>COUNTIF(Table1[Director Name],Table1113[[#This Row],[Director Name]])</f>
        <v>1</v>
      </c>
      <c r="G1340" cm="1">
        <f t="array" ref="G1340">PERCENTILE(IF(Table1[Director Name] = Table1113[[#This Row],[Director Name]],Table1[imdb_score]),0.25)</f>
        <v>5.7</v>
      </c>
      <c r="H1340" cm="1">
        <f t="array" ref="H1340">PERCENTILE(IF(Table1[Director Name] = Table1113[[#This Row],[Director Name]],Table1[imdb_score]),0.5)</f>
        <v>5.7</v>
      </c>
      <c r="I1340" cm="1">
        <f t="array" ref="I1340">PERCENTILE(IF(Table1[Director Name] = Table1113[[#This Row],[Director Name]],Table1[imdb_score]),0.75)</f>
        <v>5.7</v>
      </c>
      <c r="J1340" cm="1">
        <f t="array" ref="J1340">PERCENTILE(IF(Table1[Director Name] = Table1113[[#This Row],[Director Name]],Table1[imdb_score]),1)</f>
        <v>5.7</v>
      </c>
    </row>
    <row r="1341" spans="4:10" hidden="1">
      <c r="D1341" t="s">
        <v>5723</v>
      </c>
      <c r="E1341">
        <f>AVERAGEIF(Table1[Director Name],Table1113[[#This Row],[Director Name]],Table1[imdb_score])</f>
        <v>5.7</v>
      </c>
      <c r="F1341">
        <f>COUNTIF(Table1[Director Name],Table1113[[#This Row],[Director Name]])</f>
        <v>1</v>
      </c>
      <c r="G1341" cm="1">
        <f t="array" ref="G1341">PERCENTILE(IF(Table1[Director Name] = Table1113[[#This Row],[Director Name]],Table1[imdb_score]),0.25)</f>
        <v>5.7</v>
      </c>
      <c r="H1341" cm="1">
        <f t="array" ref="H1341">PERCENTILE(IF(Table1[Director Name] = Table1113[[#This Row],[Director Name]],Table1[imdb_score]),0.5)</f>
        <v>5.7</v>
      </c>
      <c r="I1341" cm="1">
        <f t="array" ref="I1341">PERCENTILE(IF(Table1[Director Name] = Table1113[[#This Row],[Director Name]],Table1[imdb_score]),0.75)</f>
        <v>5.7</v>
      </c>
      <c r="J1341" cm="1">
        <f t="array" ref="J1341">PERCENTILE(IF(Table1[Director Name] = Table1113[[#This Row],[Director Name]],Table1[imdb_score]),1)</f>
        <v>5.7</v>
      </c>
    </row>
    <row r="1342" spans="4:10" hidden="1">
      <c r="D1342" t="s">
        <v>5793</v>
      </c>
      <c r="E1342">
        <f>AVERAGEIF(Table1[Director Name],Table1113[[#This Row],[Director Name]],Table1[imdb_score])</f>
        <v>5.7</v>
      </c>
      <c r="F1342">
        <f>COUNTIF(Table1[Director Name],Table1113[[#This Row],[Director Name]])</f>
        <v>1</v>
      </c>
      <c r="G1342" cm="1">
        <f t="array" ref="G1342">PERCENTILE(IF(Table1[Director Name] = Table1113[[#This Row],[Director Name]],Table1[imdb_score]),0.25)</f>
        <v>5.7</v>
      </c>
      <c r="H1342" cm="1">
        <f t="array" ref="H1342">PERCENTILE(IF(Table1[Director Name] = Table1113[[#This Row],[Director Name]],Table1[imdb_score]),0.5)</f>
        <v>5.7</v>
      </c>
      <c r="I1342" cm="1">
        <f t="array" ref="I1342">PERCENTILE(IF(Table1[Director Name] = Table1113[[#This Row],[Director Name]],Table1[imdb_score]),0.75)</f>
        <v>5.7</v>
      </c>
      <c r="J1342" cm="1">
        <f t="array" ref="J1342">PERCENTILE(IF(Table1[Director Name] = Table1113[[#This Row],[Director Name]],Table1[imdb_score]),1)</f>
        <v>5.7</v>
      </c>
    </row>
    <row r="1343" spans="4:10" hidden="1">
      <c r="D1343" t="s">
        <v>5898</v>
      </c>
      <c r="E1343">
        <f>AVERAGEIF(Table1[Director Name],Table1113[[#This Row],[Director Name]],Table1[imdb_score])</f>
        <v>5.7</v>
      </c>
      <c r="F1343">
        <f>COUNTIF(Table1[Director Name],Table1113[[#This Row],[Director Name]])</f>
        <v>1</v>
      </c>
      <c r="G1343" cm="1">
        <f t="array" ref="G1343">PERCENTILE(IF(Table1[Director Name] = Table1113[[#This Row],[Director Name]],Table1[imdb_score]),0.25)</f>
        <v>5.7</v>
      </c>
      <c r="H1343" cm="1">
        <f t="array" ref="H1343">PERCENTILE(IF(Table1[Director Name] = Table1113[[#This Row],[Director Name]],Table1[imdb_score]),0.5)</f>
        <v>5.7</v>
      </c>
      <c r="I1343" cm="1">
        <f t="array" ref="I1343">PERCENTILE(IF(Table1[Director Name] = Table1113[[#This Row],[Director Name]],Table1[imdb_score]),0.75)</f>
        <v>5.7</v>
      </c>
      <c r="J1343" cm="1">
        <f t="array" ref="J1343">PERCENTILE(IF(Table1[Director Name] = Table1113[[#This Row],[Director Name]],Table1[imdb_score]),1)</f>
        <v>5.7</v>
      </c>
    </row>
    <row r="1344" spans="4:10" hidden="1">
      <c r="D1344" t="s">
        <v>6108</v>
      </c>
      <c r="E1344">
        <f>AVERAGEIF(Table1[Director Name],Table1113[[#This Row],[Director Name]],Table1[imdb_score])</f>
        <v>5.7</v>
      </c>
      <c r="F1344">
        <f>COUNTIF(Table1[Director Name],Table1113[[#This Row],[Director Name]])</f>
        <v>1</v>
      </c>
      <c r="G1344" cm="1">
        <f t="array" ref="G1344">PERCENTILE(IF(Table1[Director Name] = Table1113[[#This Row],[Director Name]],Table1[imdb_score]),0.25)</f>
        <v>5.7</v>
      </c>
      <c r="H1344" cm="1">
        <f t="array" ref="H1344">PERCENTILE(IF(Table1[Director Name] = Table1113[[#This Row],[Director Name]],Table1[imdb_score]),0.5)</f>
        <v>5.7</v>
      </c>
      <c r="I1344" cm="1">
        <f t="array" ref="I1344">PERCENTILE(IF(Table1[Director Name] = Table1113[[#This Row],[Director Name]],Table1[imdb_score]),0.75)</f>
        <v>5.7</v>
      </c>
      <c r="J1344" cm="1">
        <f t="array" ref="J1344">PERCENTILE(IF(Table1[Director Name] = Table1113[[#This Row],[Director Name]],Table1[imdb_score]),1)</f>
        <v>5.7</v>
      </c>
    </row>
    <row r="1345" spans="4:10" hidden="1">
      <c r="D1345" t="s">
        <v>1448</v>
      </c>
      <c r="E1345">
        <f>AVERAGEIF(Table1[Director Name],Table1113[[#This Row],[Director Name]],Table1[imdb_score])</f>
        <v>5.7</v>
      </c>
      <c r="F1345">
        <f>COUNTIF(Table1[Director Name],Table1113[[#This Row],[Director Name]])</f>
        <v>1</v>
      </c>
      <c r="G1345" cm="1">
        <f t="array" ref="G1345">PERCENTILE(IF(Table1[Director Name] = Table1113[[#This Row],[Director Name]],Table1[imdb_score]),0.25)</f>
        <v>5.7</v>
      </c>
      <c r="H1345" cm="1">
        <f t="array" ref="H1345">PERCENTILE(IF(Table1[Director Name] = Table1113[[#This Row],[Director Name]],Table1[imdb_score]),0.5)</f>
        <v>5.7</v>
      </c>
      <c r="I1345" cm="1">
        <f t="array" ref="I1345">PERCENTILE(IF(Table1[Director Name] = Table1113[[#This Row],[Director Name]],Table1[imdb_score]),0.75)</f>
        <v>5.7</v>
      </c>
      <c r="J1345" cm="1">
        <f t="array" ref="J1345">PERCENTILE(IF(Table1[Director Name] = Table1113[[#This Row],[Director Name]],Table1[imdb_score]),1)</f>
        <v>5.7</v>
      </c>
    </row>
    <row r="1346" spans="4:10" hidden="1">
      <c r="D1346" t="s">
        <v>6518</v>
      </c>
      <c r="E1346">
        <f>AVERAGEIF(Table1[Director Name],Table1113[[#This Row],[Director Name]],Table1[imdb_score])</f>
        <v>5.7</v>
      </c>
      <c r="F1346">
        <f>COUNTIF(Table1[Director Name],Table1113[[#This Row],[Director Name]])</f>
        <v>1</v>
      </c>
      <c r="G1346" cm="1">
        <f t="array" ref="G1346">PERCENTILE(IF(Table1[Director Name] = Table1113[[#This Row],[Director Name]],Table1[imdb_score]),0.25)</f>
        <v>5.7</v>
      </c>
      <c r="H1346" cm="1">
        <f t="array" ref="H1346">PERCENTILE(IF(Table1[Director Name] = Table1113[[#This Row],[Director Name]],Table1[imdb_score]),0.5)</f>
        <v>5.7</v>
      </c>
      <c r="I1346" cm="1">
        <f t="array" ref="I1346">PERCENTILE(IF(Table1[Director Name] = Table1113[[#This Row],[Director Name]],Table1[imdb_score]),0.75)</f>
        <v>5.7</v>
      </c>
      <c r="J1346" cm="1">
        <f t="array" ref="J1346">PERCENTILE(IF(Table1[Director Name] = Table1113[[#This Row],[Director Name]],Table1[imdb_score]),1)</f>
        <v>5.7</v>
      </c>
    </row>
    <row r="1347" spans="4:10" hidden="1">
      <c r="D1347" t="s">
        <v>2408</v>
      </c>
      <c r="E1347">
        <f>AVERAGEIF(Table1[Director Name],Table1113[[#This Row],[Director Name]],Table1[imdb_score])</f>
        <v>5.6999999999999993</v>
      </c>
      <c r="F1347">
        <f>COUNTIF(Table1[Director Name],Table1113[[#This Row],[Director Name]])</f>
        <v>2</v>
      </c>
      <c r="G1347" cm="1">
        <f t="array" ref="G1347">PERCENTILE(IF(Table1[Director Name] = Table1113[[#This Row],[Director Name]],Table1[imdb_score]),0.25)</f>
        <v>5.1499999999999995</v>
      </c>
      <c r="H1347" cm="1">
        <f t="array" ref="H1347">PERCENTILE(IF(Table1[Director Name] = Table1113[[#This Row],[Director Name]],Table1[imdb_score]),0.5)</f>
        <v>5.6999999999999993</v>
      </c>
      <c r="I1347" cm="1">
        <f t="array" ref="I1347">PERCENTILE(IF(Table1[Director Name] = Table1113[[#This Row],[Director Name]],Table1[imdb_score]),0.75)</f>
        <v>6.25</v>
      </c>
      <c r="J1347" cm="1">
        <f t="array" ref="J1347">PERCENTILE(IF(Table1[Director Name] = Table1113[[#This Row],[Director Name]],Table1[imdb_score]),1)</f>
        <v>6.8</v>
      </c>
    </row>
    <row r="1348" spans="4:10" hidden="1">
      <c r="D1348" t="s">
        <v>2729</v>
      </c>
      <c r="E1348">
        <f>AVERAGEIF(Table1[Director Name],Table1113[[#This Row],[Director Name]],Table1[imdb_score])</f>
        <v>5.6999999999999993</v>
      </c>
      <c r="F1348">
        <f>COUNTIF(Table1[Director Name],Table1113[[#This Row],[Director Name]])</f>
        <v>2</v>
      </c>
      <c r="G1348" cm="1">
        <f t="array" ref="G1348">PERCENTILE(IF(Table1[Director Name] = Table1113[[#This Row],[Director Name]],Table1[imdb_score]),0.25)</f>
        <v>5.3999999999999995</v>
      </c>
      <c r="H1348" cm="1">
        <f t="array" ref="H1348">PERCENTILE(IF(Table1[Director Name] = Table1113[[#This Row],[Director Name]],Table1[imdb_score]),0.5)</f>
        <v>5.6999999999999993</v>
      </c>
      <c r="I1348" cm="1">
        <f t="array" ref="I1348">PERCENTILE(IF(Table1[Director Name] = Table1113[[#This Row],[Director Name]],Table1[imdb_score]),0.75)</f>
        <v>6</v>
      </c>
      <c r="J1348" cm="1">
        <f t="array" ref="J1348">PERCENTILE(IF(Table1[Director Name] = Table1113[[#This Row],[Director Name]],Table1[imdb_score]),1)</f>
        <v>6.3</v>
      </c>
    </row>
    <row r="1349" spans="4:10" hidden="1">
      <c r="D1349" t="s">
        <v>2797</v>
      </c>
      <c r="E1349">
        <f>AVERAGEIF(Table1[Director Name],Table1113[[#This Row],[Director Name]],Table1[imdb_score])</f>
        <v>5.6999999999999993</v>
      </c>
      <c r="F1349">
        <f>COUNTIF(Table1[Director Name],Table1113[[#This Row],[Director Name]])</f>
        <v>2</v>
      </c>
      <c r="G1349" cm="1">
        <f t="array" ref="G1349">PERCENTILE(IF(Table1[Director Name] = Table1113[[#This Row],[Director Name]],Table1[imdb_score]),0.25)</f>
        <v>5.6499999999999995</v>
      </c>
      <c r="H1349" cm="1">
        <f t="array" ref="H1349">PERCENTILE(IF(Table1[Director Name] = Table1113[[#This Row],[Director Name]],Table1[imdb_score]),0.5)</f>
        <v>5.6999999999999993</v>
      </c>
      <c r="I1349" cm="1">
        <f t="array" ref="I1349">PERCENTILE(IF(Table1[Director Name] = Table1113[[#This Row],[Director Name]],Table1[imdb_score]),0.75)</f>
        <v>5.75</v>
      </c>
      <c r="J1349" cm="1">
        <f t="array" ref="J1349">PERCENTILE(IF(Table1[Director Name] = Table1113[[#This Row],[Director Name]],Table1[imdb_score]),1)</f>
        <v>5.8</v>
      </c>
    </row>
    <row r="1350" spans="4:10">
      <c r="D1350" t="s">
        <v>325</v>
      </c>
      <c r="E1350">
        <f>AVERAGEIF(Table1[Director Name],Table1113[[#This Row],[Director Name]],Table1[imdb_score])</f>
        <v>5.6923076923076925</v>
      </c>
      <c r="F1350">
        <f>COUNTIF(Table1[Director Name],Table1113[[#This Row],[Director Name]])</f>
        <v>13</v>
      </c>
      <c r="G1350" cm="1">
        <f t="array" ref="G1350">PERCENTILE(IF(Table1[Director Name] = Table1113[[#This Row],[Director Name]],Table1[imdb_score]),0.25)</f>
        <v>4.9000000000000004</v>
      </c>
      <c r="H1350" cm="1">
        <f t="array" ref="H1350">PERCENTILE(IF(Table1[Director Name] = Table1113[[#This Row],[Director Name]],Table1[imdb_score]),0.5)</f>
        <v>5.6</v>
      </c>
      <c r="I1350" cm="1">
        <f t="array" ref="I1350">PERCENTILE(IF(Table1[Director Name] = Table1113[[#This Row],[Director Name]],Table1[imdb_score]),0.75)</f>
        <v>6.9</v>
      </c>
      <c r="J1350" cm="1">
        <f t="array" ref="J1350">PERCENTILE(IF(Table1[Director Name] = Table1113[[#This Row],[Director Name]],Table1[imdb_score]),1)</f>
        <v>7.6</v>
      </c>
    </row>
    <row r="1351" spans="4:10" hidden="1">
      <c r="D1351" t="s">
        <v>1426</v>
      </c>
      <c r="E1351">
        <f>AVERAGEIF(Table1[Director Name],Table1113[[#This Row],[Director Name]],Table1[imdb_score])</f>
        <v>5.6749999999999998</v>
      </c>
      <c r="F1351">
        <f>COUNTIF(Table1[Director Name],Table1113[[#This Row],[Director Name]])</f>
        <v>4</v>
      </c>
      <c r="G1351" cm="1">
        <f t="array" ref="G1351">PERCENTILE(IF(Table1[Director Name] = Table1113[[#This Row],[Director Name]],Table1[imdb_score]),0.25)</f>
        <v>5.375</v>
      </c>
      <c r="H1351" cm="1">
        <f t="array" ref="H1351">PERCENTILE(IF(Table1[Director Name] = Table1113[[#This Row],[Director Name]],Table1[imdb_score]),0.5)</f>
        <v>5.95</v>
      </c>
      <c r="I1351" cm="1">
        <f t="array" ref="I1351">PERCENTILE(IF(Table1[Director Name] = Table1113[[#This Row],[Director Name]],Table1[imdb_score]),0.75)</f>
        <v>6.25</v>
      </c>
      <c r="J1351" cm="1">
        <f t="array" ref="J1351">PERCENTILE(IF(Table1[Director Name] = Table1113[[#This Row],[Director Name]],Table1[imdb_score]),1)</f>
        <v>6.4</v>
      </c>
    </row>
    <row r="1352" spans="4:10" hidden="1">
      <c r="D1352" t="s">
        <v>1556</v>
      </c>
      <c r="E1352">
        <f>AVERAGEIF(Table1[Director Name],Table1113[[#This Row],[Director Name]],Table1[imdb_score])</f>
        <v>5.6749999999999998</v>
      </c>
      <c r="F1352">
        <f>COUNTIF(Table1[Director Name],Table1113[[#This Row],[Director Name]])</f>
        <v>4</v>
      </c>
      <c r="G1352" cm="1">
        <f t="array" ref="G1352">PERCENTILE(IF(Table1[Director Name] = Table1113[[#This Row],[Director Name]],Table1[imdb_score]),0.25)</f>
        <v>5.6</v>
      </c>
      <c r="H1352" cm="1">
        <f t="array" ref="H1352">PERCENTILE(IF(Table1[Director Name] = Table1113[[#This Row],[Director Name]],Table1[imdb_score]),0.5)</f>
        <v>5.75</v>
      </c>
      <c r="I1352" cm="1">
        <f t="array" ref="I1352">PERCENTILE(IF(Table1[Director Name] = Table1113[[#This Row],[Director Name]],Table1[imdb_score]),0.75)</f>
        <v>5.8250000000000002</v>
      </c>
      <c r="J1352" cm="1">
        <f t="array" ref="J1352">PERCENTILE(IF(Table1[Director Name] = Table1113[[#This Row],[Director Name]],Table1[imdb_score]),1)</f>
        <v>5.9</v>
      </c>
    </row>
    <row r="1353" spans="4:10" hidden="1">
      <c r="D1353" t="s">
        <v>1843</v>
      </c>
      <c r="E1353">
        <f>AVERAGEIF(Table1[Director Name],Table1113[[#This Row],[Director Name]],Table1[imdb_score])</f>
        <v>5.666666666666667</v>
      </c>
      <c r="F1353">
        <f>COUNTIF(Table1[Director Name],Table1113[[#This Row],[Director Name]])</f>
        <v>3</v>
      </c>
      <c r="G1353" cm="1">
        <f t="array" ref="G1353">PERCENTILE(IF(Table1[Director Name] = Table1113[[#This Row],[Director Name]],Table1[imdb_score]),0.25)</f>
        <v>5.35</v>
      </c>
      <c r="H1353" cm="1">
        <f t="array" ref="H1353">PERCENTILE(IF(Table1[Director Name] = Table1113[[#This Row],[Director Name]],Table1[imdb_score]),0.5)</f>
        <v>5.4</v>
      </c>
      <c r="I1353" cm="1">
        <f t="array" ref="I1353">PERCENTILE(IF(Table1[Director Name] = Table1113[[#This Row],[Director Name]],Table1[imdb_score]),0.75)</f>
        <v>5.85</v>
      </c>
      <c r="J1353" cm="1">
        <f t="array" ref="J1353">PERCENTILE(IF(Table1[Director Name] = Table1113[[#This Row],[Director Name]],Table1[imdb_score]),1)</f>
        <v>6.3</v>
      </c>
    </row>
    <row r="1354" spans="4:10">
      <c r="D1354" t="s">
        <v>486</v>
      </c>
      <c r="E1354">
        <f>AVERAGEIF(Table1[Director Name],Table1113[[#This Row],[Director Name]],Table1[imdb_score])</f>
        <v>5.6624999999999996</v>
      </c>
      <c r="F1354">
        <f>COUNTIF(Table1[Director Name],Table1113[[#This Row],[Director Name]])</f>
        <v>8</v>
      </c>
      <c r="G1354" cm="1">
        <f t="array" ref="G1354">PERCENTILE(IF(Table1[Director Name] = Table1113[[#This Row],[Director Name]],Table1[imdb_score]),0.25)</f>
        <v>5.2</v>
      </c>
      <c r="H1354" cm="1">
        <f t="array" ref="H1354">PERCENTILE(IF(Table1[Director Name] = Table1113[[#This Row],[Director Name]],Table1[imdb_score]),0.5)</f>
        <v>5.6</v>
      </c>
      <c r="I1354" cm="1">
        <f t="array" ref="I1354">PERCENTILE(IF(Table1[Director Name] = Table1113[[#This Row],[Director Name]],Table1[imdb_score]),0.75)</f>
        <v>6.2</v>
      </c>
      <c r="J1354" cm="1">
        <f t="array" ref="J1354">PERCENTILE(IF(Table1[Director Name] = Table1113[[#This Row],[Director Name]],Table1[imdb_score]),1)</f>
        <v>6.4</v>
      </c>
    </row>
    <row r="1355" spans="4:10" hidden="1">
      <c r="D1355" t="s">
        <v>897</v>
      </c>
      <c r="E1355">
        <f>AVERAGEIF(Table1[Director Name],Table1113[[#This Row],[Director Name]],Table1[imdb_score])</f>
        <v>5.65</v>
      </c>
      <c r="F1355">
        <f>COUNTIF(Table1[Director Name],Table1113[[#This Row],[Director Name]])</f>
        <v>2</v>
      </c>
      <c r="G1355" cm="1">
        <f t="array" ref="G1355">PERCENTILE(IF(Table1[Director Name] = Table1113[[#This Row],[Director Name]],Table1[imdb_score]),0.25)</f>
        <v>5.2750000000000004</v>
      </c>
      <c r="H1355" cm="1">
        <f t="array" ref="H1355">PERCENTILE(IF(Table1[Director Name] = Table1113[[#This Row],[Director Name]],Table1[imdb_score]),0.5)</f>
        <v>5.65</v>
      </c>
      <c r="I1355" cm="1">
        <f t="array" ref="I1355">PERCENTILE(IF(Table1[Director Name] = Table1113[[#This Row],[Director Name]],Table1[imdb_score]),0.75)</f>
        <v>6.0250000000000004</v>
      </c>
      <c r="J1355" cm="1">
        <f t="array" ref="J1355">PERCENTILE(IF(Table1[Director Name] = Table1113[[#This Row],[Director Name]],Table1[imdb_score]),1)</f>
        <v>6.4</v>
      </c>
    </row>
    <row r="1356" spans="4:10" hidden="1">
      <c r="D1356" t="s">
        <v>2807</v>
      </c>
      <c r="E1356">
        <f>AVERAGEIF(Table1[Director Name],Table1113[[#This Row],[Director Name]],Table1[imdb_score])</f>
        <v>5.65</v>
      </c>
      <c r="F1356">
        <f>COUNTIF(Table1[Director Name],Table1113[[#This Row],[Director Name]])</f>
        <v>2</v>
      </c>
      <c r="G1356" cm="1">
        <f t="array" ref="G1356">PERCENTILE(IF(Table1[Director Name] = Table1113[[#This Row],[Director Name]],Table1[imdb_score]),0.25)</f>
        <v>5.625</v>
      </c>
      <c r="H1356" cm="1">
        <f t="array" ref="H1356">PERCENTILE(IF(Table1[Director Name] = Table1113[[#This Row],[Director Name]],Table1[imdb_score]),0.5)</f>
        <v>5.65</v>
      </c>
      <c r="I1356" cm="1">
        <f t="array" ref="I1356">PERCENTILE(IF(Table1[Director Name] = Table1113[[#This Row],[Director Name]],Table1[imdb_score]),0.75)</f>
        <v>5.6749999999999998</v>
      </c>
      <c r="J1356" cm="1">
        <f t="array" ref="J1356">PERCENTILE(IF(Table1[Director Name] = Table1113[[#This Row],[Director Name]],Table1[imdb_score]),1)</f>
        <v>5.7</v>
      </c>
    </row>
    <row r="1357" spans="4:10" hidden="1">
      <c r="D1357" t="s">
        <v>2120</v>
      </c>
      <c r="E1357">
        <f>AVERAGEIF(Table1[Director Name],Table1113[[#This Row],[Director Name]],Table1[imdb_score])</f>
        <v>5.65</v>
      </c>
      <c r="F1357">
        <f>COUNTIF(Table1[Director Name],Table1113[[#This Row],[Director Name]])</f>
        <v>2</v>
      </c>
      <c r="G1357" cm="1">
        <f t="array" ref="G1357">PERCENTILE(IF(Table1[Director Name] = Table1113[[#This Row],[Director Name]],Table1[imdb_score]),0.25)</f>
        <v>5.5250000000000004</v>
      </c>
      <c r="H1357" cm="1">
        <f t="array" ref="H1357">PERCENTILE(IF(Table1[Director Name] = Table1113[[#This Row],[Director Name]],Table1[imdb_score]),0.5)</f>
        <v>5.65</v>
      </c>
      <c r="I1357" cm="1">
        <f t="array" ref="I1357">PERCENTILE(IF(Table1[Director Name] = Table1113[[#This Row],[Director Name]],Table1[imdb_score]),0.75)</f>
        <v>5.7750000000000004</v>
      </c>
      <c r="J1357" cm="1">
        <f t="array" ref="J1357">PERCENTILE(IF(Table1[Director Name] = Table1113[[#This Row],[Director Name]],Table1[imdb_score]),1)</f>
        <v>5.9</v>
      </c>
    </row>
    <row r="1358" spans="4:10" hidden="1">
      <c r="D1358" t="s">
        <v>2822</v>
      </c>
      <c r="E1358">
        <f>AVERAGEIF(Table1[Director Name],Table1113[[#This Row],[Director Name]],Table1[imdb_score])</f>
        <v>5.65</v>
      </c>
      <c r="F1358">
        <f>COUNTIF(Table1[Director Name],Table1113[[#This Row],[Director Name]])</f>
        <v>2</v>
      </c>
      <c r="G1358" cm="1">
        <f t="array" ref="G1358">PERCENTILE(IF(Table1[Director Name] = Table1113[[#This Row],[Director Name]],Table1[imdb_score]),0.25)</f>
        <v>5.4249999999999998</v>
      </c>
      <c r="H1358" cm="1">
        <f t="array" ref="H1358">PERCENTILE(IF(Table1[Director Name] = Table1113[[#This Row],[Director Name]],Table1[imdb_score]),0.5)</f>
        <v>5.65</v>
      </c>
      <c r="I1358" cm="1">
        <f t="array" ref="I1358">PERCENTILE(IF(Table1[Director Name] = Table1113[[#This Row],[Director Name]],Table1[imdb_score]),0.75)</f>
        <v>5.875</v>
      </c>
      <c r="J1358" cm="1">
        <f t="array" ref="J1358">PERCENTILE(IF(Table1[Director Name] = Table1113[[#This Row],[Director Name]],Table1[imdb_score]),1)</f>
        <v>6.1</v>
      </c>
    </row>
    <row r="1359" spans="4:10" hidden="1">
      <c r="D1359" t="s">
        <v>3023</v>
      </c>
      <c r="E1359">
        <f>AVERAGEIF(Table1[Director Name],Table1113[[#This Row],[Director Name]],Table1[imdb_score])</f>
        <v>5.65</v>
      </c>
      <c r="F1359">
        <f>COUNTIF(Table1[Director Name],Table1113[[#This Row],[Director Name]])</f>
        <v>2</v>
      </c>
      <c r="G1359" cm="1">
        <f t="array" ref="G1359">PERCENTILE(IF(Table1[Director Name] = Table1113[[#This Row],[Director Name]],Table1[imdb_score]),0.25)</f>
        <v>5.5250000000000004</v>
      </c>
      <c r="H1359" cm="1">
        <f t="array" ref="H1359">PERCENTILE(IF(Table1[Director Name] = Table1113[[#This Row],[Director Name]],Table1[imdb_score]),0.5)</f>
        <v>5.65</v>
      </c>
      <c r="I1359" cm="1">
        <f t="array" ref="I1359">PERCENTILE(IF(Table1[Director Name] = Table1113[[#This Row],[Director Name]],Table1[imdb_score]),0.75)</f>
        <v>5.7750000000000004</v>
      </c>
      <c r="J1359" cm="1">
        <f t="array" ref="J1359">PERCENTILE(IF(Table1[Director Name] = Table1113[[#This Row],[Director Name]],Table1[imdb_score]),1)</f>
        <v>5.9</v>
      </c>
    </row>
    <row r="1360" spans="4:10" hidden="1">
      <c r="D1360" t="s">
        <v>1742</v>
      </c>
      <c r="E1360">
        <f>AVERAGEIF(Table1[Director Name],Table1113[[#This Row],[Director Name]],Table1[imdb_score])</f>
        <v>5.6333333333333329</v>
      </c>
      <c r="F1360">
        <f>COUNTIF(Table1[Director Name],Table1113[[#This Row],[Director Name]])</f>
        <v>3</v>
      </c>
      <c r="G1360" cm="1">
        <f t="array" ref="G1360">PERCENTILE(IF(Table1[Director Name] = Table1113[[#This Row],[Director Name]],Table1[imdb_score]),0.25)</f>
        <v>5.35</v>
      </c>
      <c r="H1360" cm="1">
        <f t="array" ref="H1360">PERCENTILE(IF(Table1[Director Name] = Table1113[[#This Row],[Director Name]],Table1[imdb_score]),0.5)</f>
        <v>5.7</v>
      </c>
      <c r="I1360" cm="1">
        <f t="array" ref="I1360">PERCENTILE(IF(Table1[Director Name] = Table1113[[#This Row],[Director Name]],Table1[imdb_score]),0.75)</f>
        <v>5.95</v>
      </c>
      <c r="J1360" cm="1">
        <f t="array" ref="J1360">PERCENTILE(IF(Table1[Director Name] = Table1113[[#This Row],[Director Name]],Table1[imdb_score]),1)</f>
        <v>6.2</v>
      </c>
    </row>
    <row r="1361" spans="4:10" hidden="1">
      <c r="D1361" t="s">
        <v>804</v>
      </c>
      <c r="E1361">
        <f>AVERAGEIF(Table1[Director Name],Table1113[[#This Row],[Director Name]],Table1[imdb_score])</f>
        <v>5.6333333333333329</v>
      </c>
      <c r="F1361">
        <f>COUNTIF(Table1[Director Name],Table1113[[#This Row],[Director Name]])</f>
        <v>3</v>
      </c>
      <c r="G1361" cm="1">
        <f t="array" ref="G1361">PERCENTILE(IF(Table1[Director Name] = Table1113[[#This Row],[Director Name]],Table1[imdb_score]),0.25)</f>
        <v>5.25</v>
      </c>
      <c r="H1361" cm="1">
        <f t="array" ref="H1361">PERCENTILE(IF(Table1[Director Name] = Table1113[[#This Row],[Director Name]],Table1[imdb_score]),0.5)</f>
        <v>5.5</v>
      </c>
      <c r="I1361" cm="1">
        <f t="array" ref="I1361">PERCENTILE(IF(Table1[Director Name] = Table1113[[#This Row],[Director Name]],Table1[imdb_score]),0.75)</f>
        <v>5.95</v>
      </c>
      <c r="J1361" cm="1">
        <f t="array" ref="J1361">PERCENTILE(IF(Table1[Director Name] = Table1113[[#This Row],[Director Name]],Table1[imdb_score]),1)</f>
        <v>6.4</v>
      </c>
    </row>
    <row r="1362" spans="4:10" hidden="1">
      <c r="D1362" t="s">
        <v>2145</v>
      </c>
      <c r="E1362">
        <f>AVERAGEIF(Table1[Director Name],Table1113[[#This Row],[Director Name]],Table1[imdb_score])</f>
        <v>5.6333333333333329</v>
      </c>
      <c r="F1362">
        <f>COUNTIF(Table1[Director Name],Table1113[[#This Row],[Director Name]])</f>
        <v>3</v>
      </c>
      <c r="G1362" cm="1">
        <f t="array" ref="G1362">PERCENTILE(IF(Table1[Director Name] = Table1113[[#This Row],[Director Name]],Table1[imdb_score]),0.25)</f>
        <v>5.3</v>
      </c>
      <c r="H1362" cm="1">
        <f t="array" ref="H1362">PERCENTILE(IF(Table1[Director Name] = Table1113[[#This Row],[Director Name]],Table1[imdb_score]),0.5)</f>
        <v>6.1</v>
      </c>
      <c r="I1362" cm="1">
        <f t="array" ref="I1362">PERCENTILE(IF(Table1[Director Name] = Table1113[[#This Row],[Director Name]],Table1[imdb_score]),0.75)</f>
        <v>6.1999999999999993</v>
      </c>
      <c r="J1362" cm="1">
        <f t="array" ref="J1362">PERCENTILE(IF(Table1[Director Name] = Table1113[[#This Row],[Director Name]],Table1[imdb_score]),1)</f>
        <v>6.3</v>
      </c>
    </row>
    <row r="1363" spans="4:10" hidden="1">
      <c r="D1363" t="s">
        <v>1529</v>
      </c>
      <c r="E1363">
        <f>AVERAGEIF(Table1[Director Name],Table1113[[#This Row],[Director Name]],Table1[imdb_score])</f>
        <v>5.625</v>
      </c>
      <c r="F1363">
        <f>COUNTIF(Table1[Director Name],Table1113[[#This Row],[Director Name]])</f>
        <v>4</v>
      </c>
      <c r="G1363" cm="1">
        <f t="array" ref="G1363">PERCENTILE(IF(Table1[Director Name] = Table1113[[#This Row],[Director Name]],Table1[imdb_score]),0.25)</f>
        <v>4.875</v>
      </c>
      <c r="H1363" cm="1">
        <f t="array" ref="H1363">PERCENTILE(IF(Table1[Director Name] = Table1113[[#This Row],[Director Name]],Table1[imdb_score]),0.5)</f>
        <v>5.45</v>
      </c>
      <c r="I1363" cm="1">
        <f t="array" ref="I1363">PERCENTILE(IF(Table1[Director Name] = Table1113[[#This Row],[Director Name]],Table1[imdb_score]),0.75)</f>
        <v>6.2</v>
      </c>
      <c r="J1363" cm="1">
        <f t="array" ref="J1363">PERCENTILE(IF(Table1[Director Name] = Table1113[[#This Row],[Director Name]],Table1[imdb_score]),1)</f>
        <v>6.8</v>
      </c>
    </row>
    <row r="1364" spans="4:10" hidden="1">
      <c r="D1364" t="s">
        <v>2212</v>
      </c>
      <c r="E1364">
        <f>AVERAGEIF(Table1[Director Name],Table1113[[#This Row],[Director Name]],Table1[imdb_score])</f>
        <v>5.6000000000000005</v>
      </c>
      <c r="F1364">
        <f>COUNTIF(Table1[Director Name],Table1113[[#This Row],[Director Name]])</f>
        <v>3</v>
      </c>
      <c r="G1364" cm="1">
        <f t="array" ref="G1364">PERCENTILE(IF(Table1[Director Name] = Table1113[[#This Row],[Director Name]],Table1[imdb_score]),0.25)</f>
        <v>5.2</v>
      </c>
      <c r="H1364" cm="1">
        <f t="array" ref="H1364">PERCENTILE(IF(Table1[Director Name] = Table1113[[#This Row],[Director Name]],Table1[imdb_score]),0.5)</f>
        <v>5.4</v>
      </c>
      <c r="I1364" cm="1">
        <f t="array" ref="I1364">PERCENTILE(IF(Table1[Director Name] = Table1113[[#This Row],[Director Name]],Table1[imdb_score]),0.75)</f>
        <v>5.9</v>
      </c>
      <c r="J1364" cm="1">
        <f t="array" ref="J1364">PERCENTILE(IF(Table1[Director Name] = Table1113[[#This Row],[Director Name]],Table1[imdb_score]),1)</f>
        <v>6.4</v>
      </c>
    </row>
    <row r="1365" spans="4:10" hidden="1">
      <c r="D1365" t="s">
        <v>1013</v>
      </c>
      <c r="E1365">
        <f>AVERAGEIF(Table1[Director Name],Table1113[[#This Row],[Director Name]],Table1[imdb_score])</f>
        <v>5.6</v>
      </c>
      <c r="F1365">
        <f>COUNTIF(Table1[Director Name],Table1113[[#This Row],[Director Name]])</f>
        <v>5</v>
      </c>
      <c r="G1365" cm="1">
        <f t="array" ref="G1365">PERCENTILE(IF(Table1[Director Name] = Table1113[[#This Row],[Director Name]],Table1[imdb_score]),0.25)</f>
        <v>5.3</v>
      </c>
      <c r="H1365" cm="1">
        <f t="array" ref="H1365">PERCENTILE(IF(Table1[Director Name] = Table1113[[#This Row],[Director Name]],Table1[imdb_score]),0.5)</f>
        <v>5.8</v>
      </c>
      <c r="I1365" cm="1">
        <f t="array" ref="I1365">PERCENTILE(IF(Table1[Director Name] = Table1113[[#This Row],[Director Name]],Table1[imdb_score]),0.75)</f>
        <v>6.7</v>
      </c>
      <c r="J1365" cm="1">
        <f t="array" ref="J1365">PERCENTILE(IF(Table1[Director Name] = Table1113[[#This Row],[Director Name]],Table1[imdb_score]),1)</f>
        <v>6.7</v>
      </c>
    </row>
    <row r="1366" spans="4:10" hidden="1">
      <c r="D1366" t="s">
        <v>2335</v>
      </c>
      <c r="E1366">
        <f>AVERAGEIF(Table1[Director Name],Table1113[[#This Row],[Director Name]],Table1[imdb_score])</f>
        <v>5.6</v>
      </c>
      <c r="F1366">
        <f>COUNTIF(Table1[Director Name],Table1113[[#This Row],[Director Name]])</f>
        <v>2</v>
      </c>
      <c r="G1366" cm="1">
        <f t="array" ref="G1366">PERCENTILE(IF(Table1[Director Name] = Table1113[[#This Row],[Director Name]],Table1[imdb_score]),0.25)</f>
        <v>5.55</v>
      </c>
      <c r="H1366" cm="1">
        <f t="array" ref="H1366">PERCENTILE(IF(Table1[Director Name] = Table1113[[#This Row],[Director Name]],Table1[imdb_score]),0.5)</f>
        <v>5.6</v>
      </c>
      <c r="I1366" cm="1">
        <f t="array" ref="I1366">PERCENTILE(IF(Table1[Director Name] = Table1113[[#This Row],[Director Name]],Table1[imdb_score]),0.75)</f>
        <v>5.65</v>
      </c>
      <c r="J1366" cm="1">
        <f t="array" ref="J1366">PERCENTILE(IF(Table1[Director Name] = Table1113[[#This Row],[Director Name]],Table1[imdb_score]),1)</f>
        <v>5.7</v>
      </c>
    </row>
    <row r="1367" spans="4:10" hidden="1">
      <c r="D1367" t="s">
        <v>2545</v>
      </c>
      <c r="E1367">
        <f>AVERAGEIF(Table1[Director Name],Table1113[[#This Row],[Director Name]],Table1[imdb_score])</f>
        <v>5.6</v>
      </c>
      <c r="F1367">
        <f>COUNTIF(Table1[Director Name],Table1113[[#This Row],[Director Name]])</f>
        <v>2</v>
      </c>
      <c r="G1367" cm="1">
        <f t="array" ref="G1367">PERCENTILE(IF(Table1[Director Name] = Table1113[[#This Row],[Director Name]],Table1[imdb_score]),0.25)</f>
        <v>5.0999999999999996</v>
      </c>
      <c r="H1367" cm="1">
        <f t="array" ref="H1367">PERCENTILE(IF(Table1[Director Name] = Table1113[[#This Row],[Director Name]],Table1[imdb_score]),0.5)</f>
        <v>5.6</v>
      </c>
      <c r="I1367" cm="1">
        <f t="array" ref="I1367">PERCENTILE(IF(Table1[Director Name] = Table1113[[#This Row],[Director Name]],Table1[imdb_score]),0.75)</f>
        <v>6.1</v>
      </c>
      <c r="J1367" cm="1">
        <f t="array" ref="J1367">PERCENTILE(IF(Table1[Director Name] = Table1113[[#This Row],[Director Name]],Table1[imdb_score]),1)</f>
        <v>6.6</v>
      </c>
    </row>
    <row r="1368" spans="4:10" hidden="1">
      <c r="D1368" t="s">
        <v>2884</v>
      </c>
      <c r="E1368">
        <f>AVERAGEIF(Table1[Director Name],Table1113[[#This Row],[Director Name]],Table1[imdb_score])</f>
        <v>5.6</v>
      </c>
      <c r="F1368">
        <f>COUNTIF(Table1[Director Name],Table1113[[#This Row],[Director Name]])</f>
        <v>2</v>
      </c>
      <c r="G1368" cm="1">
        <f t="array" ref="G1368">PERCENTILE(IF(Table1[Director Name] = Table1113[[#This Row],[Director Name]],Table1[imdb_score]),0.25)</f>
        <v>5.45</v>
      </c>
      <c r="H1368" cm="1">
        <f t="array" ref="H1368">PERCENTILE(IF(Table1[Director Name] = Table1113[[#This Row],[Director Name]],Table1[imdb_score]),0.5)</f>
        <v>5.6</v>
      </c>
      <c r="I1368" cm="1">
        <f t="array" ref="I1368">PERCENTILE(IF(Table1[Director Name] = Table1113[[#This Row],[Director Name]],Table1[imdb_score]),0.75)</f>
        <v>5.75</v>
      </c>
      <c r="J1368" cm="1">
        <f t="array" ref="J1368">PERCENTILE(IF(Table1[Director Name] = Table1113[[#This Row],[Director Name]],Table1[imdb_score]),1)</f>
        <v>5.9</v>
      </c>
    </row>
    <row r="1369" spans="4:10" hidden="1">
      <c r="D1369" t="s">
        <v>226</v>
      </c>
      <c r="E1369">
        <f>AVERAGEIF(Table1[Director Name],Table1113[[#This Row],[Director Name]],Table1[imdb_score])</f>
        <v>5.6</v>
      </c>
      <c r="F1369">
        <f>COUNTIF(Table1[Director Name],Table1113[[#This Row],[Director Name]])</f>
        <v>1</v>
      </c>
      <c r="G1369" cm="1">
        <f t="array" ref="G1369">PERCENTILE(IF(Table1[Director Name] = Table1113[[#This Row],[Director Name]],Table1[imdb_score]),0.25)</f>
        <v>5.6</v>
      </c>
      <c r="H1369" cm="1">
        <f t="array" ref="H1369">PERCENTILE(IF(Table1[Director Name] = Table1113[[#This Row],[Director Name]],Table1[imdb_score]),0.5)</f>
        <v>5.6</v>
      </c>
      <c r="I1369" cm="1">
        <f t="array" ref="I1369">PERCENTILE(IF(Table1[Director Name] = Table1113[[#This Row],[Director Name]],Table1[imdb_score]),0.75)</f>
        <v>5.6</v>
      </c>
      <c r="J1369" cm="1">
        <f t="array" ref="J1369">PERCENTILE(IF(Table1[Director Name] = Table1113[[#This Row],[Director Name]],Table1[imdb_score]),1)</f>
        <v>5.6</v>
      </c>
    </row>
    <row r="1370" spans="4:10" hidden="1">
      <c r="D1370" t="s">
        <v>3507</v>
      </c>
      <c r="E1370">
        <f>AVERAGEIF(Table1[Director Name],Table1113[[#This Row],[Director Name]],Table1[imdb_score])</f>
        <v>5.6</v>
      </c>
      <c r="F1370">
        <f>COUNTIF(Table1[Director Name],Table1113[[#This Row],[Director Name]])</f>
        <v>1</v>
      </c>
      <c r="G1370" cm="1">
        <f t="array" ref="G1370">PERCENTILE(IF(Table1[Director Name] = Table1113[[#This Row],[Director Name]],Table1[imdb_score]),0.25)</f>
        <v>5.6</v>
      </c>
      <c r="H1370" cm="1">
        <f t="array" ref="H1370">PERCENTILE(IF(Table1[Director Name] = Table1113[[#This Row],[Director Name]],Table1[imdb_score]),0.5)</f>
        <v>5.6</v>
      </c>
      <c r="I1370" cm="1">
        <f t="array" ref="I1370">PERCENTILE(IF(Table1[Director Name] = Table1113[[#This Row],[Director Name]],Table1[imdb_score]),0.75)</f>
        <v>5.6</v>
      </c>
      <c r="J1370" cm="1">
        <f t="array" ref="J1370">PERCENTILE(IF(Table1[Director Name] = Table1113[[#This Row],[Director Name]],Table1[imdb_score]),1)</f>
        <v>5.6</v>
      </c>
    </row>
    <row r="1371" spans="4:10" hidden="1">
      <c r="D1371" t="s">
        <v>3519</v>
      </c>
      <c r="E1371">
        <f>AVERAGEIF(Table1[Director Name],Table1113[[#This Row],[Director Name]],Table1[imdb_score])</f>
        <v>5.6</v>
      </c>
      <c r="F1371">
        <f>COUNTIF(Table1[Director Name],Table1113[[#This Row],[Director Name]])</f>
        <v>1</v>
      </c>
      <c r="G1371" cm="1">
        <f t="array" ref="G1371">PERCENTILE(IF(Table1[Director Name] = Table1113[[#This Row],[Director Name]],Table1[imdb_score]),0.25)</f>
        <v>5.6</v>
      </c>
      <c r="H1371" cm="1">
        <f t="array" ref="H1371">PERCENTILE(IF(Table1[Director Name] = Table1113[[#This Row],[Director Name]],Table1[imdb_score]),0.5)</f>
        <v>5.6</v>
      </c>
      <c r="I1371" cm="1">
        <f t="array" ref="I1371">PERCENTILE(IF(Table1[Director Name] = Table1113[[#This Row],[Director Name]],Table1[imdb_score]),0.75)</f>
        <v>5.6</v>
      </c>
      <c r="J1371" cm="1">
        <f t="array" ref="J1371">PERCENTILE(IF(Table1[Director Name] = Table1113[[#This Row],[Director Name]],Table1[imdb_score]),1)</f>
        <v>5.6</v>
      </c>
    </row>
    <row r="1372" spans="4:10" hidden="1">
      <c r="D1372" t="s">
        <v>3548</v>
      </c>
      <c r="E1372">
        <f>AVERAGEIF(Table1[Director Name],Table1113[[#This Row],[Director Name]],Table1[imdb_score])</f>
        <v>5.6</v>
      </c>
      <c r="F1372">
        <f>COUNTIF(Table1[Director Name],Table1113[[#This Row],[Director Name]])</f>
        <v>1</v>
      </c>
      <c r="G1372" cm="1">
        <f t="array" ref="G1372">PERCENTILE(IF(Table1[Director Name] = Table1113[[#This Row],[Director Name]],Table1[imdb_score]),0.25)</f>
        <v>5.6</v>
      </c>
      <c r="H1372" cm="1">
        <f t="array" ref="H1372">PERCENTILE(IF(Table1[Director Name] = Table1113[[#This Row],[Director Name]],Table1[imdb_score]),0.5)</f>
        <v>5.6</v>
      </c>
      <c r="I1372" cm="1">
        <f t="array" ref="I1372">PERCENTILE(IF(Table1[Director Name] = Table1113[[#This Row],[Director Name]],Table1[imdb_score]),0.75)</f>
        <v>5.6</v>
      </c>
      <c r="J1372" cm="1">
        <f t="array" ref="J1372">PERCENTILE(IF(Table1[Director Name] = Table1113[[#This Row],[Director Name]],Table1[imdb_score]),1)</f>
        <v>5.6</v>
      </c>
    </row>
    <row r="1373" spans="4:10" hidden="1">
      <c r="D1373" t="s">
        <v>3550</v>
      </c>
      <c r="E1373">
        <f>AVERAGEIF(Table1[Director Name],Table1113[[#This Row],[Director Name]],Table1[imdb_score])</f>
        <v>5.6</v>
      </c>
      <c r="F1373">
        <f>COUNTIF(Table1[Director Name],Table1113[[#This Row],[Director Name]])</f>
        <v>1</v>
      </c>
      <c r="G1373" cm="1">
        <f t="array" ref="G1373">PERCENTILE(IF(Table1[Director Name] = Table1113[[#This Row],[Director Name]],Table1[imdb_score]),0.25)</f>
        <v>5.6</v>
      </c>
      <c r="H1373" cm="1">
        <f t="array" ref="H1373">PERCENTILE(IF(Table1[Director Name] = Table1113[[#This Row],[Director Name]],Table1[imdb_score]),0.5)</f>
        <v>5.6</v>
      </c>
      <c r="I1373" cm="1">
        <f t="array" ref="I1373">PERCENTILE(IF(Table1[Director Name] = Table1113[[#This Row],[Director Name]],Table1[imdb_score]),0.75)</f>
        <v>5.6</v>
      </c>
      <c r="J1373" cm="1">
        <f t="array" ref="J1373">PERCENTILE(IF(Table1[Director Name] = Table1113[[#This Row],[Director Name]],Table1[imdb_score]),1)</f>
        <v>5.6</v>
      </c>
    </row>
    <row r="1374" spans="4:10" hidden="1">
      <c r="D1374" t="s">
        <v>3574</v>
      </c>
      <c r="E1374">
        <f>AVERAGEIF(Table1[Director Name],Table1113[[#This Row],[Director Name]],Table1[imdb_score])</f>
        <v>5.6</v>
      </c>
      <c r="F1374">
        <f>COUNTIF(Table1[Director Name],Table1113[[#This Row],[Director Name]])</f>
        <v>1</v>
      </c>
      <c r="G1374" cm="1">
        <f t="array" ref="G1374">PERCENTILE(IF(Table1[Director Name] = Table1113[[#This Row],[Director Name]],Table1[imdb_score]),0.25)</f>
        <v>5.6</v>
      </c>
      <c r="H1374" cm="1">
        <f t="array" ref="H1374">PERCENTILE(IF(Table1[Director Name] = Table1113[[#This Row],[Director Name]],Table1[imdb_score]),0.5)</f>
        <v>5.6</v>
      </c>
      <c r="I1374" cm="1">
        <f t="array" ref="I1374">PERCENTILE(IF(Table1[Director Name] = Table1113[[#This Row],[Director Name]],Table1[imdb_score]),0.75)</f>
        <v>5.6</v>
      </c>
      <c r="J1374" cm="1">
        <f t="array" ref="J1374">PERCENTILE(IF(Table1[Director Name] = Table1113[[#This Row],[Director Name]],Table1[imdb_score]),1)</f>
        <v>5.6</v>
      </c>
    </row>
    <row r="1375" spans="4:10" hidden="1">
      <c r="D1375" t="s">
        <v>2963</v>
      </c>
      <c r="E1375">
        <f>AVERAGEIF(Table1[Director Name],Table1113[[#This Row],[Director Name]],Table1[imdb_score])</f>
        <v>5.6</v>
      </c>
      <c r="F1375">
        <f>COUNTIF(Table1[Director Name],Table1113[[#This Row],[Director Name]])</f>
        <v>1</v>
      </c>
      <c r="G1375" cm="1">
        <f t="array" ref="G1375">PERCENTILE(IF(Table1[Director Name] = Table1113[[#This Row],[Director Name]],Table1[imdb_score]),0.25)</f>
        <v>5.6</v>
      </c>
      <c r="H1375" cm="1">
        <f t="array" ref="H1375">PERCENTILE(IF(Table1[Director Name] = Table1113[[#This Row],[Director Name]],Table1[imdb_score]),0.5)</f>
        <v>5.6</v>
      </c>
      <c r="I1375" cm="1">
        <f t="array" ref="I1375">PERCENTILE(IF(Table1[Director Name] = Table1113[[#This Row],[Director Name]],Table1[imdb_score]),0.75)</f>
        <v>5.6</v>
      </c>
      <c r="J1375" cm="1">
        <f t="array" ref="J1375">PERCENTILE(IF(Table1[Director Name] = Table1113[[#This Row],[Director Name]],Table1[imdb_score]),1)</f>
        <v>5.6</v>
      </c>
    </row>
    <row r="1376" spans="4:10" hidden="1">
      <c r="D1376" t="s">
        <v>3895</v>
      </c>
      <c r="E1376">
        <f>AVERAGEIF(Table1[Director Name],Table1113[[#This Row],[Director Name]],Table1[imdb_score])</f>
        <v>5.6</v>
      </c>
      <c r="F1376">
        <f>COUNTIF(Table1[Director Name],Table1113[[#This Row],[Director Name]])</f>
        <v>1</v>
      </c>
      <c r="G1376" cm="1">
        <f t="array" ref="G1376">PERCENTILE(IF(Table1[Director Name] = Table1113[[#This Row],[Director Name]],Table1[imdb_score]),0.25)</f>
        <v>5.6</v>
      </c>
      <c r="H1376" cm="1">
        <f t="array" ref="H1376">PERCENTILE(IF(Table1[Director Name] = Table1113[[#This Row],[Director Name]],Table1[imdb_score]),0.5)</f>
        <v>5.6</v>
      </c>
      <c r="I1376" cm="1">
        <f t="array" ref="I1376">PERCENTILE(IF(Table1[Director Name] = Table1113[[#This Row],[Director Name]],Table1[imdb_score]),0.75)</f>
        <v>5.6</v>
      </c>
      <c r="J1376" cm="1">
        <f t="array" ref="J1376">PERCENTILE(IF(Table1[Director Name] = Table1113[[#This Row],[Director Name]],Table1[imdb_score]),1)</f>
        <v>5.6</v>
      </c>
    </row>
    <row r="1377" spans="4:10" hidden="1">
      <c r="D1377" t="s">
        <v>2885</v>
      </c>
      <c r="E1377">
        <f>AVERAGEIF(Table1[Director Name],Table1113[[#This Row],[Director Name]],Table1[imdb_score])</f>
        <v>5.6</v>
      </c>
      <c r="F1377">
        <f>COUNTIF(Table1[Director Name],Table1113[[#This Row],[Director Name]])</f>
        <v>1</v>
      </c>
      <c r="G1377" cm="1">
        <f t="array" ref="G1377">PERCENTILE(IF(Table1[Director Name] = Table1113[[#This Row],[Director Name]],Table1[imdb_score]),0.25)</f>
        <v>5.6</v>
      </c>
      <c r="H1377" cm="1">
        <f t="array" ref="H1377">PERCENTILE(IF(Table1[Director Name] = Table1113[[#This Row],[Director Name]],Table1[imdb_score]),0.5)</f>
        <v>5.6</v>
      </c>
      <c r="I1377" cm="1">
        <f t="array" ref="I1377">PERCENTILE(IF(Table1[Director Name] = Table1113[[#This Row],[Director Name]],Table1[imdb_score]),0.75)</f>
        <v>5.6</v>
      </c>
      <c r="J1377" cm="1">
        <f t="array" ref="J1377">PERCENTILE(IF(Table1[Director Name] = Table1113[[#This Row],[Director Name]],Table1[imdb_score]),1)</f>
        <v>5.6</v>
      </c>
    </row>
    <row r="1378" spans="4:10" hidden="1">
      <c r="D1378" t="s">
        <v>2619</v>
      </c>
      <c r="E1378">
        <f>AVERAGEIF(Table1[Director Name],Table1113[[#This Row],[Director Name]],Table1[imdb_score])</f>
        <v>5.6</v>
      </c>
      <c r="F1378">
        <f>COUNTIF(Table1[Director Name],Table1113[[#This Row],[Director Name]])</f>
        <v>1</v>
      </c>
      <c r="G1378" cm="1">
        <f t="array" ref="G1378">PERCENTILE(IF(Table1[Director Name] = Table1113[[#This Row],[Director Name]],Table1[imdb_score]),0.25)</f>
        <v>5.6</v>
      </c>
      <c r="H1378" cm="1">
        <f t="array" ref="H1378">PERCENTILE(IF(Table1[Director Name] = Table1113[[#This Row],[Director Name]],Table1[imdb_score]),0.5)</f>
        <v>5.6</v>
      </c>
      <c r="I1378" cm="1">
        <f t="array" ref="I1378">PERCENTILE(IF(Table1[Director Name] = Table1113[[#This Row],[Director Name]],Table1[imdb_score]),0.75)</f>
        <v>5.6</v>
      </c>
      <c r="J1378" cm="1">
        <f t="array" ref="J1378">PERCENTILE(IF(Table1[Director Name] = Table1113[[#This Row],[Director Name]],Table1[imdb_score]),1)</f>
        <v>5.6</v>
      </c>
    </row>
    <row r="1379" spans="4:10" hidden="1">
      <c r="D1379" t="s">
        <v>4340</v>
      </c>
      <c r="E1379">
        <f>AVERAGEIF(Table1[Director Name],Table1113[[#This Row],[Director Name]],Table1[imdb_score])</f>
        <v>5.6</v>
      </c>
      <c r="F1379">
        <f>COUNTIF(Table1[Director Name],Table1113[[#This Row],[Director Name]])</f>
        <v>1</v>
      </c>
      <c r="G1379" cm="1">
        <f t="array" ref="G1379">PERCENTILE(IF(Table1[Director Name] = Table1113[[#This Row],[Director Name]],Table1[imdb_score]),0.25)</f>
        <v>5.6</v>
      </c>
      <c r="H1379" cm="1">
        <f t="array" ref="H1379">PERCENTILE(IF(Table1[Director Name] = Table1113[[#This Row],[Director Name]],Table1[imdb_score]),0.5)</f>
        <v>5.6</v>
      </c>
      <c r="I1379" cm="1">
        <f t="array" ref="I1379">PERCENTILE(IF(Table1[Director Name] = Table1113[[#This Row],[Director Name]],Table1[imdb_score]),0.75)</f>
        <v>5.6</v>
      </c>
      <c r="J1379" cm="1">
        <f t="array" ref="J1379">PERCENTILE(IF(Table1[Director Name] = Table1113[[#This Row],[Director Name]],Table1[imdb_score]),1)</f>
        <v>5.6</v>
      </c>
    </row>
    <row r="1380" spans="4:10" hidden="1">
      <c r="D1380" t="s">
        <v>4446</v>
      </c>
      <c r="E1380">
        <f>AVERAGEIF(Table1[Director Name],Table1113[[#This Row],[Director Name]],Table1[imdb_score])</f>
        <v>5.6</v>
      </c>
      <c r="F1380">
        <f>COUNTIF(Table1[Director Name],Table1113[[#This Row],[Director Name]])</f>
        <v>1</v>
      </c>
      <c r="G1380" cm="1">
        <f t="array" ref="G1380">PERCENTILE(IF(Table1[Director Name] = Table1113[[#This Row],[Director Name]],Table1[imdb_score]),0.25)</f>
        <v>5.6</v>
      </c>
      <c r="H1380" cm="1">
        <f t="array" ref="H1380">PERCENTILE(IF(Table1[Director Name] = Table1113[[#This Row],[Director Name]],Table1[imdb_score]),0.5)</f>
        <v>5.6</v>
      </c>
      <c r="I1380" cm="1">
        <f t="array" ref="I1380">PERCENTILE(IF(Table1[Director Name] = Table1113[[#This Row],[Director Name]],Table1[imdb_score]),0.75)</f>
        <v>5.6</v>
      </c>
      <c r="J1380" cm="1">
        <f t="array" ref="J1380">PERCENTILE(IF(Table1[Director Name] = Table1113[[#This Row],[Director Name]],Table1[imdb_score]),1)</f>
        <v>5.6</v>
      </c>
    </row>
    <row r="1381" spans="4:10" hidden="1">
      <c r="D1381" t="s">
        <v>4474</v>
      </c>
      <c r="E1381">
        <f>AVERAGEIF(Table1[Director Name],Table1113[[#This Row],[Director Name]],Table1[imdb_score])</f>
        <v>5.6</v>
      </c>
      <c r="F1381">
        <f>COUNTIF(Table1[Director Name],Table1113[[#This Row],[Director Name]])</f>
        <v>1</v>
      </c>
      <c r="G1381" cm="1">
        <f t="array" ref="G1381">PERCENTILE(IF(Table1[Director Name] = Table1113[[#This Row],[Director Name]],Table1[imdb_score]),0.25)</f>
        <v>5.6</v>
      </c>
      <c r="H1381" cm="1">
        <f t="array" ref="H1381">PERCENTILE(IF(Table1[Director Name] = Table1113[[#This Row],[Director Name]],Table1[imdb_score]),0.5)</f>
        <v>5.6</v>
      </c>
      <c r="I1381" cm="1">
        <f t="array" ref="I1381">PERCENTILE(IF(Table1[Director Name] = Table1113[[#This Row],[Director Name]],Table1[imdb_score]),0.75)</f>
        <v>5.6</v>
      </c>
      <c r="J1381" cm="1">
        <f t="array" ref="J1381">PERCENTILE(IF(Table1[Director Name] = Table1113[[#This Row],[Director Name]],Table1[imdb_score]),1)</f>
        <v>5.6</v>
      </c>
    </row>
    <row r="1382" spans="4:10" hidden="1">
      <c r="D1382" t="s">
        <v>4510</v>
      </c>
      <c r="E1382">
        <f>AVERAGEIF(Table1[Director Name],Table1113[[#This Row],[Director Name]],Table1[imdb_score])</f>
        <v>5.6</v>
      </c>
      <c r="F1382">
        <f>COUNTIF(Table1[Director Name],Table1113[[#This Row],[Director Name]])</f>
        <v>1</v>
      </c>
      <c r="G1382" cm="1">
        <f t="array" ref="G1382">PERCENTILE(IF(Table1[Director Name] = Table1113[[#This Row],[Director Name]],Table1[imdb_score]),0.25)</f>
        <v>5.6</v>
      </c>
      <c r="H1382" cm="1">
        <f t="array" ref="H1382">PERCENTILE(IF(Table1[Director Name] = Table1113[[#This Row],[Director Name]],Table1[imdb_score]),0.5)</f>
        <v>5.6</v>
      </c>
      <c r="I1382" cm="1">
        <f t="array" ref="I1382">PERCENTILE(IF(Table1[Director Name] = Table1113[[#This Row],[Director Name]],Table1[imdb_score]),0.75)</f>
        <v>5.6</v>
      </c>
      <c r="J1382" cm="1">
        <f t="array" ref="J1382">PERCENTILE(IF(Table1[Director Name] = Table1113[[#This Row],[Director Name]],Table1[imdb_score]),1)</f>
        <v>5.6</v>
      </c>
    </row>
    <row r="1383" spans="4:10" hidden="1">
      <c r="D1383" t="s">
        <v>4551</v>
      </c>
      <c r="E1383">
        <f>AVERAGEIF(Table1[Director Name],Table1113[[#This Row],[Director Name]],Table1[imdb_score])</f>
        <v>5.6</v>
      </c>
      <c r="F1383">
        <f>COUNTIF(Table1[Director Name],Table1113[[#This Row],[Director Name]])</f>
        <v>1</v>
      </c>
      <c r="G1383" cm="1">
        <f t="array" ref="G1383">PERCENTILE(IF(Table1[Director Name] = Table1113[[#This Row],[Director Name]],Table1[imdb_score]),0.25)</f>
        <v>5.6</v>
      </c>
      <c r="H1383" cm="1">
        <f t="array" ref="H1383">PERCENTILE(IF(Table1[Director Name] = Table1113[[#This Row],[Director Name]],Table1[imdb_score]),0.5)</f>
        <v>5.6</v>
      </c>
      <c r="I1383" cm="1">
        <f t="array" ref="I1383">PERCENTILE(IF(Table1[Director Name] = Table1113[[#This Row],[Director Name]],Table1[imdb_score]),0.75)</f>
        <v>5.6</v>
      </c>
      <c r="J1383" cm="1">
        <f t="array" ref="J1383">PERCENTILE(IF(Table1[Director Name] = Table1113[[#This Row],[Director Name]],Table1[imdb_score]),1)</f>
        <v>5.6</v>
      </c>
    </row>
    <row r="1384" spans="4:10" hidden="1">
      <c r="D1384" t="s">
        <v>2092</v>
      </c>
      <c r="E1384">
        <f>AVERAGEIF(Table1[Director Name],Table1113[[#This Row],[Director Name]],Table1[imdb_score])</f>
        <v>5.6</v>
      </c>
      <c r="F1384">
        <f>COUNTIF(Table1[Director Name],Table1113[[#This Row],[Director Name]])</f>
        <v>1</v>
      </c>
      <c r="G1384" cm="1">
        <f t="array" ref="G1384">PERCENTILE(IF(Table1[Director Name] = Table1113[[#This Row],[Director Name]],Table1[imdb_score]),0.25)</f>
        <v>5.6</v>
      </c>
      <c r="H1384" cm="1">
        <f t="array" ref="H1384">PERCENTILE(IF(Table1[Director Name] = Table1113[[#This Row],[Director Name]],Table1[imdb_score]),0.5)</f>
        <v>5.6</v>
      </c>
      <c r="I1384" cm="1">
        <f t="array" ref="I1384">PERCENTILE(IF(Table1[Director Name] = Table1113[[#This Row],[Director Name]],Table1[imdb_score]),0.75)</f>
        <v>5.6</v>
      </c>
      <c r="J1384" cm="1">
        <f t="array" ref="J1384">PERCENTILE(IF(Table1[Director Name] = Table1113[[#This Row],[Director Name]],Table1[imdb_score]),1)</f>
        <v>5.6</v>
      </c>
    </row>
    <row r="1385" spans="4:10" hidden="1">
      <c r="D1385" t="s">
        <v>4755</v>
      </c>
      <c r="E1385">
        <f>AVERAGEIF(Table1[Director Name],Table1113[[#This Row],[Director Name]],Table1[imdb_score])</f>
        <v>5.6</v>
      </c>
      <c r="F1385">
        <f>COUNTIF(Table1[Director Name],Table1113[[#This Row],[Director Name]])</f>
        <v>1</v>
      </c>
      <c r="G1385" cm="1">
        <f t="array" ref="G1385">PERCENTILE(IF(Table1[Director Name] = Table1113[[#This Row],[Director Name]],Table1[imdb_score]),0.25)</f>
        <v>5.6</v>
      </c>
      <c r="H1385" cm="1">
        <f t="array" ref="H1385">PERCENTILE(IF(Table1[Director Name] = Table1113[[#This Row],[Director Name]],Table1[imdb_score]),0.5)</f>
        <v>5.6</v>
      </c>
      <c r="I1385" cm="1">
        <f t="array" ref="I1385">PERCENTILE(IF(Table1[Director Name] = Table1113[[#This Row],[Director Name]],Table1[imdb_score]),0.75)</f>
        <v>5.6</v>
      </c>
      <c r="J1385" cm="1">
        <f t="array" ref="J1385">PERCENTILE(IF(Table1[Director Name] = Table1113[[#This Row],[Director Name]],Table1[imdb_score]),1)</f>
        <v>5.6</v>
      </c>
    </row>
    <row r="1386" spans="4:10" hidden="1">
      <c r="D1386" t="s">
        <v>4793</v>
      </c>
      <c r="E1386">
        <f>AVERAGEIF(Table1[Director Name],Table1113[[#This Row],[Director Name]],Table1[imdb_score])</f>
        <v>5.6</v>
      </c>
      <c r="F1386">
        <f>COUNTIF(Table1[Director Name],Table1113[[#This Row],[Director Name]])</f>
        <v>1</v>
      </c>
      <c r="G1386" cm="1">
        <f t="array" ref="G1386">PERCENTILE(IF(Table1[Director Name] = Table1113[[#This Row],[Director Name]],Table1[imdb_score]),0.25)</f>
        <v>5.6</v>
      </c>
      <c r="H1386" cm="1">
        <f t="array" ref="H1386">PERCENTILE(IF(Table1[Director Name] = Table1113[[#This Row],[Director Name]],Table1[imdb_score]),0.5)</f>
        <v>5.6</v>
      </c>
      <c r="I1386" cm="1">
        <f t="array" ref="I1386">PERCENTILE(IF(Table1[Director Name] = Table1113[[#This Row],[Director Name]],Table1[imdb_score]),0.75)</f>
        <v>5.6</v>
      </c>
      <c r="J1386" cm="1">
        <f t="array" ref="J1386">PERCENTILE(IF(Table1[Director Name] = Table1113[[#This Row],[Director Name]],Table1[imdb_score]),1)</f>
        <v>5.6</v>
      </c>
    </row>
    <row r="1387" spans="4:10" hidden="1">
      <c r="D1387" t="s">
        <v>4852</v>
      </c>
      <c r="E1387">
        <f>AVERAGEIF(Table1[Director Name],Table1113[[#This Row],[Director Name]],Table1[imdb_score])</f>
        <v>5.6</v>
      </c>
      <c r="F1387">
        <f>COUNTIF(Table1[Director Name],Table1113[[#This Row],[Director Name]])</f>
        <v>1</v>
      </c>
      <c r="G1387" cm="1">
        <f t="array" ref="G1387">PERCENTILE(IF(Table1[Director Name] = Table1113[[#This Row],[Director Name]],Table1[imdb_score]),0.25)</f>
        <v>5.6</v>
      </c>
      <c r="H1387" cm="1">
        <f t="array" ref="H1387">PERCENTILE(IF(Table1[Director Name] = Table1113[[#This Row],[Director Name]],Table1[imdb_score]),0.5)</f>
        <v>5.6</v>
      </c>
      <c r="I1387" cm="1">
        <f t="array" ref="I1387">PERCENTILE(IF(Table1[Director Name] = Table1113[[#This Row],[Director Name]],Table1[imdb_score]),0.75)</f>
        <v>5.6</v>
      </c>
      <c r="J1387" cm="1">
        <f t="array" ref="J1387">PERCENTILE(IF(Table1[Director Name] = Table1113[[#This Row],[Director Name]],Table1[imdb_score]),1)</f>
        <v>5.6</v>
      </c>
    </row>
    <row r="1388" spans="4:10" hidden="1">
      <c r="D1388" t="s">
        <v>4881</v>
      </c>
      <c r="E1388">
        <f>AVERAGEIF(Table1[Director Name],Table1113[[#This Row],[Director Name]],Table1[imdb_score])</f>
        <v>5.6</v>
      </c>
      <c r="F1388">
        <f>COUNTIF(Table1[Director Name],Table1113[[#This Row],[Director Name]])</f>
        <v>1</v>
      </c>
      <c r="G1388" cm="1">
        <f t="array" ref="G1388">PERCENTILE(IF(Table1[Director Name] = Table1113[[#This Row],[Director Name]],Table1[imdb_score]),0.25)</f>
        <v>5.6</v>
      </c>
      <c r="H1388" cm="1">
        <f t="array" ref="H1388">PERCENTILE(IF(Table1[Director Name] = Table1113[[#This Row],[Director Name]],Table1[imdb_score]),0.5)</f>
        <v>5.6</v>
      </c>
      <c r="I1388" cm="1">
        <f t="array" ref="I1388">PERCENTILE(IF(Table1[Director Name] = Table1113[[#This Row],[Director Name]],Table1[imdb_score]),0.75)</f>
        <v>5.6</v>
      </c>
      <c r="J1388" cm="1">
        <f t="array" ref="J1388">PERCENTILE(IF(Table1[Director Name] = Table1113[[#This Row],[Director Name]],Table1[imdb_score]),1)</f>
        <v>5.6</v>
      </c>
    </row>
    <row r="1389" spans="4:10" hidden="1">
      <c r="D1389" t="s">
        <v>4952</v>
      </c>
      <c r="E1389">
        <f>AVERAGEIF(Table1[Director Name],Table1113[[#This Row],[Director Name]],Table1[imdb_score])</f>
        <v>5.6</v>
      </c>
      <c r="F1389">
        <f>COUNTIF(Table1[Director Name],Table1113[[#This Row],[Director Name]])</f>
        <v>1</v>
      </c>
      <c r="G1389" cm="1">
        <f t="array" ref="G1389">PERCENTILE(IF(Table1[Director Name] = Table1113[[#This Row],[Director Name]],Table1[imdb_score]),0.25)</f>
        <v>5.6</v>
      </c>
      <c r="H1389" cm="1">
        <f t="array" ref="H1389">PERCENTILE(IF(Table1[Director Name] = Table1113[[#This Row],[Director Name]],Table1[imdb_score]),0.5)</f>
        <v>5.6</v>
      </c>
      <c r="I1389" cm="1">
        <f t="array" ref="I1389">PERCENTILE(IF(Table1[Director Name] = Table1113[[#This Row],[Director Name]],Table1[imdb_score]),0.75)</f>
        <v>5.6</v>
      </c>
      <c r="J1389" cm="1">
        <f t="array" ref="J1389">PERCENTILE(IF(Table1[Director Name] = Table1113[[#This Row],[Director Name]],Table1[imdb_score]),1)</f>
        <v>5.6</v>
      </c>
    </row>
    <row r="1390" spans="4:10" hidden="1">
      <c r="D1390" t="s">
        <v>5005</v>
      </c>
      <c r="E1390">
        <f>AVERAGEIF(Table1[Director Name],Table1113[[#This Row],[Director Name]],Table1[imdb_score])</f>
        <v>5.6</v>
      </c>
      <c r="F1390">
        <f>COUNTIF(Table1[Director Name],Table1113[[#This Row],[Director Name]])</f>
        <v>1</v>
      </c>
      <c r="G1390" cm="1">
        <f t="array" ref="G1390">PERCENTILE(IF(Table1[Director Name] = Table1113[[#This Row],[Director Name]],Table1[imdb_score]),0.25)</f>
        <v>5.6</v>
      </c>
      <c r="H1390" cm="1">
        <f t="array" ref="H1390">PERCENTILE(IF(Table1[Director Name] = Table1113[[#This Row],[Director Name]],Table1[imdb_score]),0.5)</f>
        <v>5.6</v>
      </c>
      <c r="I1390" cm="1">
        <f t="array" ref="I1390">PERCENTILE(IF(Table1[Director Name] = Table1113[[#This Row],[Director Name]],Table1[imdb_score]),0.75)</f>
        <v>5.6</v>
      </c>
      <c r="J1390" cm="1">
        <f t="array" ref="J1390">PERCENTILE(IF(Table1[Director Name] = Table1113[[#This Row],[Director Name]],Table1[imdb_score]),1)</f>
        <v>5.6</v>
      </c>
    </row>
    <row r="1391" spans="4:10" hidden="1">
      <c r="D1391" t="s">
        <v>5010</v>
      </c>
      <c r="E1391">
        <f>AVERAGEIF(Table1[Director Name],Table1113[[#This Row],[Director Name]],Table1[imdb_score])</f>
        <v>5.6</v>
      </c>
      <c r="F1391">
        <f>COUNTIF(Table1[Director Name],Table1113[[#This Row],[Director Name]])</f>
        <v>1</v>
      </c>
      <c r="G1391" cm="1">
        <f t="array" ref="G1391">PERCENTILE(IF(Table1[Director Name] = Table1113[[#This Row],[Director Name]],Table1[imdb_score]),0.25)</f>
        <v>5.6</v>
      </c>
      <c r="H1391" cm="1">
        <f t="array" ref="H1391">PERCENTILE(IF(Table1[Director Name] = Table1113[[#This Row],[Director Name]],Table1[imdb_score]),0.5)</f>
        <v>5.6</v>
      </c>
      <c r="I1391" cm="1">
        <f t="array" ref="I1391">PERCENTILE(IF(Table1[Director Name] = Table1113[[#This Row],[Director Name]],Table1[imdb_score]),0.75)</f>
        <v>5.6</v>
      </c>
      <c r="J1391" cm="1">
        <f t="array" ref="J1391">PERCENTILE(IF(Table1[Director Name] = Table1113[[#This Row],[Director Name]],Table1[imdb_score]),1)</f>
        <v>5.6</v>
      </c>
    </row>
    <row r="1392" spans="4:10" hidden="1">
      <c r="D1392" t="s">
        <v>5016</v>
      </c>
      <c r="E1392">
        <f>AVERAGEIF(Table1[Director Name],Table1113[[#This Row],[Director Name]],Table1[imdb_score])</f>
        <v>5.6</v>
      </c>
      <c r="F1392">
        <f>COUNTIF(Table1[Director Name],Table1113[[#This Row],[Director Name]])</f>
        <v>1</v>
      </c>
      <c r="G1392" cm="1">
        <f t="array" ref="G1392">PERCENTILE(IF(Table1[Director Name] = Table1113[[#This Row],[Director Name]],Table1[imdb_score]),0.25)</f>
        <v>5.6</v>
      </c>
      <c r="H1392" cm="1">
        <f t="array" ref="H1392">PERCENTILE(IF(Table1[Director Name] = Table1113[[#This Row],[Director Name]],Table1[imdb_score]),0.5)</f>
        <v>5.6</v>
      </c>
      <c r="I1392" cm="1">
        <f t="array" ref="I1392">PERCENTILE(IF(Table1[Director Name] = Table1113[[#This Row],[Director Name]],Table1[imdb_score]),0.75)</f>
        <v>5.6</v>
      </c>
      <c r="J1392" cm="1">
        <f t="array" ref="J1392">PERCENTILE(IF(Table1[Director Name] = Table1113[[#This Row],[Director Name]],Table1[imdb_score]),1)</f>
        <v>5.6</v>
      </c>
    </row>
    <row r="1393" spans="4:10" hidden="1">
      <c r="D1393" t="s">
        <v>5050</v>
      </c>
      <c r="E1393">
        <f>AVERAGEIF(Table1[Director Name],Table1113[[#This Row],[Director Name]],Table1[imdb_score])</f>
        <v>5.6</v>
      </c>
      <c r="F1393">
        <f>COUNTIF(Table1[Director Name],Table1113[[#This Row],[Director Name]])</f>
        <v>1</v>
      </c>
      <c r="G1393" cm="1">
        <f t="array" ref="G1393">PERCENTILE(IF(Table1[Director Name] = Table1113[[#This Row],[Director Name]],Table1[imdb_score]),0.25)</f>
        <v>5.6</v>
      </c>
      <c r="H1393" cm="1">
        <f t="array" ref="H1393">PERCENTILE(IF(Table1[Director Name] = Table1113[[#This Row],[Director Name]],Table1[imdb_score]),0.5)</f>
        <v>5.6</v>
      </c>
      <c r="I1393" cm="1">
        <f t="array" ref="I1393">PERCENTILE(IF(Table1[Director Name] = Table1113[[#This Row],[Director Name]],Table1[imdb_score]),0.75)</f>
        <v>5.6</v>
      </c>
      <c r="J1393" cm="1">
        <f t="array" ref="J1393">PERCENTILE(IF(Table1[Director Name] = Table1113[[#This Row],[Director Name]],Table1[imdb_score]),1)</f>
        <v>5.6</v>
      </c>
    </row>
    <row r="1394" spans="4:10" hidden="1">
      <c r="D1394" t="s">
        <v>5299</v>
      </c>
      <c r="E1394">
        <f>AVERAGEIF(Table1[Director Name],Table1113[[#This Row],[Director Name]],Table1[imdb_score])</f>
        <v>5.6</v>
      </c>
      <c r="F1394">
        <f>COUNTIF(Table1[Director Name],Table1113[[#This Row],[Director Name]])</f>
        <v>1</v>
      </c>
      <c r="G1394" cm="1">
        <f t="array" ref="G1394">PERCENTILE(IF(Table1[Director Name] = Table1113[[#This Row],[Director Name]],Table1[imdb_score]),0.25)</f>
        <v>5.6</v>
      </c>
      <c r="H1394" cm="1">
        <f t="array" ref="H1394">PERCENTILE(IF(Table1[Director Name] = Table1113[[#This Row],[Director Name]],Table1[imdb_score]),0.5)</f>
        <v>5.6</v>
      </c>
      <c r="I1394" cm="1">
        <f t="array" ref="I1394">PERCENTILE(IF(Table1[Director Name] = Table1113[[#This Row],[Director Name]],Table1[imdb_score]),0.75)</f>
        <v>5.6</v>
      </c>
      <c r="J1394" cm="1">
        <f t="array" ref="J1394">PERCENTILE(IF(Table1[Director Name] = Table1113[[#This Row],[Director Name]],Table1[imdb_score]),1)</f>
        <v>5.6</v>
      </c>
    </row>
    <row r="1395" spans="4:10" hidden="1">
      <c r="D1395" t="s">
        <v>3927</v>
      </c>
      <c r="E1395">
        <f>AVERAGEIF(Table1[Director Name],Table1113[[#This Row],[Director Name]],Table1[imdb_score])</f>
        <v>5.6</v>
      </c>
      <c r="F1395">
        <f>COUNTIF(Table1[Director Name],Table1113[[#This Row],[Director Name]])</f>
        <v>1</v>
      </c>
      <c r="G1395" cm="1">
        <f t="array" ref="G1395">PERCENTILE(IF(Table1[Director Name] = Table1113[[#This Row],[Director Name]],Table1[imdb_score]),0.25)</f>
        <v>5.6</v>
      </c>
      <c r="H1395" cm="1">
        <f t="array" ref="H1395">PERCENTILE(IF(Table1[Director Name] = Table1113[[#This Row],[Director Name]],Table1[imdb_score]),0.5)</f>
        <v>5.6</v>
      </c>
      <c r="I1395" cm="1">
        <f t="array" ref="I1395">PERCENTILE(IF(Table1[Director Name] = Table1113[[#This Row],[Director Name]],Table1[imdb_score]),0.75)</f>
        <v>5.6</v>
      </c>
      <c r="J1395" cm="1">
        <f t="array" ref="J1395">PERCENTILE(IF(Table1[Director Name] = Table1113[[#This Row],[Director Name]],Table1[imdb_score]),1)</f>
        <v>5.6</v>
      </c>
    </row>
    <row r="1396" spans="4:10" hidden="1">
      <c r="D1396" t="s">
        <v>3767</v>
      </c>
      <c r="E1396">
        <f>AVERAGEIF(Table1[Director Name],Table1113[[#This Row],[Director Name]],Table1[imdb_score])</f>
        <v>5.6</v>
      </c>
      <c r="F1396">
        <f>COUNTIF(Table1[Director Name],Table1113[[#This Row],[Director Name]])</f>
        <v>1</v>
      </c>
      <c r="G1396" cm="1">
        <f t="array" ref="G1396">PERCENTILE(IF(Table1[Director Name] = Table1113[[#This Row],[Director Name]],Table1[imdb_score]),0.25)</f>
        <v>5.6</v>
      </c>
      <c r="H1396" cm="1">
        <f t="array" ref="H1396">PERCENTILE(IF(Table1[Director Name] = Table1113[[#This Row],[Director Name]],Table1[imdb_score]),0.5)</f>
        <v>5.6</v>
      </c>
      <c r="I1396" cm="1">
        <f t="array" ref="I1396">PERCENTILE(IF(Table1[Director Name] = Table1113[[#This Row],[Director Name]],Table1[imdb_score]),0.75)</f>
        <v>5.6</v>
      </c>
      <c r="J1396" cm="1">
        <f t="array" ref="J1396">PERCENTILE(IF(Table1[Director Name] = Table1113[[#This Row],[Director Name]],Table1[imdb_score]),1)</f>
        <v>5.6</v>
      </c>
    </row>
    <row r="1397" spans="4:10" hidden="1">
      <c r="D1397" t="s">
        <v>5424</v>
      </c>
      <c r="E1397">
        <f>AVERAGEIF(Table1[Director Name],Table1113[[#This Row],[Director Name]],Table1[imdb_score])</f>
        <v>5.6</v>
      </c>
      <c r="F1397">
        <f>COUNTIF(Table1[Director Name],Table1113[[#This Row],[Director Name]])</f>
        <v>1</v>
      </c>
      <c r="G1397" cm="1">
        <f t="array" ref="G1397">PERCENTILE(IF(Table1[Director Name] = Table1113[[#This Row],[Director Name]],Table1[imdb_score]),0.25)</f>
        <v>5.6</v>
      </c>
      <c r="H1397" cm="1">
        <f t="array" ref="H1397">PERCENTILE(IF(Table1[Director Name] = Table1113[[#This Row],[Director Name]],Table1[imdb_score]),0.5)</f>
        <v>5.6</v>
      </c>
      <c r="I1397" cm="1">
        <f t="array" ref="I1397">PERCENTILE(IF(Table1[Director Name] = Table1113[[#This Row],[Director Name]],Table1[imdb_score]),0.75)</f>
        <v>5.6</v>
      </c>
      <c r="J1397" cm="1">
        <f t="array" ref="J1397">PERCENTILE(IF(Table1[Director Name] = Table1113[[#This Row],[Director Name]],Table1[imdb_score]),1)</f>
        <v>5.6</v>
      </c>
    </row>
    <row r="1398" spans="4:10" hidden="1">
      <c r="D1398" t="s">
        <v>5607</v>
      </c>
      <c r="E1398">
        <f>AVERAGEIF(Table1[Director Name],Table1113[[#This Row],[Director Name]],Table1[imdb_score])</f>
        <v>5.6</v>
      </c>
      <c r="F1398">
        <f>COUNTIF(Table1[Director Name],Table1113[[#This Row],[Director Name]])</f>
        <v>1</v>
      </c>
      <c r="G1398" cm="1">
        <f t="array" ref="G1398">PERCENTILE(IF(Table1[Director Name] = Table1113[[#This Row],[Director Name]],Table1[imdb_score]),0.25)</f>
        <v>5.6</v>
      </c>
      <c r="H1398" cm="1">
        <f t="array" ref="H1398">PERCENTILE(IF(Table1[Director Name] = Table1113[[#This Row],[Director Name]],Table1[imdb_score]),0.5)</f>
        <v>5.6</v>
      </c>
      <c r="I1398" cm="1">
        <f t="array" ref="I1398">PERCENTILE(IF(Table1[Director Name] = Table1113[[#This Row],[Director Name]],Table1[imdb_score]),0.75)</f>
        <v>5.6</v>
      </c>
      <c r="J1398" cm="1">
        <f t="array" ref="J1398">PERCENTILE(IF(Table1[Director Name] = Table1113[[#This Row],[Director Name]],Table1[imdb_score]),1)</f>
        <v>5.6</v>
      </c>
    </row>
    <row r="1399" spans="4:10" hidden="1">
      <c r="D1399" t="s">
        <v>5868</v>
      </c>
      <c r="E1399">
        <f>AVERAGEIF(Table1[Director Name],Table1113[[#This Row],[Director Name]],Table1[imdb_score])</f>
        <v>5.6</v>
      </c>
      <c r="F1399">
        <f>COUNTIF(Table1[Director Name],Table1113[[#This Row],[Director Name]])</f>
        <v>1</v>
      </c>
      <c r="G1399" cm="1">
        <f t="array" ref="G1399">PERCENTILE(IF(Table1[Director Name] = Table1113[[#This Row],[Director Name]],Table1[imdb_score]),0.25)</f>
        <v>5.6</v>
      </c>
      <c r="H1399" cm="1">
        <f t="array" ref="H1399">PERCENTILE(IF(Table1[Director Name] = Table1113[[#This Row],[Director Name]],Table1[imdb_score]),0.5)</f>
        <v>5.6</v>
      </c>
      <c r="I1399" cm="1">
        <f t="array" ref="I1399">PERCENTILE(IF(Table1[Director Name] = Table1113[[#This Row],[Director Name]],Table1[imdb_score]),0.75)</f>
        <v>5.6</v>
      </c>
      <c r="J1399" cm="1">
        <f t="array" ref="J1399">PERCENTILE(IF(Table1[Director Name] = Table1113[[#This Row],[Director Name]],Table1[imdb_score]),1)</f>
        <v>5.6</v>
      </c>
    </row>
    <row r="1400" spans="4:10" hidden="1">
      <c r="D1400" t="s">
        <v>6115</v>
      </c>
      <c r="E1400">
        <f>AVERAGEIF(Table1[Director Name],Table1113[[#This Row],[Director Name]],Table1[imdb_score])</f>
        <v>5.6</v>
      </c>
      <c r="F1400">
        <f>COUNTIF(Table1[Director Name],Table1113[[#This Row],[Director Name]])</f>
        <v>1</v>
      </c>
      <c r="G1400" cm="1">
        <f t="array" ref="G1400">PERCENTILE(IF(Table1[Director Name] = Table1113[[#This Row],[Director Name]],Table1[imdb_score]),0.25)</f>
        <v>5.6</v>
      </c>
      <c r="H1400" cm="1">
        <f t="array" ref="H1400">PERCENTILE(IF(Table1[Director Name] = Table1113[[#This Row],[Director Name]],Table1[imdb_score]),0.5)</f>
        <v>5.6</v>
      </c>
      <c r="I1400" cm="1">
        <f t="array" ref="I1400">PERCENTILE(IF(Table1[Director Name] = Table1113[[#This Row],[Director Name]],Table1[imdb_score]),0.75)</f>
        <v>5.6</v>
      </c>
      <c r="J1400" cm="1">
        <f t="array" ref="J1400">PERCENTILE(IF(Table1[Director Name] = Table1113[[#This Row],[Director Name]],Table1[imdb_score]),1)</f>
        <v>5.6</v>
      </c>
    </row>
    <row r="1401" spans="4:10" hidden="1">
      <c r="D1401" t="s">
        <v>6425</v>
      </c>
      <c r="E1401">
        <f>AVERAGEIF(Table1[Director Name],Table1113[[#This Row],[Director Name]],Table1[imdb_score])</f>
        <v>5.6</v>
      </c>
      <c r="F1401">
        <f>COUNTIF(Table1[Director Name],Table1113[[#This Row],[Director Name]])</f>
        <v>1</v>
      </c>
      <c r="G1401" cm="1">
        <f t="array" ref="G1401">PERCENTILE(IF(Table1[Director Name] = Table1113[[#This Row],[Director Name]],Table1[imdb_score]),0.25)</f>
        <v>5.6</v>
      </c>
      <c r="H1401" cm="1">
        <f t="array" ref="H1401">PERCENTILE(IF(Table1[Director Name] = Table1113[[#This Row],[Director Name]],Table1[imdb_score]),0.5)</f>
        <v>5.6</v>
      </c>
      <c r="I1401" cm="1">
        <f t="array" ref="I1401">PERCENTILE(IF(Table1[Director Name] = Table1113[[#This Row],[Director Name]],Table1[imdb_score]),0.75)</f>
        <v>5.6</v>
      </c>
      <c r="J1401" cm="1">
        <f t="array" ref="J1401">PERCENTILE(IF(Table1[Director Name] = Table1113[[#This Row],[Director Name]],Table1[imdb_score]),1)</f>
        <v>5.6</v>
      </c>
    </row>
    <row r="1402" spans="4:10" hidden="1">
      <c r="D1402" t="s">
        <v>6480</v>
      </c>
      <c r="E1402">
        <f>AVERAGEIF(Table1[Director Name],Table1113[[#This Row],[Director Name]],Table1[imdb_score])</f>
        <v>5.6</v>
      </c>
      <c r="F1402">
        <f>COUNTIF(Table1[Director Name],Table1113[[#This Row],[Director Name]])</f>
        <v>1</v>
      </c>
      <c r="G1402" cm="1">
        <f t="array" ref="G1402">PERCENTILE(IF(Table1[Director Name] = Table1113[[#This Row],[Director Name]],Table1[imdb_score]),0.25)</f>
        <v>5.6</v>
      </c>
      <c r="H1402" cm="1">
        <f t="array" ref="H1402">PERCENTILE(IF(Table1[Director Name] = Table1113[[#This Row],[Director Name]],Table1[imdb_score]),0.5)</f>
        <v>5.6</v>
      </c>
      <c r="I1402" cm="1">
        <f t="array" ref="I1402">PERCENTILE(IF(Table1[Director Name] = Table1113[[#This Row],[Director Name]],Table1[imdb_score]),0.75)</f>
        <v>5.6</v>
      </c>
      <c r="J1402" cm="1">
        <f t="array" ref="J1402">PERCENTILE(IF(Table1[Director Name] = Table1113[[#This Row],[Director Name]],Table1[imdb_score]),1)</f>
        <v>5.6</v>
      </c>
    </row>
    <row r="1403" spans="4:10" hidden="1">
      <c r="D1403" t="s">
        <v>1723</v>
      </c>
      <c r="E1403">
        <f>AVERAGEIF(Table1[Director Name],Table1113[[#This Row],[Director Name]],Table1[imdb_score])</f>
        <v>5.5666666666666673</v>
      </c>
      <c r="F1403">
        <f>COUNTIF(Table1[Director Name],Table1113[[#This Row],[Director Name]])</f>
        <v>3</v>
      </c>
      <c r="G1403" cm="1">
        <f t="array" ref="G1403">PERCENTILE(IF(Table1[Director Name] = Table1113[[#This Row],[Director Name]],Table1[imdb_score]),0.25)</f>
        <v>5.4</v>
      </c>
      <c r="H1403" cm="1">
        <f t="array" ref="H1403">PERCENTILE(IF(Table1[Director Name] = Table1113[[#This Row],[Director Name]],Table1[imdb_score]),0.5)</f>
        <v>5.4</v>
      </c>
      <c r="I1403" cm="1">
        <f t="array" ref="I1403">PERCENTILE(IF(Table1[Director Name] = Table1113[[#This Row],[Director Name]],Table1[imdb_score]),0.75)</f>
        <v>5.65</v>
      </c>
      <c r="J1403" cm="1">
        <f t="array" ref="J1403">PERCENTILE(IF(Table1[Director Name] = Table1113[[#This Row],[Director Name]],Table1[imdb_score]),1)</f>
        <v>5.9</v>
      </c>
    </row>
    <row r="1404" spans="4:10" hidden="1">
      <c r="D1404" t="s">
        <v>1019</v>
      </c>
      <c r="E1404">
        <f>AVERAGEIF(Table1[Director Name],Table1113[[#This Row],[Director Name]],Table1[imdb_score])</f>
        <v>5.5600000000000005</v>
      </c>
      <c r="F1404">
        <f>COUNTIF(Table1[Director Name],Table1113[[#This Row],[Director Name]])</f>
        <v>5</v>
      </c>
      <c r="G1404" cm="1">
        <f t="array" ref="G1404">PERCENTILE(IF(Table1[Director Name] = Table1113[[#This Row],[Director Name]],Table1[imdb_score]),0.25)</f>
        <v>4.5</v>
      </c>
      <c r="H1404" cm="1">
        <f t="array" ref="H1404">PERCENTILE(IF(Table1[Director Name] = Table1113[[#This Row],[Director Name]],Table1[imdb_score]),0.5)</f>
        <v>5.8</v>
      </c>
      <c r="I1404" cm="1">
        <f t="array" ref="I1404">PERCENTILE(IF(Table1[Director Name] = Table1113[[#This Row],[Director Name]],Table1[imdb_score]),0.75)</f>
        <v>6.2</v>
      </c>
      <c r="J1404" cm="1">
        <f t="array" ref="J1404">PERCENTILE(IF(Table1[Director Name] = Table1113[[#This Row],[Director Name]],Table1[imdb_score]),1)</f>
        <v>7</v>
      </c>
    </row>
    <row r="1405" spans="4:10" hidden="1">
      <c r="D1405" t="s">
        <v>1059</v>
      </c>
      <c r="E1405">
        <f>AVERAGEIF(Table1[Director Name],Table1113[[#This Row],[Director Name]],Table1[imdb_score])</f>
        <v>5.5600000000000005</v>
      </c>
      <c r="F1405">
        <f>COUNTIF(Table1[Director Name],Table1113[[#This Row],[Director Name]])</f>
        <v>5</v>
      </c>
      <c r="G1405" cm="1">
        <f t="array" ref="G1405">PERCENTILE(IF(Table1[Director Name] = Table1113[[#This Row],[Director Name]],Table1[imdb_score]),0.25)</f>
        <v>4.9000000000000004</v>
      </c>
      <c r="H1405" cm="1">
        <f t="array" ref="H1405">PERCENTILE(IF(Table1[Director Name] = Table1113[[#This Row],[Director Name]],Table1[imdb_score]),0.5)</f>
        <v>5.0999999999999996</v>
      </c>
      <c r="I1405" cm="1">
        <f t="array" ref="I1405">PERCENTILE(IF(Table1[Director Name] = Table1113[[#This Row],[Director Name]],Table1[imdb_score]),0.75)</f>
        <v>6</v>
      </c>
      <c r="J1405" cm="1">
        <f t="array" ref="J1405">PERCENTILE(IF(Table1[Director Name] = Table1113[[#This Row],[Director Name]],Table1[imdb_score]),1)</f>
        <v>6.9</v>
      </c>
    </row>
    <row r="1406" spans="4:10" hidden="1">
      <c r="D1406" t="s">
        <v>2398</v>
      </c>
      <c r="E1406">
        <f>AVERAGEIF(Table1[Director Name],Table1113[[#This Row],[Director Name]],Table1[imdb_score])</f>
        <v>5.5500000000000007</v>
      </c>
      <c r="F1406">
        <f>COUNTIF(Table1[Director Name],Table1113[[#This Row],[Director Name]])</f>
        <v>2</v>
      </c>
      <c r="G1406" cm="1">
        <f t="array" ref="G1406">PERCENTILE(IF(Table1[Director Name] = Table1113[[#This Row],[Director Name]],Table1[imdb_score]),0.25)</f>
        <v>5.375</v>
      </c>
      <c r="H1406" cm="1">
        <f t="array" ref="H1406">PERCENTILE(IF(Table1[Director Name] = Table1113[[#This Row],[Director Name]],Table1[imdb_score]),0.5)</f>
        <v>5.5500000000000007</v>
      </c>
      <c r="I1406" cm="1">
        <f t="array" ref="I1406">PERCENTILE(IF(Table1[Director Name] = Table1113[[#This Row],[Director Name]],Table1[imdb_score]),0.75)</f>
        <v>5.7250000000000005</v>
      </c>
      <c r="J1406" cm="1">
        <f t="array" ref="J1406">PERCENTILE(IF(Table1[Director Name] = Table1113[[#This Row],[Director Name]],Table1[imdb_score]),1)</f>
        <v>5.9</v>
      </c>
    </row>
    <row r="1407" spans="4:10" hidden="1">
      <c r="D1407" t="s">
        <v>529</v>
      </c>
      <c r="E1407">
        <f>AVERAGEIF(Table1[Director Name],Table1113[[#This Row],[Director Name]],Table1[imdb_score])</f>
        <v>5.55</v>
      </c>
      <c r="F1407">
        <f>COUNTIF(Table1[Director Name],Table1113[[#This Row],[Director Name]])</f>
        <v>4</v>
      </c>
      <c r="G1407" cm="1">
        <f t="array" ref="G1407">PERCENTILE(IF(Table1[Director Name] = Table1113[[#This Row],[Director Name]],Table1[imdb_score]),0.25)</f>
        <v>5.2750000000000004</v>
      </c>
      <c r="H1407" cm="1">
        <f t="array" ref="H1407">PERCENTILE(IF(Table1[Director Name] = Table1113[[#This Row],[Director Name]],Table1[imdb_score]),0.5)</f>
        <v>5.4</v>
      </c>
      <c r="I1407" cm="1">
        <f t="array" ref="I1407">PERCENTILE(IF(Table1[Director Name] = Table1113[[#This Row],[Director Name]],Table1[imdb_score]),0.75)</f>
        <v>5.6749999999999998</v>
      </c>
      <c r="J1407" cm="1">
        <f t="array" ref="J1407">PERCENTILE(IF(Table1[Director Name] = Table1113[[#This Row],[Director Name]],Table1[imdb_score]),1)</f>
        <v>6.2</v>
      </c>
    </row>
    <row r="1408" spans="4:10" hidden="1">
      <c r="D1408" t="s">
        <v>2683</v>
      </c>
      <c r="E1408">
        <f>AVERAGEIF(Table1[Director Name],Table1113[[#This Row],[Director Name]],Table1[imdb_score])</f>
        <v>5.55</v>
      </c>
      <c r="F1408">
        <f>COUNTIF(Table1[Director Name],Table1113[[#This Row],[Director Name]])</f>
        <v>2</v>
      </c>
      <c r="G1408" cm="1">
        <f t="array" ref="G1408">PERCENTILE(IF(Table1[Director Name] = Table1113[[#This Row],[Director Name]],Table1[imdb_score]),0.25)</f>
        <v>5.4249999999999998</v>
      </c>
      <c r="H1408" cm="1">
        <f t="array" ref="H1408">PERCENTILE(IF(Table1[Director Name] = Table1113[[#This Row],[Director Name]],Table1[imdb_score]),0.5)</f>
        <v>5.55</v>
      </c>
      <c r="I1408" cm="1">
        <f t="array" ref="I1408">PERCENTILE(IF(Table1[Director Name] = Table1113[[#This Row],[Director Name]],Table1[imdb_score]),0.75)</f>
        <v>5.6749999999999998</v>
      </c>
      <c r="J1408" cm="1">
        <f t="array" ref="J1408">PERCENTILE(IF(Table1[Director Name] = Table1113[[#This Row],[Director Name]],Table1[imdb_score]),1)</f>
        <v>5.8</v>
      </c>
    </row>
    <row r="1409" spans="4:10">
      <c r="D1409" t="s">
        <v>715</v>
      </c>
      <c r="E1409">
        <f>AVERAGEIF(Table1[Director Name],Table1113[[#This Row],[Director Name]],Table1[imdb_score])</f>
        <v>5.5333333333333341</v>
      </c>
      <c r="F1409">
        <f>COUNTIF(Table1[Director Name],Table1113[[#This Row],[Director Name]])</f>
        <v>6</v>
      </c>
      <c r="G1409" cm="1">
        <f t="array" ref="G1409">PERCENTILE(IF(Table1[Director Name] = Table1113[[#This Row],[Director Name]],Table1[imdb_score]),0.25)</f>
        <v>5</v>
      </c>
      <c r="H1409" cm="1">
        <f t="array" ref="H1409">PERCENTILE(IF(Table1[Director Name] = Table1113[[#This Row],[Director Name]],Table1[imdb_score]),0.5)</f>
        <v>5.6</v>
      </c>
      <c r="I1409" cm="1">
        <f t="array" ref="I1409">PERCENTILE(IF(Table1[Director Name] = Table1113[[#This Row],[Director Name]],Table1[imdb_score]),0.75)</f>
        <v>6.2</v>
      </c>
      <c r="J1409" cm="1">
        <f t="array" ref="J1409">PERCENTILE(IF(Table1[Director Name] = Table1113[[#This Row],[Director Name]],Table1[imdb_score]),1)</f>
        <v>6.4</v>
      </c>
    </row>
    <row r="1410" spans="4:10" hidden="1">
      <c r="D1410" t="s">
        <v>2217</v>
      </c>
      <c r="E1410">
        <f>AVERAGEIF(Table1[Director Name],Table1113[[#This Row],[Director Name]],Table1[imdb_score])</f>
        <v>5.5333333333333341</v>
      </c>
      <c r="F1410">
        <f>COUNTIF(Table1[Director Name],Table1113[[#This Row],[Director Name]])</f>
        <v>3</v>
      </c>
      <c r="G1410" cm="1">
        <f t="array" ref="G1410">PERCENTILE(IF(Table1[Director Name] = Table1113[[#This Row],[Director Name]],Table1[imdb_score]),0.25)</f>
        <v>5.25</v>
      </c>
      <c r="H1410" cm="1">
        <f t="array" ref="H1410">PERCENTILE(IF(Table1[Director Name] = Table1113[[#This Row],[Director Name]],Table1[imdb_score]),0.5)</f>
        <v>5.7</v>
      </c>
      <c r="I1410" cm="1">
        <f t="array" ref="I1410">PERCENTILE(IF(Table1[Director Name] = Table1113[[#This Row],[Director Name]],Table1[imdb_score]),0.75)</f>
        <v>5.9</v>
      </c>
      <c r="J1410" cm="1">
        <f t="array" ref="J1410">PERCENTILE(IF(Table1[Director Name] = Table1113[[#This Row],[Director Name]],Table1[imdb_score]),1)</f>
        <v>6.1</v>
      </c>
    </row>
    <row r="1411" spans="4:10" hidden="1">
      <c r="D1411" t="s">
        <v>599</v>
      </c>
      <c r="E1411">
        <f>AVERAGEIF(Table1[Director Name],Table1113[[#This Row],[Director Name]],Table1[imdb_score])</f>
        <v>5.52</v>
      </c>
      <c r="F1411">
        <f>COUNTIF(Table1[Director Name],Table1113[[#This Row],[Director Name]])</f>
        <v>5</v>
      </c>
      <c r="G1411" cm="1">
        <f t="array" ref="G1411">PERCENTILE(IF(Table1[Director Name] = Table1113[[#This Row],[Director Name]],Table1[imdb_score]),0.25)</f>
        <v>4.9000000000000004</v>
      </c>
      <c r="H1411" cm="1">
        <f t="array" ref="H1411">PERCENTILE(IF(Table1[Director Name] = Table1113[[#This Row],[Director Name]],Table1[imdb_score]),0.5)</f>
        <v>5.5</v>
      </c>
      <c r="I1411" cm="1">
        <f t="array" ref="I1411">PERCENTILE(IF(Table1[Director Name] = Table1113[[#This Row],[Director Name]],Table1[imdb_score]),0.75)</f>
        <v>6.3</v>
      </c>
      <c r="J1411" cm="1">
        <f t="array" ref="J1411">PERCENTILE(IF(Table1[Director Name] = Table1113[[#This Row],[Director Name]],Table1[imdb_score]),1)</f>
        <v>7.2</v>
      </c>
    </row>
    <row r="1412" spans="4:10">
      <c r="D1412" t="s">
        <v>729</v>
      </c>
      <c r="E1412">
        <f>AVERAGEIF(Table1[Director Name],Table1113[[#This Row],[Director Name]],Table1[imdb_score])</f>
        <v>5.5166666666666666</v>
      </c>
      <c r="F1412">
        <f>COUNTIF(Table1[Director Name],Table1113[[#This Row],[Director Name]])</f>
        <v>6</v>
      </c>
      <c r="G1412" cm="1">
        <f t="array" ref="G1412">PERCENTILE(IF(Table1[Director Name] = Table1113[[#This Row],[Director Name]],Table1[imdb_score]),0.25)</f>
        <v>5.3</v>
      </c>
      <c r="H1412" cm="1">
        <f t="array" ref="H1412">PERCENTILE(IF(Table1[Director Name] = Table1113[[#This Row],[Director Name]],Table1[imdb_score]),0.5)</f>
        <v>5.6</v>
      </c>
      <c r="I1412" cm="1">
        <f t="array" ref="I1412">PERCENTILE(IF(Table1[Director Name] = Table1113[[#This Row],[Director Name]],Table1[imdb_score]),0.75)</f>
        <v>6.05</v>
      </c>
      <c r="J1412" cm="1">
        <f t="array" ref="J1412">PERCENTILE(IF(Table1[Director Name] = Table1113[[#This Row],[Director Name]],Table1[imdb_score]),1)</f>
        <v>6.5</v>
      </c>
    </row>
    <row r="1413" spans="4:10" hidden="1">
      <c r="D1413" t="s">
        <v>1007</v>
      </c>
      <c r="E1413">
        <f>AVERAGEIF(Table1[Director Name],Table1113[[#This Row],[Director Name]],Table1[imdb_score])</f>
        <v>5.5</v>
      </c>
      <c r="F1413">
        <f>COUNTIF(Table1[Director Name],Table1113[[#This Row],[Director Name]])</f>
        <v>5</v>
      </c>
      <c r="G1413" cm="1">
        <f t="array" ref="G1413">PERCENTILE(IF(Table1[Director Name] = Table1113[[#This Row],[Director Name]],Table1[imdb_score]),0.25)</f>
        <v>5.2</v>
      </c>
      <c r="H1413" cm="1">
        <f t="array" ref="H1413">PERCENTILE(IF(Table1[Director Name] = Table1113[[#This Row],[Director Name]],Table1[imdb_score]),0.5)</f>
        <v>5.5</v>
      </c>
      <c r="I1413" cm="1">
        <f t="array" ref="I1413">PERCENTILE(IF(Table1[Director Name] = Table1113[[#This Row],[Director Name]],Table1[imdb_score]),0.75)</f>
        <v>6</v>
      </c>
      <c r="J1413" cm="1">
        <f t="array" ref="J1413">PERCENTILE(IF(Table1[Director Name] = Table1113[[#This Row],[Director Name]],Table1[imdb_score]),1)</f>
        <v>6.3</v>
      </c>
    </row>
    <row r="1414" spans="4:10" hidden="1">
      <c r="D1414" t="s">
        <v>1513</v>
      </c>
      <c r="E1414">
        <f>AVERAGEIF(Table1[Director Name],Table1113[[#This Row],[Director Name]],Table1[imdb_score])</f>
        <v>5.5</v>
      </c>
      <c r="F1414">
        <f>COUNTIF(Table1[Director Name],Table1113[[#This Row],[Director Name]])</f>
        <v>4</v>
      </c>
      <c r="G1414" cm="1">
        <f t="array" ref="G1414">PERCENTILE(IF(Table1[Director Name] = Table1113[[#This Row],[Director Name]],Table1[imdb_score]),0.25)</f>
        <v>5.125</v>
      </c>
      <c r="H1414" cm="1">
        <f t="array" ref="H1414">PERCENTILE(IF(Table1[Director Name] = Table1113[[#This Row],[Director Name]],Table1[imdb_score]),0.5)</f>
        <v>5.55</v>
      </c>
      <c r="I1414" cm="1">
        <f t="array" ref="I1414">PERCENTILE(IF(Table1[Director Name] = Table1113[[#This Row],[Director Name]],Table1[imdb_score]),0.75)</f>
        <v>5.9249999999999998</v>
      </c>
      <c r="J1414" cm="1">
        <f t="array" ref="J1414">PERCENTILE(IF(Table1[Director Name] = Table1113[[#This Row],[Director Name]],Table1[imdb_score]),1)</f>
        <v>6.3</v>
      </c>
    </row>
    <row r="1415" spans="4:10" hidden="1">
      <c r="D1415" t="s">
        <v>1702</v>
      </c>
      <c r="E1415">
        <f>AVERAGEIF(Table1[Director Name],Table1113[[#This Row],[Director Name]],Table1[imdb_score])</f>
        <v>5.5</v>
      </c>
      <c r="F1415">
        <f>COUNTIF(Table1[Director Name],Table1113[[#This Row],[Director Name]])</f>
        <v>3</v>
      </c>
      <c r="G1415" cm="1">
        <f t="array" ref="G1415">PERCENTILE(IF(Table1[Director Name] = Table1113[[#This Row],[Director Name]],Table1[imdb_score]),0.25)</f>
        <v>5.3</v>
      </c>
      <c r="H1415" cm="1">
        <f t="array" ref="H1415">PERCENTILE(IF(Table1[Director Name] = Table1113[[#This Row],[Director Name]],Table1[imdb_score]),0.5)</f>
        <v>5.8</v>
      </c>
      <c r="I1415" cm="1">
        <f t="array" ref="I1415">PERCENTILE(IF(Table1[Director Name] = Table1113[[#This Row],[Director Name]],Table1[imdb_score]),0.75)</f>
        <v>5.85</v>
      </c>
      <c r="J1415" cm="1">
        <f t="array" ref="J1415">PERCENTILE(IF(Table1[Director Name] = Table1113[[#This Row],[Director Name]],Table1[imdb_score]),1)</f>
        <v>5.9</v>
      </c>
    </row>
    <row r="1416" spans="4:10" hidden="1">
      <c r="D1416" t="s">
        <v>2102</v>
      </c>
      <c r="E1416">
        <f>AVERAGEIF(Table1[Director Name],Table1113[[#This Row],[Director Name]],Table1[imdb_score])</f>
        <v>5.5</v>
      </c>
      <c r="F1416">
        <f>COUNTIF(Table1[Director Name],Table1113[[#This Row],[Director Name]])</f>
        <v>3</v>
      </c>
      <c r="G1416" cm="1">
        <f t="array" ref="G1416">PERCENTILE(IF(Table1[Director Name] = Table1113[[#This Row],[Director Name]],Table1[imdb_score]),0.25)</f>
        <v>4.6999999999999993</v>
      </c>
      <c r="H1416" cm="1">
        <f t="array" ref="H1416">PERCENTILE(IF(Table1[Director Name] = Table1113[[#This Row],[Director Name]],Table1[imdb_score]),0.5)</f>
        <v>5.6</v>
      </c>
      <c r="I1416" cm="1">
        <f t="array" ref="I1416">PERCENTILE(IF(Table1[Director Name] = Table1113[[#This Row],[Director Name]],Table1[imdb_score]),0.75)</f>
        <v>6.35</v>
      </c>
      <c r="J1416" cm="1">
        <f t="array" ref="J1416">PERCENTILE(IF(Table1[Director Name] = Table1113[[#This Row],[Director Name]],Table1[imdb_score]),1)</f>
        <v>7.1</v>
      </c>
    </row>
    <row r="1417" spans="4:10" hidden="1">
      <c r="D1417" t="s">
        <v>2340</v>
      </c>
      <c r="E1417">
        <f>AVERAGEIF(Table1[Director Name],Table1113[[#This Row],[Director Name]],Table1[imdb_score])</f>
        <v>5.5</v>
      </c>
      <c r="F1417">
        <f>COUNTIF(Table1[Director Name],Table1113[[#This Row],[Director Name]])</f>
        <v>2</v>
      </c>
      <c r="G1417" cm="1">
        <f t="array" ref="G1417">PERCENTILE(IF(Table1[Director Name] = Table1113[[#This Row],[Director Name]],Table1[imdb_score]),0.25)</f>
        <v>5.4</v>
      </c>
      <c r="H1417" cm="1">
        <f t="array" ref="H1417">PERCENTILE(IF(Table1[Director Name] = Table1113[[#This Row],[Director Name]],Table1[imdb_score]),0.5)</f>
        <v>5.5</v>
      </c>
      <c r="I1417" cm="1">
        <f t="array" ref="I1417">PERCENTILE(IF(Table1[Director Name] = Table1113[[#This Row],[Director Name]],Table1[imdb_score]),0.75)</f>
        <v>5.6</v>
      </c>
      <c r="J1417" cm="1">
        <f t="array" ref="J1417">PERCENTILE(IF(Table1[Director Name] = Table1113[[#This Row],[Director Name]],Table1[imdb_score]),1)</f>
        <v>5.7</v>
      </c>
    </row>
    <row r="1418" spans="4:10" hidden="1">
      <c r="D1418" t="s">
        <v>2544</v>
      </c>
      <c r="E1418">
        <f>AVERAGEIF(Table1[Director Name],Table1113[[#This Row],[Director Name]],Table1[imdb_score])</f>
        <v>5.5</v>
      </c>
      <c r="F1418">
        <f>COUNTIF(Table1[Director Name],Table1113[[#This Row],[Director Name]])</f>
        <v>2</v>
      </c>
      <c r="G1418" cm="1">
        <f t="array" ref="G1418">PERCENTILE(IF(Table1[Director Name] = Table1113[[#This Row],[Director Name]],Table1[imdb_score]),0.25)</f>
        <v>5.25</v>
      </c>
      <c r="H1418" cm="1">
        <f t="array" ref="H1418">PERCENTILE(IF(Table1[Director Name] = Table1113[[#This Row],[Director Name]],Table1[imdb_score]),0.5)</f>
        <v>5.5</v>
      </c>
      <c r="I1418" cm="1">
        <f t="array" ref="I1418">PERCENTILE(IF(Table1[Director Name] = Table1113[[#This Row],[Director Name]],Table1[imdb_score]),0.75)</f>
        <v>5.75</v>
      </c>
      <c r="J1418" cm="1">
        <f t="array" ref="J1418">PERCENTILE(IF(Table1[Director Name] = Table1113[[#This Row],[Director Name]],Table1[imdb_score]),1)</f>
        <v>6</v>
      </c>
    </row>
    <row r="1419" spans="4:10" hidden="1">
      <c r="D1419" t="s">
        <v>2654</v>
      </c>
      <c r="E1419">
        <f>AVERAGEIF(Table1[Director Name],Table1113[[#This Row],[Director Name]],Table1[imdb_score])</f>
        <v>5.5</v>
      </c>
      <c r="F1419">
        <f>COUNTIF(Table1[Director Name],Table1113[[#This Row],[Director Name]])</f>
        <v>2</v>
      </c>
      <c r="G1419" cm="1">
        <f t="array" ref="G1419">PERCENTILE(IF(Table1[Director Name] = Table1113[[#This Row],[Director Name]],Table1[imdb_score]),0.25)</f>
        <v>5.15</v>
      </c>
      <c r="H1419" cm="1">
        <f t="array" ref="H1419">PERCENTILE(IF(Table1[Director Name] = Table1113[[#This Row],[Director Name]],Table1[imdb_score]),0.5)</f>
        <v>5.5</v>
      </c>
      <c r="I1419" cm="1">
        <f t="array" ref="I1419">PERCENTILE(IF(Table1[Director Name] = Table1113[[#This Row],[Director Name]],Table1[imdb_score]),0.75)</f>
        <v>5.85</v>
      </c>
      <c r="J1419" cm="1">
        <f t="array" ref="J1419">PERCENTILE(IF(Table1[Director Name] = Table1113[[#This Row],[Director Name]],Table1[imdb_score]),1)</f>
        <v>6.2</v>
      </c>
    </row>
    <row r="1420" spans="4:10" hidden="1">
      <c r="D1420" t="s">
        <v>2968</v>
      </c>
      <c r="E1420">
        <f>AVERAGEIF(Table1[Director Name],Table1113[[#This Row],[Director Name]],Table1[imdb_score])</f>
        <v>5.5</v>
      </c>
      <c r="F1420">
        <f>COUNTIF(Table1[Director Name],Table1113[[#This Row],[Director Name]])</f>
        <v>2</v>
      </c>
      <c r="G1420" cm="1">
        <f t="array" ref="G1420">PERCENTILE(IF(Table1[Director Name] = Table1113[[#This Row],[Director Name]],Table1[imdb_score]),0.25)</f>
        <v>5.3</v>
      </c>
      <c r="H1420" cm="1">
        <f t="array" ref="H1420">PERCENTILE(IF(Table1[Director Name] = Table1113[[#This Row],[Director Name]],Table1[imdb_score]),0.5)</f>
        <v>5.5</v>
      </c>
      <c r="I1420" cm="1">
        <f t="array" ref="I1420">PERCENTILE(IF(Table1[Director Name] = Table1113[[#This Row],[Director Name]],Table1[imdb_score]),0.75)</f>
        <v>5.7</v>
      </c>
      <c r="J1420" cm="1">
        <f t="array" ref="J1420">PERCENTILE(IF(Table1[Director Name] = Table1113[[#This Row],[Director Name]],Table1[imdb_score]),1)</f>
        <v>5.9</v>
      </c>
    </row>
    <row r="1421" spans="4:10" hidden="1">
      <c r="D1421" t="s">
        <v>3036</v>
      </c>
      <c r="E1421">
        <f>AVERAGEIF(Table1[Director Name],Table1113[[#This Row],[Director Name]],Table1[imdb_score])</f>
        <v>5.5</v>
      </c>
      <c r="F1421">
        <f>COUNTIF(Table1[Director Name],Table1113[[#This Row],[Director Name]])</f>
        <v>2</v>
      </c>
      <c r="G1421" cm="1">
        <f t="array" ref="G1421">PERCENTILE(IF(Table1[Director Name] = Table1113[[#This Row],[Director Name]],Table1[imdb_score]),0.25)</f>
        <v>5.5</v>
      </c>
      <c r="H1421" cm="1">
        <f t="array" ref="H1421">PERCENTILE(IF(Table1[Director Name] = Table1113[[#This Row],[Director Name]],Table1[imdb_score]),0.5)</f>
        <v>5.5</v>
      </c>
      <c r="I1421" cm="1">
        <f t="array" ref="I1421">PERCENTILE(IF(Table1[Director Name] = Table1113[[#This Row],[Director Name]],Table1[imdb_score]),0.75)</f>
        <v>5.5</v>
      </c>
      <c r="J1421" cm="1">
        <f t="array" ref="J1421">PERCENTILE(IF(Table1[Director Name] = Table1113[[#This Row],[Director Name]],Table1[imdb_score]),1)</f>
        <v>5.5</v>
      </c>
    </row>
    <row r="1422" spans="4:10" hidden="1">
      <c r="D1422" t="s">
        <v>3172</v>
      </c>
      <c r="E1422">
        <f>AVERAGEIF(Table1[Director Name],Table1113[[#This Row],[Director Name]],Table1[imdb_score])</f>
        <v>5.5</v>
      </c>
      <c r="F1422">
        <f>COUNTIF(Table1[Director Name],Table1113[[#This Row],[Director Name]])</f>
        <v>2</v>
      </c>
      <c r="G1422" cm="1">
        <f t="array" ref="G1422">PERCENTILE(IF(Table1[Director Name] = Table1113[[#This Row],[Director Name]],Table1[imdb_score]),0.25)</f>
        <v>5.45</v>
      </c>
      <c r="H1422" cm="1">
        <f t="array" ref="H1422">PERCENTILE(IF(Table1[Director Name] = Table1113[[#This Row],[Director Name]],Table1[imdb_score]),0.5)</f>
        <v>5.5</v>
      </c>
      <c r="I1422" cm="1">
        <f t="array" ref="I1422">PERCENTILE(IF(Table1[Director Name] = Table1113[[#This Row],[Director Name]],Table1[imdb_score]),0.75)</f>
        <v>5.55</v>
      </c>
      <c r="J1422" cm="1">
        <f t="array" ref="J1422">PERCENTILE(IF(Table1[Director Name] = Table1113[[#This Row],[Director Name]],Table1[imdb_score]),1)</f>
        <v>5.6</v>
      </c>
    </row>
    <row r="1423" spans="4:10" hidden="1">
      <c r="D1423" t="s">
        <v>3339</v>
      </c>
      <c r="E1423">
        <f>AVERAGEIF(Table1[Director Name],Table1113[[#This Row],[Director Name]],Table1[imdb_score])</f>
        <v>5.5</v>
      </c>
      <c r="F1423">
        <f>COUNTIF(Table1[Director Name],Table1113[[#This Row],[Director Name]])</f>
        <v>1</v>
      </c>
      <c r="G1423" cm="1">
        <f t="array" ref="G1423">PERCENTILE(IF(Table1[Director Name] = Table1113[[#This Row],[Director Name]],Table1[imdb_score]),0.25)</f>
        <v>5.5</v>
      </c>
      <c r="H1423" cm="1">
        <f t="array" ref="H1423">PERCENTILE(IF(Table1[Director Name] = Table1113[[#This Row],[Director Name]],Table1[imdb_score]),0.5)</f>
        <v>5.5</v>
      </c>
      <c r="I1423" cm="1">
        <f t="array" ref="I1423">PERCENTILE(IF(Table1[Director Name] = Table1113[[#This Row],[Director Name]],Table1[imdb_score]),0.75)</f>
        <v>5.5</v>
      </c>
      <c r="J1423" cm="1">
        <f t="array" ref="J1423">PERCENTILE(IF(Table1[Director Name] = Table1113[[#This Row],[Director Name]],Table1[imdb_score]),1)</f>
        <v>5.5</v>
      </c>
    </row>
    <row r="1424" spans="4:10" hidden="1">
      <c r="D1424" t="s">
        <v>3465</v>
      </c>
      <c r="E1424">
        <f>AVERAGEIF(Table1[Director Name],Table1113[[#This Row],[Director Name]],Table1[imdb_score])</f>
        <v>5.5</v>
      </c>
      <c r="F1424">
        <f>COUNTIF(Table1[Director Name],Table1113[[#This Row],[Director Name]])</f>
        <v>1</v>
      </c>
      <c r="G1424" cm="1">
        <f t="array" ref="G1424">PERCENTILE(IF(Table1[Director Name] = Table1113[[#This Row],[Director Name]],Table1[imdb_score]),0.25)</f>
        <v>5.5</v>
      </c>
      <c r="H1424" cm="1">
        <f t="array" ref="H1424">PERCENTILE(IF(Table1[Director Name] = Table1113[[#This Row],[Director Name]],Table1[imdb_score]),0.5)</f>
        <v>5.5</v>
      </c>
      <c r="I1424" cm="1">
        <f t="array" ref="I1424">PERCENTILE(IF(Table1[Director Name] = Table1113[[#This Row],[Director Name]],Table1[imdb_score]),0.75)</f>
        <v>5.5</v>
      </c>
      <c r="J1424" cm="1">
        <f t="array" ref="J1424">PERCENTILE(IF(Table1[Director Name] = Table1113[[#This Row],[Director Name]],Table1[imdb_score]),1)</f>
        <v>5.5</v>
      </c>
    </row>
    <row r="1425" spans="4:10" hidden="1">
      <c r="D1425" t="s">
        <v>3888</v>
      </c>
      <c r="E1425">
        <f>AVERAGEIF(Table1[Director Name],Table1113[[#This Row],[Director Name]],Table1[imdb_score])</f>
        <v>5.5</v>
      </c>
      <c r="F1425">
        <f>COUNTIF(Table1[Director Name],Table1113[[#This Row],[Director Name]])</f>
        <v>1</v>
      </c>
      <c r="G1425" cm="1">
        <f t="array" ref="G1425">PERCENTILE(IF(Table1[Director Name] = Table1113[[#This Row],[Director Name]],Table1[imdb_score]),0.25)</f>
        <v>5.5</v>
      </c>
      <c r="H1425" cm="1">
        <f t="array" ref="H1425">PERCENTILE(IF(Table1[Director Name] = Table1113[[#This Row],[Director Name]],Table1[imdb_score]),0.5)</f>
        <v>5.5</v>
      </c>
      <c r="I1425" cm="1">
        <f t="array" ref="I1425">PERCENTILE(IF(Table1[Director Name] = Table1113[[#This Row],[Director Name]],Table1[imdb_score]),0.75)</f>
        <v>5.5</v>
      </c>
      <c r="J1425" cm="1">
        <f t="array" ref="J1425">PERCENTILE(IF(Table1[Director Name] = Table1113[[#This Row],[Director Name]],Table1[imdb_score]),1)</f>
        <v>5.5</v>
      </c>
    </row>
    <row r="1426" spans="4:10" hidden="1">
      <c r="D1426" t="s">
        <v>3996</v>
      </c>
      <c r="E1426">
        <f>AVERAGEIF(Table1[Director Name],Table1113[[#This Row],[Director Name]],Table1[imdb_score])</f>
        <v>5.5</v>
      </c>
      <c r="F1426">
        <f>COUNTIF(Table1[Director Name],Table1113[[#This Row],[Director Name]])</f>
        <v>1</v>
      </c>
      <c r="G1426" cm="1">
        <f t="array" ref="G1426">PERCENTILE(IF(Table1[Director Name] = Table1113[[#This Row],[Director Name]],Table1[imdb_score]),0.25)</f>
        <v>5.5</v>
      </c>
      <c r="H1426" cm="1">
        <f t="array" ref="H1426">PERCENTILE(IF(Table1[Director Name] = Table1113[[#This Row],[Director Name]],Table1[imdb_score]),0.5)</f>
        <v>5.5</v>
      </c>
      <c r="I1426" cm="1">
        <f t="array" ref="I1426">PERCENTILE(IF(Table1[Director Name] = Table1113[[#This Row],[Director Name]],Table1[imdb_score]),0.75)</f>
        <v>5.5</v>
      </c>
      <c r="J1426" cm="1">
        <f t="array" ref="J1426">PERCENTILE(IF(Table1[Director Name] = Table1113[[#This Row],[Director Name]],Table1[imdb_score]),1)</f>
        <v>5.5</v>
      </c>
    </row>
    <row r="1427" spans="4:10" hidden="1">
      <c r="D1427" t="s">
        <v>4412</v>
      </c>
      <c r="E1427">
        <f>AVERAGEIF(Table1[Director Name],Table1113[[#This Row],[Director Name]],Table1[imdb_score])</f>
        <v>5.5</v>
      </c>
      <c r="F1427">
        <f>COUNTIF(Table1[Director Name],Table1113[[#This Row],[Director Name]])</f>
        <v>1</v>
      </c>
      <c r="G1427" cm="1">
        <f t="array" ref="G1427">PERCENTILE(IF(Table1[Director Name] = Table1113[[#This Row],[Director Name]],Table1[imdb_score]),0.25)</f>
        <v>5.5</v>
      </c>
      <c r="H1427" cm="1">
        <f t="array" ref="H1427">PERCENTILE(IF(Table1[Director Name] = Table1113[[#This Row],[Director Name]],Table1[imdb_score]),0.5)</f>
        <v>5.5</v>
      </c>
      <c r="I1427" cm="1">
        <f t="array" ref="I1427">PERCENTILE(IF(Table1[Director Name] = Table1113[[#This Row],[Director Name]],Table1[imdb_score]),0.75)</f>
        <v>5.5</v>
      </c>
      <c r="J1427" cm="1">
        <f t="array" ref="J1427">PERCENTILE(IF(Table1[Director Name] = Table1113[[#This Row],[Director Name]],Table1[imdb_score]),1)</f>
        <v>5.5</v>
      </c>
    </row>
    <row r="1428" spans="4:10" hidden="1">
      <c r="D1428" t="s">
        <v>4644</v>
      </c>
      <c r="E1428">
        <f>AVERAGEIF(Table1[Director Name],Table1113[[#This Row],[Director Name]],Table1[imdb_score])</f>
        <v>5.5</v>
      </c>
      <c r="F1428">
        <f>COUNTIF(Table1[Director Name],Table1113[[#This Row],[Director Name]])</f>
        <v>1</v>
      </c>
      <c r="G1428" cm="1">
        <f t="array" ref="G1428">PERCENTILE(IF(Table1[Director Name] = Table1113[[#This Row],[Director Name]],Table1[imdb_score]),0.25)</f>
        <v>5.5</v>
      </c>
      <c r="H1428" cm="1">
        <f t="array" ref="H1428">PERCENTILE(IF(Table1[Director Name] = Table1113[[#This Row],[Director Name]],Table1[imdb_score]),0.5)</f>
        <v>5.5</v>
      </c>
      <c r="I1428" cm="1">
        <f t="array" ref="I1428">PERCENTILE(IF(Table1[Director Name] = Table1113[[#This Row],[Director Name]],Table1[imdb_score]),0.75)</f>
        <v>5.5</v>
      </c>
      <c r="J1428" cm="1">
        <f t="array" ref="J1428">PERCENTILE(IF(Table1[Director Name] = Table1113[[#This Row],[Director Name]],Table1[imdb_score]),1)</f>
        <v>5.5</v>
      </c>
    </row>
    <row r="1429" spans="4:10" hidden="1">
      <c r="D1429" t="s">
        <v>4299</v>
      </c>
      <c r="E1429">
        <f>AVERAGEIF(Table1[Director Name],Table1113[[#This Row],[Director Name]],Table1[imdb_score])</f>
        <v>5.5</v>
      </c>
      <c r="F1429">
        <f>COUNTIF(Table1[Director Name],Table1113[[#This Row],[Director Name]])</f>
        <v>1</v>
      </c>
      <c r="G1429" cm="1">
        <f t="array" ref="G1429">PERCENTILE(IF(Table1[Director Name] = Table1113[[#This Row],[Director Name]],Table1[imdb_score]),0.25)</f>
        <v>5.5</v>
      </c>
      <c r="H1429" cm="1">
        <f t="array" ref="H1429">PERCENTILE(IF(Table1[Director Name] = Table1113[[#This Row],[Director Name]],Table1[imdb_score]),0.5)</f>
        <v>5.5</v>
      </c>
      <c r="I1429" cm="1">
        <f t="array" ref="I1429">PERCENTILE(IF(Table1[Director Name] = Table1113[[#This Row],[Director Name]],Table1[imdb_score]),0.75)</f>
        <v>5.5</v>
      </c>
      <c r="J1429" cm="1">
        <f t="array" ref="J1429">PERCENTILE(IF(Table1[Director Name] = Table1113[[#This Row],[Director Name]],Table1[imdb_score]),1)</f>
        <v>5.5</v>
      </c>
    </row>
    <row r="1430" spans="4:10" hidden="1">
      <c r="D1430" t="s">
        <v>1246</v>
      </c>
      <c r="E1430">
        <f>AVERAGEIF(Table1[Director Name],Table1113[[#This Row],[Director Name]],Table1[imdb_score])</f>
        <v>5.5</v>
      </c>
      <c r="F1430">
        <f>COUNTIF(Table1[Director Name],Table1113[[#This Row],[Director Name]])</f>
        <v>1</v>
      </c>
      <c r="G1430" cm="1">
        <f t="array" ref="G1430">PERCENTILE(IF(Table1[Director Name] = Table1113[[#This Row],[Director Name]],Table1[imdb_score]),0.25)</f>
        <v>5.5</v>
      </c>
      <c r="H1430" cm="1">
        <f t="array" ref="H1430">PERCENTILE(IF(Table1[Director Name] = Table1113[[#This Row],[Director Name]],Table1[imdb_score]),0.5)</f>
        <v>5.5</v>
      </c>
      <c r="I1430" cm="1">
        <f t="array" ref="I1430">PERCENTILE(IF(Table1[Director Name] = Table1113[[#This Row],[Director Name]],Table1[imdb_score]),0.75)</f>
        <v>5.5</v>
      </c>
      <c r="J1430" cm="1">
        <f t="array" ref="J1430">PERCENTILE(IF(Table1[Director Name] = Table1113[[#This Row],[Director Name]],Table1[imdb_score]),1)</f>
        <v>5.5</v>
      </c>
    </row>
    <row r="1431" spans="4:10" hidden="1">
      <c r="D1431" t="s">
        <v>4840</v>
      </c>
      <c r="E1431">
        <f>AVERAGEIF(Table1[Director Name],Table1113[[#This Row],[Director Name]],Table1[imdb_score])</f>
        <v>5.5</v>
      </c>
      <c r="F1431">
        <f>COUNTIF(Table1[Director Name],Table1113[[#This Row],[Director Name]])</f>
        <v>1</v>
      </c>
      <c r="G1431" cm="1">
        <f t="array" ref="G1431">PERCENTILE(IF(Table1[Director Name] = Table1113[[#This Row],[Director Name]],Table1[imdb_score]),0.25)</f>
        <v>5.5</v>
      </c>
      <c r="H1431" cm="1">
        <f t="array" ref="H1431">PERCENTILE(IF(Table1[Director Name] = Table1113[[#This Row],[Director Name]],Table1[imdb_score]),0.5)</f>
        <v>5.5</v>
      </c>
      <c r="I1431" cm="1">
        <f t="array" ref="I1431">PERCENTILE(IF(Table1[Director Name] = Table1113[[#This Row],[Director Name]],Table1[imdb_score]),0.75)</f>
        <v>5.5</v>
      </c>
      <c r="J1431" cm="1">
        <f t="array" ref="J1431">PERCENTILE(IF(Table1[Director Name] = Table1113[[#This Row],[Director Name]],Table1[imdb_score]),1)</f>
        <v>5.5</v>
      </c>
    </row>
    <row r="1432" spans="4:10" hidden="1">
      <c r="D1432" t="s">
        <v>4925</v>
      </c>
      <c r="E1432">
        <f>AVERAGEIF(Table1[Director Name],Table1113[[#This Row],[Director Name]],Table1[imdb_score])</f>
        <v>5.5</v>
      </c>
      <c r="F1432">
        <f>COUNTIF(Table1[Director Name],Table1113[[#This Row],[Director Name]])</f>
        <v>1</v>
      </c>
      <c r="G1432" cm="1">
        <f t="array" ref="G1432">PERCENTILE(IF(Table1[Director Name] = Table1113[[#This Row],[Director Name]],Table1[imdb_score]),0.25)</f>
        <v>5.5</v>
      </c>
      <c r="H1432" cm="1">
        <f t="array" ref="H1432">PERCENTILE(IF(Table1[Director Name] = Table1113[[#This Row],[Director Name]],Table1[imdb_score]),0.5)</f>
        <v>5.5</v>
      </c>
      <c r="I1432" cm="1">
        <f t="array" ref="I1432">PERCENTILE(IF(Table1[Director Name] = Table1113[[#This Row],[Director Name]],Table1[imdb_score]),0.75)</f>
        <v>5.5</v>
      </c>
      <c r="J1432" cm="1">
        <f t="array" ref="J1432">PERCENTILE(IF(Table1[Director Name] = Table1113[[#This Row],[Director Name]],Table1[imdb_score]),1)</f>
        <v>5.5</v>
      </c>
    </row>
    <row r="1433" spans="4:10" hidden="1">
      <c r="D1433" t="s">
        <v>5359</v>
      </c>
      <c r="E1433">
        <f>AVERAGEIF(Table1[Director Name],Table1113[[#This Row],[Director Name]],Table1[imdb_score])</f>
        <v>5.5</v>
      </c>
      <c r="F1433">
        <f>COUNTIF(Table1[Director Name],Table1113[[#This Row],[Director Name]])</f>
        <v>1</v>
      </c>
      <c r="G1433" cm="1">
        <f t="array" ref="G1433">PERCENTILE(IF(Table1[Director Name] = Table1113[[#This Row],[Director Name]],Table1[imdb_score]),0.25)</f>
        <v>5.5</v>
      </c>
      <c r="H1433" cm="1">
        <f t="array" ref="H1433">PERCENTILE(IF(Table1[Director Name] = Table1113[[#This Row],[Director Name]],Table1[imdb_score]),0.5)</f>
        <v>5.5</v>
      </c>
      <c r="I1433" cm="1">
        <f t="array" ref="I1433">PERCENTILE(IF(Table1[Director Name] = Table1113[[#This Row],[Director Name]],Table1[imdb_score]),0.75)</f>
        <v>5.5</v>
      </c>
      <c r="J1433" cm="1">
        <f t="array" ref="J1433">PERCENTILE(IF(Table1[Director Name] = Table1113[[#This Row],[Director Name]],Table1[imdb_score]),1)</f>
        <v>5.5</v>
      </c>
    </row>
    <row r="1434" spans="4:10" hidden="1">
      <c r="D1434" t="s">
        <v>4993</v>
      </c>
      <c r="E1434">
        <f>AVERAGEIF(Table1[Director Name],Table1113[[#This Row],[Director Name]],Table1[imdb_score])</f>
        <v>5.5</v>
      </c>
      <c r="F1434">
        <f>COUNTIF(Table1[Director Name],Table1113[[#This Row],[Director Name]])</f>
        <v>1</v>
      </c>
      <c r="G1434" cm="1">
        <f t="array" ref="G1434">PERCENTILE(IF(Table1[Director Name] = Table1113[[#This Row],[Director Name]],Table1[imdb_score]),0.25)</f>
        <v>5.5</v>
      </c>
      <c r="H1434" cm="1">
        <f t="array" ref="H1434">PERCENTILE(IF(Table1[Director Name] = Table1113[[#This Row],[Director Name]],Table1[imdb_score]),0.5)</f>
        <v>5.5</v>
      </c>
      <c r="I1434" cm="1">
        <f t="array" ref="I1434">PERCENTILE(IF(Table1[Director Name] = Table1113[[#This Row],[Director Name]],Table1[imdb_score]),0.75)</f>
        <v>5.5</v>
      </c>
      <c r="J1434" cm="1">
        <f t="array" ref="J1434">PERCENTILE(IF(Table1[Director Name] = Table1113[[#This Row],[Director Name]],Table1[imdb_score]),1)</f>
        <v>5.5</v>
      </c>
    </row>
    <row r="1435" spans="4:10" hidden="1">
      <c r="D1435" t="s">
        <v>5461</v>
      </c>
      <c r="E1435">
        <f>AVERAGEIF(Table1[Director Name],Table1113[[#This Row],[Director Name]],Table1[imdb_score])</f>
        <v>5.5</v>
      </c>
      <c r="F1435">
        <f>COUNTIF(Table1[Director Name],Table1113[[#This Row],[Director Name]])</f>
        <v>1</v>
      </c>
      <c r="G1435" cm="1">
        <f t="array" ref="G1435">PERCENTILE(IF(Table1[Director Name] = Table1113[[#This Row],[Director Name]],Table1[imdb_score]),0.25)</f>
        <v>5.5</v>
      </c>
      <c r="H1435" cm="1">
        <f t="array" ref="H1435">PERCENTILE(IF(Table1[Director Name] = Table1113[[#This Row],[Director Name]],Table1[imdb_score]),0.5)</f>
        <v>5.5</v>
      </c>
      <c r="I1435" cm="1">
        <f t="array" ref="I1435">PERCENTILE(IF(Table1[Director Name] = Table1113[[#This Row],[Director Name]],Table1[imdb_score]),0.75)</f>
        <v>5.5</v>
      </c>
      <c r="J1435" cm="1">
        <f t="array" ref="J1435">PERCENTILE(IF(Table1[Director Name] = Table1113[[#This Row],[Director Name]],Table1[imdb_score]),1)</f>
        <v>5.5</v>
      </c>
    </row>
    <row r="1436" spans="4:10" hidden="1">
      <c r="D1436" t="s">
        <v>5733</v>
      </c>
      <c r="E1436">
        <f>AVERAGEIF(Table1[Director Name],Table1113[[#This Row],[Director Name]],Table1[imdb_score])</f>
        <v>5.5</v>
      </c>
      <c r="F1436">
        <f>COUNTIF(Table1[Director Name],Table1113[[#This Row],[Director Name]])</f>
        <v>1</v>
      </c>
      <c r="G1436" cm="1">
        <f t="array" ref="G1436">PERCENTILE(IF(Table1[Director Name] = Table1113[[#This Row],[Director Name]],Table1[imdb_score]),0.25)</f>
        <v>5.5</v>
      </c>
      <c r="H1436" cm="1">
        <f t="array" ref="H1436">PERCENTILE(IF(Table1[Director Name] = Table1113[[#This Row],[Director Name]],Table1[imdb_score]),0.5)</f>
        <v>5.5</v>
      </c>
      <c r="I1436" cm="1">
        <f t="array" ref="I1436">PERCENTILE(IF(Table1[Director Name] = Table1113[[#This Row],[Director Name]],Table1[imdb_score]),0.75)</f>
        <v>5.5</v>
      </c>
      <c r="J1436" cm="1">
        <f t="array" ref="J1436">PERCENTILE(IF(Table1[Director Name] = Table1113[[#This Row],[Director Name]],Table1[imdb_score]),1)</f>
        <v>5.5</v>
      </c>
    </row>
    <row r="1437" spans="4:10" hidden="1">
      <c r="D1437" t="s">
        <v>2361</v>
      </c>
      <c r="E1437">
        <f>AVERAGEIF(Table1[Director Name],Table1113[[#This Row],[Director Name]],Table1[imdb_score])</f>
        <v>5.5</v>
      </c>
      <c r="F1437">
        <f>COUNTIF(Table1[Director Name],Table1113[[#This Row],[Director Name]])</f>
        <v>1</v>
      </c>
      <c r="G1437" cm="1">
        <f t="array" ref="G1437">PERCENTILE(IF(Table1[Director Name] = Table1113[[#This Row],[Director Name]],Table1[imdb_score]),0.25)</f>
        <v>5.5</v>
      </c>
      <c r="H1437" cm="1">
        <f t="array" ref="H1437">PERCENTILE(IF(Table1[Director Name] = Table1113[[#This Row],[Director Name]],Table1[imdb_score]),0.5)</f>
        <v>5.5</v>
      </c>
      <c r="I1437" cm="1">
        <f t="array" ref="I1437">PERCENTILE(IF(Table1[Director Name] = Table1113[[#This Row],[Director Name]],Table1[imdb_score]),0.75)</f>
        <v>5.5</v>
      </c>
      <c r="J1437" cm="1">
        <f t="array" ref="J1437">PERCENTILE(IF(Table1[Director Name] = Table1113[[#This Row],[Director Name]],Table1[imdb_score]),1)</f>
        <v>5.5</v>
      </c>
    </row>
    <row r="1438" spans="4:10" hidden="1">
      <c r="D1438" t="s">
        <v>6026</v>
      </c>
      <c r="E1438">
        <f>AVERAGEIF(Table1[Director Name],Table1113[[#This Row],[Director Name]],Table1[imdb_score])</f>
        <v>5.5</v>
      </c>
      <c r="F1438">
        <f>COUNTIF(Table1[Director Name],Table1113[[#This Row],[Director Name]])</f>
        <v>1</v>
      </c>
      <c r="G1438" cm="1">
        <f t="array" ref="G1438">PERCENTILE(IF(Table1[Director Name] = Table1113[[#This Row],[Director Name]],Table1[imdb_score]),0.25)</f>
        <v>5.5</v>
      </c>
      <c r="H1438" cm="1">
        <f t="array" ref="H1438">PERCENTILE(IF(Table1[Director Name] = Table1113[[#This Row],[Director Name]],Table1[imdb_score]),0.5)</f>
        <v>5.5</v>
      </c>
      <c r="I1438" cm="1">
        <f t="array" ref="I1438">PERCENTILE(IF(Table1[Director Name] = Table1113[[#This Row],[Director Name]],Table1[imdb_score]),0.75)</f>
        <v>5.5</v>
      </c>
      <c r="J1438" cm="1">
        <f t="array" ref="J1438">PERCENTILE(IF(Table1[Director Name] = Table1113[[#This Row],[Director Name]],Table1[imdb_score]),1)</f>
        <v>5.5</v>
      </c>
    </row>
    <row r="1439" spans="4:10" hidden="1">
      <c r="D1439" t="s">
        <v>2188</v>
      </c>
      <c r="E1439">
        <f>AVERAGEIF(Table1[Director Name],Table1113[[#This Row],[Director Name]],Table1[imdb_score])</f>
        <v>5.4666666666666659</v>
      </c>
      <c r="F1439">
        <f>COUNTIF(Table1[Director Name],Table1113[[#This Row],[Director Name]])</f>
        <v>3</v>
      </c>
      <c r="G1439" cm="1">
        <f t="array" ref="G1439">PERCENTILE(IF(Table1[Director Name] = Table1113[[#This Row],[Director Name]],Table1[imdb_score]),0.25)</f>
        <v>4.9000000000000004</v>
      </c>
      <c r="H1439" cm="1">
        <f t="array" ref="H1439">PERCENTILE(IF(Table1[Director Name] = Table1113[[#This Row],[Director Name]],Table1[imdb_score]),0.5)</f>
        <v>5.6</v>
      </c>
      <c r="I1439" cm="1">
        <f t="array" ref="I1439">PERCENTILE(IF(Table1[Director Name] = Table1113[[#This Row],[Director Name]],Table1[imdb_score]),0.75)</f>
        <v>6.1</v>
      </c>
      <c r="J1439" cm="1">
        <f t="array" ref="J1439">PERCENTILE(IF(Table1[Director Name] = Table1113[[#This Row],[Director Name]],Table1[imdb_score]),1)</f>
        <v>6.6</v>
      </c>
    </row>
    <row r="1440" spans="4:10" hidden="1">
      <c r="D1440" t="s">
        <v>1518</v>
      </c>
      <c r="E1440">
        <f>AVERAGEIF(Table1[Director Name],Table1113[[#This Row],[Director Name]],Table1[imdb_score])</f>
        <v>5.45</v>
      </c>
      <c r="F1440">
        <f>COUNTIF(Table1[Director Name],Table1113[[#This Row],[Director Name]])</f>
        <v>4</v>
      </c>
      <c r="G1440" cm="1">
        <f t="array" ref="G1440">PERCENTILE(IF(Table1[Director Name] = Table1113[[#This Row],[Director Name]],Table1[imdb_score]),0.25)</f>
        <v>5.375</v>
      </c>
      <c r="H1440" cm="1">
        <f t="array" ref="H1440">PERCENTILE(IF(Table1[Director Name] = Table1113[[#This Row],[Director Name]],Table1[imdb_score]),0.5)</f>
        <v>5.45</v>
      </c>
      <c r="I1440" cm="1">
        <f t="array" ref="I1440">PERCENTILE(IF(Table1[Director Name] = Table1113[[#This Row],[Director Name]],Table1[imdb_score]),0.75)</f>
        <v>5.5250000000000004</v>
      </c>
      <c r="J1440" cm="1">
        <f t="array" ref="J1440">PERCENTILE(IF(Table1[Director Name] = Table1113[[#This Row],[Director Name]],Table1[imdb_score]),1)</f>
        <v>5.6</v>
      </c>
    </row>
    <row r="1441" spans="4:10" hidden="1">
      <c r="D1441" t="s">
        <v>2289</v>
      </c>
      <c r="E1441">
        <f>AVERAGEIF(Table1[Director Name],Table1113[[#This Row],[Director Name]],Table1[imdb_score])</f>
        <v>5.45</v>
      </c>
      <c r="F1441">
        <f>COUNTIF(Table1[Director Name],Table1113[[#This Row],[Director Name]])</f>
        <v>2</v>
      </c>
      <c r="G1441" cm="1">
        <f t="array" ref="G1441">PERCENTILE(IF(Table1[Director Name] = Table1113[[#This Row],[Director Name]],Table1[imdb_score]),0.25)</f>
        <v>5.3250000000000002</v>
      </c>
      <c r="H1441" cm="1">
        <f t="array" ref="H1441">PERCENTILE(IF(Table1[Director Name] = Table1113[[#This Row],[Director Name]],Table1[imdb_score]),0.5)</f>
        <v>5.45</v>
      </c>
      <c r="I1441" cm="1">
        <f t="array" ref="I1441">PERCENTILE(IF(Table1[Director Name] = Table1113[[#This Row],[Director Name]],Table1[imdb_score]),0.75)</f>
        <v>5.5750000000000002</v>
      </c>
      <c r="J1441" cm="1">
        <f t="array" ref="J1441">PERCENTILE(IF(Table1[Director Name] = Table1113[[#This Row],[Director Name]],Table1[imdb_score]),1)</f>
        <v>5.7</v>
      </c>
    </row>
    <row r="1442" spans="4:10" hidden="1">
      <c r="D1442" t="s">
        <v>2309</v>
      </c>
      <c r="E1442">
        <f>AVERAGEIF(Table1[Director Name],Table1113[[#This Row],[Director Name]],Table1[imdb_score])</f>
        <v>5.45</v>
      </c>
      <c r="F1442">
        <f>COUNTIF(Table1[Director Name],Table1113[[#This Row],[Director Name]])</f>
        <v>2</v>
      </c>
      <c r="G1442" cm="1">
        <f t="array" ref="G1442">PERCENTILE(IF(Table1[Director Name] = Table1113[[#This Row],[Director Name]],Table1[imdb_score]),0.25)</f>
        <v>5.4250000000000007</v>
      </c>
      <c r="H1442" cm="1">
        <f t="array" ref="H1442">PERCENTILE(IF(Table1[Director Name] = Table1113[[#This Row],[Director Name]],Table1[imdb_score]),0.5)</f>
        <v>5.45</v>
      </c>
      <c r="I1442" cm="1">
        <f t="array" ref="I1442">PERCENTILE(IF(Table1[Director Name] = Table1113[[#This Row],[Director Name]],Table1[imdb_score]),0.75)</f>
        <v>5.4749999999999996</v>
      </c>
      <c r="J1442" cm="1">
        <f t="array" ref="J1442">PERCENTILE(IF(Table1[Director Name] = Table1113[[#This Row],[Director Name]],Table1[imdb_score]),1)</f>
        <v>5.5</v>
      </c>
    </row>
    <row r="1443" spans="4:10" hidden="1">
      <c r="D1443" t="s">
        <v>2425</v>
      </c>
      <c r="E1443">
        <f>AVERAGEIF(Table1[Director Name],Table1113[[#This Row],[Director Name]],Table1[imdb_score])</f>
        <v>5.45</v>
      </c>
      <c r="F1443">
        <f>COUNTIF(Table1[Director Name],Table1113[[#This Row],[Director Name]])</f>
        <v>2</v>
      </c>
      <c r="G1443" cm="1">
        <f t="array" ref="G1443">PERCENTILE(IF(Table1[Director Name] = Table1113[[#This Row],[Director Name]],Table1[imdb_score]),0.25)</f>
        <v>5.4250000000000007</v>
      </c>
      <c r="H1443" cm="1">
        <f t="array" ref="H1443">PERCENTILE(IF(Table1[Director Name] = Table1113[[#This Row],[Director Name]],Table1[imdb_score]),0.5)</f>
        <v>5.45</v>
      </c>
      <c r="I1443" cm="1">
        <f t="array" ref="I1443">PERCENTILE(IF(Table1[Director Name] = Table1113[[#This Row],[Director Name]],Table1[imdb_score]),0.75)</f>
        <v>5.4749999999999996</v>
      </c>
      <c r="J1443" cm="1">
        <f t="array" ref="J1443">PERCENTILE(IF(Table1[Director Name] = Table1113[[#This Row],[Director Name]],Table1[imdb_score]),1)</f>
        <v>5.5</v>
      </c>
    </row>
    <row r="1444" spans="4:10" hidden="1">
      <c r="D1444" t="s">
        <v>2578</v>
      </c>
      <c r="E1444">
        <f>AVERAGEIF(Table1[Director Name],Table1113[[#This Row],[Director Name]],Table1[imdb_score])</f>
        <v>5.45</v>
      </c>
      <c r="F1444">
        <f>COUNTIF(Table1[Director Name],Table1113[[#This Row],[Director Name]])</f>
        <v>2</v>
      </c>
      <c r="G1444" cm="1">
        <f t="array" ref="G1444">PERCENTILE(IF(Table1[Director Name] = Table1113[[#This Row],[Director Name]],Table1[imdb_score]),0.25)</f>
        <v>5.3250000000000002</v>
      </c>
      <c r="H1444" cm="1">
        <f t="array" ref="H1444">PERCENTILE(IF(Table1[Director Name] = Table1113[[#This Row],[Director Name]],Table1[imdb_score]),0.5)</f>
        <v>5.45</v>
      </c>
      <c r="I1444" cm="1">
        <f t="array" ref="I1444">PERCENTILE(IF(Table1[Director Name] = Table1113[[#This Row],[Director Name]],Table1[imdb_score]),0.75)</f>
        <v>5.5750000000000002</v>
      </c>
      <c r="J1444" cm="1">
        <f t="array" ref="J1444">PERCENTILE(IF(Table1[Director Name] = Table1113[[#This Row],[Director Name]],Table1[imdb_score]),1)</f>
        <v>5.7</v>
      </c>
    </row>
    <row r="1445" spans="4:10" hidden="1">
      <c r="D1445" t="s">
        <v>2657</v>
      </c>
      <c r="E1445">
        <f>AVERAGEIF(Table1[Director Name],Table1113[[#This Row],[Director Name]],Table1[imdb_score])</f>
        <v>5.45</v>
      </c>
      <c r="F1445">
        <f>COUNTIF(Table1[Director Name],Table1113[[#This Row],[Director Name]])</f>
        <v>2</v>
      </c>
      <c r="G1445" cm="1">
        <f t="array" ref="G1445">PERCENTILE(IF(Table1[Director Name] = Table1113[[#This Row],[Director Name]],Table1[imdb_score]),0.25)</f>
        <v>5.2249999999999996</v>
      </c>
      <c r="H1445" cm="1">
        <f t="array" ref="H1445">PERCENTILE(IF(Table1[Director Name] = Table1113[[#This Row],[Director Name]],Table1[imdb_score]),0.5)</f>
        <v>5.45</v>
      </c>
      <c r="I1445" cm="1">
        <f t="array" ref="I1445">PERCENTILE(IF(Table1[Director Name] = Table1113[[#This Row],[Director Name]],Table1[imdb_score]),0.75)</f>
        <v>5.6750000000000007</v>
      </c>
      <c r="J1445" cm="1">
        <f t="array" ref="J1445">PERCENTILE(IF(Table1[Director Name] = Table1113[[#This Row],[Director Name]],Table1[imdb_score]),1)</f>
        <v>5.9</v>
      </c>
    </row>
    <row r="1446" spans="4:10" hidden="1">
      <c r="D1446" t="s">
        <v>2993</v>
      </c>
      <c r="E1446">
        <f>AVERAGEIF(Table1[Director Name],Table1113[[#This Row],[Director Name]],Table1[imdb_score])</f>
        <v>5.45</v>
      </c>
      <c r="F1446">
        <f>COUNTIF(Table1[Director Name],Table1113[[#This Row],[Director Name]])</f>
        <v>2</v>
      </c>
      <c r="G1446" cm="1">
        <f t="array" ref="G1446">PERCENTILE(IF(Table1[Director Name] = Table1113[[#This Row],[Director Name]],Table1[imdb_score]),0.25)</f>
        <v>5.3250000000000002</v>
      </c>
      <c r="H1446" cm="1">
        <f t="array" ref="H1446">PERCENTILE(IF(Table1[Director Name] = Table1113[[#This Row],[Director Name]],Table1[imdb_score]),0.5)</f>
        <v>5.45</v>
      </c>
      <c r="I1446" cm="1">
        <f t="array" ref="I1446">PERCENTILE(IF(Table1[Director Name] = Table1113[[#This Row],[Director Name]],Table1[imdb_score]),0.75)</f>
        <v>5.5750000000000002</v>
      </c>
      <c r="J1446" cm="1">
        <f t="array" ref="J1446">PERCENTILE(IF(Table1[Director Name] = Table1113[[#This Row],[Director Name]],Table1[imdb_score]),1)</f>
        <v>5.7</v>
      </c>
    </row>
    <row r="1447" spans="4:10" hidden="1">
      <c r="D1447" t="s">
        <v>1144</v>
      </c>
      <c r="E1447">
        <f>AVERAGEIF(Table1[Director Name],Table1113[[#This Row],[Director Name]],Table1[imdb_score])</f>
        <v>5.45</v>
      </c>
      <c r="F1447">
        <f>COUNTIF(Table1[Director Name],Table1113[[#This Row],[Director Name]])</f>
        <v>2</v>
      </c>
      <c r="G1447" cm="1">
        <f t="array" ref="G1447">PERCENTILE(IF(Table1[Director Name] = Table1113[[#This Row],[Director Name]],Table1[imdb_score]),0.25)</f>
        <v>5.2249999999999996</v>
      </c>
      <c r="H1447" cm="1">
        <f t="array" ref="H1447">PERCENTILE(IF(Table1[Director Name] = Table1113[[#This Row],[Director Name]],Table1[imdb_score]),0.5)</f>
        <v>5.45</v>
      </c>
      <c r="I1447" cm="1">
        <f t="array" ref="I1447">PERCENTILE(IF(Table1[Director Name] = Table1113[[#This Row],[Director Name]],Table1[imdb_score]),0.75)</f>
        <v>5.6750000000000007</v>
      </c>
      <c r="J1447" cm="1">
        <f t="array" ref="J1447">PERCENTILE(IF(Table1[Director Name] = Table1113[[#This Row],[Director Name]],Table1[imdb_score]),1)</f>
        <v>5.9</v>
      </c>
    </row>
    <row r="1448" spans="4:10" hidden="1">
      <c r="D1448" t="s">
        <v>250</v>
      </c>
      <c r="E1448">
        <f>AVERAGEIF(Table1[Director Name],Table1113[[#This Row],[Director Name]],Table1[imdb_score])</f>
        <v>5.4499999999999993</v>
      </c>
      <c r="F1448">
        <f>COUNTIF(Table1[Director Name],Table1113[[#This Row],[Director Name]])</f>
        <v>2</v>
      </c>
      <c r="G1448" cm="1">
        <f t="array" ref="G1448">PERCENTILE(IF(Table1[Director Name] = Table1113[[#This Row],[Director Name]],Table1[imdb_score]),0.25)</f>
        <v>4.875</v>
      </c>
      <c r="H1448" cm="1">
        <f t="array" ref="H1448">PERCENTILE(IF(Table1[Director Name] = Table1113[[#This Row],[Director Name]],Table1[imdb_score]),0.5)</f>
        <v>5.4499999999999993</v>
      </c>
      <c r="I1448" cm="1">
        <f t="array" ref="I1448">PERCENTILE(IF(Table1[Director Name] = Table1113[[#This Row],[Director Name]],Table1[imdb_score]),0.75)</f>
        <v>6.0249999999999995</v>
      </c>
      <c r="J1448" cm="1">
        <f t="array" ref="J1448">PERCENTILE(IF(Table1[Director Name] = Table1113[[#This Row],[Director Name]],Table1[imdb_score]),1)</f>
        <v>6.6</v>
      </c>
    </row>
    <row r="1449" spans="4:10" hidden="1">
      <c r="D1449" t="s">
        <v>1874</v>
      </c>
      <c r="E1449">
        <f>AVERAGEIF(Table1[Director Name],Table1113[[#This Row],[Director Name]],Table1[imdb_score])</f>
        <v>5.4000000000000012</v>
      </c>
      <c r="F1449">
        <f>COUNTIF(Table1[Director Name],Table1113[[#This Row],[Director Name]])</f>
        <v>3</v>
      </c>
      <c r="G1449" cm="1">
        <f t="array" ref="G1449">PERCENTILE(IF(Table1[Director Name] = Table1113[[#This Row],[Director Name]],Table1[imdb_score]),0.25)</f>
        <v>5.25</v>
      </c>
      <c r="H1449" cm="1">
        <f t="array" ref="H1449">PERCENTILE(IF(Table1[Director Name] = Table1113[[#This Row],[Director Name]],Table1[imdb_score]),0.5)</f>
        <v>5.4</v>
      </c>
      <c r="I1449" cm="1">
        <f t="array" ref="I1449">PERCENTILE(IF(Table1[Director Name] = Table1113[[#This Row],[Director Name]],Table1[imdb_score]),0.75)</f>
        <v>5.5500000000000007</v>
      </c>
      <c r="J1449" cm="1">
        <f t="array" ref="J1449">PERCENTILE(IF(Table1[Director Name] = Table1113[[#This Row],[Director Name]],Table1[imdb_score]),1)</f>
        <v>5.7</v>
      </c>
    </row>
    <row r="1450" spans="4:10" hidden="1">
      <c r="D1450" t="s">
        <v>1447</v>
      </c>
      <c r="E1450">
        <f>AVERAGEIF(Table1[Director Name],Table1113[[#This Row],[Director Name]],Table1[imdb_score])</f>
        <v>5.4</v>
      </c>
      <c r="F1450">
        <f>COUNTIF(Table1[Director Name],Table1113[[#This Row],[Director Name]])</f>
        <v>4</v>
      </c>
      <c r="G1450" cm="1">
        <f t="array" ref="G1450">PERCENTILE(IF(Table1[Director Name] = Table1113[[#This Row],[Director Name]],Table1[imdb_score]),0.25)</f>
        <v>4.3500000000000005</v>
      </c>
      <c r="H1450" cm="1">
        <f t="array" ref="H1450">PERCENTILE(IF(Table1[Director Name] = Table1113[[#This Row],[Director Name]],Table1[imdb_score]),0.5)</f>
        <v>5.25</v>
      </c>
      <c r="I1450" cm="1">
        <f t="array" ref="I1450">PERCENTILE(IF(Table1[Director Name] = Table1113[[#This Row],[Director Name]],Table1[imdb_score]),0.75)</f>
        <v>6.3</v>
      </c>
      <c r="J1450" cm="1">
        <f t="array" ref="J1450">PERCENTILE(IF(Table1[Director Name] = Table1113[[#This Row],[Director Name]],Table1[imdb_score]),1)</f>
        <v>6.9</v>
      </c>
    </row>
    <row r="1451" spans="4:10" hidden="1">
      <c r="D1451" t="s">
        <v>2330</v>
      </c>
      <c r="E1451">
        <f>AVERAGEIF(Table1[Director Name],Table1113[[#This Row],[Director Name]],Table1[imdb_score])</f>
        <v>5.4</v>
      </c>
      <c r="F1451">
        <f>COUNTIF(Table1[Director Name],Table1113[[#This Row],[Director Name]])</f>
        <v>2</v>
      </c>
      <c r="G1451" cm="1">
        <f t="array" ref="G1451">PERCENTILE(IF(Table1[Director Name] = Table1113[[#This Row],[Director Name]],Table1[imdb_score]),0.25)</f>
        <v>5.25</v>
      </c>
      <c r="H1451" cm="1">
        <f t="array" ref="H1451">PERCENTILE(IF(Table1[Director Name] = Table1113[[#This Row],[Director Name]],Table1[imdb_score]),0.5)</f>
        <v>5.4</v>
      </c>
      <c r="I1451" cm="1">
        <f t="array" ref="I1451">PERCENTILE(IF(Table1[Director Name] = Table1113[[#This Row],[Director Name]],Table1[imdb_score]),0.75)</f>
        <v>5.55</v>
      </c>
      <c r="J1451" cm="1">
        <f t="array" ref="J1451">PERCENTILE(IF(Table1[Director Name] = Table1113[[#This Row],[Director Name]],Table1[imdb_score]),1)</f>
        <v>5.7</v>
      </c>
    </row>
    <row r="1452" spans="4:10" hidden="1">
      <c r="D1452" t="s">
        <v>578</v>
      </c>
      <c r="E1452">
        <f>AVERAGEIF(Table1[Director Name],Table1113[[#This Row],[Director Name]],Table1[imdb_score])</f>
        <v>5.4</v>
      </c>
      <c r="F1452">
        <f>COUNTIF(Table1[Director Name],Table1113[[#This Row],[Director Name]])</f>
        <v>2</v>
      </c>
      <c r="G1452" cm="1">
        <f t="array" ref="G1452">PERCENTILE(IF(Table1[Director Name] = Table1113[[#This Row],[Director Name]],Table1[imdb_score]),0.25)</f>
        <v>4.8499999999999996</v>
      </c>
      <c r="H1452" cm="1">
        <f t="array" ref="H1452">PERCENTILE(IF(Table1[Director Name] = Table1113[[#This Row],[Director Name]],Table1[imdb_score]),0.5)</f>
        <v>5.4</v>
      </c>
      <c r="I1452" cm="1">
        <f t="array" ref="I1452">PERCENTILE(IF(Table1[Director Name] = Table1113[[#This Row],[Director Name]],Table1[imdb_score]),0.75)</f>
        <v>5.95</v>
      </c>
      <c r="J1452" cm="1">
        <f t="array" ref="J1452">PERCENTILE(IF(Table1[Director Name] = Table1113[[#This Row],[Director Name]],Table1[imdb_score]),1)</f>
        <v>6.5</v>
      </c>
    </row>
    <row r="1453" spans="4:10" hidden="1">
      <c r="D1453" t="s">
        <v>2489</v>
      </c>
      <c r="E1453">
        <f>AVERAGEIF(Table1[Director Name],Table1113[[#This Row],[Director Name]],Table1[imdb_score])</f>
        <v>5.4</v>
      </c>
      <c r="F1453">
        <f>COUNTIF(Table1[Director Name],Table1113[[#This Row],[Director Name]])</f>
        <v>2</v>
      </c>
      <c r="G1453" cm="1">
        <f t="array" ref="G1453">PERCENTILE(IF(Table1[Director Name] = Table1113[[#This Row],[Director Name]],Table1[imdb_score]),0.25)</f>
        <v>5.35</v>
      </c>
      <c r="H1453" cm="1">
        <f t="array" ref="H1453">PERCENTILE(IF(Table1[Director Name] = Table1113[[#This Row],[Director Name]],Table1[imdb_score]),0.5)</f>
        <v>5.4</v>
      </c>
      <c r="I1453" cm="1">
        <f t="array" ref="I1453">PERCENTILE(IF(Table1[Director Name] = Table1113[[#This Row],[Director Name]],Table1[imdb_score]),0.75)</f>
        <v>5.45</v>
      </c>
      <c r="J1453" cm="1">
        <f t="array" ref="J1453">PERCENTILE(IF(Table1[Director Name] = Table1113[[#This Row],[Director Name]],Table1[imdb_score]),1)</f>
        <v>5.5</v>
      </c>
    </row>
    <row r="1454" spans="4:10" hidden="1">
      <c r="D1454" t="s">
        <v>2663</v>
      </c>
      <c r="E1454">
        <f>AVERAGEIF(Table1[Director Name],Table1113[[#This Row],[Director Name]],Table1[imdb_score])</f>
        <v>5.4</v>
      </c>
      <c r="F1454">
        <f>COUNTIF(Table1[Director Name],Table1113[[#This Row],[Director Name]])</f>
        <v>2</v>
      </c>
      <c r="G1454" cm="1">
        <f t="array" ref="G1454">PERCENTILE(IF(Table1[Director Name] = Table1113[[#This Row],[Director Name]],Table1[imdb_score]),0.25)</f>
        <v>5.05</v>
      </c>
      <c r="H1454" cm="1">
        <f t="array" ref="H1454">PERCENTILE(IF(Table1[Director Name] = Table1113[[#This Row],[Director Name]],Table1[imdb_score]),0.5)</f>
        <v>5.4</v>
      </c>
      <c r="I1454" cm="1">
        <f t="array" ref="I1454">PERCENTILE(IF(Table1[Director Name] = Table1113[[#This Row],[Director Name]],Table1[imdb_score]),0.75)</f>
        <v>5.75</v>
      </c>
      <c r="J1454" cm="1">
        <f t="array" ref="J1454">PERCENTILE(IF(Table1[Director Name] = Table1113[[#This Row],[Director Name]],Table1[imdb_score]),1)</f>
        <v>6.1</v>
      </c>
    </row>
    <row r="1455" spans="4:10" hidden="1">
      <c r="D1455" t="s">
        <v>2718</v>
      </c>
      <c r="E1455">
        <f>AVERAGEIF(Table1[Director Name],Table1113[[#This Row],[Director Name]],Table1[imdb_score])</f>
        <v>5.4</v>
      </c>
      <c r="F1455">
        <f>COUNTIF(Table1[Director Name],Table1113[[#This Row],[Director Name]])</f>
        <v>2</v>
      </c>
      <c r="G1455" cm="1">
        <f t="array" ref="G1455">PERCENTILE(IF(Table1[Director Name] = Table1113[[#This Row],[Director Name]],Table1[imdb_score]),0.25)</f>
        <v>4.95</v>
      </c>
      <c r="H1455" cm="1">
        <f t="array" ref="H1455">PERCENTILE(IF(Table1[Director Name] = Table1113[[#This Row],[Director Name]],Table1[imdb_score]),0.5)</f>
        <v>5.4</v>
      </c>
      <c r="I1455" cm="1">
        <f t="array" ref="I1455">PERCENTILE(IF(Table1[Director Name] = Table1113[[#This Row],[Director Name]],Table1[imdb_score]),0.75)</f>
        <v>5.85</v>
      </c>
      <c r="J1455" cm="1">
        <f t="array" ref="J1455">PERCENTILE(IF(Table1[Director Name] = Table1113[[#This Row],[Director Name]],Table1[imdb_score]),1)</f>
        <v>6.3</v>
      </c>
    </row>
    <row r="1456" spans="4:10" hidden="1">
      <c r="D1456" t="s">
        <v>2760</v>
      </c>
      <c r="E1456">
        <f>AVERAGEIF(Table1[Director Name],Table1113[[#This Row],[Director Name]],Table1[imdb_score])</f>
        <v>5.4</v>
      </c>
      <c r="F1456">
        <f>COUNTIF(Table1[Director Name],Table1113[[#This Row],[Director Name]])</f>
        <v>2</v>
      </c>
      <c r="G1456" cm="1">
        <f t="array" ref="G1456">PERCENTILE(IF(Table1[Director Name] = Table1113[[#This Row],[Director Name]],Table1[imdb_score]),0.25)</f>
        <v>5.05</v>
      </c>
      <c r="H1456" cm="1">
        <f t="array" ref="H1456">PERCENTILE(IF(Table1[Director Name] = Table1113[[#This Row],[Director Name]],Table1[imdb_score]),0.5)</f>
        <v>5.4</v>
      </c>
      <c r="I1456" cm="1">
        <f t="array" ref="I1456">PERCENTILE(IF(Table1[Director Name] = Table1113[[#This Row],[Director Name]],Table1[imdb_score]),0.75)</f>
        <v>5.75</v>
      </c>
      <c r="J1456" cm="1">
        <f t="array" ref="J1456">PERCENTILE(IF(Table1[Director Name] = Table1113[[#This Row],[Director Name]],Table1[imdb_score]),1)</f>
        <v>6.1</v>
      </c>
    </row>
    <row r="1457" spans="4:10" hidden="1">
      <c r="D1457" t="s">
        <v>946</v>
      </c>
      <c r="E1457">
        <f>AVERAGEIF(Table1[Director Name],Table1113[[#This Row],[Director Name]],Table1[imdb_score])</f>
        <v>5.4</v>
      </c>
      <c r="F1457">
        <f>COUNTIF(Table1[Director Name],Table1113[[#This Row],[Director Name]])</f>
        <v>1</v>
      </c>
      <c r="G1457" cm="1">
        <f t="array" ref="G1457">PERCENTILE(IF(Table1[Director Name] = Table1113[[#This Row],[Director Name]],Table1[imdb_score]),0.25)</f>
        <v>5.4</v>
      </c>
      <c r="H1457" cm="1">
        <f t="array" ref="H1457">PERCENTILE(IF(Table1[Director Name] = Table1113[[#This Row],[Director Name]],Table1[imdb_score]),0.5)</f>
        <v>5.4</v>
      </c>
      <c r="I1457" cm="1">
        <f t="array" ref="I1457">PERCENTILE(IF(Table1[Director Name] = Table1113[[#This Row],[Director Name]],Table1[imdb_score]),0.75)</f>
        <v>5.4</v>
      </c>
      <c r="J1457" cm="1">
        <f t="array" ref="J1457">PERCENTILE(IF(Table1[Director Name] = Table1113[[#This Row],[Director Name]],Table1[imdb_score]),1)</f>
        <v>5.4</v>
      </c>
    </row>
    <row r="1458" spans="4:10" hidden="1">
      <c r="D1458" t="s">
        <v>3328</v>
      </c>
      <c r="E1458">
        <f>AVERAGEIF(Table1[Director Name],Table1113[[#This Row],[Director Name]],Table1[imdb_score])</f>
        <v>5.4</v>
      </c>
      <c r="F1458">
        <f>COUNTIF(Table1[Director Name],Table1113[[#This Row],[Director Name]])</f>
        <v>1</v>
      </c>
      <c r="G1458" cm="1">
        <f t="array" ref="G1458">PERCENTILE(IF(Table1[Director Name] = Table1113[[#This Row],[Director Name]],Table1[imdb_score]),0.25)</f>
        <v>5.4</v>
      </c>
      <c r="H1458" cm="1">
        <f t="array" ref="H1458">PERCENTILE(IF(Table1[Director Name] = Table1113[[#This Row],[Director Name]],Table1[imdb_score]),0.5)</f>
        <v>5.4</v>
      </c>
      <c r="I1458" cm="1">
        <f t="array" ref="I1458">PERCENTILE(IF(Table1[Director Name] = Table1113[[#This Row],[Director Name]],Table1[imdb_score]),0.75)</f>
        <v>5.4</v>
      </c>
      <c r="J1458" cm="1">
        <f t="array" ref="J1458">PERCENTILE(IF(Table1[Director Name] = Table1113[[#This Row],[Director Name]],Table1[imdb_score]),1)</f>
        <v>5.4</v>
      </c>
    </row>
    <row r="1459" spans="4:10" hidden="1">
      <c r="D1459" t="s">
        <v>3833</v>
      </c>
      <c r="E1459">
        <f>AVERAGEIF(Table1[Director Name],Table1113[[#This Row],[Director Name]],Table1[imdb_score])</f>
        <v>5.4</v>
      </c>
      <c r="F1459">
        <f>COUNTIF(Table1[Director Name],Table1113[[#This Row],[Director Name]])</f>
        <v>1</v>
      </c>
      <c r="G1459" cm="1">
        <f t="array" ref="G1459">PERCENTILE(IF(Table1[Director Name] = Table1113[[#This Row],[Director Name]],Table1[imdb_score]),0.25)</f>
        <v>5.4</v>
      </c>
      <c r="H1459" cm="1">
        <f t="array" ref="H1459">PERCENTILE(IF(Table1[Director Name] = Table1113[[#This Row],[Director Name]],Table1[imdb_score]),0.5)</f>
        <v>5.4</v>
      </c>
      <c r="I1459" cm="1">
        <f t="array" ref="I1459">PERCENTILE(IF(Table1[Director Name] = Table1113[[#This Row],[Director Name]],Table1[imdb_score]),0.75)</f>
        <v>5.4</v>
      </c>
      <c r="J1459" cm="1">
        <f t="array" ref="J1459">PERCENTILE(IF(Table1[Director Name] = Table1113[[#This Row],[Director Name]],Table1[imdb_score]),1)</f>
        <v>5.4</v>
      </c>
    </row>
    <row r="1460" spans="4:10" hidden="1">
      <c r="D1460" t="s">
        <v>3915</v>
      </c>
      <c r="E1460">
        <f>AVERAGEIF(Table1[Director Name],Table1113[[#This Row],[Director Name]],Table1[imdb_score])</f>
        <v>5.4</v>
      </c>
      <c r="F1460">
        <f>COUNTIF(Table1[Director Name],Table1113[[#This Row],[Director Name]])</f>
        <v>1</v>
      </c>
      <c r="G1460" cm="1">
        <f t="array" ref="G1460">PERCENTILE(IF(Table1[Director Name] = Table1113[[#This Row],[Director Name]],Table1[imdb_score]),0.25)</f>
        <v>5.4</v>
      </c>
      <c r="H1460" cm="1">
        <f t="array" ref="H1460">PERCENTILE(IF(Table1[Director Name] = Table1113[[#This Row],[Director Name]],Table1[imdb_score]),0.5)</f>
        <v>5.4</v>
      </c>
      <c r="I1460" cm="1">
        <f t="array" ref="I1460">PERCENTILE(IF(Table1[Director Name] = Table1113[[#This Row],[Director Name]],Table1[imdb_score]),0.75)</f>
        <v>5.4</v>
      </c>
      <c r="J1460" cm="1">
        <f t="array" ref="J1460">PERCENTILE(IF(Table1[Director Name] = Table1113[[#This Row],[Director Name]],Table1[imdb_score]),1)</f>
        <v>5.4</v>
      </c>
    </row>
    <row r="1461" spans="4:10" hidden="1">
      <c r="D1461" t="s">
        <v>3933</v>
      </c>
      <c r="E1461">
        <f>AVERAGEIF(Table1[Director Name],Table1113[[#This Row],[Director Name]],Table1[imdb_score])</f>
        <v>5.4</v>
      </c>
      <c r="F1461">
        <f>COUNTIF(Table1[Director Name],Table1113[[#This Row],[Director Name]])</f>
        <v>1</v>
      </c>
      <c r="G1461" cm="1">
        <f t="array" ref="G1461">PERCENTILE(IF(Table1[Director Name] = Table1113[[#This Row],[Director Name]],Table1[imdb_score]),0.25)</f>
        <v>5.4</v>
      </c>
      <c r="H1461" cm="1">
        <f t="array" ref="H1461">PERCENTILE(IF(Table1[Director Name] = Table1113[[#This Row],[Director Name]],Table1[imdb_score]),0.5)</f>
        <v>5.4</v>
      </c>
      <c r="I1461" cm="1">
        <f t="array" ref="I1461">PERCENTILE(IF(Table1[Director Name] = Table1113[[#This Row],[Director Name]],Table1[imdb_score]),0.75)</f>
        <v>5.4</v>
      </c>
      <c r="J1461" cm="1">
        <f t="array" ref="J1461">PERCENTILE(IF(Table1[Director Name] = Table1113[[#This Row],[Director Name]],Table1[imdb_score]),1)</f>
        <v>5.4</v>
      </c>
    </row>
    <row r="1462" spans="4:10" hidden="1">
      <c r="D1462" t="s">
        <v>3991</v>
      </c>
      <c r="E1462">
        <f>AVERAGEIF(Table1[Director Name],Table1113[[#This Row],[Director Name]],Table1[imdb_score])</f>
        <v>5.4</v>
      </c>
      <c r="F1462">
        <f>COUNTIF(Table1[Director Name],Table1113[[#This Row],[Director Name]])</f>
        <v>1</v>
      </c>
      <c r="G1462" cm="1">
        <f t="array" ref="G1462">PERCENTILE(IF(Table1[Director Name] = Table1113[[#This Row],[Director Name]],Table1[imdb_score]),0.25)</f>
        <v>5.4</v>
      </c>
      <c r="H1462" cm="1">
        <f t="array" ref="H1462">PERCENTILE(IF(Table1[Director Name] = Table1113[[#This Row],[Director Name]],Table1[imdb_score]),0.5)</f>
        <v>5.4</v>
      </c>
      <c r="I1462" cm="1">
        <f t="array" ref="I1462">PERCENTILE(IF(Table1[Director Name] = Table1113[[#This Row],[Director Name]],Table1[imdb_score]),0.75)</f>
        <v>5.4</v>
      </c>
      <c r="J1462" cm="1">
        <f t="array" ref="J1462">PERCENTILE(IF(Table1[Director Name] = Table1113[[#This Row],[Director Name]],Table1[imdb_score]),1)</f>
        <v>5.4</v>
      </c>
    </row>
    <row r="1463" spans="4:10" hidden="1">
      <c r="D1463" t="s">
        <v>4090</v>
      </c>
      <c r="E1463">
        <f>AVERAGEIF(Table1[Director Name],Table1113[[#This Row],[Director Name]],Table1[imdb_score])</f>
        <v>5.4</v>
      </c>
      <c r="F1463">
        <f>COUNTIF(Table1[Director Name],Table1113[[#This Row],[Director Name]])</f>
        <v>1</v>
      </c>
      <c r="G1463" cm="1">
        <f t="array" ref="G1463">PERCENTILE(IF(Table1[Director Name] = Table1113[[#This Row],[Director Name]],Table1[imdb_score]),0.25)</f>
        <v>5.4</v>
      </c>
      <c r="H1463" cm="1">
        <f t="array" ref="H1463">PERCENTILE(IF(Table1[Director Name] = Table1113[[#This Row],[Director Name]],Table1[imdb_score]),0.5)</f>
        <v>5.4</v>
      </c>
      <c r="I1463" cm="1">
        <f t="array" ref="I1463">PERCENTILE(IF(Table1[Director Name] = Table1113[[#This Row],[Director Name]],Table1[imdb_score]),0.75)</f>
        <v>5.4</v>
      </c>
      <c r="J1463" cm="1">
        <f t="array" ref="J1463">PERCENTILE(IF(Table1[Director Name] = Table1113[[#This Row],[Director Name]],Table1[imdb_score]),1)</f>
        <v>5.4</v>
      </c>
    </row>
    <row r="1464" spans="4:10" hidden="1">
      <c r="D1464" t="s">
        <v>4155</v>
      </c>
      <c r="E1464">
        <f>AVERAGEIF(Table1[Director Name],Table1113[[#This Row],[Director Name]],Table1[imdb_score])</f>
        <v>5.4</v>
      </c>
      <c r="F1464">
        <f>COUNTIF(Table1[Director Name],Table1113[[#This Row],[Director Name]])</f>
        <v>1</v>
      </c>
      <c r="G1464" cm="1">
        <f t="array" ref="G1464">PERCENTILE(IF(Table1[Director Name] = Table1113[[#This Row],[Director Name]],Table1[imdb_score]),0.25)</f>
        <v>5.4</v>
      </c>
      <c r="H1464" cm="1">
        <f t="array" ref="H1464">PERCENTILE(IF(Table1[Director Name] = Table1113[[#This Row],[Director Name]],Table1[imdb_score]),0.5)</f>
        <v>5.4</v>
      </c>
      <c r="I1464" cm="1">
        <f t="array" ref="I1464">PERCENTILE(IF(Table1[Director Name] = Table1113[[#This Row],[Director Name]],Table1[imdb_score]),0.75)</f>
        <v>5.4</v>
      </c>
      <c r="J1464" cm="1">
        <f t="array" ref="J1464">PERCENTILE(IF(Table1[Director Name] = Table1113[[#This Row],[Director Name]],Table1[imdb_score]),1)</f>
        <v>5.4</v>
      </c>
    </row>
    <row r="1465" spans="4:10" hidden="1">
      <c r="D1465" t="s">
        <v>4294</v>
      </c>
      <c r="E1465">
        <f>AVERAGEIF(Table1[Director Name],Table1113[[#This Row],[Director Name]],Table1[imdb_score])</f>
        <v>5.4</v>
      </c>
      <c r="F1465">
        <f>COUNTIF(Table1[Director Name],Table1113[[#This Row],[Director Name]])</f>
        <v>1</v>
      </c>
      <c r="G1465" cm="1">
        <f t="array" ref="G1465">PERCENTILE(IF(Table1[Director Name] = Table1113[[#This Row],[Director Name]],Table1[imdb_score]),0.25)</f>
        <v>5.4</v>
      </c>
      <c r="H1465" cm="1">
        <f t="array" ref="H1465">PERCENTILE(IF(Table1[Director Name] = Table1113[[#This Row],[Director Name]],Table1[imdb_score]),0.5)</f>
        <v>5.4</v>
      </c>
      <c r="I1465" cm="1">
        <f t="array" ref="I1465">PERCENTILE(IF(Table1[Director Name] = Table1113[[#This Row],[Director Name]],Table1[imdb_score]),0.75)</f>
        <v>5.4</v>
      </c>
      <c r="J1465" cm="1">
        <f t="array" ref="J1465">PERCENTILE(IF(Table1[Director Name] = Table1113[[#This Row],[Director Name]],Table1[imdb_score]),1)</f>
        <v>5.4</v>
      </c>
    </row>
    <row r="1466" spans="4:10" hidden="1">
      <c r="D1466" t="s">
        <v>4369</v>
      </c>
      <c r="E1466">
        <f>AVERAGEIF(Table1[Director Name],Table1113[[#This Row],[Director Name]],Table1[imdb_score])</f>
        <v>5.4</v>
      </c>
      <c r="F1466">
        <f>COUNTIF(Table1[Director Name],Table1113[[#This Row],[Director Name]])</f>
        <v>1</v>
      </c>
      <c r="G1466" cm="1">
        <f t="array" ref="G1466">PERCENTILE(IF(Table1[Director Name] = Table1113[[#This Row],[Director Name]],Table1[imdb_score]),0.25)</f>
        <v>5.4</v>
      </c>
      <c r="H1466" cm="1">
        <f t="array" ref="H1466">PERCENTILE(IF(Table1[Director Name] = Table1113[[#This Row],[Director Name]],Table1[imdb_score]),0.5)</f>
        <v>5.4</v>
      </c>
      <c r="I1466" cm="1">
        <f t="array" ref="I1466">PERCENTILE(IF(Table1[Director Name] = Table1113[[#This Row],[Director Name]],Table1[imdb_score]),0.75)</f>
        <v>5.4</v>
      </c>
      <c r="J1466" cm="1">
        <f t="array" ref="J1466">PERCENTILE(IF(Table1[Director Name] = Table1113[[#This Row],[Director Name]],Table1[imdb_score]),1)</f>
        <v>5.4</v>
      </c>
    </row>
    <row r="1467" spans="4:10" hidden="1">
      <c r="D1467" t="s">
        <v>3685</v>
      </c>
      <c r="E1467">
        <f>AVERAGEIF(Table1[Director Name],Table1113[[#This Row],[Director Name]],Table1[imdb_score])</f>
        <v>5.4</v>
      </c>
      <c r="F1467">
        <f>COUNTIF(Table1[Director Name],Table1113[[#This Row],[Director Name]])</f>
        <v>1</v>
      </c>
      <c r="G1467" cm="1">
        <f t="array" ref="G1467">PERCENTILE(IF(Table1[Director Name] = Table1113[[#This Row],[Director Name]],Table1[imdb_score]),0.25)</f>
        <v>5.4</v>
      </c>
      <c r="H1467" cm="1">
        <f t="array" ref="H1467">PERCENTILE(IF(Table1[Director Name] = Table1113[[#This Row],[Director Name]],Table1[imdb_score]),0.5)</f>
        <v>5.4</v>
      </c>
      <c r="I1467" cm="1">
        <f t="array" ref="I1467">PERCENTILE(IF(Table1[Director Name] = Table1113[[#This Row],[Director Name]],Table1[imdb_score]),0.75)</f>
        <v>5.4</v>
      </c>
      <c r="J1467" cm="1">
        <f t="array" ref="J1467">PERCENTILE(IF(Table1[Director Name] = Table1113[[#This Row],[Director Name]],Table1[imdb_score]),1)</f>
        <v>5.4</v>
      </c>
    </row>
    <row r="1468" spans="4:10" hidden="1">
      <c r="D1468" t="s">
        <v>4845</v>
      </c>
      <c r="E1468">
        <f>AVERAGEIF(Table1[Director Name],Table1113[[#This Row],[Director Name]],Table1[imdb_score])</f>
        <v>5.4</v>
      </c>
      <c r="F1468">
        <f>COUNTIF(Table1[Director Name],Table1113[[#This Row],[Director Name]])</f>
        <v>1</v>
      </c>
      <c r="G1468" cm="1">
        <f t="array" ref="G1468">PERCENTILE(IF(Table1[Director Name] = Table1113[[#This Row],[Director Name]],Table1[imdb_score]),0.25)</f>
        <v>5.4</v>
      </c>
      <c r="H1468" cm="1">
        <f t="array" ref="H1468">PERCENTILE(IF(Table1[Director Name] = Table1113[[#This Row],[Director Name]],Table1[imdb_score]),0.5)</f>
        <v>5.4</v>
      </c>
      <c r="I1468" cm="1">
        <f t="array" ref="I1468">PERCENTILE(IF(Table1[Director Name] = Table1113[[#This Row],[Director Name]],Table1[imdb_score]),0.75)</f>
        <v>5.4</v>
      </c>
      <c r="J1468" cm="1">
        <f t="array" ref="J1468">PERCENTILE(IF(Table1[Director Name] = Table1113[[#This Row],[Director Name]],Table1[imdb_score]),1)</f>
        <v>5.4</v>
      </c>
    </row>
    <row r="1469" spans="4:10" hidden="1">
      <c r="D1469" t="s">
        <v>4907</v>
      </c>
      <c r="E1469">
        <f>AVERAGEIF(Table1[Director Name],Table1113[[#This Row],[Director Name]],Table1[imdb_score])</f>
        <v>5.4</v>
      </c>
      <c r="F1469">
        <f>COUNTIF(Table1[Director Name],Table1113[[#This Row],[Director Name]])</f>
        <v>1</v>
      </c>
      <c r="G1469" cm="1">
        <f t="array" ref="G1469">PERCENTILE(IF(Table1[Director Name] = Table1113[[#This Row],[Director Name]],Table1[imdb_score]),0.25)</f>
        <v>5.4</v>
      </c>
      <c r="H1469" cm="1">
        <f t="array" ref="H1469">PERCENTILE(IF(Table1[Director Name] = Table1113[[#This Row],[Director Name]],Table1[imdb_score]),0.5)</f>
        <v>5.4</v>
      </c>
      <c r="I1469" cm="1">
        <f t="array" ref="I1469">PERCENTILE(IF(Table1[Director Name] = Table1113[[#This Row],[Director Name]],Table1[imdb_score]),0.75)</f>
        <v>5.4</v>
      </c>
      <c r="J1469" cm="1">
        <f t="array" ref="J1469">PERCENTILE(IF(Table1[Director Name] = Table1113[[#This Row],[Director Name]],Table1[imdb_score]),1)</f>
        <v>5.4</v>
      </c>
    </row>
    <row r="1470" spans="4:10" hidden="1">
      <c r="D1470" t="s">
        <v>4966</v>
      </c>
      <c r="E1470">
        <f>AVERAGEIF(Table1[Director Name],Table1113[[#This Row],[Director Name]],Table1[imdb_score])</f>
        <v>5.4</v>
      </c>
      <c r="F1470">
        <f>COUNTIF(Table1[Director Name],Table1113[[#This Row],[Director Name]])</f>
        <v>1</v>
      </c>
      <c r="G1470" cm="1">
        <f t="array" ref="G1470">PERCENTILE(IF(Table1[Director Name] = Table1113[[#This Row],[Director Name]],Table1[imdb_score]),0.25)</f>
        <v>5.4</v>
      </c>
      <c r="H1470" cm="1">
        <f t="array" ref="H1470">PERCENTILE(IF(Table1[Director Name] = Table1113[[#This Row],[Director Name]],Table1[imdb_score]),0.5)</f>
        <v>5.4</v>
      </c>
      <c r="I1470" cm="1">
        <f t="array" ref="I1470">PERCENTILE(IF(Table1[Director Name] = Table1113[[#This Row],[Director Name]],Table1[imdb_score]),0.75)</f>
        <v>5.4</v>
      </c>
      <c r="J1470" cm="1">
        <f t="array" ref="J1470">PERCENTILE(IF(Table1[Director Name] = Table1113[[#This Row],[Director Name]],Table1[imdb_score]),1)</f>
        <v>5.4</v>
      </c>
    </row>
    <row r="1471" spans="4:10" hidden="1">
      <c r="D1471" t="s">
        <v>5917</v>
      </c>
      <c r="E1471">
        <f>AVERAGEIF(Table1[Director Name],Table1113[[#This Row],[Director Name]],Table1[imdb_score])</f>
        <v>5.4</v>
      </c>
      <c r="F1471">
        <f>COUNTIF(Table1[Director Name],Table1113[[#This Row],[Director Name]])</f>
        <v>1</v>
      </c>
      <c r="G1471" cm="1">
        <f t="array" ref="G1471">PERCENTILE(IF(Table1[Director Name] = Table1113[[#This Row],[Director Name]],Table1[imdb_score]),0.25)</f>
        <v>5.4</v>
      </c>
      <c r="H1471" cm="1">
        <f t="array" ref="H1471">PERCENTILE(IF(Table1[Director Name] = Table1113[[#This Row],[Director Name]],Table1[imdb_score]),0.5)</f>
        <v>5.4</v>
      </c>
      <c r="I1471" cm="1">
        <f t="array" ref="I1471">PERCENTILE(IF(Table1[Director Name] = Table1113[[#This Row],[Director Name]],Table1[imdb_score]),0.75)</f>
        <v>5.4</v>
      </c>
      <c r="J1471" cm="1">
        <f t="array" ref="J1471">PERCENTILE(IF(Table1[Director Name] = Table1113[[#This Row],[Director Name]],Table1[imdb_score]),1)</f>
        <v>5.4</v>
      </c>
    </row>
    <row r="1472" spans="4:10" hidden="1">
      <c r="D1472" t="s">
        <v>3103</v>
      </c>
      <c r="E1472">
        <f>AVERAGEIF(Table1[Director Name],Table1113[[#This Row],[Director Name]],Table1[imdb_score])</f>
        <v>5.4</v>
      </c>
      <c r="F1472">
        <f>COUNTIF(Table1[Director Name],Table1113[[#This Row],[Director Name]])</f>
        <v>1</v>
      </c>
      <c r="G1472" cm="1">
        <f t="array" ref="G1472">PERCENTILE(IF(Table1[Director Name] = Table1113[[#This Row],[Director Name]],Table1[imdb_score]),0.25)</f>
        <v>5.4</v>
      </c>
      <c r="H1472" cm="1">
        <f t="array" ref="H1472">PERCENTILE(IF(Table1[Director Name] = Table1113[[#This Row],[Director Name]],Table1[imdb_score]),0.5)</f>
        <v>5.4</v>
      </c>
      <c r="I1472" cm="1">
        <f t="array" ref="I1472">PERCENTILE(IF(Table1[Director Name] = Table1113[[#This Row],[Director Name]],Table1[imdb_score]),0.75)</f>
        <v>5.4</v>
      </c>
      <c r="J1472" cm="1">
        <f t="array" ref="J1472">PERCENTILE(IF(Table1[Director Name] = Table1113[[#This Row],[Director Name]],Table1[imdb_score]),1)</f>
        <v>5.4</v>
      </c>
    </row>
    <row r="1473" spans="4:10" hidden="1">
      <c r="D1473" t="s">
        <v>6149</v>
      </c>
      <c r="E1473">
        <f>AVERAGEIF(Table1[Director Name],Table1113[[#This Row],[Director Name]],Table1[imdb_score])</f>
        <v>5.4</v>
      </c>
      <c r="F1473">
        <f>COUNTIF(Table1[Director Name],Table1113[[#This Row],[Director Name]])</f>
        <v>1</v>
      </c>
      <c r="G1473" cm="1">
        <f t="array" ref="G1473">PERCENTILE(IF(Table1[Director Name] = Table1113[[#This Row],[Director Name]],Table1[imdb_score]),0.25)</f>
        <v>5.4</v>
      </c>
      <c r="H1473" cm="1">
        <f t="array" ref="H1473">PERCENTILE(IF(Table1[Director Name] = Table1113[[#This Row],[Director Name]],Table1[imdb_score]),0.5)</f>
        <v>5.4</v>
      </c>
      <c r="I1473" cm="1">
        <f t="array" ref="I1473">PERCENTILE(IF(Table1[Director Name] = Table1113[[#This Row],[Director Name]],Table1[imdb_score]),0.75)</f>
        <v>5.4</v>
      </c>
      <c r="J1473" cm="1">
        <f t="array" ref="J1473">PERCENTILE(IF(Table1[Director Name] = Table1113[[#This Row],[Director Name]],Table1[imdb_score]),1)</f>
        <v>5.4</v>
      </c>
    </row>
    <row r="1474" spans="4:10" hidden="1">
      <c r="D1474" t="s">
        <v>3672</v>
      </c>
      <c r="E1474">
        <f>AVERAGEIF(Table1[Director Name],Table1113[[#This Row],[Director Name]],Table1[imdb_score])</f>
        <v>5.4</v>
      </c>
      <c r="F1474">
        <f>COUNTIF(Table1[Director Name],Table1113[[#This Row],[Director Name]])</f>
        <v>1</v>
      </c>
      <c r="G1474" cm="1">
        <f t="array" ref="G1474">PERCENTILE(IF(Table1[Director Name] = Table1113[[#This Row],[Director Name]],Table1[imdb_score]),0.25)</f>
        <v>5.4</v>
      </c>
      <c r="H1474" cm="1">
        <f t="array" ref="H1474">PERCENTILE(IF(Table1[Director Name] = Table1113[[#This Row],[Director Name]],Table1[imdb_score]),0.5)</f>
        <v>5.4</v>
      </c>
      <c r="I1474" cm="1">
        <f t="array" ref="I1474">PERCENTILE(IF(Table1[Director Name] = Table1113[[#This Row],[Director Name]],Table1[imdb_score]),0.75)</f>
        <v>5.4</v>
      </c>
      <c r="J1474" cm="1">
        <f t="array" ref="J1474">PERCENTILE(IF(Table1[Director Name] = Table1113[[#This Row],[Director Name]],Table1[imdb_score]),1)</f>
        <v>5.4</v>
      </c>
    </row>
    <row r="1475" spans="4:10" hidden="1">
      <c r="D1475" t="s">
        <v>6464</v>
      </c>
      <c r="E1475">
        <f>AVERAGEIF(Table1[Director Name],Table1113[[#This Row],[Director Name]],Table1[imdb_score])</f>
        <v>5.4</v>
      </c>
      <c r="F1475">
        <f>COUNTIF(Table1[Director Name],Table1113[[#This Row],[Director Name]])</f>
        <v>1</v>
      </c>
      <c r="G1475" cm="1">
        <f t="array" ref="G1475">PERCENTILE(IF(Table1[Director Name] = Table1113[[#This Row],[Director Name]],Table1[imdb_score]),0.25)</f>
        <v>5.4</v>
      </c>
      <c r="H1475" cm="1">
        <f t="array" ref="H1475">PERCENTILE(IF(Table1[Director Name] = Table1113[[#This Row],[Director Name]],Table1[imdb_score]),0.5)</f>
        <v>5.4</v>
      </c>
      <c r="I1475" cm="1">
        <f t="array" ref="I1475">PERCENTILE(IF(Table1[Director Name] = Table1113[[#This Row],[Director Name]],Table1[imdb_score]),0.75)</f>
        <v>5.4</v>
      </c>
      <c r="J1475" cm="1">
        <f t="array" ref="J1475">PERCENTILE(IF(Table1[Director Name] = Table1113[[#This Row],[Director Name]],Table1[imdb_score]),1)</f>
        <v>5.4</v>
      </c>
    </row>
    <row r="1476" spans="4:10" hidden="1">
      <c r="D1476" t="s">
        <v>3728</v>
      </c>
      <c r="E1476">
        <f>AVERAGEIF(Table1[Director Name],Table1113[[#This Row],[Director Name]],Table1[imdb_score])</f>
        <v>5.4</v>
      </c>
      <c r="F1476">
        <f>COUNTIF(Table1[Director Name],Table1113[[#This Row],[Director Name]])</f>
        <v>1</v>
      </c>
      <c r="G1476" cm="1">
        <f t="array" ref="G1476">PERCENTILE(IF(Table1[Director Name] = Table1113[[#This Row],[Director Name]],Table1[imdb_score]),0.25)</f>
        <v>5.4</v>
      </c>
      <c r="H1476" cm="1">
        <f t="array" ref="H1476">PERCENTILE(IF(Table1[Director Name] = Table1113[[#This Row],[Director Name]],Table1[imdb_score]),0.5)</f>
        <v>5.4</v>
      </c>
      <c r="I1476" cm="1">
        <f t="array" ref="I1476">PERCENTILE(IF(Table1[Director Name] = Table1113[[#This Row],[Director Name]],Table1[imdb_score]),0.75)</f>
        <v>5.4</v>
      </c>
      <c r="J1476" cm="1">
        <f t="array" ref="J1476">PERCENTILE(IF(Table1[Director Name] = Table1113[[#This Row],[Director Name]],Table1[imdb_score]),1)</f>
        <v>5.4</v>
      </c>
    </row>
    <row r="1477" spans="4:10" hidden="1">
      <c r="D1477" t="s">
        <v>1639</v>
      </c>
      <c r="E1477">
        <f>AVERAGEIF(Table1[Director Name],Table1113[[#This Row],[Director Name]],Table1[imdb_score])</f>
        <v>5.3999999999999995</v>
      </c>
      <c r="F1477">
        <f>COUNTIF(Table1[Director Name],Table1113[[#This Row],[Director Name]])</f>
        <v>3</v>
      </c>
      <c r="G1477" cm="1">
        <f t="array" ref="G1477">PERCENTILE(IF(Table1[Director Name] = Table1113[[#This Row],[Director Name]],Table1[imdb_score]),0.25)</f>
        <v>5.05</v>
      </c>
      <c r="H1477" cm="1">
        <f t="array" ref="H1477">PERCENTILE(IF(Table1[Director Name] = Table1113[[#This Row],[Director Name]],Table1[imdb_score]),0.5)</f>
        <v>5.8</v>
      </c>
      <c r="I1477" cm="1">
        <f t="array" ref="I1477">PERCENTILE(IF(Table1[Director Name] = Table1113[[#This Row],[Director Name]],Table1[imdb_score]),0.75)</f>
        <v>5.9499999999999993</v>
      </c>
      <c r="J1477" cm="1">
        <f t="array" ref="J1477">PERCENTILE(IF(Table1[Director Name] = Table1113[[#This Row],[Director Name]],Table1[imdb_score]),1)</f>
        <v>6.1</v>
      </c>
    </row>
    <row r="1478" spans="4:10" hidden="1">
      <c r="D1478" t="s">
        <v>1547</v>
      </c>
      <c r="E1478">
        <f>AVERAGEIF(Table1[Director Name],Table1113[[#This Row],[Director Name]],Table1[imdb_score])</f>
        <v>5.35</v>
      </c>
      <c r="F1478">
        <f>COUNTIF(Table1[Director Name],Table1113[[#This Row],[Director Name]])</f>
        <v>4</v>
      </c>
      <c r="G1478" cm="1">
        <f t="array" ref="G1478">PERCENTILE(IF(Table1[Director Name] = Table1113[[#This Row],[Director Name]],Table1[imdb_score]),0.25)</f>
        <v>5.05</v>
      </c>
      <c r="H1478" cm="1">
        <f t="array" ref="H1478">PERCENTILE(IF(Table1[Director Name] = Table1113[[#This Row],[Director Name]],Table1[imdb_score]),0.5)</f>
        <v>5.35</v>
      </c>
      <c r="I1478" cm="1">
        <f t="array" ref="I1478">PERCENTILE(IF(Table1[Director Name] = Table1113[[#This Row],[Director Name]],Table1[imdb_score]),0.75)</f>
        <v>5.65</v>
      </c>
      <c r="J1478" cm="1">
        <f t="array" ref="J1478">PERCENTILE(IF(Table1[Director Name] = Table1113[[#This Row],[Director Name]],Table1[imdb_score]),1)</f>
        <v>6.1</v>
      </c>
    </row>
    <row r="1479" spans="4:10" hidden="1">
      <c r="D1479" t="s">
        <v>2268</v>
      </c>
      <c r="E1479">
        <f>AVERAGEIF(Table1[Director Name],Table1113[[#This Row],[Director Name]],Table1[imdb_score])</f>
        <v>5.35</v>
      </c>
      <c r="F1479">
        <f>COUNTIF(Table1[Director Name],Table1113[[#This Row],[Director Name]])</f>
        <v>2</v>
      </c>
      <c r="G1479" cm="1">
        <f t="array" ref="G1479">PERCENTILE(IF(Table1[Director Name] = Table1113[[#This Row],[Director Name]],Table1[imdb_score]),0.25)</f>
        <v>4.875</v>
      </c>
      <c r="H1479" cm="1">
        <f t="array" ref="H1479">PERCENTILE(IF(Table1[Director Name] = Table1113[[#This Row],[Director Name]],Table1[imdb_score]),0.5)</f>
        <v>5.35</v>
      </c>
      <c r="I1479" cm="1">
        <f t="array" ref="I1479">PERCENTILE(IF(Table1[Director Name] = Table1113[[#This Row],[Director Name]],Table1[imdb_score]),0.75)</f>
        <v>5.8250000000000002</v>
      </c>
      <c r="J1479" cm="1">
        <f t="array" ref="J1479">PERCENTILE(IF(Table1[Director Name] = Table1113[[#This Row],[Director Name]],Table1[imdb_score]),1)</f>
        <v>6.3</v>
      </c>
    </row>
    <row r="1480" spans="4:10" hidden="1">
      <c r="D1480" t="s">
        <v>2530</v>
      </c>
      <c r="E1480">
        <f>AVERAGEIF(Table1[Director Name],Table1113[[#This Row],[Director Name]],Table1[imdb_score])</f>
        <v>5.35</v>
      </c>
      <c r="F1480">
        <f>COUNTIF(Table1[Director Name],Table1113[[#This Row],[Director Name]])</f>
        <v>2</v>
      </c>
      <c r="G1480" cm="1">
        <f t="array" ref="G1480">PERCENTILE(IF(Table1[Director Name] = Table1113[[#This Row],[Director Name]],Table1[imdb_score]),0.25)</f>
        <v>4.9249999999999998</v>
      </c>
      <c r="H1480" cm="1">
        <f t="array" ref="H1480">PERCENTILE(IF(Table1[Director Name] = Table1113[[#This Row],[Director Name]],Table1[imdb_score]),0.5)</f>
        <v>5.35</v>
      </c>
      <c r="I1480" cm="1">
        <f t="array" ref="I1480">PERCENTILE(IF(Table1[Director Name] = Table1113[[#This Row],[Director Name]],Table1[imdb_score]),0.75)</f>
        <v>5.7750000000000004</v>
      </c>
      <c r="J1480" cm="1">
        <f t="array" ref="J1480">PERCENTILE(IF(Table1[Director Name] = Table1113[[#This Row],[Director Name]],Table1[imdb_score]),1)</f>
        <v>6.2</v>
      </c>
    </row>
    <row r="1481" spans="4:10" hidden="1">
      <c r="D1481" t="s">
        <v>984</v>
      </c>
      <c r="E1481">
        <f>AVERAGEIF(Table1[Director Name],Table1113[[#This Row],[Director Name]],Table1[imdb_score])</f>
        <v>5.3400000000000007</v>
      </c>
      <c r="F1481">
        <f>COUNTIF(Table1[Director Name],Table1113[[#This Row],[Director Name]])</f>
        <v>5</v>
      </c>
      <c r="G1481" cm="1">
        <f t="array" ref="G1481">PERCENTILE(IF(Table1[Director Name] = Table1113[[#This Row],[Director Name]],Table1[imdb_score]),0.25)</f>
        <v>5.8</v>
      </c>
      <c r="H1481" cm="1">
        <f t="array" ref="H1481">PERCENTILE(IF(Table1[Director Name] = Table1113[[#This Row],[Director Name]],Table1[imdb_score]),0.5)</f>
        <v>6.2</v>
      </c>
      <c r="I1481" cm="1">
        <f t="array" ref="I1481">PERCENTILE(IF(Table1[Director Name] = Table1113[[#This Row],[Director Name]],Table1[imdb_score]),0.75)</f>
        <v>6.2</v>
      </c>
      <c r="J1481" cm="1">
        <f t="array" ref="J1481">PERCENTILE(IF(Table1[Director Name] = Table1113[[#This Row],[Director Name]],Table1[imdb_score]),1)</f>
        <v>6.9</v>
      </c>
    </row>
    <row r="1482" spans="4:10" hidden="1">
      <c r="D1482" t="s">
        <v>626</v>
      </c>
      <c r="E1482">
        <f>AVERAGEIF(Table1[Director Name],Table1113[[#This Row],[Director Name]],Table1[imdb_score])</f>
        <v>5.3000000000000007</v>
      </c>
      <c r="F1482">
        <f>COUNTIF(Table1[Director Name],Table1113[[#This Row],[Director Name]])</f>
        <v>4</v>
      </c>
      <c r="G1482" cm="1">
        <f t="array" ref="G1482">PERCENTILE(IF(Table1[Director Name] = Table1113[[#This Row],[Director Name]],Table1[imdb_score]),0.25)</f>
        <v>5.0999999999999996</v>
      </c>
      <c r="H1482" cm="1">
        <f t="array" ref="H1482">PERCENTILE(IF(Table1[Director Name] = Table1113[[#This Row],[Director Name]],Table1[imdb_score]),0.5)</f>
        <v>5.35</v>
      </c>
      <c r="I1482" cm="1">
        <f t="array" ref="I1482">PERCENTILE(IF(Table1[Director Name] = Table1113[[#This Row],[Director Name]],Table1[imdb_score]),0.75)</f>
        <v>5.5500000000000007</v>
      </c>
      <c r="J1482" cm="1">
        <f t="array" ref="J1482">PERCENTILE(IF(Table1[Director Name] = Table1113[[#This Row],[Director Name]],Table1[imdb_score]),1)</f>
        <v>6</v>
      </c>
    </row>
    <row r="1483" spans="4:10" hidden="1">
      <c r="D1483" t="s">
        <v>2628</v>
      </c>
      <c r="E1483">
        <f>AVERAGEIF(Table1[Director Name],Table1113[[#This Row],[Director Name]],Table1[imdb_score])</f>
        <v>5.3000000000000007</v>
      </c>
      <c r="F1483">
        <f>COUNTIF(Table1[Director Name],Table1113[[#This Row],[Director Name]])</f>
        <v>2</v>
      </c>
      <c r="G1483" cm="1">
        <f t="array" ref="G1483">PERCENTILE(IF(Table1[Director Name] = Table1113[[#This Row],[Director Name]],Table1[imdb_score]),0.25)</f>
        <v>5</v>
      </c>
      <c r="H1483" cm="1">
        <f t="array" ref="H1483">PERCENTILE(IF(Table1[Director Name] = Table1113[[#This Row],[Director Name]],Table1[imdb_score]),0.5)</f>
        <v>5.3000000000000007</v>
      </c>
      <c r="I1483" cm="1">
        <f t="array" ref="I1483">PERCENTILE(IF(Table1[Director Name] = Table1113[[#This Row],[Director Name]],Table1[imdb_score]),0.75)</f>
        <v>5.6000000000000005</v>
      </c>
      <c r="J1483" cm="1">
        <f t="array" ref="J1483">PERCENTILE(IF(Table1[Director Name] = Table1113[[#This Row],[Director Name]],Table1[imdb_score]),1)</f>
        <v>5.9</v>
      </c>
    </row>
    <row r="1484" spans="4:10" hidden="1">
      <c r="D1484" t="s">
        <v>1451</v>
      </c>
      <c r="E1484">
        <f>AVERAGEIF(Table1[Director Name],Table1113[[#This Row],[Director Name]],Table1[imdb_score])</f>
        <v>5.3</v>
      </c>
      <c r="F1484">
        <f>COUNTIF(Table1[Director Name],Table1113[[#This Row],[Director Name]])</f>
        <v>4</v>
      </c>
      <c r="G1484" cm="1">
        <f t="array" ref="G1484">PERCENTILE(IF(Table1[Director Name] = Table1113[[#This Row],[Director Name]],Table1[imdb_score]),0.25)</f>
        <v>4.8</v>
      </c>
      <c r="H1484" cm="1">
        <f t="array" ref="H1484">PERCENTILE(IF(Table1[Director Name] = Table1113[[#This Row],[Director Name]],Table1[imdb_score]),0.5)</f>
        <v>5.4</v>
      </c>
      <c r="I1484" cm="1">
        <f t="array" ref="I1484">PERCENTILE(IF(Table1[Director Name] = Table1113[[#This Row],[Director Name]],Table1[imdb_score]),0.75)</f>
        <v>5.9</v>
      </c>
      <c r="J1484" cm="1">
        <f t="array" ref="J1484">PERCENTILE(IF(Table1[Director Name] = Table1113[[#This Row],[Director Name]],Table1[imdb_score]),1)</f>
        <v>6.2</v>
      </c>
    </row>
    <row r="1485" spans="4:10" hidden="1">
      <c r="D1485" t="s">
        <v>2041</v>
      </c>
      <c r="E1485">
        <f>AVERAGEIF(Table1[Director Name],Table1113[[#This Row],[Director Name]],Table1[imdb_score])</f>
        <v>5.3</v>
      </c>
      <c r="F1485">
        <f>COUNTIF(Table1[Director Name],Table1113[[#This Row],[Director Name]])</f>
        <v>3</v>
      </c>
      <c r="G1485" cm="1">
        <f t="array" ref="G1485">PERCENTILE(IF(Table1[Director Name] = Table1113[[#This Row],[Director Name]],Table1[imdb_score]),0.25)</f>
        <v>5.2</v>
      </c>
      <c r="H1485" cm="1">
        <f t="array" ref="H1485">PERCENTILE(IF(Table1[Director Name] = Table1113[[#This Row],[Director Name]],Table1[imdb_score]),0.5)</f>
        <v>5.5</v>
      </c>
      <c r="I1485" cm="1">
        <f t="array" ref="I1485">PERCENTILE(IF(Table1[Director Name] = Table1113[[#This Row],[Director Name]],Table1[imdb_score]),0.75)</f>
        <v>5.5</v>
      </c>
      <c r="J1485" cm="1">
        <f t="array" ref="J1485">PERCENTILE(IF(Table1[Director Name] = Table1113[[#This Row],[Director Name]],Table1[imdb_score]),1)</f>
        <v>5.5</v>
      </c>
    </row>
    <row r="1486" spans="4:10" hidden="1">
      <c r="D1486" t="s">
        <v>2478</v>
      </c>
      <c r="E1486">
        <f>AVERAGEIF(Table1[Director Name],Table1113[[#This Row],[Director Name]],Table1[imdb_score])</f>
        <v>5.3</v>
      </c>
      <c r="F1486">
        <f>COUNTIF(Table1[Director Name],Table1113[[#This Row],[Director Name]])</f>
        <v>2</v>
      </c>
      <c r="G1486" cm="1">
        <f t="array" ref="G1486">PERCENTILE(IF(Table1[Director Name] = Table1113[[#This Row],[Director Name]],Table1[imdb_score]),0.25)</f>
        <v>5.3</v>
      </c>
      <c r="H1486" cm="1">
        <f t="array" ref="H1486">PERCENTILE(IF(Table1[Director Name] = Table1113[[#This Row],[Director Name]],Table1[imdb_score]),0.5)</f>
        <v>5.3</v>
      </c>
      <c r="I1486" cm="1">
        <f t="array" ref="I1486">PERCENTILE(IF(Table1[Director Name] = Table1113[[#This Row],[Director Name]],Table1[imdb_score]),0.75)</f>
        <v>5.3</v>
      </c>
      <c r="J1486" cm="1">
        <f t="array" ref="J1486">PERCENTILE(IF(Table1[Director Name] = Table1113[[#This Row],[Director Name]],Table1[imdb_score]),1)</f>
        <v>5.3</v>
      </c>
    </row>
    <row r="1487" spans="4:10" hidden="1">
      <c r="D1487" t="s">
        <v>2501</v>
      </c>
      <c r="E1487">
        <f>AVERAGEIF(Table1[Director Name],Table1113[[#This Row],[Director Name]],Table1[imdb_score])</f>
        <v>5.3</v>
      </c>
      <c r="F1487">
        <f>COUNTIF(Table1[Director Name],Table1113[[#This Row],[Director Name]])</f>
        <v>2</v>
      </c>
      <c r="G1487" cm="1">
        <f t="array" ref="G1487">PERCENTILE(IF(Table1[Director Name] = Table1113[[#This Row],[Director Name]],Table1[imdb_score]),0.25)</f>
        <v>5.1999999999999993</v>
      </c>
      <c r="H1487" cm="1">
        <f t="array" ref="H1487">PERCENTILE(IF(Table1[Director Name] = Table1113[[#This Row],[Director Name]],Table1[imdb_score]),0.5)</f>
        <v>5.3</v>
      </c>
      <c r="I1487" cm="1">
        <f t="array" ref="I1487">PERCENTILE(IF(Table1[Director Name] = Table1113[[#This Row],[Director Name]],Table1[imdb_score]),0.75)</f>
        <v>5.4</v>
      </c>
      <c r="J1487" cm="1">
        <f t="array" ref="J1487">PERCENTILE(IF(Table1[Director Name] = Table1113[[#This Row],[Director Name]],Table1[imdb_score]),1)</f>
        <v>5.5</v>
      </c>
    </row>
    <row r="1488" spans="4:10" hidden="1">
      <c r="D1488" t="s">
        <v>2694</v>
      </c>
      <c r="E1488">
        <f>AVERAGEIF(Table1[Director Name],Table1113[[#This Row],[Director Name]],Table1[imdb_score])</f>
        <v>5.3</v>
      </c>
      <c r="F1488">
        <f>COUNTIF(Table1[Director Name],Table1113[[#This Row],[Director Name]])</f>
        <v>2</v>
      </c>
      <c r="G1488" cm="1">
        <f t="array" ref="G1488">PERCENTILE(IF(Table1[Director Name] = Table1113[[#This Row],[Director Name]],Table1[imdb_score]),0.25)</f>
        <v>5.1999999999999993</v>
      </c>
      <c r="H1488" cm="1">
        <f t="array" ref="H1488">PERCENTILE(IF(Table1[Director Name] = Table1113[[#This Row],[Director Name]],Table1[imdb_score]),0.5)</f>
        <v>5.3</v>
      </c>
      <c r="I1488" cm="1">
        <f t="array" ref="I1488">PERCENTILE(IF(Table1[Director Name] = Table1113[[#This Row],[Director Name]],Table1[imdb_score]),0.75)</f>
        <v>5.4</v>
      </c>
      <c r="J1488" cm="1">
        <f t="array" ref="J1488">PERCENTILE(IF(Table1[Director Name] = Table1113[[#This Row],[Director Name]],Table1[imdb_score]),1)</f>
        <v>5.5</v>
      </c>
    </row>
    <row r="1489" spans="4:10" hidden="1">
      <c r="D1489" t="s">
        <v>2920</v>
      </c>
      <c r="E1489">
        <f>AVERAGEIF(Table1[Director Name],Table1113[[#This Row],[Director Name]],Table1[imdb_score])</f>
        <v>5.3</v>
      </c>
      <c r="F1489">
        <f>COUNTIF(Table1[Director Name],Table1113[[#This Row],[Director Name]])</f>
        <v>2</v>
      </c>
      <c r="G1489" cm="1">
        <f t="array" ref="G1489">PERCENTILE(IF(Table1[Director Name] = Table1113[[#This Row],[Director Name]],Table1[imdb_score]),0.25)</f>
        <v>5.3</v>
      </c>
      <c r="H1489" cm="1">
        <f t="array" ref="H1489">PERCENTILE(IF(Table1[Director Name] = Table1113[[#This Row],[Director Name]],Table1[imdb_score]),0.5)</f>
        <v>5.3</v>
      </c>
      <c r="I1489" cm="1">
        <f t="array" ref="I1489">PERCENTILE(IF(Table1[Director Name] = Table1113[[#This Row],[Director Name]],Table1[imdb_score]),0.75)</f>
        <v>5.3</v>
      </c>
      <c r="J1489" cm="1">
        <f t="array" ref="J1489">PERCENTILE(IF(Table1[Director Name] = Table1113[[#This Row],[Director Name]],Table1[imdb_score]),1)</f>
        <v>5.3</v>
      </c>
    </row>
    <row r="1490" spans="4:10" hidden="1">
      <c r="D1490" t="s">
        <v>3247</v>
      </c>
      <c r="E1490">
        <f>AVERAGEIF(Table1[Director Name],Table1113[[#This Row],[Director Name]],Table1[imdb_score])</f>
        <v>5.3</v>
      </c>
      <c r="F1490">
        <f>COUNTIF(Table1[Director Name],Table1113[[#This Row],[Director Name]])</f>
        <v>1</v>
      </c>
      <c r="G1490" cm="1">
        <f t="array" ref="G1490">PERCENTILE(IF(Table1[Director Name] = Table1113[[#This Row],[Director Name]],Table1[imdb_score]),0.25)</f>
        <v>5.3</v>
      </c>
      <c r="H1490" cm="1">
        <f t="array" ref="H1490">PERCENTILE(IF(Table1[Director Name] = Table1113[[#This Row],[Director Name]],Table1[imdb_score]),0.5)</f>
        <v>5.3</v>
      </c>
      <c r="I1490" cm="1">
        <f t="array" ref="I1490">PERCENTILE(IF(Table1[Director Name] = Table1113[[#This Row],[Director Name]],Table1[imdb_score]),0.75)</f>
        <v>5.3</v>
      </c>
      <c r="J1490" cm="1">
        <f t="array" ref="J1490">PERCENTILE(IF(Table1[Director Name] = Table1113[[#This Row],[Director Name]],Table1[imdb_score]),1)</f>
        <v>5.3</v>
      </c>
    </row>
    <row r="1491" spans="4:10" hidden="1">
      <c r="D1491" t="s">
        <v>3359</v>
      </c>
      <c r="E1491">
        <f>AVERAGEIF(Table1[Director Name],Table1113[[#This Row],[Director Name]],Table1[imdb_score])</f>
        <v>5.3</v>
      </c>
      <c r="F1491">
        <f>COUNTIF(Table1[Director Name],Table1113[[#This Row],[Director Name]])</f>
        <v>1</v>
      </c>
      <c r="G1491" cm="1">
        <f t="array" ref="G1491">PERCENTILE(IF(Table1[Director Name] = Table1113[[#This Row],[Director Name]],Table1[imdb_score]),0.25)</f>
        <v>5.3</v>
      </c>
      <c r="H1491" cm="1">
        <f t="array" ref="H1491">PERCENTILE(IF(Table1[Director Name] = Table1113[[#This Row],[Director Name]],Table1[imdb_score]),0.5)</f>
        <v>5.3</v>
      </c>
      <c r="I1491" cm="1">
        <f t="array" ref="I1491">PERCENTILE(IF(Table1[Director Name] = Table1113[[#This Row],[Director Name]],Table1[imdb_score]),0.75)</f>
        <v>5.3</v>
      </c>
      <c r="J1491" cm="1">
        <f t="array" ref="J1491">PERCENTILE(IF(Table1[Director Name] = Table1113[[#This Row],[Director Name]],Table1[imdb_score]),1)</f>
        <v>5.3</v>
      </c>
    </row>
    <row r="1492" spans="4:10" hidden="1">
      <c r="D1492" t="s">
        <v>3368</v>
      </c>
      <c r="E1492">
        <f>AVERAGEIF(Table1[Director Name],Table1113[[#This Row],[Director Name]],Table1[imdb_score])</f>
        <v>5.3</v>
      </c>
      <c r="F1492">
        <f>COUNTIF(Table1[Director Name],Table1113[[#This Row],[Director Name]])</f>
        <v>1</v>
      </c>
      <c r="G1492" cm="1">
        <f t="array" ref="G1492">PERCENTILE(IF(Table1[Director Name] = Table1113[[#This Row],[Director Name]],Table1[imdb_score]),0.25)</f>
        <v>5.3</v>
      </c>
      <c r="H1492" cm="1">
        <f t="array" ref="H1492">PERCENTILE(IF(Table1[Director Name] = Table1113[[#This Row],[Director Name]],Table1[imdb_score]),0.5)</f>
        <v>5.3</v>
      </c>
      <c r="I1492" cm="1">
        <f t="array" ref="I1492">PERCENTILE(IF(Table1[Director Name] = Table1113[[#This Row],[Director Name]],Table1[imdb_score]),0.75)</f>
        <v>5.3</v>
      </c>
      <c r="J1492" cm="1">
        <f t="array" ref="J1492">PERCENTILE(IF(Table1[Director Name] = Table1113[[#This Row],[Director Name]],Table1[imdb_score]),1)</f>
        <v>5.3</v>
      </c>
    </row>
    <row r="1493" spans="4:10" hidden="1">
      <c r="D1493" t="s">
        <v>3523</v>
      </c>
      <c r="E1493">
        <f>AVERAGEIF(Table1[Director Name],Table1113[[#This Row],[Director Name]],Table1[imdb_score])</f>
        <v>5.3</v>
      </c>
      <c r="F1493">
        <f>COUNTIF(Table1[Director Name],Table1113[[#This Row],[Director Name]])</f>
        <v>1</v>
      </c>
      <c r="G1493" cm="1">
        <f t="array" ref="G1493">PERCENTILE(IF(Table1[Director Name] = Table1113[[#This Row],[Director Name]],Table1[imdb_score]),0.25)</f>
        <v>5.3</v>
      </c>
      <c r="H1493" cm="1">
        <f t="array" ref="H1493">PERCENTILE(IF(Table1[Director Name] = Table1113[[#This Row],[Director Name]],Table1[imdb_score]),0.5)</f>
        <v>5.3</v>
      </c>
      <c r="I1493" cm="1">
        <f t="array" ref="I1493">PERCENTILE(IF(Table1[Director Name] = Table1113[[#This Row],[Director Name]],Table1[imdb_score]),0.75)</f>
        <v>5.3</v>
      </c>
      <c r="J1493" cm="1">
        <f t="array" ref="J1493">PERCENTILE(IF(Table1[Director Name] = Table1113[[#This Row],[Director Name]],Table1[imdb_score]),1)</f>
        <v>5.3</v>
      </c>
    </row>
    <row r="1494" spans="4:10" hidden="1">
      <c r="D1494" t="s">
        <v>3670</v>
      </c>
      <c r="E1494">
        <f>AVERAGEIF(Table1[Director Name],Table1113[[#This Row],[Director Name]],Table1[imdb_score])</f>
        <v>5.3</v>
      </c>
      <c r="F1494">
        <f>COUNTIF(Table1[Director Name],Table1113[[#This Row],[Director Name]])</f>
        <v>1</v>
      </c>
      <c r="G1494" cm="1">
        <f t="array" ref="G1494">PERCENTILE(IF(Table1[Director Name] = Table1113[[#This Row],[Director Name]],Table1[imdb_score]),0.25)</f>
        <v>5.3</v>
      </c>
      <c r="H1494" cm="1">
        <f t="array" ref="H1494">PERCENTILE(IF(Table1[Director Name] = Table1113[[#This Row],[Director Name]],Table1[imdb_score]),0.5)</f>
        <v>5.3</v>
      </c>
      <c r="I1494" cm="1">
        <f t="array" ref="I1494">PERCENTILE(IF(Table1[Director Name] = Table1113[[#This Row],[Director Name]],Table1[imdb_score]),0.75)</f>
        <v>5.3</v>
      </c>
      <c r="J1494" cm="1">
        <f t="array" ref="J1494">PERCENTILE(IF(Table1[Director Name] = Table1113[[#This Row],[Director Name]],Table1[imdb_score]),1)</f>
        <v>5.3</v>
      </c>
    </row>
    <row r="1495" spans="4:10" hidden="1">
      <c r="D1495" t="s">
        <v>3790</v>
      </c>
      <c r="E1495">
        <f>AVERAGEIF(Table1[Director Name],Table1113[[#This Row],[Director Name]],Table1[imdb_score])</f>
        <v>5.3</v>
      </c>
      <c r="F1495">
        <f>COUNTIF(Table1[Director Name],Table1113[[#This Row],[Director Name]])</f>
        <v>1</v>
      </c>
      <c r="G1495" cm="1">
        <f t="array" ref="G1495">PERCENTILE(IF(Table1[Director Name] = Table1113[[#This Row],[Director Name]],Table1[imdb_score]),0.25)</f>
        <v>5.3</v>
      </c>
      <c r="H1495" cm="1">
        <f t="array" ref="H1495">PERCENTILE(IF(Table1[Director Name] = Table1113[[#This Row],[Director Name]],Table1[imdb_score]),0.5)</f>
        <v>5.3</v>
      </c>
      <c r="I1495" cm="1">
        <f t="array" ref="I1495">PERCENTILE(IF(Table1[Director Name] = Table1113[[#This Row],[Director Name]],Table1[imdb_score]),0.75)</f>
        <v>5.3</v>
      </c>
      <c r="J1495" cm="1">
        <f t="array" ref="J1495">PERCENTILE(IF(Table1[Director Name] = Table1113[[#This Row],[Director Name]],Table1[imdb_score]),1)</f>
        <v>5.3</v>
      </c>
    </row>
    <row r="1496" spans="4:10" hidden="1">
      <c r="D1496" t="s">
        <v>4050</v>
      </c>
      <c r="E1496">
        <f>AVERAGEIF(Table1[Director Name],Table1113[[#This Row],[Director Name]],Table1[imdb_score])</f>
        <v>5.3</v>
      </c>
      <c r="F1496">
        <f>COUNTIF(Table1[Director Name],Table1113[[#This Row],[Director Name]])</f>
        <v>1</v>
      </c>
      <c r="G1496" cm="1">
        <f t="array" ref="G1496">PERCENTILE(IF(Table1[Director Name] = Table1113[[#This Row],[Director Name]],Table1[imdb_score]),0.25)</f>
        <v>5.3</v>
      </c>
      <c r="H1496" cm="1">
        <f t="array" ref="H1496">PERCENTILE(IF(Table1[Director Name] = Table1113[[#This Row],[Director Name]],Table1[imdb_score]),0.5)</f>
        <v>5.3</v>
      </c>
      <c r="I1496" cm="1">
        <f t="array" ref="I1496">PERCENTILE(IF(Table1[Director Name] = Table1113[[#This Row],[Director Name]],Table1[imdb_score]),0.75)</f>
        <v>5.3</v>
      </c>
      <c r="J1496" cm="1">
        <f t="array" ref="J1496">PERCENTILE(IF(Table1[Director Name] = Table1113[[#This Row],[Director Name]],Table1[imdb_score]),1)</f>
        <v>5.3</v>
      </c>
    </row>
    <row r="1497" spans="4:10" hidden="1">
      <c r="D1497" t="s">
        <v>4240</v>
      </c>
      <c r="E1497">
        <f>AVERAGEIF(Table1[Director Name],Table1113[[#This Row],[Director Name]],Table1[imdb_score])</f>
        <v>5.3</v>
      </c>
      <c r="F1497">
        <f>COUNTIF(Table1[Director Name],Table1113[[#This Row],[Director Name]])</f>
        <v>1</v>
      </c>
      <c r="G1497" cm="1">
        <f t="array" ref="G1497">PERCENTILE(IF(Table1[Director Name] = Table1113[[#This Row],[Director Name]],Table1[imdb_score]),0.25)</f>
        <v>5.3</v>
      </c>
      <c r="H1497" cm="1">
        <f t="array" ref="H1497">PERCENTILE(IF(Table1[Director Name] = Table1113[[#This Row],[Director Name]],Table1[imdb_score]),0.5)</f>
        <v>5.3</v>
      </c>
      <c r="I1497" cm="1">
        <f t="array" ref="I1497">PERCENTILE(IF(Table1[Director Name] = Table1113[[#This Row],[Director Name]],Table1[imdb_score]),0.75)</f>
        <v>5.3</v>
      </c>
      <c r="J1497" cm="1">
        <f t="array" ref="J1497">PERCENTILE(IF(Table1[Director Name] = Table1113[[#This Row],[Director Name]],Table1[imdb_score]),1)</f>
        <v>5.3</v>
      </c>
    </row>
    <row r="1498" spans="4:10" hidden="1">
      <c r="D1498" t="s">
        <v>4382</v>
      </c>
      <c r="E1498">
        <f>AVERAGEIF(Table1[Director Name],Table1113[[#This Row],[Director Name]],Table1[imdb_score])</f>
        <v>5.3</v>
      </c>
      <c r="F1498">
        <f>COUNTIF(Table1[Director Name],Table1113[[#This Row],[Director Name]])</f>
        <v>1</v>
      </c>
      <c r="G1498" cm="1">
        <f t="array" ref="G1498">PERCENTILE(IF(Table1[Director Name] = Table1113[[#This Row],[Director Name]],Table1[imdb_score]),0.25)</f>
        <v>5.3</v>
      </c>
      <c r="H1498" cm="1">
        <f t="array" ref="H1498">PERCENTILE(IF(Table1[Director Name] = Table1113[[#This Row],[Director Name]],Table1[imdb_score]),0.5)</f>
        <v>5.3</v>
      </c>
      <c r="I1498" cm="1">
        <f t="array" ref="I1498">PERCENTILE(IF(Table1[Director Name] = Table1113[[#This Row],[Director Name]],Table1[imdb_score]),0.75)</f>
        <v>5.3</v>
      </c>
      <c r="J1498" cm="1">
        <f t="array" ref="J1498">PERCENTILE(IF(Table1[Director Name] = Table1113[[#This Row],[Director Name]],Table1[imdb_score]),1)</f>
        <v>5.3</v>
      </c>
    </row>
    <row r="1499" spans="4:10" hidden="1">
      <c r="D1499" t="s">
        <v>4419</v>
      </c>
      <c r="E1499">
        <f>AVERAGEIF(Table1[Director Name],Table1113[[#This Row],[Director Name]],Table1[imdb_score])</f>
        <v>5.3</v>
      </c>
      <c r="F1499">
        <f>COUNTIF(Table1[Director Name],Table1113[[#This Row],[Director Name]])</f>
        <v>1</v>
      </c>
      <c r="G1499" cm="1">
        <f t="array" ref="G1499">PERCENTILE(IF(Table1[Director Name] = Table1113[[#This Row],[Director Name]],Table1[imdb_score]),0.25)</f>
        <v>5.3</v>
      </c>
      <c r="H1499" cm="1">
        <f t="array" ref="H1499">PERCENTILE(IF(Table1[Director Name] = Table1113[[#This Row],[Director Name]],Table1[imdb_score]),0.5)</f>
        <v>5.3</v>
      </c>
      <c r="I1499" cm="1">
        <f t="array" ref="I1499">PERCENTILE(IF(Table1[Director Name] = Table1113[[#This Row],[Director Name]],Table1[imdb_score]),0.75)</f>
        <v>5.3</v>
      </c>
      <c r="J1499" cm="1">
        <f t="array" ref="J1499">PERCENTILE(IF(Table1[Director Name] = Table1113[[#This Row],[Director Name]],Table1[imdb_score]),1)</f>
        <v>5.3</v>
      </c>
    </row>
    <row r="1500" spans="4:10" hidden="1">
      <c r="D1500" t="s">
        <v>4452</v>
      </c>
      <c r="E1500">
        <f>AVERAGEIF(Table1[Director Name],Table1113[[#This Row],[Director Name]],Table1[imdb_score])</f>
        <v>5.3</v>
      </c>
      <c r="F1500">
        <f>COUNTIF(Table1[Director Name],Table1113[[#This Row],[Director Name]])</f>
        <v>1</v>
      </c>
      <c r="G1500" cm="1">
        <f t="array" ref="G1500">PERCENTILE(IF(Table1[Director Name] = Table1113[[#This Row],[Director Name]],Table1[imdb_score]),0.25)</f>
        <v>5.3</v>
      </c>
      <c r="H1500" cm="1">
        <f t="array" ref="H1500">PERCENTILE(IF(Table1[Director Name] = Table1113[[#This Row],[Director Name]],Table1[imdb_score]),0.5)</f>
        <v>5.3</v>
      </c>
      <c r="I1500" cm="1">
        <f t="array" ref="I1500">PERCENTILE(IF(Table1[Director Name] = Table1113[[#This Row],[Director Name]],Table1[imdb_score]),0.75)</f>
        <v>5.3</v>
      </c>
      <c r="J1500" cm="1">
        <f t="array" ref="J1500">PERCENTILE(IF(Table1[Director Name] = Table1113[[#This Row],[Director Name]],Table1[imdb_score]),1)</f>
        <v>5.3</v>
      </c>
    </row>
    <row r="1501" spans="4:10" hidden="1">
      <c r="D1501" t="s">
        <v>4528</v>
      </c>
      <c r="E1501">
        <f>AVERAGEIF(Table1[Director Name],Table1113[[#This Row],[Director Name]],Table1[imdb_score])</f>
        <v>5.3</v>
      </c>
      <c r="F1501">
        <f>COUNTIF(Table1[Director Name],Table1113[[#This Row],[Director Name]])</f>
        <v>1</v>
      </c>
      <c r="G1501" cm="1">
        <f t="array" ref="G1501">PERCENTILE(IF(Table1[Director Name] = Table1113[[#This Row],[Director Name]],Table1[imdb_score]),0.25)</f>
        <v>5.3</v>
      </c>
      <c r="H1501" cm="1">
        <f t="array" ref="H1501">PERCENTILE(IF(Table1[Director Name] = Table1113[[#This Row],[Director Name]],Table1[imdb_score]),0.5)</f>
        <v>5.3</v>
      </c>
      <c r="I1501" cm="1">
        <f t="array" ref="I1501">PERCENTILE(IF(Table1[Director Name] = Table1113[[#This Row],[Director Name]],Table1[imdb_score]),0.75)</f>
        <v>5.3</v>
      </c>
      <c r="J1501" cm="1">
        <f t="array" ref="J1501">PERCENTILE(IF(Table1[Director Name] = Table1113[[#This Row],[Director Name]],Table1[imdb_score]),1)</f>
        <v>5.3</v>
      </c>
    </row>
    <row r="1502" spans="4:10" hidden="1">
      <c r="D1502" t="s">
        <v>3846</v>
      </c>
      <c r="E1502">
        <f>AVERAGEIF(Table1[Director Name],Table1113[[#This Row],[Director Name]],Table1[imdb_score])</f>
        <v>5.3</v>
      </c>
      <c r="F1502">
        <f>COUNTIF(Table1[Director Name],Table1113[[#This Row],[Director Name]])</f>
        <v>1</v>
      </c>
      <c r="G1502" cm="1">
        <f t="array" ref="G1502">PERCENTILE(IF(Table1[Director Name] = Table1113[[#This Row],[Director Name]],Table1[imdb_score]),0.25)</f>
        <v>5.3</v>
      </c>
      <c r="H1502" cm="1">
        <f t="array" ref="H1502">PERCENTILE(IF(Table1[Director Name] = Table1113[[#This Row],[Director Name]],Table1[imdb_score]),0.5)</f>
        <v>5.3</v>
      </c>
      <c r="I1502" cm="1">
        <f t="array" ref="I1502">PERCENTILE(IF(Table1[Director Name] = Table1113[[#This Row],[Director Name]],Table1[imdb_score]),0.75)</f>
        <v>5.3</v>
      </c>
      <c r="J1502" cm="1">
        <f t="array" ref="J1502">PERCENTILE(IF(Table1[Director Name] = Table1113[[#This Row],[Director Name]],Table1[imdb_score]),1)</f>
        <v>5.3</v>
      </c>
    </row>
    <row r="1503" spans="4:10" hidden="1">
      <c r="D1503" t="s">
        <v>4744</v>
      </c>
      <c r="E1503">
        <f>AVERAGEIF(Table1[Director Name],Table1113[[#This Row],[Director Name]],Table1[imdb_score])</f>
        <v>5.3</v>
      </c>
      <c r="F1503">
        <f>COUNTIF(Table1[Director Name],Table1113[[#This Row],[Director Name]])</f>
        <v>1</v>
      </c>
      <c r="G1503" cm="1">
        <f t="array" ref="G1503">PERCENTILE(IF(Table1[Director Name] = Table1113[[#This Row],[Director Name]],Table1[imdb_score]),0.25)</f>
        <v>5.3</v>
      </c>
      <c r="H1503" cm="1">
        <f t="array" ref="H1503">PERCENTILE(IF(Table1[Director Name] = Table1113[[#This Row],[Director Name]],Table1[imdb_score]),0.5)</f>
        <v>5.3</v>
      </c>
      <c r="I1503" cm="1">
        <f t="array" ref="I1503">PERCENTILE(IF(Table1[Director Name] = Table1113[[#This Row],[Director Name]],Table1[imdb_score]),0.75)</f>
        <v>5.3</v>
      </c>
      <c r="J1503" cm="1">
        <f t="array" ref="J1503">PERCENTILE(IF(Table1[Director Name] = Table1113[[#This Row],[Director Name]],Table1[imdb_score]),1)</f>
        <v>5.3</v>
      </c>
    </row>
    <row r="1504" spans="4:10" hidden="1">
      <c r="D1504" t="s">
        <v>4778</v>
      </c>
      <c r="E1504">
        <f>AVERAGEIF(Table1[Director Name],Table1113[[#This Row],[Director Name]],Table1[imdb_score])</f>
        <v>5.3</v>
      </c>
      <c r="F1504">
        <f>COUNTIF(Table1[Director Name],Table1113[[#This Row],[Director Name]])</f>
        <v>1</v>
      </c>
      <c r="G1504" cm="1">
        <f t="array" ref="G1504">PERCENTILE(IF(Table1[Director Name] = Table1113[[#This Row],[Director Name]],Table1[imdb_score]),0.25)</f>
        <v>5.3</v>
      </c>
      <c r="H1504" cm="1">
        <f t="array" ref="H1504">PERCENTILE(IF(Table1[Director Name] = Table1113[[#This Row],[Director Name]],Table1[imdb_score]),0.5)</f>
        <v>5.3</v>
      </c>
      <c r="I1504" cm="1">
        <f t="array" ref="I1504">PERCENTILE(IF(Table1[Director Name] = Table1113[[#This Row],[Director Name]],Table1[imdb_score]),0.75)</f>
        <v>5.3</v>
      </c>
      <c r="J1504" cm="1">
        <f t="array" ref="J1504">PERCENTILE(IF(Table1[Director Name] = Table1113[[#This Row],[Director Name]],Table1[imdb_score]),1)</f>
        <v>5.3</v>
      </c>
    </row>
    <row r="1505" spans="4:10" hidden="1">
      <c r="D1505" t="s">
        <v>4805</v>
      </c>
      <c r="E1505">
        <f>AVERAGEIF(Table1[Director Name],Table1113[[#This Row],[Director Name]],Table1[imdb_score])</f>
        <v>5.3</v>
      </c>
      <c r="F1505">
        <f>COUNTIF(Table1[Director Name],Table1113[[#This Row],[Director Name]])</f>
        <v>1</v>
      </c>
      <c r="G1505" cm="1">
        <f t="array" ref="G1505">PERCENTILE(IF(Table1[Director Name] = Table1113[[#This Row],[Director Name]],Table1[imdb_score]),0.25)</f>
        <v>5.3</v>
      </c>
      <c r="H1505" cm="1">
        <f t="array" ref="H1505">PERCENTILE(IF(Table1[Director Name] = Table1113[[#This Row],[Director Name]],Table1[imdb_score]),0.5)</f>
        <v>5.3</v>
      </c>
      <c r="I1505" cm="1">
        <f t="array" ref="I1505">PERCENTILE(IF(Table1[Director Name] = Table1113[[#This Row],[Director Name]],Table1[imdb_score]),0.75)</f>
        <v>5.3</v>
      </c>
      <c r="J1505" cm="1">
        <f t="array" ref="J1505">PERCENTILE(IF(Table1[Director Name] = Table1113[[#This Row],[Director Name]],Table1[imdb_score]),1)</f>
        <v>5.3</v>
      </c>
    </row>
    <row r="1506" spans="4:10" hidden="1">
      <c r="D1506" t="s">
        <v>5072</v>
      </c>
      <c r="E1506">
        <f>AVERAGEIF(Table1[Director Name],Table1113[[#This Row],[Director Name]],Table1[imdb_score])</f>
        <v>5.3</v>
      </c>
      <c r="F1506">
        <f>COUNTIF(Table1[Director Name],Table1113[[#This Row],[Director Name]])</f>
        <v>1</v>
      </c>
      <c r="G1506" cm="1">
        <f t="array" ref="G1506">PERCENTILE(IF(Table1[Director Name] = Table1113[[#This Row],[Director Name]],Table1[imdb_score]),0.25)</f>
        <v>5.3</v>
      </c>
      <c r="H1506" cm="1">
        <f t="array" ref="H1506">PERCENTILE(IF(Table1[Director Name] = Table1113[[#This Row],[Director Name]],Table1[imdb_score]),0.5)</f>
        <v>5.3</v>
      </c>
      <c r="I1506" cm="1">
        <f t="array" ref="I1506">PERCENTILE(IF(Table1[Director Name] = Table1113[[#This Row],[Director Name]],Table1[imdb_score]),0.75)</f>
        <v>5.3</v>
      </c>
      <c r="J1506" cm="1">
        <f t="array" ref="J1506">PERCENTILE(IF(Table1[Director Name] = Table1113[[#This Row],[Director Name]],Table1[imdb_score]),1)</f>
        <v>5.3</v>
      </c>
    </row>
    <row r="1507" spans="4:10" hidden="1">
      <c r="D1507" t="s">
        <v>5075</v>
      </c>
      <c r="E1507">
        <f>AVERAGEIF(Table1[Director Name],Table1113[[#This Row],[Director Name]],Table1[imdb_score])</f>
        <v>5.3</v>
      </c>
      <c r="F1507">
        <f>COUNTIF(Table1[Director Name],Table1113[[#This Row],[Director Name]])</f>
        <v>1</v>
      </c>
      <c r="G1507" cm="1">
        <f t="array" ref="G1507">PERCENTILE(IF(Table1[Director Name] = Table1113[[#This Row],[Director Name]],Table1[imdb_score]),0.25)</f>
        <v>5.3</v>
      </c>
      <c r="H1507" cm="1">
        <f t="array" ref="H1507">PERCENTILE(IF(Table1[Director Name] = Table1113[[#This Row],[Director Name]],Table1[imdb_score]),0.5)</f>
        <v>5.3</v>
      </c>
      <c r="I1507" cm="1">
        <f t="array" ref="I1507">PERCENTILE(IF(Table1[Director Name] = Table1113[[#This Row],[Director Name]],Table1[imdb_score]),0.75)</f>
        <v>5.3</v>
      </c>
      <c r="J1507" cm="1">
        <f t="array" ref="J1507">PERCENTILE(IF(Table1[Director Name] = Table1113[[#This Row],[Director Name]],Table1[imdb_score]),1)</f>
        <v>5.3</v>
      </c>
    </row>
    <row r="1508" spans="4:10" hidden="1">
      <c r="D1508" t="s">
        <v>5162</v>
      </c>
      <c r="E1508">
        <f>AVERAGEIF(Table1[Director Name],Table1113[[#This Row],[Director Name]],Table1[imdb_score])</f>
        <v>5.3</v>
      </c>
      <c r="F1508">
        <f>COUNTIF(Table1[Director Name],Table1113[[#This Row],[Director Name]])</f>
        <v>1</v>
      </c>
      <c r="G1508" cm="1">
        <f t="array" ref="G1508">PERCENTILE(IF(Table1[Director Name] = Table1113[[#This Row],[Director Name]],Table1[imdb_score]),0.25)</f>
        <v>5.3</v>
      </c>
      <c r="H1508" cm="1">
        <f t="array" ref="H1508">PERCENTILE(IF(Table1[Director Name] = Table1113[[#This Row],[Director Name]],Table1[imdb_score]),0.5)</f>
        <v>5.3</v>
      </c>
      <c r="I1508" cm="1">
        <f t="array" ref="I1508">PERCENTILE(IF(Table1[Director Name] = Table1113[[#This Row],[Director Name]],Table1[imdb_score]),0.75)</f>
        <v>5.3</v>
      </c>
      <c r="J1508" cm="1">
        <f t="array" ref="J1508">PERCENTILE(IF(Table1[Director Name] = Table1113[[#This Row],[Director Name]],Table1[imdb_score]),1)</f>
        <v>5.3</v>
      </c>
    </row>
    <row r="1509" spans="4:10" hidden="1">
      <c r="D1509" t="s">
        <v>5322</v>
      </c>
      <c r="E1509">
        <f>AVERAGEIF(Table1[Director Name],Table1113[[#This Row],[Director Name]],Table1[imdb_score])</f>
        <v>5.3</v>
      </c>
      <c r="F1509">
        <f>COUNTIF(Table1[Director Name],Table1113[[#This Row],[Director Name]])</f>
        <v>1</v>
      </c>
      <c r="G1509" cm="1">
        <f t="array" ref="G1509">PERCENTILE(IF(Table1[Director Name] = Table1113[[#This Row],[Director Name]],Table1[imdb_score]),0.25)</f>
        <v>5.3</v>
      </c>
      <c r="H1509" cm="1">
        <f t="array" ref="H1509">PERCENTILE(IF(Table1[Director Name] = Table1113[[#This Row],[Director Name]],Table1[imdb_score]),0.5)</f>
        <v>5.3</v>
      </c>
      <c r="I1509" cm="1">
        <f t="array" ref="I1509">PERCENTILE(IF(Table1[Director Name] = Table1113[[#This Row],[Director Name]],Table1[imdb_score]),0.75)</f>
        <v>5.3</v>
      </c>
      <c r="J1509" cm="1">
        <f t="array" ref="J1509">PERCENTILE(IF(Table1[Director Name] = Table1113[[#This Row],[Director Name]],Table1[imdb_score]),1)</f>
        <v>5.3</v>
      </c>
    </row>
    <row r="1510" spans="4:10" hidden="1">
      <c r="D1510" t="s">
        <v>5411</v>
      </c>
      <c r="E1510">
        <f>AVERAGEIF(Table1[Director Name],Table1113[[#This Row],[Director Name]],Table1[imdb_score])</f>
        <v>5.3</v>
      </c>
      <c r="F1510">
        <f>COUNTIF(Table1[Director Name],Table1113[[#This Row],[Director Name]])</f>
        <v>1</v>
      </c>
      <c r="G1510" cm="1">
        <f t="array" ref="G1510">PERCENTILE(IF(Table1[Director Name] = Table1113[[#This Row],[Director Name]],Table1[imdb_score]),0.25)</f>
        <v>5.3</v>
      </c>
      <c r="H1510" cm="1">
        <f t="array" ref="H1510">PERCENTILE(IF(Table1[Director Name] = Table1113[[#This Row],[Director Name]],Table1[imdb_score]),0.5)</f>
        <v>5.3</v>
      </c>
      <c r="I1510" cm="1">
        <f t="array" ref="I1510">PERCENTILE(IF(Table1[Director Name] = Table1113[[#This Row],[Director Name]],Table1[imdb_score]),0.75)</f>
        <v>5.3</v>
      </c>
      <c r="J1510" cm="1">
        <f t="array" ref="J1510">PERCENTILE(IF(Table1[Director Name] = Table1113[[#This Row],[Director Name]],Table1[imdb_score]),1)</f>
        <v>5.3</v>
      </c>
    </row>
    <row r="1511" spans="4:10" hidden="1">
      <c r="D1511" t="s">
        <v>5568</v>
      </c>
      <c r="E1511">
        <f>AVERAGEIF(Table1[Director Name],Table1113[[#This Row],[Director Name]],Table1[imdb_score])</f>
        <v>5.3</v>
      </c>
      <c r="F1511">
        <f>COUNTIF(Table1[Director Name],Table1113[[#This Row],[Director Name]])</f>
        <v>1</v>
      </c>
      <c r="G1511" cm="1">
        <f t="array" ref="G1511">PERCENTILE(IF(Table1[Director Name] = Table1113[[#This Row],[Director Name]],Table1[imdb_score]),0.25)</f>
        <v>5.3</v>
      </c>
      <c r="H1511" cm="1">
        <f t="array" ref="H1511">PERCENTILE(IF(Table1[Director Name] = Table1113[[#This Row],[Director Name]],Table1[imdb_score]),0.5)</f>
        <v>5.3</v>
      </c>
      <c r="I1511" cm="1">
        <f t="array" ref="I1511">PERCENTILE(IF(Table1[Director Name] = Table1113[[#This Row],[Director Name]],Table1[imdb_score]),0.75)</f>
        <v>5.3</v>
      </c>
      <c r="J1511" cm="1">
        <f t="array" ref="J1511">PERCENTILE(IF(Table1[Director Name] = Table1113[[#This Row],[Director Name]],Table1[imdb_score]),1)</f>
        <v>5.3</v>
      </c>
    </row>
    <row r="1512" spans="4:10" hidden="1">
      <c r="D1512" t="s">
        <v>5593</v>
      </c>
      <c r="E1512">
        <f>AVERAGEIF(Table1[Director Name],Table1113[[#This Row],[Director Name]],Table1[imdb_score])</f>
        <v>5.3</v>
      </c>
      <c r="F1512">
        <f>COUNTIF(Table1[Director Name],Table1113[[#This Row],[Director Name]])</f>
        <v>1</v>
      </c>
      <c r="G1512" cm="1">
        <f t="array" ref="G1512">PERCENTILE(IF(Table1[Director Name] = Table1113[[#This Row],[Director Name]],Table1[imdb_score]),0.25)</f>
        <v>5.3</v>
      </c>
      <c r="H1512" cm="1">
        <f t="array" ref="H1512">PERCENTILE(IF(Table1[Director Name] = Table1113[[#This Row],[Director Name]],Table1[imdb_score]),0.5)</f>
        <v>5.3</v>
      </c>
      <c r="I1512" cm="1">
        <f t="array" ref="I1512">PERCENTILE(IF(Table1[Director Name] = Table1113[[#This Row],[Director Name]],Table1[imdb_score]),0.75)</f>
        <v>5.3</v>
      </c>
      <c r="J1512" cm="1">
        <f t="array" ref="J1512">PERCENTILE(IF(Table1[Director Name] = Table1113[[#This Row],[Director Name]],Table1[imdb_score]),1)</f>
        <v>5.3</v>
      </c>
    </row>
    <row r="1513" spans="4:10" hidden="1">
      <c r="D1513" t="s">
        <v>5695</v>
      </c>
      <c r="E1513">
        <f>AVERAGEIF(Table1[Director Name],Table1113[[#This Row],[Director Name]],Table1[imdb_score])</f>
        <v>5.3</v>
      </c>
      <c r="F1513">
        <f>COUNTIF(Table1[Director Name],Table1113[[#This Row],[Director Name]])</f>
        <v>1</v>
      </c>
      <c r="G1513" cm="1">
        <f t="array" ref="G1513">PERCENTILE(IF(Table1[Director Name] = Table1113[[#This Row],[Director Name]],Table1[imdb_score]),0.25)</f>
        <v>5.3</v>
      </c>
      <c r="H1513" cm="1">
        <f t="array" ref="H1513">PERCENTILE(IF(Table1[Director Name] = Table1113[[#This Row],[Director Name]],Table1[imdb_score]),0.5)</f>
        <v>5.3</v>
      </c>
      <c r="I1513" cm="1">
        <f t="array" ref="I1513">PERCENTILE(IF(Table1[Director Name] = Table1113[[#This Row],[Director Name]],Table1[imdb_score]),0.75)</f>
        <v>5.3</v>
      </c>
      <c r="J1513" cm="1">
        <f t="array" ref="J1513">PERCENTILE(IF(Table1[Director Name] = Table1113[[#This Row],[Director Name]],Table1[imdb_score]),1)</f>
        <v>5.3</v>
      </c>
    </row>
    <row r="1514" spans="4:10" hidden="1">
      <c r="D1514" t="s">
        <v>6202</v>
      </c>
      <c r="E1514">
        <f>AVERAGEIF(Table1[Director Name],Table1113[[#This Row],[Director Name]],Table1[imdb_score])</f>
        <v>5.3</v>
      </c>
      <c r="F1514">
        <f>COUNTIF(Table1[Director Name],Table1113[[#This Row],[Director Name]])</f>
        <v>1</v>
      </c>
      <c r="G1514" cm="1">
        <f t="array" ref="G1514">PERCENTILE(IF(Table1[Director Name] = Table1113[[#This Row],[Director Name]],Table1[imdb_score]),0.25)</f>
        <v>5.3</v>
      </c>
      <c r="H1514" cm="1">
        <f t="array" ref="H1514">PERCENTILE(IF(Table1[Director Name] = Table1113[[#This Row],[Director Name]],Table1[imdb_score]),0.5)</f>
        <v>5.3</v>
      </c>
      <c r="I1514" cm="1">
        <f t="array" ref="I1514">PERCENTILE(IF(Table1[Director Name] = Table1113[[#This Row],[Director Name]],Table1[imdb_score]),0.75)</f>
        <v>5.3</v>
      </c>
      <c r="J1514" cm="1">
        <f t="array" ref="J1514">PERCENTILE(IF(Table1[Director Name] = Table1113[[#This Row],[Director Name]],Table1[imdb_score]),1)</f>
        <v>5.3</v>
      </c>
    </row>
    <row r="1515" spans="4:10" hidden="1">
      <c r="D1515" t="s">
        <v>6320</v>
      </c>
      <c r="E1515">
        <f>AVERAGEIF(Table1[Director Name],Table1113[[#This Row],[Director Name]],Table1[imdb_score])</f>
        <v>5.3</v>
      </c>
      <c r="F1515">
        <f>COUNTIF(Table1[Director Name],Table1113[[#This Row],[Director Name]])</f>
        <v>1</v>
      </c>
      <c r="G1515" cm="1">
        <f t="array" ref="G1515">PERCENTILE(IF(Table1[Director Name] = Table1113[[#This Row],[Director Name]],Table1[imdb_score]),0.25)</f>
        <v>5.3</v>
      </c>
      <c r="H1515" cm="1">
        <f t="array" ref="H1515">PERCENTILE(IF(Table1[Director Name] = Table1113[[#This Row],[Director Name]],Table1[imdb_score]),0.5)</f>
        <v>5.3</v>
      </c>
      <c r="I1515" cm="1">
        <f t="array" ref="I1515">PERCENTILE(IF(Table1[Director Name] = Table1113[[#This Row],[Director Name]],Table1[imdb_score]),0.75)</f>
        <v>5.3</v>
      </c>
      <c r="J1515" cm="1">
        <f t="array" ref="J1515">PERCENTILE(IF(Table1[Director Name] = Table1113[[#This Row],[Director Name]],Table1[imdb_score]),1)</f>
        <v>5.3</v>
      </c>
    </row>
    <row r="1516" spans="4:10" hidden="1">
      <c r="D1516" t="s">
        <v>6337</v>
      </c>
      <c r="E1516">
        <f>AVERAGEIF(Table1[Director Name],Table1113[[#This Row],[Director Name]],Table1[imdb_score])</f>
        <v>5.3</v>
      </c>
      <c r="F1516">
        <f>COUNTIF(Table1[Director Name],Table1113[[#This Row],[Director Name]])</f>
        <v>1</v>
      </c>
      <c r="G1516" cm="1">
        <f t="array" ref="G1516">PERCENTILE(IF(Table1[Director Name] = Table1113[[#This Row],[Director Name]],Table1[imdb_score]),0.25)</f>
        <v>5.3</v>
      </c>
      <c r="H1516" cm="1">
        <f t="array" ref="H1516">PERCENTILE(IF(Table1[Director Name] = Table1113[[#This Row],[Director Name]],Table1[imdb_score]),0.5)</f>
        <v>5.3</v>
      </c>
      <c r="I1516" cm="1">
        <f t="array" ref="I1516">PERCENTILE(IF(Table1[Director Name] = Table1113[[#This Row],[Director Name]],Table1[imdb_score]),0.75)</f>
        <v>5.3</v>
      </c>
      <c r="J1516" cm="1">
        <f t="array" ref="J1516">PERCENTILE(IF(Table1[Director Name] = Table1113[[#This Row],[Director Name]],Table1[imdb_score]),1)</f>
        <v>5.3</v>
      </c>
    </row>
    <row r="1517" spans="4:10" hidden="1">
      <c r="D1517" t="s">
        <v>6386</v>
      </c>
      <c r="E1517">
        <f>AVERAGEIF(Table1[Director Name],Table1113[[#This Row],[Director Name]],Table1[imdb_score])</f>
        <v>5.3</v>
      </c>
      <c r="F1517">
        <f>COUNTIF(Table1[Director Name],Table1113[[#This Row],[Director Name]])</f>
        <v>1</v>
      </c>
      <c r="G1517" cm="1">
        <f t="array" ref="G1517">PERCENTILE(IF(Table1[Director Name] = Table1113[[#This Row],[Director Name]],Table1[imdb_score]),0.25)</f>
        <v>5.3</v>
      </c>
      <c r="H1517" cm="1">
        <f t="array" ref="H1517">PERCENTILE(IF(Table1[Director Name] = Table1113[[#This Row],[Director Name]],Table1[imdb_score]),0.5)</f>
        <v>5.3</v>
      </c>
      <c r="I1517" cm="1">
        <f t="array" ref="I1517">PERCENTILE(IF(Table1[Director Name] = Table1113[[#This Row],[Director Name]],Table1[imdb_score]),0.75)</f>
        <v>5.3</v>
      </c>
      <c r="J1517" cm="1">
        <f t="array" ref="J1517">PERCENTILE(IF(Table1[Director Name] = Table1113[[#This Row],[Director Name]],Table1[imdb_score]),1)</f>
        <v>5.3</v>
      </c>
    </row>
    <row r="1518" spans="4:10" hidden="1">
      <c r="D1518" t="s">
        <v>6441</v>
      </c>
      <c r="E1518">
        <f>AVERAGEIF(Table1[Director Name],Table1113[[#This Row],[Director Name]],Table1[imdb_score])</f>
        <v>5.3</v>
      </c>
      <c r="F1518">
        <f>COUNTIF(Table1[Director Name],Table1113[[#This Row],[Director Name]])</f>
        <v>1</v>
      </c>
      <c r="G1518" cm="1">
        <f t="array" ref="G1518">PERCENTILE(IF(Table1[Director Name] = Table1113[[#This Row],[Director Name]],Table1[imdb_score]),0.25)</f>
        <v>5.3</v>
      </c>
      <c r="H1518" cm="1">
        <f t="array" ref="H1518">PERCENTILE(IF(Table1[Director Name] = Table1113[[#This Row],[Director Name]],Table1[imdb_score]),0.5)</f>
        <v>5.3</v>
      </c>
      <c r="I1518" cm="1">
        <f t="array" ref="I1518">PERCENTILE(IF(Table1[Director Name] = Table1113[[#This Row],[Director Name]],Table1[imdb_score]),0.75)</f>
        <v>5.3</v>
      </c>
      <c r="J1518" cm="1">
        <f t="array" ref="J1518">PERCENTILE(IF(Table1[Director Name] = Table1113[[#This Row],[Director Name]],Table1[imdb_score]),1)</f>
        <v>5.3</v>
      </c>
    </row>
    <row r="1519" spans="4:10" hidden="1">
      <c r="D1519" t="s">
        <v>1283</v>
      </c>
      <c r="E1519">
        <f>AVERAGEIF(Table1[Director Name],Table1113[[#This Row],[Director Name]],Table1[imdb_score])</f>
        <v>5.2749999999999995</v>
      </c>
      <c r="F1519">
        <f>COUNTIF(Table1[Director Name],Table1113[[#This Row],[Director Name]])</f>
        <v>4</v>
      </c>
      <c r="G1519" cm="1">
        <f t="array" ref="G1519">PERCENTILE(IF(Table1[Director Name] = Table1113[[#This Row],[Director Name]],Table1[imdb_score]),0.25)</f>
        <v>5.0250000000000004</v>
      </c>
      <c r="H1519" cm="1">
        <f t="array" ref="H1519">PERCENTILE(IF(Table1[Director Name] = Table1113[[#This Row],[Director Name]],Table1[imdb_score]),0.5)</f>
        <v>5.85</v>
      </c>
      <c r="I1519" cm="1">
        <f t="array" ref="I1519">PERCENTILE(IF(Table1[Director Name] = Table1113[[#This Row],[Director Name]],Table1[imdb_score]),0.75)</f>
        <v>6.1000000000000005</v>
      </c>
      <c r="J1519" cm="1">
        <f t="array" ref="J1519">PERCENTILE(IF(Table1[Director Name] = Table1113[[#This Row],[Director Name]],Table1[imdb_score]),1)</f>
        <v>6.7</v>
      </c>
    </row>
    <row r="1520" spans="4:10" hidden="1">
      <c r="D1520" t="s">
        <v>2061</v>
      </c>
      <c r="E1520">
        <f>AVERAGEIF(Table1[Director Name],Table1113[[#This Row],[Director Name]],Table1[imdb_score])</f>
        <v>5.2666666666666666</v>
      </c>
      <c r="F1520">
        <f>COUNTIF(Table1[Director Name],Table1113[[#This Row],[Director Name]])</f>
        <v>3</v>
      </c>
      <c r="G1520" cm="1">
        <f t="array" ref="G1520">PERCENTILE(IF(Table1[Director Name] = Table1113[[#This Row],[Director Name]],Table1[imdb_score]),0.25)</f>
        <v>5.1999999999999993</v>
      </c>
      <c r="H1520" cm="1">
        <f t="array" ref="H1520">PERCENTILE(IF(Table1[Director Name] = Table1113[[#This Row],[Director Name]],Table1[imdb_score]),0.5)</f>
        <v>5.3</v>
      </c>
      <c r="I1520" cm="1">
        <f t="array" ref="I1520">PERCENTILE(IF(Table1[Director Name] = Table1113[[#This Row],[Director Name]],Table1[imdb_score]),0.75)</f>
        <v>5.35</v>
      </c>
      <c r="J1520" cm="1">
        <f t="array" ref="J1520">PERCENTILE(IF(Table1[Director Name] = Table1113[[#This Row],[Director Name]],Table1[imdb_score]),1)</f>
        <v>5.4</v>
      </c>
    </row>
    <row r="1521" spans="4:10" hidden="1">
      <c r="D1521" t="s">
        <v>2091</v>
      </c>
      <c r="E1521">
        <f>AVERAGEIF(Table1[Director Name],Table1113[[#This Row],[Director Name]],Table1[imdb_score])</f>
        <v>5.2666666666666666</v>
      </c>
      <c r="F1521">
        <f>COUNTIF(Table1[Director Name],Table1113[[#This Row],[Director Name]])</f>
        <v>3</v>
      </c>
      <c r="G1521" cm="1">
        <f t="array" ref="G1521">PERCENTILE(IF(Table1[Director Name] = Table1113[[#This Row],[Director Name]],Table1[imdb_score]),0.25)</f>
        <v>4.4499999999999993</v>
      </c>
      <c r="H1521" cm="1">
        <f t="array" ref="H1521">PERCENTILE(IF(Table1[Director Name] = Table1113[[#This Row],[Director Name]],Table1[imdb_score]),0.5)</f>
        <v>5.0999999999999996</v>
      </c>
      <c r="I1521" cm="1">
        <f t="array" ref="I1521">PERCENTILE(IF(Table1[Director Name] = Table1113[[#This Row],[Director Name]],Table1[imdb_score]),0.75)</f>
        <v>6</v>
      </c>
      <c r="J1521" cm="1">
        <f t="array" ref="J1521">PERCENTILE(IF(Table1[Director Name] = Table1113[[#This Row],[Director Name]],Table1[imdb_score]),1)</f>
        <v>6.9</v>
      </c>
    </row>
    <row r="1522" spans="4:10" hidden="1">
      <c r="D1522" t="s">
        <v>862</v>
      </c>
      <c r="E1522">
        <f>AVERAGEIF(Table1[Director Name],Table1113[[#This Row],[Director Name]],Table1[imdb_score])</f>
        <v>5.26</v>
      </c>
      <c r="F1522">
        <f>COUNTIF(Table1[Director Name],Table1113[[#This Row],[Director Name]])</f>
        <v>5</v>
      </c>
      <c r="G1522" cm="1">
        <f t="array" ref="G1522">PERCENTILE(IF(Table1[Director Name] = Table1113[[#This Row],[Director Name]],Table1[imdb_score]),0.25)</f>
        <v>5.2</v>
      </c>
      <c r="H1522" cm="1">
        <f t="array" ref="H1522">PERCENTILE(IF(Table1[Director Name] = Table1113[[#This Row],[Director Name]],Table1[imdb_score]),0.5)</f>
        <v>5.5</v>
      </c>
      <c r="I1522" cm="1">
        <f t="array" ref="I1522">PERCENTILE(IF(Table1[Director Name] = Table1113[[#This Row],[Director Name]],Table1[imdb_score]),0.75)</f>
        <v>5.8</v>
      </c>
      <c r="J1522" cm="1">
        <f t="array" ref="J1522">PERCENTILE(IF(Table1[Director Name] = Table1113[[#This Row],[Director Name]],Table1[imdb_score]),1)</f>
        <v>6.1</v>
      </c>
    </row>
    <row r="1523" spans="4:10" hidden="1">
      <c r="D1523" t="s">
        <v>929</v>
      </c>
      <c r="E1523">
        <f>AVERAGEIF(Table1[Director Name],Table1113[[#This Row],[Director Name]],Table1[imdb_score])</f>
        <v>5.26</v>
      </c>
      <c r="F1523">
        <f>COUNTIF(Table1[Director Name],Table1113[[#This Row],[Director Name]])</f>
        <v>5</v>
      </c>
      <c r="G1523" cm="1">
        <f t="array" ref="G1523">PERCENTILE(IF(Table1[Director Name] = Table1113[[#This Row],[Director Name]],Table1[imdb_score]),0.25)</f>
        <v>4.5999999999999996</v>
      </c>
      <c r="H1523" cm="1">
        <f t="array" ref="H1523">PERCENTILE(IF(Table1[Director Name] = Table1113[[#This Row],[Director Name]],Table1[imdb_score]),0.5)</f>
        <v>5.0999999999999996</v>
      </c>
      <c r="I1523" cm="1">
        <f t="array" ref="I1523">PERCENTILE(IF(Table1[Director Name] = Table1113[[#This Row],[Director Name]],Table1[imdb_score]),0.75)</f>
        <v>5.5</v>
      </c>
      <c r="J1523" cm="1">
        <f t="array" ref="J1523">PERCENTILE(IF(Table1[Director Name] = Table1113[[#This Row],[Director Name]],Table1[imdb_score]),1)</f>
        <v>6.8</v>
      </c>
    </row>
    <row r="1524" spans="4:10" hidden="1">
      <c r="D1524" t="s">
        <v>2344</v>
      </c>
      <c r="E1524">
        <f>AVERAGEIF(Table1[Director Name],Table1113[[#This Row],[Director Name]],Table1[imdb_score])</f>
        <v>5.25</v>
      </c>
      <c r="F1524">
        <f>COUNTIF(Table1[Director Name],Table1113[[#This Row],[Director Name]])</f>
        <v>2</v>
      </c>
      <c r="G1524" cm="1">
        <f t="array" ref="G1524">PERCENTILE(IF(Table1[Director Name] = Table1113[[#This Row],[Director Name]],Table1[imdb_score]),0.25)</f>
        <v>5.0750000000000002</v>
      </c>
      <c r="H1524" cm="1">
        <f t="array" ref="H1524">PERCENTILE(IF(Table1[Director Name] = Table1113[[#This Row],[Director Name]],Table1[imdb_score]),0.5)</f>
        <v>5.25</v>
      </c>
      <c r="I1524" cm="1">
        <f t="array" ref="I1524">PERCENTILE(IF(Table1[Director Name] = Table1113[[#This Row],[Director Name]],Table1[imdb_score]),0.75)</f>
        <v>5.4249999999999998</v>
      </c>
      <c r="J1524" cm="1">
        <f t="array" ref="J1524">PERCENTILE(IF(Table1[Director Name] = Table1113[[#This Row],[Director Name]],Table1[imdb_score]),1)</f>
        <v>5.6</v>
      </c>
    </row>
    <row r="1525" spans="4:10" hidden="1">
      <c r="D1525" t="s">
        <v>2394</v>
      </c>
      <c r="E1525">
        <f>AVERAGEIF(Table1[Director Name],Table1113[[#This Row],[Director Name]],Table1[imdb_score])</f>
        <v>5.25</v>
      </c>
      <c r="F1525">
        <f>COUNTIF(Table1[Director Name],Table1113[[#This Row],[Director Name]])</f>
        <v>2</v>
      </c>
      <c r="G1525" cm="1">
        <f t="array" ref="G1525">PERCENTILE(IF(Table1[Director Name] = Table1113[[#This Row],[Director Name]],Table1[imdb_score]),0.25)</f>
        <v>4.875</v>
      </c>
      <c r="H1525" cm="1">
        <f t="array" ref="H1525">PERCENTILE(IF(Table1[Director Name] = Table1113[[#This Row],[Director Name]],Table1[imdb_score]),0.5)</f>
        <v>5.25</v>
      </c>
      <c r="I1525" cm="1">
        <f t="array" ref="I1525">PERCENTILE(IF(Table1[Director Name] = Table1113[[#This Row],[Director Name]],Table1[imdb_score]),0.75)</f>
        <v>5.625</v>
      </c>
      <c r="J1525" cm="1">
        <f t="array" ref="J1525">PERCENTILE(IF(Table1[Director Name] = Table1113[[#This Row],[Director Name]],Table1[imdb_score]),1)</f>
        <v>6</v>
      </c>
    </row>
    <row r="1526" spans="4:10" hidden="1">
      <c r="D1526" t="s">
        <v>2463</v>
      </c>
      <c r="E1526">
        <f>AVERAGEIF(Table1[Director Name],Table1113[[#This Row],[Director Name]],Table1[imdb_score])</f>
        <v>5.25</v>
      </c>
      <c r="F1526">
        <f>COUNTIF(Table1[Director Name],Table1113[[#This Row],[Director Name]])</f>
        <v>2</v>
      </c>
      <c r="G1526" cm="1">
        <f t="array" ref="G1526">PERCENTILE(IF(Table1[Director Name] = Table1113[[#This Row],[Director Name]],Table1[imdb_score]),0.25)</f>
        <v>4.9249999999999998</v>
      </c>
      <c r="H1526" cm="1">
        <f t="array" ref="H1526">PERCENTILE(IF(Table1[Director Name] = Table1113[[#This Row],[Director Name]],Table1[imdb_score]),0.5)</f>
        <v>5.25</v>
      </c>
      <c r="I1526" cm="1">
        <f t="array" ref="I1526">PERCENTILE(IF(Table1[Director Name] = Table1113[[#This Row],[Director Name]],Table1[imdb_score]),0.75)</f>
        <v>5.5750000000000002</v>
      </c>
      <c r="J1526" cm="1">
        <f t="array" ref="J1526">PERCENTILE(IF(Table1[Director Name] = Table1113[[#This Row],[Director Name]],Table1[imdb_score]),1)</f>
        <v>5.9</v>
      </c>
    </row>
    <row r="1527" spans="4:10" hidden="1">
      <c r="D1527" t="s">
        <v>2594</v>
      </c>
      <c r="E1527">
        <f>AVERAGEIF(Table1[Director Name],Table1113[[#This Row],[Director Name]],Table1[imdb_score])</f>
        <v>5.25</v>
      </c>
      <c r="F1527">
        <f>COUNTIF(Table1[Director Name],Table1113[[#This Row],[Director Name]])</f>
        <v>2</v>
      </c>
      <c r="G1527" cm="1">
        <f t="array" ref="G1527">PERCENTILE(IF(Table1[Director Name] = Table1113[[#This Row],[Director Name]],Table1[imdb_score]),0.25)</f>
        <v>5.0750000000000002</v>
      </c>
      <c r="H1527" cm="1">
        <f t="array" ref="H1527">PERCENTILE(IF(Table1[Director Name] = Table1113[[#This Row],[Director Name]],Table1[imdb_score]),0.5)</f>
        <v>5.25</v>
      </c>
      <c r="I1527" cm="1">
        <f t="array" ref="I1527">PERCENTILE(IF(Table1[Director Name] = Table1113[[#This Row],[Director Name]],Table1[imdb_score]),0.75)</f>
        <v>5.4249999999999998</v>
      </c>
      <c r="J1527" cm="1">
        <f t="array" ref="J1527">PERCENTILE(IF(Table1[Director Name] = Table1113[[#This Row],[Director Name]],Table1[imdb_score]),1)</f>
        <v>5.6</v>
      </c>
    </row>
    <row r="1528" spans="4:10" hidden="1">
      <c r="D1528" t="s">
        <v>3053</v>
      </c>
      <c r="E1528">
        <f>AVERAGEIF(Table1[Director Name],Table1113[[#This Row],[Director Name]],Table1[imdb_score])</f>
        <v>5.25</v>
      </c>
      <c r="F1528">
        <f>COUNTIF(Table1[Director Name],Table1113[[#This Row],[Director Name]])</f>
        <v>2</v>
      </c>
      <c r="G1528" cm="1">
        <f t="array" ref="G1528">PERCENTILE(IF(Table1[Director Name] = Table1113[[#This Row],[Director Name]],Table1[imdb_score]),0.25)</f>
        <v>5.1749999999999998</v>
      </c>
      <c r="H1528" cm="1">
        <f t="array" ref="H1528">PERCENTILE(IF(Table1[Director Name] = Table1113[[#This Row],[Director Name]],Table1[imdb_score]),0.5)</f>
        <v>5.25</v>
      </c>
      <c r="I1528" cm="1">
        <f t="array" ref="I1528">PERCENTILE(IF(Table1[Director Name] = Table1113[[#This Row],[Director Name]],Table1[imdb_score]),0.75)</f>
        <v>5.3250000000000002</v>
      </c>
      <c r="J1528" cm="1">
        <f t="array" ref="J1528">PERCENTILE(IF(Table1[Director Name] = Table1113[[#This Row],[Director Name]],Table1[imdb_score]),1)</f>
        <v>5.4</v>
      </c>
    </row>
    <row r="1529" spans="4:10" hidden="1">
      <c r="D1529" t="s">
        <v>1913</v>
      </c>
      <c r="E1529">
        <f>AVERAGEIF(Table1[Director Name],Table1113[[#This Row],[Director Name]],Table1[imdb_score])</f>
        <v>5.2333333333333334</v>
      </c>
      <c r="F1529">
        <f>COUNTIF(Table1[Director Name],Table1113[[#This Row],[Director Name]])</f>
        <v>3</v>
      </c>
      <c r="G1529" cm="1">
        <f t="array" ref="G1529">PERCENTILE(IF(Table1[Director Name] = Table1113[[#This Row],[Director Name]],Table1[imdb_score]),0.25)</f>
        <v>4.3</v>
      </c>
      <c r="H1529" cm="1">
        <f t="array" ref="H1529">PERCENTILE(IF(Table1[Director Name] = Table1113[[#This Row],[Director Name]],Table1[imdb_score]),0.5)</f>
        <v>4.3</v>
      </c>
      <c r="I1529" cm="1">
        <f t="array" ref="I1529">PERCENTILE(IF(Table1[Director Name] = Table1113[[#This Row],[Director Name]],Table1[imdb_score]),0.75)</f>
        <v>5.6999999999999993</v>
      </c>
      <c r="J1529" cm="1">
        <f t="array" ref="J1529">PERCENTILE(IF(Table1[Director Name] = Table1113[[#This Row],[Director Name]],Table1[imdb_score]),1)</f>
        <v>7.1</v>
      </c>
    </row>
    <row r="1530" spans="4:10" hidden="1">
      <c r="D1530" t="s">
        <v>1052</v>
      </c>
      <c r="E1530">
        <f>AVERAGEIF(Table1[Director Name],Table1113[[#This Row],[Director Name]],Table1[imdb_score])</f>
        <v>5.22</v>
      </c>
      <c r="F1530">
        <f>COUNTIF(Table1[Director Name],Table1113[[#This Row],[Director Name]])</f>
        <v>5</v>
      </c>
      <c r="G1530" cm="1">
        <f t="array" ref="G1530">PERCENTILE(IF(Table1[Director Name] = Table1113[[#This Row],[Director Name]],Table1[imdb_score]),0.25)</f>
        <v>4.7</v>
      </c>
      <c r="H1530" cm="1">
        <f t="array" ref="H1530">PERCENTILE(IF(Table1[Director Name] = Table1113[[#This Row],[Director Name]],Table1[imdb_score]),0.5)</f>
        <v>5.7</v>
      </c>
      <c r="I1530" cm="1">
        <f t="array" ref="I1530">PERCENTILE(IF(Table1[Director Name] = Table1113[[#This Row],[Director Name]],Table1[imdb_score]),0.75)</f>
        <v>5.7</v>
      </c>
      <c r="J1530" cm="1">
        <f t="array" ref="J1530">PERCENTILE(IF(Table1[Director Name] = Table1113[[#This Row],[Director Name]],Table1[imdb_score]),1)</f>
        <v>5.8</v>
      </c>
    </row>
    <row r="1531" spans="4:10" hidden="1">
      <c r="D1531" t="s">
        <v>2737</v>
      </c>
      <c r="E1531">
        <f>AVERAGEIF(Table1[Director Name],Table1113[[#This Row],[Director Name]],Table1[imdb_score])</f>
        <v>5.2</v>
      </c>
      <c r="F1531">
        <f>COUNTIF(Table1[Director Name],Table1113[[#This Row],[Director Name]])</f>
        <v>2</v>
      </c>
      <c r="G1531" cm="1">
        <f t="array" ref="G1531">PERCENTILE(IF(Table1[Director Name] = Table1113[[#This Row],[Director Name]],Table1[imdb_score]),0.25)</f>
        <v>5.0999999999999996</v>
      </c>
      <c r="H1531" cm="1">
        <f t="array" ref="H1531">PERCENTILE(IF(Table1[Director Name] = Table1113[[#This Row],[Director Name]],Table1[imdb_score]),0.5)</f>
        <v>5.2</v>
      </c>
      <c r="I1531" cm="1">
        <f t="array" ref="I1531">PERCENTILE(IF(Table1[Director Name] = Table1113[[#This Row],[Director Name]],Table1[imdb_score]),0.75)</f>
        <v>5.3000000000000007</v>
      </c>
      <c r="J1531" cm="1">
        <f t="array" ref="J1531">PERCENTILE(IF(Table1[Director Name] = Table1113[[#This Row],[Director Name]],Table1[imdb_score]),1)</f>
        <v>5.4</v>
      </c>
    </row>
    <row r="1532" spans="4:10" hidden="1">
      <c r="D1532" t="s">
        <v>3255</v>
      </c>
      <c r="E1532">
        <f>AVERAGEIF(Table1[Director Name],Table1113[[#This Row],[Director Name]],Table1[imdb_score])</f>
        <v>5.2</v>
      </c>
      <c r="F1532">
        <f>COUNTIF(Table1[Director Name],Table1113[[#This Row],[Director Name]])</f>
        <v>1</v>
      </c>
      <c r="G1532" cm="1">
        <f t="array" ref="G1532">PERCENTILE(IF(Table1[Director Name] = Table1113[[#This Row],[Director Name]],Table1[imdb_score]),0.25)</f>
        <v>5.2</v>
      </c>
      <c r="H1532" cm="1">
        <f t="array" ref="H1532">PERCENTILE(IF(Table1[Director Name] = Table1113[[#This Row],[Director Name]],Table1[imdb_score]),0.5)</f>
        <v>5.2</v>
      </c>
      <c r="I1532" cm="1">
        <f t="array" ref="I1532">PERCENTILE(IF(Table1[Director Name] = Table1113[[#This Row],[Director Name]],Table1[imdb_score]),0.75)</f>
        <v>5.2</v>
      </c>
      <c r="J1532" cm="1">
        <f t="array" ref="J1532">PERCENTILE(IF(Table1[Director Name] = Table1113[[#This Row],[Director Name]],Table1[imdb_score]),1)</f>
        <v>5.2</v>
      </c>
    </row>
    <row r="1533" spans="4:10" hidden="1">
      <c r="D1533" t="s">
        <v>3431</v>
      </c>
      <c r="E1533">
        <f>AVERAGEIF(Table1[Director Name],Table1113[[#This Row],[Director Name]],Table1[imdb_score])</f>
        <v>5.2</v>
      </c>
      <c r="F1533">
        <f>COUNTIF(Table1[Director Name],Table1113[[#This Row],[Director Name]])</f>
        <v>1</v>
      </c>
      <c r="G1533" cm="1">
        <f t="array" ref="G1533">PERCENTILE(IF(Table1[Director Name] = Table1113[[#This Row],[Director Name]],Table1[imdb_score]),0.25)</f>
        <v>5.2</v>
      </c>
      <c r="H1533" cm="1">
        <f t="array" ref="H1533">PERCENTILE(IF(Table1[Director Name] = Table1113[[#This Row],[Director Name]],Table1[imdb_score]),0.5)</f>
        <v>5.2</v>
      </c>
      <c r="I1533" cm="1">
        <f t="array" ref="I1533">PERCENTILE(IF(Table1[Director Name] = Table1113[[#This Row],[Director Name]],Table1[imdb_score]),0.75)</f>
        <v>5.2</v>
      </c>
      <c r="J1533" cm="1">
        <f t="array" ref="J1533">PERCENTILE(IF(Table1[Director Name] = Table1113[[#This Row],[Director Name]],Table1[imdb_score]),1)</f>
        <v>5.2</v>
      </c>
    </row>
    <row r="1534" spans="4:10" hidden="1">
      <c r="D1534" t="s">
        <v>3658</v>
      </c>
      <c r="E1534">
        <f>AVERAGEIF(Table1[Director Name],Table1113[[#This Row],[Director Name]],Table1[imdb_score])</f>
        <v>5.2</v>
      </c>
      <c r="F1534">
        <f>COUNTIF(Table1[Director Name],Table1113[[#This Row],[Director Name]])</f>
        <v>1</v>
      </c>
      <c r="G1534" cm="1">
        <f t="array" ref="G1534">PERCENTILE(IF(Table1[Director Name] = Table1113[[#This Row],[Director Name]],Table1[imdb_score]),0.25)</f>
        <v>5.2</v>
      </c>
      <c r="H1534" cm="1">
        <f t="array" ref="H1534">PERCENTILE(IF(Table1[Director Name] = Table1113[[#This Row],[Director Name]],Table1[imdb_score]),0.5)</f>
        <v>5.2</v>
      </c>
      <c r="I1534" cm="1">
        <f t="array" ref="I1534">PERCENTILE(IF(Table1[Director Name] = Table1113[[#This Row],[Director Name]],Table1[imdb_score]),0.75)</f>
        <v>5.2</v>
      </c>
      <c r="J1534" cm="1">
        <f t="array" ref="J1534">PERCENTILE(IF(Table1[Director Name] = Table1113[[#This Row],[Director Name]],Table1[imdb_score]),1)</f>
        <v>5.2</v>
      </c>
    </row>
    <row r="1535" spans="4:10" hidden="1">
      <c r="D1535" t="s">
        <v>3776</v>
      </c>
      <c r="E1535">
        <f>AVERAGEIF(Table1[Director Name],Table1113[[#This Row],[Director Name]],Table1[imdb_score])</f>
        <v>5.2</v>
      </c>
      <c r="F1535">
        <f>COUNTIF(Table1[Director Name],Table1113[[#This Row],[Director Name]])</f>
        <v>1</v>
      </c>
      <c r="G1535" cm="1">
        <f t="array" ref="G1535">PERCENTILE(IF(Table1[Director Name] = Table1113[[#This Row],[Director Name]],Table1[imdb_score]),0.25)</f>
        <v>5.2</v>
      </c>
      <c r="H1535" cm="1">
        <f t="array" ref="H1535">PERCENTILE(IF(Table1[Director Name] = Table1113[[#This Row],[Director Name]],Table1[imdb_score]),0.5)</f>
        <v>5.2</v>
      </c>
      <c r="I1535" cm="1">
        <f t="array" ref="I1535">PERCENTILE(IF(Table1[Director Name] = Table1113[[#This Row],[Director Name]],Table1[imdb_score]),0.75)</f>
        <v>5.2</v>
      </c>
      <c r="J1535" cm="1">
        <f t="array" ref="J1535">PERCENTILE(IF(Table1[Director Name] = Table1113[[#This Row],[Director Name]],Table1[imdb_score]),1)</f>
        <v>5.2</v>
      </c>
    </row>
    <row r="1536" spans="4:10" hidden="1">
      <c r="D1536" t="s">
        <v>3973</v>
      </c>
      <c r="E1536">
        <f>AVERAGEIF(Table1[Director Name],Table1113[[#This Row],[Director Name]],Table1[imdb_score])</f>
        <v>5.2</v>
      </c>
      <c r="F1536">
        <f>COUNTIF(Table1[Director Name],Table1113[[#This Row],[Director Name]])</f>
        <v>1</v>
      </c>
      <c r="G1536" cm="1">
        <f t="array" ref="G1536">PERCENTILE(IF(Table1[Director Name] = Table1113[[#This Row],[Director Name]],Table1[imdb_score]),0.25)</f>
        <v>5.2</v>
      </c>
      <c r="H1536" cm="1">
        <f t="array" ref="H1536">PERCENTILE(IF(Table1[Director Name] = Table1113[[#This Row],[Director Name]],Table1[imdb_score]),0.5)</f>
        <v>5.2</v>
      </c>
      <c r="I1536" cm="1">
        <f t="array" ref="I1536">PERCENTILE(IF(Table1[Director Name] = Table1113[[#This Row],[Director Name]],Table1[imdb_score]),0.75)</f>
        <v>5.2</v>
      </c>
      <c r="J1536" cm="1">
        <f t="array" ref="J1536">PERCENTILE(IF(Table1[Director Name] = Table1113[[#This Row],[Director Name]],Table1[imdb_score]),1)</f>
        <v>5.2</v>
      </c>
    </row>
    <row r="1537" spans="4:10" hidden="1">
      <c r="D1537" t="s">
        <v>4071</v>
      </c>
      <c r="E1537">
        <f>AVERAGEIF(Table1[Director Name],Table1113[[#This Row],[Director Name]],Table1[imdb_score])</f>
        <v>5.2</v>
      </c>
      <c r="F1537">
        <f>COUNTIF(Table1[Director Name],Table1113[[#This Row],[Director Name]])</f>
        <v>1</v>
      </c>
      <c r="G1537" cm="1">
        <f t="array" ref="G1537">PERCENTILE(IF(Table1[Director Name] = Table1113[[#This Row],[Director Name]],Table1[imdb_score]),0.25)</f>
        <v>5.2</v>
      </c>
      <c r="H1537" cm="1">
        <f t="array" ref="H1537">PERCENTILE(IF(Table1[Director Name] = Table1113[[#This Row],[Director Name]],Table1[imdb_score]),0.5)</f>
        <v>5.2</v>
      </c>
      <c r="I1537" cm="1">
        <f t="array" ref="I1537">PERCENTILE(IF(Table1[Director Name] = Table1113[[#This Row],[Director Name]],Table1[imdb_score]),0.75)</f>
        <v>5.2</v>
      </c>
      <c r="J1537" cm="1">
        <f t="array" ref="J1537">PERCENTILE(IF(Table1[Director Name] = Table1113[[#This Row],[Director Name]],Table1[imdb_score]),1)</f>
        <v>5.2</v>
      </c>
    </row>
    <row r="1538" spans="4:10" hidden="1">
      <c r="D1538" t="s">
        <v>4298</v>
      </c>
      <c r="E1538">
        <f>AVERAGEIF(Table1[Director Name],Table1113[[#This Row],[Director Name]],Table1[imdb_score])</f>
        <v>5.2</v>
      </c>
      <c r="F1538">
        <f>COUNTIF(Table1[Director Name],Table1113[[#This Row],[Director Name]])</f>
        <v>1</v>
      </c>
      <c r="G1538" cm="1">
        <f t="array" ref="G1538">PERCENTILE(IF(Table1[Director Name] = Table1113[[#This Row],[Director Name]],Table1[imdb_score]),0.25)</f>
        <v>5.2</v>
      </c>
      <c r="H1538" cm="1">
        <f t="array" ref="H1538">PERCENTILE(IF(Table1[Director Name] = Table1113[[#This Row],[Director Name]],Table1[imdb_score]),0.5)</f>
        <v>5.2</v>
      </c>
      <c r="I1538" cm="1">
        <f t="array" ref="I1538">PERCENTILE(IF(Table1[Director Name] = Table1113[[#This Row],[Director Name]],Table1[imdb_score]),0.75)</f>
        <v>5.2</v>
      </c>
      <c r="J1538" cm="1">
        <f t="array" ref="J1538">PERCENTILE(IF(Table1[Director Name] = Table1113[[#This Row],[Director Name]],Table1[imdb_score]),1)</f>
        <v>5.2</v>
      </c>
    </row>
    <row r="1539" spans="4:10" hidden="1">
      <c r="D1539" t="s">
        <v>4397</v>
      </c>
      <c r="E1539">
        <f>AVERAGEIF(Table1[Director Name],Table1113[[#This Row],[Director Name]],Table1[imdb_score])</f>
        <v>5.2</v>
      </c>
      <c r="F1539">
        <f>COUNTIF(Table1[Director Name],Table1113[[#This Row],[Director Name]])</f>
        <v>1</v>
      </c>
      <c r="G1539" cm="1">
        <f t="array" ref="G1539">PERCENTILE(IF(Table1[Director Name] = Table1113[[#This Row],[Director Name]],Table1[imdb_score]),0.25)</f>
        <v>5.2</v>
      </c>
      <c r="H1539" cm="1">
        <f t="array" ref="H1539">PERCENTILE(IF(Table1[Director Name] = Table1113[[#This Row],[Director Name]],Table1[imdb_score]),0.5)</f>
        <v>5.2</v>
      </c>
      <c r="I1539" cm="1">
        <f t="array" ref="I1539">PERCENTILE(IF(Table1[Director Name] = Table1113[[#This Row],[Director Name]],Table1[imdb_score]),0.75)</f>
        <v>5.2</v>
      </c>
      <c r="J1539" cm="1">
        <f t="array" ref="J1539">PERCENTILE(IF(Table1[Director Name] = Table1113[[#This Row],[Director Name]],Table1[imdb_score]),1)</f>
        <v>5.2</v>
      </c>
    </row>
    <row r="1540" spans="4:10" hidden="1">
      <c r="D1540" t="s">
        <v>4401</v>
      </c>
      <c r="E1540">
        <f>AVERAGEIF(Table1[Director Name],Table1113[[#This Row],[Director Name]],Table1[imdb_score])</f>
        <v>5.2</v>
      </c>
      <c r="F1540">
        <f>COUNTIF(Table1[Director Name],Table1113[[#This Row],[Director Name]])</f>
        <v>1</v>
      </c>
      <c r="G1540" cm="1">
        <f t="array" ref="G1540">PERCENTILE(IF(Table1[Director Name] = Table1113[[#This Row],[Director Name]],Table1[imdb_score]),0.25)</f>
        <v>5.2</v>
      </c>
      <c r="H1540" cm="1">
        <f t="array" ref="H1540">PERCENTILE(IF(Table1[Director Name] = Table1113[[#This Row],[Director Name]],Table1[imdb_score]),0.5)</f>
        <v>5.2</v>
      </c>
      <c r="I1540" cm="1">
        <f t="array" ref="I1540">PERCENTILE(IF(Table1[Director Name] = Table1113[[#This Row],[Director Name]],Table1[imdb_score]),0.75)</f>
        <v>5.2</v>
      </c>
      <c r="J1540" cm="1">
        <f t="array" ref="J1540">PERCENTILE(IF(Table1[Director Name] = Table1113[[#This Row],[Director Name]],Table1[imdb_score]),1)</f>
        <v>5.2</v>
      </c>
    </row>
    <row r="1541" spans="4:10" hidden="1">
      <c r="D1541" t="s">
        <v>4504</v>
      </c>
      <c r="E1541">
        <f>AVERAGEIF(Table1[Director Name],Table1113[[#This Row],[Director Name]],Table1[imdb_score])</f>
        <v>5.2</v>
      </c>
      <c r="F1541">
        <f>COUNTIF(Table1[Director Name],Table1113[[#This Row],[Director Name]])</f>
        <v>1</v>
      </c>
      <c r="G1541" cm="1">
        <f t="array" ref="G1541">PERCENTILE(IF(Table1[Director Name] = Table1113[[#This Row],[Director Name]],Table1[imdb_score]),0.25)</f>
        <v>5.2</v>
      </c>
      <c r="H1541" cm="1">
        <f t="array" ref="H1541">PERCENTILE(IF(Table1[Director Name] = Table1113[[#This Row],[Director Name]],Table1[imdb_score]),0.5)</f>
        <v>5.2</v>
      </c>
      <c r="I1541" cm="1">
        <f t="array" ref="I1541">PERCENTILE(IF(Table1[Director Name] = Table1113[[#This Row],[Director Name]],Table1[imdb_score]),0.75)</f>
        <v>5.2</v>
      </c>
      <c r="J1541" cm="1">
        <f t="array" ref="J1541">PERCENTILE(IF(Table1[Director Name] = Table1113[[#This Row],[Director Name]],Table1[imdb_score]),1)</f>
        <v>5.2</v>
      </c>
    </row>
    <row r="1542" spans="4:10" hidden="1">
      <c r="D1542" t="s">
        <v>4526</v>
      </c>
      <c r="E1542">
        <f>AVERAGEIF(Table1[Director Name],Table1113[[#This Row],[Director Name]],Table1[imdb_score])</f>
        <v>5.2</v>
      </c>
      <c r="F1542">
        <f>COUNTIF(Table1[Director Name],Table1113[[#This Row],[Director Name]])</f>
        <v>1</v>
      </c>
      <c r="G1542" cm="1">
        <f t="array" ref="G1542">PERCENTILE(IF(Table1[Director Name] = Table1113[[#This Row],[Director Name]],Table1[imdb_score]),0.25)</f>
        <v>5.2</v>
      </c>
      <c r="H1542" cm="1">
        <f t="array" ref="H1542">PERCENTILE(IF(Table1[Director Name] = Table1113[[#This Row],[Director Name]],Table1[imdb_score]),0.5)</f>
        <v>5.2</v>
      </c>
      <c r="I1542" cm="1">
        <f t="array" ref="I1542">PERCENTILE(IF(Table1[Director Name] = Table1113[[#This Row],[Director Name]],Table1[imdb_score]),0.75)</f>
        <v>5.2</v>
      </c>
      <c r="J1542" cm="1">
        <f t="array" ref="J1542">PERCENTILE(IF(Table1[Director Name] = Table1113[[#This Row],[Director Name]],Table1[imdb_score]),1)</f>
        <v>5.2</v>
      </c>
    </row>
    <row r="1543" spans="4:10" hidden="1">
      <c r="D1543" t="s">
        <v>4647</v>
      </c>
      <c r="E1543">
        <f>AVERAGEIF(Table1[Director Name],Table1113[[#This Row],[Director Name]],Table1[imdb_score])</f>
        <v>5.2</v>
      </c>
      <c r="F1543">
        <f>COUNTIF(Table1[Director Name],Table1113[[#This Row],[Director Name]])</f>
        <v>1</v>
      </c>
      <c r="G1543" cm="1">
        <f t="array" ref="G1543">PERCENTILE(IF(Table1[Director Name] = Table1113[[#This Row],[Director Name]],Table1[imdb_score]),0.25)</f>
        <v>5.2</v>
      </c>
      <c r="H1543" cm="1">
        <f t="array" ref="H1543">PERCENTILE(IF(Table1[Director Name] = Table1113[[#This Row],[Director Name]],Table1[imdb_score]),0.5)</f>
        <v>5.2</v>
      </c>
      <c r="I1543" cm="1">
        <f t="array" ref="I1543">PERCENTILE(IF(Table1[Director Name] = Table1113[[#This Row],[Director Name]],Table1[imdb_score]),0.75)</f>
        <v>5.2</v>
      </c>
      <c r="J1543" cm="1">
        <f t="array" ref="J1543">PERCENTILE(IF(Table1[Director Name] = Table1113[[#This Row],[Director Name]],Table1[imdb_score]),1)</f>
        <v>5.2</v>
      </c>
    </row>
    <row r="1544" spans="4:10" hidden="1">
      <c r="D1544" t="s">
        <v>5192</v>
      </c>
      <c r="E1544">
        <f>AVERAGEIF(Table1[Director Name],Table1113[[#This Row],[Director Name]],Table1[imdb_score])</f>
        <v>5.2</v>
      </c>
      <c r="F1544">
        <f>COUNTIF(Table1[Director Name],Table1113[[#This Row],[Director Name]])</f>
        <v>1</v>
      </c>
      <c r="G1544" cm="1">
        <f t="array" ref="G1544">PERCENTILE(IF(Table1[Director Name] = Table1113[[#This Row],[Director Name]],Table1[imdb_score]),0.25)</f>
        <v>5.2</v>
      </c>
      <c r="H1544" cm="1">
        <f t="array" ref="H1544">PERCENTILE(IF(Table1[Director Name] = Table1113[[#This Row],[Director Name]],Table1[imdb_score]),0.5)</f>
        <v>5.2</v>
      </c>
      <c r="I1544" cm="1">
        <f t="array" ref="I1544">PERCENTILE(IF(Table1[Director Name] = Table1113[[#This Row],[Director Name]],Table1[imdb_score]),0.75)</f>
        <v>5.2</v>
      </c>
      <c r="J1544" cm="1">
        <f t="array" ref="J1544">PERCENTILE(IF(Table1[Director Name] = Table1113[[#This Row],[Director Name]],Table1[imdb_score]),1)</f>
        <v>5.2</v>
      </c>
    </row>
    <row r="1545" spans="4:10" hidden="1">
      <c r="D1545" t="s">
        <v>4967</v>
      </c>
      <c r="E1545">
        <f>AVERAGEIF(Table1[Director Name],Table1113[[#This Row],[Director Name]],Table1[imdb_score])</f>
        <v>5.2</v>
      </c>
      <c r="F1545">
        <f>COUNTIF(Table1[Director Name],Table1113[[#This Row],[Director Name]])</f>
        <v>1</v>
      </c>
      <c r="G1545" cm="1">
        <f t="array" ref="G1545">PERCENTILE(IF(Table1[Director Name] = Table1113[[#This Row],[Director Name]],Table1[imdb_score]),0.25)</f>
        <v>5.2</v>
      </c>
      <c r="H1545" cm="1">
        <f t="array" ref="H1545">PERCENTILE(IF(Table1[Director Name] = Table1113[[#This Row],[Director Name]],Table1[imdb_score]),0.5)</f>
        <v>5.2</v>
      </c>
      <c r="I1545" cm="1">
        <f t="array" ref="I1545">PERCENTILE(IF(Table1[Director Name] = Table1113[[#This Row],[Director Name]],Table1[imdb_score]),0.75)</f>
        <v>5.2</v>
      </c>
      <c r="J1545" cm="1">
        <f t="array" ref="J1545">PERCENTILE(IF(Table1[Director Name] = Table1113[[#This Row],[Director Name]],Table1[imdb_score]),1)</f>
        <v>5.2</v>
      </c>
    </row>
    <row r="1546" spans="4:10" hidden="1">
      <c r="D1546" t="s">
        <v>4602</v>
      </c>
      <c r="E1546">
        <f>AVERAGEIF(Table1[Director Name],Table1113[[#This Row],[Director Name]],Table1[imdb_score])</f>
        <v>5.2</v>
      </c>
      <c r="F1546">
        <f>COUNTIF(Table1[Director Name],Table1113[[#This Row],[Director Name]])</f>
        <v>1</v>
      </c>
      <c r="G1546" cm="1">
        <f t="array" ref="G1546">PERCENTILE(IF(Table1[Director Name] = Table1113[[#This Row],[Director Name]],Table1[imdb_score]),0.25)</f>
        <v>5.2</v>
      </c>
      <c r="H1546" cm="1">
        <f t="array" ref="H1546">PERCENTILE(IF(Table1[Director Name] = Table1113[[#This Row],[Director Name]],Table1[imdb_score]),0.5)</f>
        <v>5.2</v>
      </c>
      <c r="I1546" cm="1">
        <f t="array" ref="I1546">PERCENTILE(IF(Table1[Director Name] = Table1113[[#This Row],[Director Name]],Table1[imdb_score]),0.75)</f>
        <v>5.2</v>
      </c>
      <c r="J1546" cm="1">
        <f t="array" ref="J1546">PERCENTILE(IF(Table1[Director Name] = Table1113[[#This Row],[Director Name]],Table1[imdb_score]),1)</f>
        <v>5.2</v>
      </c>
    </row>
    <row r="1547" spans="4:10" hidden="1">
      <c r="D1547" t="s">
        <v>5618</v>
      </c>
      <c r="E1547">
        <f>AVERAGEIF(Table1[Director Name],Table1113[[#This Row],[Director Name]],Table1[imdb_score])</f>
        <v>5.2</v>
      </c>
      <c r="F1547">
        <f>COUNTIF(Table1[Director Name],Table1113[[#This Row],[Director Name]])</f>
        <v>1</v>
      </c>
      <c r="G1547" cm="1">
        <f t="array" ref="G1547">PERCENTILE(IF(Table1[Director Name] = Table1113[[#This Row],[Director Name]],Table1[imdb_score]),0.25)</f>
        <v>5.2</v>
      </c>
      <c r="H1547" cm="1">
        <f t="array" ref="H1547">PERCENTILE(IF(Table1[Director Name] = Table1113[[#This Row],[Director Name]],Table1[imdb_score]),0.5)</f>
        <v>5.2</v>
      </c>
      <c r="I1547" cm="1">
        <f t="array" ref="I1547">PERCENTILE(IF(Table1[Director Name] = Table1113[[#This Row],[Director Name]],Table1[imdb_score]),0.75)</f>
        <v>5.2</v>
      </c>
      <c r="J1547" cm="1">
        <f t="array" ref="J1547">PERCENTILE(IF(Table1[Director Name] = Table1113[[#This Row],[Director Name]],Table1[imdb_score]),1)</f>
        <v>5.2</v>
      </c>
    </row>
    <row r="1548" spans="4:10" hidden="1">
      <c r="D1548" t="s">
        <v>5664</v>
      </c>
      <c r="E1548">
        <f>AVERAGEIF(Table1[Director Name],Table1113[[#This Row],[Director Name]],Table1[imdb_score])</f>
        <v>5.2</v>
      </c>
      <c r="F1548">
        <f>COUNTIF(Table1[Director Name],Table1113[[#This Row],[Director Name]])</f>
        <v>1</v>
      </c>
      <c r="G1548" cm="1">
        <f t="array" ref="G1548">PERCENTILE(IF(Table1[Director Name] = Table1113[[#This Row],[Director Name]],Table1[imdb_score]),0.25)</f>
        <v>5.2</v>
      </c>
      <c r="H1548" cm="1">
        <f t="array" ref="H1548">PERCENTILE(IF(Table1[Director Name] = Table1113[[#This Row],[Director Name]],Table1[imdb_score]),0.5)</f>
        <v>5.2</v>
      </c>
      <c r="I1548" cm="1">
        <f t="array" ref="I1548">PERCENTILE(IF(Table1[Director Name] = Table1113[[#This Row],[Director Name]],Table1[imdb_score]),0.75)</f>
        <v>5.2</v>
      </c>
      <c r="J1548" cm="1">
        <f t="array" ref="J1548">PERCENTILE(IF(Table1[Director Name] = Table1113[[#This Row],[Director Name]],Table1[imdb_score]),1)</f>
        <v>5.2</v>
      </c>
    </row>
    <row r="1549" spans="4:10" hidden="1">
      <c r="D1549" t="s">
        <v>6030</v>
      </c>
      <c r="E1549">
        <f>AVERAGEIF(Table1[Director Name],Table1113[[#This Row],[Director Name]],Table1[imdb_score])</f>
        <v>5.2</v>
      </c>
      <c r="F1549">
        <f>COUNTIF(Table1[Director Name],Table1113[[#This Row],[Director Name]])</f>
        <v>1</v>
      </c>
      <c r="G1549" cm="1">
        <f t="array" ref="G1549">PERCENTILE(IF(Table1[Director Name] = Table1113[[#This Row],[Director Name]],Table1[imdb_score]),0.25)</f>
        <v>5.2</v>
      </c>
      <c r="H1549" cm="1">
        <f t="array" ref="H1549">PERCENTILE(IF(Table1[Director Name] = Table1113[[#This Row],[Director Name]],Table1[imdb_score]),0.5)</f>
        <v>5.2</v>
      </c>
      <c r="I1549" cm="1">
        <f t="array" ref="I1549">PERCENTILE(IF(Table1[Director Name] = Table1113[[#This Row],[Director Name]],Table1[imdb_score]),0.75)</f>
        <v>5.2</v>
      </c>
      <c r="J1549" cm="1">
        <f t="array" ref="J1549">PERCENTILE(IF(Table1[Director Name] = Table1113[[#This Row],[Director Name]],Table1[imdb_score]),1)</f>
        <v>5.2</v>
      </c>
    </row>
    <row r="1550" spans="4:10" hidden="1">
      <c r="D1550" t="s">
        <v>2042</v>
      </c>
      <c r="E1550">
        <f>AVERAGEIF(Table1[Director Name],Table1113[[#This Row],[Director Name]],Table1[imdb_score])</f>
        <v>5.1999999999999993</v>
      </c>
      <c r="F1550">
        <f>COUNTIF(Table1[Director Name],Table1113[[#This Row],[Director Name]])</f>
        <v>2</v>
      </c>
      <c r="G1550" cm="1">
        <f t="array" ref="G1550">PERCENTILE(IF(Table1[Director Name] = Table1113[[#This Row],[Director Name]],Table1[imdb_score]),0.25)</f>
        <v>4.8999999999999995</v>
      </c>
      <c r="H1550" cm="1">
        <f t="array" ref="H1550">PERCENTILE(IF(Table1[Director Name] = Table1113[[#This Row],[Director Name]],Table1[imdb_score]),0.5)</f>
        <v>5.1999999999999993</v>
      </c>
      <c r="I1550" cm="1">
        <f t="array" ref="I1550">PERCENTILE(IF(Table1[Director Name] = Table1113[[#This Row],[Director Name]],Table1[imdb_score]),0.75)</f>
        <v>5.5</v>
      </c>
      <c r="J1550" cm="1">
        <f t="array" ref="J1550">PERCENTILE(IF(Table1[Director Name] = Table1113[[#This Row],[Director Name]],Table1[imdb_score]),1)</f>
        <v>5.8</v>
      </c>
    </row>
    <row r="1551" spans="4:10" hidden="1">
      <c r="D1551" t="s">
        <v>2770</v>
      </c>
      <c r="E1551">
        <f>AVERAGEIF(Table1[Director Name],Table1113[[#This Row],[Director Name]],Table1[imdb_score])</f>
        <v>5.1999999999999993</v>
      </c>
      <c r="F1551">
        <f>COUNTIF(Table1[Director Name],Table1113[[#This Row],[Director Name]])</f>
        <v>2</v>
      </c>
      <c r="G1551" cm="1">
        <f t="array" ref="G1551">PERCENTILE(IF(Table1[Director Name] = Table1113[[#This Row],[Director Name]],Table1[imdb_score]),0.25)</f>
        <v>4.75</v>
      </c>
      <c r="H1551" cm="1">
        <f t="array" ref="H1551">PERCENTILE(IF(Table1[Director Name] = Table1113[[#This Row],[Director Name]],Table1[imdb_score]),0.5)</f>
        <v>5.1999999999999993</v>
      </c>
      <c r="I1551" cm="1">
        <f t="array" ref="I1551">PERCENTILE(IF(Table1[Director Name] = Table1113[[#This Row],[Director Name]],Table1[imdb_score]),0.75)</f>
        <v>5.6499999999999995</v>
      </c>
      <c r="J1551" cm="1">
        <f t="array" ref="J1551">PERCENTILE(IF(Table1[Director Name] = Table1113[[#This Row],[Director Name]],Table1[imdb_score]),1)</f>
        <v>6.1</v>
      </c>
    </row>
    <row r="1552" spans="4:10" hidden="1">
      <c r="D1552" t="s">
        <v>1359</v>
      </c>
      <c r="E1552">
        <f>AVERAGEIF(Table1[Director Name],Table1113[[#This Row],[Director Name]],Table1[imdb_score])</f>
        <v>5.1750000000000007</v>
      </c>
      <c r="F1552">
        <f>COUNTIF(Table1[Director Name],Table1113[[#This Row],[Director Name]])</f>
        <v>4</v>
      </c>
      <c r="G1552" cm="1">
        <f t="array" ref="G1552">PERCENTILE(IF(Table1[Director Name] = Table1113[[#This Row],[Director Name]],Table1[imdb_score]),0.25)</f>
        <v>4.9749999999999996</v>
      </c>
      <c r="H1552" cm="1">
        <f t="array" ref="H1552">PERCENTILE(IF(Table1[Director Name] = Table1113[[#This Row],[Director Name]],Table1[imdb_score]),0.5)</f>
        <v>5.3000000000000007</v>
      </c>
      <c r="I1552" cm="1">
        <f t="array" ref="I1552">PERCENTILE(IF(Table1[Director Name] = Table1113[[#This Row],[Director Name]],Table1[imdb_score]),0.75)</f>
        <v>5.5</v>
      </c>
      <c r="J1552" cm="1">
        <f t="array" ref="J1552">PERCENTILE(IF(Table1[Director Name] = Table1113[[#This Row],[Director Name]],Table1[imdb_score]),1)</f>
        <v>5.8</v>
      </c>
    </row>
    <row r="1553" spans="4:10" hidden="1">
      <c r="D1553" t="s">
        <v>1688</v>
      </c>
      <c r="E1553">
        <f>AVERAGEIF(Table1[Director Name],Table1113[[#This Row],[Director Name]],Table1[imdb_score])</f>
        <v>5.166666666666667</v>
      </c>
      <c r="F1553">
        <f>COUNTIF(Table1[Director Name],Table1113[[#This Row],[Director Name]])</f>
        <v>3</v>
      </c>
      <c r="G1553" cm="1">
        <f t="array" ref="G1553">PERCENTILE(IF(Table1[Director Name] = Table1113[[#This Row],[Director Name]],Table1[imdb_score]),0.25)</f>
        <v>4.8</v>
      </c>
      <c r="H1553" cm="1">
        <f t="array" ref="H1553">PERCENTILE(IF(Table1[Director Name] = Table1113[[#This Row],[Director Name]],Table1[imdb_score]),0.5)</f>
        <v>4.8</v>
      </c>
      <c r="I1553" cm="1">
        <f t="array" ref="I1553">PERCENTILE(IF(Table1[Director Name] = Table1113[[#This Row],[Director Name]],Table1[imdb_score]),0.75)</f>
        <v>5.35</v>
      </c>
      <c r="J1553" cm="1">
        <f t="array" ref="J1553">PERCENTILE(IF(Table1[Director Name] = Table1113[[#This Row],[Director Name]],Table1[imdb_score]),1)</f>
        <v>5.9</v>
      </c>
    </row>
    <row r="1554" spans="4:10" hidden="1">
      <c r="D1554" t="s">
        <v>2949</v>
      </c>
      <c r="E1554">
        <f>AVERAGEIF(Table1[Director Name],Table1113[[#This Row],[Director Name]],Table1[imdb_score])</f>
        <v>5.15</v>
      </c>
      <c r="F1554">
        <f>COUNTIF(Table1[Director Name],Table1113[[#This Row],[Director Name]])</f>
        <v>2</v>
      </c>
      <c r="G1554" cm="1">
        <f t="array" ref="G1554">PERCENTILE(IF(Table1[Director Name] = Table1113[[#This Row],[Director Name]],Table1[imdb_score]),0.25)</f>
        <v>4.9749999999999996</v>
      </c>
      <c r="H1554" cm="1">
        <f t="array" ref="H1554">PERCENTILE(IF(Table1[Director Name] = Table1113[[#This Row],[Director Name]],Table1[imdb_score]),0.5)</f>
        <v>5.15</v>
      </c>
      <c r="I1554" cm="1">
        <f t="array" ref="I1554">PERCENTILE(IF(Table1[Director Name] = Table1113[[#This Row],[Director Name]],Table1[imdb_score]),0.75)</f>
        <v>5.3250000000000002</v>
      </c>
      <c r="J1554" cm="1">
        <f t="array" ref="J1554">PERCENTILE(IF(Table1[Director Name] = Table1113[[#This Row],[Director Name]],Table1[imdb_score]),1)</f>
        <v>5.5</v>
      </c>
    </row>
    <row r="1555" spans="4:10" hidden="1">
      <c r="D1555" t="s">
        <v>2229</v>
      </c>
      <c r="E1555">
        <f>AVERAGEIF(Table1[Director Name],Table1113[[#This Row],[Director Name]],Table1[imdb_score])</f>
        <v>5.0999999999999996</v>
      </c>
      <c r="F1555">
        <f>COUNTIF(Table1[Director Name],Table1113[[#This Row],[Director Name]])</f>
        <v>3</v>
      </c>
      <c r="G1555" cm="1">
        <f t="array" ref="G1555">PERCENTILE(IF(Table1[Director Name] = Table1113[[#This Row],[Director Name]],Table1[imdb_score]),0.25)</f>
        <v>4.6500000000000004</v>
      </c>
      <c r="H1555" cm="1">
        <f t="array" ref="H1555">PERCENTILE(IF(Table1[Director Name] = Table1113[[#This Row],[Director Name]],Table1[imdb_score]),0.5)</f>
        <v>5.0999999999999996</v>
      </c>
      <c r="I1555" cm="1">
        <f t="array" ref="I1555">PERCENTILE(IF(Table1[Director Name] = Table1113[[#This Row],[Director Name]],Table1[imdb_score]),0.75)</f>
        <v>5.55</v>
      </c>
      <c r="J1555" cm="1">
        <f t="array" ref="J1555">PERCENTILE(IF(Table1[Director Name] = Table1113[[#This Row],[Director Name]],Table1[imdb_score]),1)</f>
        <v>6</v>
      </c>
    </row>
    <row r="1556" spans="4:10" hidden="1">
      <c r="D1556" t="s">
        <v>1849</v>
      </c>
      <c r="E1556">
        <f>AVERAGEIF(Table1[Director Name],Table1113[[#This Row],[Director Name]],Table1[imdb_score])</f>
        <v>5.0999999999999996</v>
      </c>
      <c r="F1556">
        <f>COUNTIF(Table1[Director Name],Table1113[[#This Row],[Director Name]])</f>
        <v>2</v>
      </c>
      <c r="G1556" cm="1">
        <f t="array" ref="G1556">PERCENTILE(IF(Table1[Director Name] = Table1113[[#This Row],[Director Name]],Table1[imdb_score]),0.25)</f>
        <v>5</v>
      </c>
      <c r="H1556" cm="1">
        <f t="array" ref="H1556">PERCENTILE(IF(Table1[Director Name] = Table1113[[#This Row],[Director Name]],Table1[imdb_score]),0.5)</f>
        <v>5.0999999999999996</v>
      </c>
      <c r="I1556" cm="1">
        <f t="array" ref="I1556">PERCENTILE(IF(Table1[Director Name] = Table1113[[#This Row],[Director Name]],Table1[imdb_score]),0.75)</f>
        <v>5.2</v>
      </c>
      <c r="J1556" cm="1">
        <f t="array" ref="J1556">PERCENTILE(IF(Table1[Director Name] = Table1113[[#This Row],[Director Name]],Table1[imdb_score]),1)</f>
        <v>5.3</v>
      </c>
    </row>
    <row r="1557" spans="4:10" hidden="1">
      <c r="D1557" t="s">
        <v>2360</v>
      </c>
      <c r="E1557">
        <f>AVERAGEIF(Table1[Director Name],Table1113[[#This Row],[Director Name]],Table1[imdb_score])</f>
        <v>5.0999999999999996</v>
      </c>
      <c r="F1557">
        <f>COUNTIF(Table1[Director Name],Table1113[[#This Row],[Director Name]])</f>
        <v>2</v>
      </c>
      <c r="G1557" cm="1">
        <f t="array" ref="G1557">PERCENTILE(IF(Table1[Director Name] = Table1113[[#This Row],[Director Name]],Table1[imdb_score]),0.25)</f>
        <v>4.8</v>
      </c>
      <c r="H1557" cm="1">
        <f t="array" ref="H1557">PERCENTILE(IF(Table1[Director Name] = Table1113[[#This Row],[Director Name]],Table1[imdb_score]),0.5)</f>
        <v>5.0999999999999996</v>
      </c>
      <c r="I1557" cm="1">
        <f t="array" ref="I1557">PERCENTILE(IF(Table1[Director Name] = Table1113[[#This Row],[Director Name]],Table1[imdb_score]),0.75)</f>
        <v>5.4</v>
      </c>
      <c r="J1557" cm="1">
        <f t="array" ref="J1557">PERCENTILE(IF(Table1[Director Name] = Table1113[[#This Row],[Director Name]],Table1[imdb_score]),1)</f>
        <v>5.7</v>
      </c>
    </row>
    <row r="1558" spans="4:10" hidden="1">
      <c r="D1558" t="s">
        <v>2601</v>
      </c>
      <c r="E1558">
        <f>AVERAGEIF(Table1[Director Name],Table1113[[#This Row],[Director Name]],Table1[imdb_score])</f>
        <v>5.0999999999999996</v>
      </c>
      <c r="F1558">
        <f>COUNTIF(Table1[Director Name],Table1113[[#This Row],[Director Name]])</f>
        <v>2</v>
      </c>
      <c r="G1558" cm="1">
        <f t="array" ref="G1558">PERCENTILE(IF(Table1[Director Name] = Table1113[[#This Row],[Director Name]],Table1[imdb_score]),0.25)</f>
        <v>4.9000000000000004</v>
      </c>
      <c r="H1558" cm="1">
        <f t="array" ref="H1558">PERCENTILE(IF(Table1[Director Name] = Table1113[[#This Row],[Director Name]],Table1[imdb_score]),0.5)</f>
        <v>5.0999999999999996</v>
      </c>
      <c r="I1558" cm="1">
        <f t="array" ref="I1558">PERCENTILE(IF(Table1[Director Name] = Table1113[[#This Row],[Director Name]],Table1[imdb_score]),0.75)</f>
        <v>5.3</v>
      </c>
      <c r="J1558" cm="1">
        <f t="array" ref="J1558">PERCENTILE(IF(Table1[Director Name] = Table1113[[#This Row],[Director Name]],Table1[imdb_score]),1)</f>
        <v>5.5</v>
      </c>
    </row>
    <row r="1559" spans="4:10" hidden="1">
      <c r="D1559" t="s">
        <v>3605</v>
      </c>
      <c r="E1559">
        <f>AVERAGEIF(Table1[Director Name],Table1113[[#This Row],[Director Name]],Table1[imdb_score])</f>
        <v>5.0999999999999996</v>
      </c>
      <c r="F1559">
        <f>COUNTIF(Table1[Director Name],Table1113[[#This Row],[Director Name]])</f>
        <v>1</v>
      </c>
      <c r="G1559" cm="1">
        <f t="array" ref="G1559">PERCENTILE(IF(Table1[Director Name] = Table1113[[#This Row],[Director Name]],Table1[imdb_score]),0.25)</f>
        <v>5.0999999999999996</v>
      </c>
      <c r="H1559" cm="1">
        <f t="array" ref="H1559">PERCENTILE(IF(Table1[Director Name] = Table1113[[#This Row],[Director Name]],Table1[imdb_score]),0.5)</f>
        <v>5.0999999999999996</v>
      </c>
      <c r="I1559" cm="1">
        <f t="array" ref="I1559">PERCENTILE(IF(Table1[Director Name] = Table1113[[#This Row],[Director Name]],Table1[imdb_score]),0.75)</f>
        <v>5.0999999999999996</v>
      </c>
      <c r="J1559" cm="1">
        <f t="array" ref="J1559">PERCENTILE(IF(Table1[Director Name] = Table1113[[#This Row],[Director Name]],Table1[imdb_score]),1)</f>
        <v>5.0999999999999996</v>
      </c>
    </row>
    <row r="1560" spans="4:10" hidden="1">
      <c r="D1560" t="s">
        <v>3458</v>
      </c>
      <c r="E1560">
        <f>AVERAGEIF(Table1[Director Name],Table1113[[#This Row],[Director Name]],Table1[imdb_score])</f>
        <v>5.0999999999999996</v>
      </c>
      <c r="F1560">
        <f>COUNTIF(Table1[Director Name],Table1113[[#This Row],[Director Name]])</f>
        <v>1</v>
      </c>
      <c r="G1560" cm="1">
        <f t="array" ref="G1560">PERCENTILE(IF(Table1[Director Name] = Table1113[[#This Row],[Director Name]],Table1[imdb_score]),0.25)</f>
        <v>5.0999999999999996</v>
      </c>
      <c r="H1560" cm="1">
        <f t="array" ref="H1560">PERCENTILE(IF(Table1[Director Name] = Table1113[[#This Row],[Director Name]],Table1[imdb_score]),0.5)</f>
        <v>5.0999999999999996</v>
      </c>
      <c r="I1560" cm="1">
        <f t="array" ref="I1560">PERCENTILE(IF(Table1[Director Name] = Table1113[[#This Row],[Director Name]],Table1[imdb_score]),0.75)</f>
        <v>5.0999999999999996</v>
      </c>
      <c r="J1560" cm="1">
        <f t="array" ref="J1560">PERCENTILE(IF(Table1[Director Name] = Table1113[[#This Row],[Director Name]],Table1[imdb_score]),1)</f>
        <v>5.0999999999999996</v>
      </c>
    </row>
    <row r="1561" spans="4:10" hidden="1">
      <c r="D1561" t="s">
        <v>4065</v>
      </c>
      <c r="E1561">
        <f>AVERAGEIF(Table1[Director Name],Table1113[[#This Row],[Director Name]],Table1[imdb_score])</f>
        <v>5.0999999999999996</v>
      </c>
      <c r="F1561">
        <f>COUNTIF(Table1[Director Name],Table1113[[#This Row],[Director Name]])</f>
        <v>1</v>
      </c>
      <c r="G1561" cm="1">
        <f t="array" ref="G1561">PERCENTILE(IF(Table1[Director Name] = Table1113[[#This Row],[Director Name]],Table1[imdb_score]),0.25)</f>
        <v>5.0999999999999996</v>
      </c>
      <c r="H1561" cm="1">
        <f t="array" ref="H1561">PERCENTILE(IF(Table1[Director Name] = Table1113[[#This Row],[Director Name]],Table1[imdb_score]),0.5)</f>
        <v>5.0999999999999996</v>
      </c>
      <c r="I1561" cm="1">
        <f t="array" ref="I1561">PERCENTILE(IF(Table1[Director Name] = Table1113[[#This Row],[Director Name]],Table1[imdb_score]),0.75)</f>
        <v>5.0999999999999996</v>
      </c>
      <c r="J1561" cm="1">
        <f t="array" ref="J1561">PERCENTILE(IF(Table1[Director Name] = Table1113[[#This Row],[Director Name]],Table1[imdb_score]),1)</f>
        <v>5.0999999999999996</v>
      </c>
    </row>
    <row r="1562" spans="4:10" hidden="1">
      <c r="D1562" t="s">
        <v>4303</v>
      </c>
      <c r="E1562">
        <f>AVERAGEIF(Table1[Director Name],Table1113[[#This Row],[Director Name]],Table1[imdb_score])</f>
        <v>5.0999999999999996</v>
      </c>
      <c r="F1562">
        <f>COUNTIF(Table1[Director Name],Table1113[[#This Row],[Director Name]])</f>
        <v>1</v>
      </c>
      <c r="G1562" cm="1">
        <f t="array" ref="G1562">PERCENTILE(IF(Table1[Director Name] = Table1113[[#This Row],[Director Name]],Table1[imdb_score]),0.25)</f>
        <v>5.0999999999999996</v>
      </c>
      <c r="H1562" cm="1">
        <f t="array" ref="H1562">PERCENTILE(IF(Table1[Director Name] = Table1113[[#This Row],[Director Name]],Table1[imdb_score]),0.5)</f>
        <v>5.0999999999999996</v>
      </c>
      <c r="I1562" cm="1">
        <f t="array" ref="I1562">PERCENTILE(IF(Table1[Director Name] = Table1113[[#This Row],[Director Name]],Table1[imdb_score]),0.75)</f>
        <v>5.0999999999999996</v>
      </c>
      <c r="J1562" cm="1">
        <f t="array" ref="J1562">PERCENTILE(IF(Table1[Director Name] = Table1113[[#This Row],[Director Name]],Table1[imdb_score]),1)</f>
        <v>5.0999999999999996</v>
      </c>
    </row>
    <row r="1563" spans="4:10" hidden="1">
      <c r="D1563" t="s">
        <v>4374</v>
      </c>
      <c r="E1563">
        <f>AVERAGEIF(Table1[Director Name],Table1113[[#This Row],[Director Name]],Table1[imdb_score])</f>
        <v>5.0999999999999996</v>
      </c>
      <c r="F1563">
        <f>COUNTIF(Table1[Director Name],Table1113[[#This Row],[Director Name]])</f>
        <v>1</v>
      </c>
      <c r="G1563" cm="1">
        <f t="array" ref="G1563">PERCENTILE(IF(Table1[Director Name] = Table1113[[#This Row],[Director Name]],Table1[imdb_score]),0.25)</f>
        <v>5.0999999999999996</v>
      </c>
      <c r="H1563" cm="1">
        <f t="array" ref="H1563">PERCENTILE(IF(Table1[Director Name] = Table1113[[#This Row],[Director Name]],Table1[imdb_score]),0.5)</f>
        <v>5.0999999999999996</v>
      </c>
      <c r="I1563" cm="1">
        <f t="array" ref="I1563">PERCENTILE(IF(Table1[Director Name] = Table1113[[#This Row],[Director Name]],Table1[imdb_score]),0.75)</f>
        <v>5.0999999999999996</v>
      </c>
      <c r="J1563" cm="1">
        <f t="array" ref="J1563">PERCENTILE(IF(Table1[Director Name] = Table1113[[#This Row],[Director Name]],Table1[imdb_score]),1)</f>
        <v>5.0999999999999996</v>
      </c>
    </row>
    <row r="1564" spans="4:10" hidden="1">
      <c r="D1564" t="s">
        <v>4489</v>
      </c>
      <c r="E1564">
        <f>AVERAGEIF(Table1[Director Name],Table1113[[#This Row],[Director Name]],Table1[imdb_score])</f>
        <v>5.0999999999999996</v>
      </c>
      <c r="F1564">
        <f>COUNTIF(Table1[Director Name],Table1113[[#This Row],[Director Name]])</f>
        <v>1</v>
      </c>
      <c r="G1564" cm="1">
        <f t="array" ref="G1564">PERCENTILE(IF(Table1[Director Name] = Table1113[[#This Row],[Director Name]],Table1[imdb_score]),0.25)</f>
        <v>5.0999999999999996</v>
      </c>
      <c r="H1564" cm="1">
        <f t="array" ref="H1564">PERCENTILE(IF(Table1[Director Name] = Table1113[[#This Row],[Director Name]],Table1[imdb_score]),0.5)</f>
        <v>5.0999999999999996</v>
      </c>
      <c r="I1564" cm="1">
        <f t="array" ref="I1564">PERCENTILE(IF(Table1[Director Name] = Table1113[[#This Row],[Director Name]],Table1[imdb_score]),0.75)</f>
        <v>5.0999999999999996</v>
      </c>
      <c r="J1564" cm="1">
        <f t="array" ref="J1564">PERCENTILE(IF(Table1[Director Name] = Table1113[[#This Row],[Director Name]],Table1[imdb_score]),1)</f>
        <v>5.0999999999999996</v>
      </c>
    </row>
    <row r="1565" spans="4:10" hidden="1">
      <c r="D1565" t="s">
        <v>4343</v>
      </c>
      <c r="E1565">
        <f>AVERAGEIF(Table1[Director Name],Table1113[[#This Row],[Director Name]],Table1[imdb_score])</f>
        <v>5.0999999999999996</v>
      </c>
      <c r="F1565">
        <f>COUNTIF(Table1[Director Name],Table1113[[#This Row],[Director Name]])</f>
        <v>1</v>
      </c>
      <c r="G1565" cm="1">
        <f t="array" ref="G1565">PERCENTILE(IF(Table1[Director Name] = Table1113[[#This Row],[Director Name]],Table1[imdb_score]),0.25)</f>
        <v>5.0999999999999996</v>
      </c>
      <c r="H1565" cm="1">
        <f t="array" ref="H1565">PERCENTILE(IF(Table1[Director Name] = Table1113[[#This Row],[Director Name]],Table1[imdb_score]),0.5)</f>
        <v>5.0999999999999996</v>
      </c>
      <c r="I1565" cm="1">
        <f t="array" ref="I1565">PERCENTILE(IF(Table1[Director Name] = Table1113[[#This Row],[Director Name]],Table1[imdb_score]),0.75)</f>
        <v>5.0999999999999996</v>
      </c>
      <c r="J1565" cm="1">
        <f t="array" ref="J1565">PERCENTILE(IF(Table1[Director Name] = Table1113[[#This Row],[Director Name]],Table1[imdb_score]),1)</f>
        <v>5.0999999999999996</v>
      </c>
    </row>
    <row r="1566" spans="4:10" hidden="1">
      <c r="D1566" t="s">
        <v>4856</v>
      </c>
      <c r="E1566">
        <f>AVERAGEIF(Table1[Director Name],Table1113[[#This Row],[Director Name]],Table1[imdb_score])</f>
        <v>5.0999999999999996</v>
      </c>
      <c r="F1566">
        <f>COUNTIF(Table1[Director Name],Table1113[[#This Row],[Director Name]])</f>
        <v>1</v>
      </c>
      <c r="G1566" cm="1">
        <f t="array" ref="G1566">PERCENTILE(IF(Table1[Director Name] = Table1113[[#This Row],[Director Name]],Table1[imdb_score]),0.25)</f>
        <v>5.0999999999999996</v>
      </c>
      <c r="H1566" cm="1">
        <f t="array" ref="H1566">PERCENTILE(IF(Table1[Director Name] = Table1113[[#This Row],[Director Name]],Table1[imdb_score]),0.5)</f>
        <v>5.0999999999999996</v>
      </c>
      <c r="I1566" cm="1">
        <f t="array" ref="I1566">PERCENTILE(IF(Table1[Director Name] = Table1113[[#This Row],[Director Name]],Table1[imdb_score]),0.75)</f>
        <v>5.0999999999999996</v>
      </c>
      <c r="J1566" cm="1">
        <f t="array" ref="J1566">PERCENTILE(IF(Table1[Director Name] = Table1113[[#This Row],[Director Name]],Table1[imdb_score]),1)</f>
        <v>5.0999999999999996</v>
      </c>
    </row>
    <row r="1567" spans="4:10" hidden="1">
      <c r="D1567" t="s">
        <v>5316</v>
      </c>
      <c r="E1567">
        <f>AVERAGEIF(Table1[Director Name],Table1113[[#This Row],[Director Name]],Table1[imdb_score])</f>
        <v>5.0999999999999996</v>
      </c>
      <c r="F1567">
        <f>COUNTIF(Table1[Director Name],Table1113[[#This Row],[Director Name]])</f>
        <v>1</v>
      </c>
      <c r="G1567" cm="1">
        <f t="array" ref="G1567">PERCENTILE(IF(Table1[Director Name] = Table1113[[#This Row],[Director Name]],Table1[imdb_score]),0.25)</f>
        <v>5.0999999999999996</v>
      </c>
      <c r="H1567" cm="1">
        <f t="array" ref="H1567">PERCENTILE(IF(Table1[Director Name] = Table1113[[#This Row],[Director Name]],Table1[imdb_score]),0.5)</f>
        <v>5.0999999999999996</v>
      </c>
      <c r="I1567" cm="1">
        <f t="array" ref="I1567">PERCENTILE(IF(Table1[Director Name] = Table1113[[#This Row],[Director Name]],Table1[imdb_score]),0.75)</f>
        <v>5.0999999999999996</v>
      </c>
      <c r="J1567" cm="1">
        <f t="array" ref="J1567">PERCENTILE(IF(Table1[Director Name] = Table1113[[#This Row],[Director Name]],Table1[imdb_score]),1)</f>
        <v>5.0999999999999996</v>
      </c>
    </row>
    <row r="1568" spans="4:10" hidden="1">
      <c r="D1568" t="s">
        <v>5335</v>
      </c>
      <c r="E1568">
        <f>AVERAGEIF(Table1[Director Name],Table1113[[#This Row],[Director Name]],Table1[imdb_score])</f>
        <v>5.0999999999999996</v>
      </c>
      <c r="F1568">
        <f>COUNTIF(Table1[Director Name],Table1113[[#This Row],[Director Name]])</f>
        <v>1</v>
      </c>
      <c r="G1568" cm="1">
        <f t="array" ref="G1568">PERCENTILE(IF(Table1[Director Name] = Table1113[[#This Row],[Director Name]],Table1[imdb_score]),0.25)</f>
        <v>5.0999999999999996</v>
      </c>
      <c r="H1568" cm="1">
        <f t="array" ref="H1568">PERCENTILE(IF(Table1[Director Name] = Table1113[[#This Row],[Director Name]],Table1[imdb_score]),0.5)</f>
        <v>5.0999999999999996</v>
      </c>
      <c r="I1568" cm="1">
        <f t="array" ref="I1568">PERCENTILE(IF(Table1[Director Name] = Table1113[[#This Row],[Director Name]],Table1[imdb_score]),0.75)</f>
        <v>5.0999999999999996</v>
      </c>
      <c r="J1568" cm="1">
        <f t="array" ref="J1568">PERCENTILE(IF(Table1[Director Name] = Table1113[[#This Row],[Director Name]],Table1[imdb_score]),1)</f>
        <v>5.0999999999999996</v>
      </c>
    </row>
    <row r="1569" spans="4:10" hidden="1">
      <c r="D1569" t="s">
        <v>5342</v>
      </c>
      <c r="E1569">
        <f>AVERAGEIF(Table1[Director Name],Table1113[[#This Row],[Director Name]],Table1[imdb_score])</f>
        <v>5.0999999999999996</v>
      </c>
      <c r="F1569">
        <f>COUNTIF(Table1[Director Name],Table1113[[#This Row],[Director Name]])</f>
        <v>1</v>
      </c>
      <c r="G1569" cm="1">
        <f t="array" ref="G1569">PERCENTILE(IF(Table1[Director Name] = Table1113[[#This Row],[Director Name]],Table1[imdb_score]),0.25)</f>
        <v>5.0999999999999996</v>
      </c>
      <c r="H1569" cm="1">
        <f t="array" ref="H1569">PERCENTILE(IF(Table1[Director Name] = Table1113[[#This Row],[Director Name]],Table1[imdb_score]),0.5)</f>
        <v>5.0999999999999996</v>
      </c>
      <c r="I1569" cm="1">
        <f t="array" ref="I1569">PERCENTILE(IF(Table1[Director Name] = Table1113[[#This Row],[Director Name]],Table1[imdb_score]),0.75)</f>
        <v>5.0999999999999996</v>
      </c>
      <c r="J1569" cm="1">
        <f t="array" ref="J1569">PERCENTILE(IF(Table1[Director Name] = Table1113[[#This Row],[Director Name]],Table1[imdb_score]),1)</f>
        <v>5.0999999999999996</v>
      </c>
    </row>
    <row r="1570" spans="4:10" hidden="1">
      <c r="D1570" t="s">
        <v>5440</v>
      </c>
      <c r="E1570">
        <f>AVERAGEIF(Table1[Director Name],Table1113[[#This Row],[Director Name]],Table1[imdb_score])</f>
        <v>5.0999999999999996</v>
      </c>
      <c r="F1570">
        <f>COUNTIF(Table1[Director Name],Table1113[[#This Row],[Director Name]])</f>
        <v>1</v>
      </c>
      <c r="G1570" cm="1">
        <f t="array" ref="G1570">PERCENTILE(IF(Table1[Director Name] = Table1113[[#This Row],[Director Name]],Table1[imdb_score]),0.25)</f>
        <v>5.0999999999999996</v>
      </c>
      <c r="H1570" cm="1">
        <f t="array" ref="H1570">PERCENTILE(IF(Table1[Director Name] = Table1113[[#This Row],[Director Name]],Table1[imdb_score]),0.5)</f>
        <v>5.0999999999999996</v>
      </c>
      <c r="I1570" cm="1">
        <f t="array" ref="I1570">PERCENTILE(IF(Table1[Director Name] = Table1113[[#This Row],[Director Name]],Table1[imdb_score]),0.75)</f>
        <v>5.0999999999999996</v>
      </c>
      <c r="J1570" cm="1">
        <f t="array" ref="J1570">PERCENTILE(IF(Table1[Director Name] = Table1113[[#This Row],[Director Name]],Table1[imdb_score]),1)</f>
        <v>5.0999999999999996</v>
      </c>
    </row>
    <row r="1571" spans="4:10" hidden="1">
      <c r="D1571" t="s">
        <v>5853</v>
      </c>
      <c r="E1571">
        <f>AVERAGEIF(Table1[Director Name],Table1113[[#This Row],[Director Name]],Table1[imdb_score])</f>
        <v>5.0999999999999996</v>
      </c>
      <c r="F1571">
        <f>COUNTIF(Table1[Director Name],Table1113[[#This Row],[Director Name]])</f>
        <v>1</v>
      </c>
      <c r="G1571" cm="1">
        <f t="array" ref="G1571">PERCENTILE(IF(Table1[Director Name] = Table1113[[#This Row],[Director Name]],Table1[imdb_score]),0.25)</f>
        <v>5.0999999999999996</v>
      </c>
      <c r="H1571" cm="1">
        <f t="array" ref="H1571">PERCENTILE(IF(Table1[Director Name] = Table1113[[#This Row],[Director Name]],Table1[imdb_score]),0.5)</f>
        <v>5.0999999999999996</v>
      </c>
      <c r="I1571" cm="1">
        <f t="array" ref="I1571">PERCENTILE(IF(Table1[Director Name] = Table1113[[#This Row],[Director Name]],Table1[imdb_score]),0.75)</f>
        <v>5.0999999999999996</v>
      </c>
      <c r="J1571" cm="1">
        <f t="array" ref="J1571">PERCENTILE(IF(Table1[Director Name] = Table1113[[#This Row],[Director Name]],Table1[imdb_score]),1)</f>
        <v>5.0999999999999996</v>
      </c>
    </row>
    <row r="1572" spans="4:10" hidden="1">
      <c r="D1572" t="s">
        <v>5941</v>
      </c>
      <c r="E1572">
        <f>AVERAGEIF(Table1[Director Name],Table1113[[#This Row],[Director Name]],Table1[imdb_score])</f>
        <v>5.0999999999999996</v>
      </c>
      <c r="F1572">
        <f>COUNTIF(Table1[Director Name],Table1113[[#This Row],[Director Name]])</f>
        <v>1</v>
      </c>
      <c r="G1572" cm="1">
        <f t="array" ref="G1572">PERCENTILE(IF(Table1[Director Name] = Table1113[[#This Row],[Director Name]],Table1[imdb_score]),0.25)</f>
        <v>5.0999999999999996</v>
      </c>
      <c r="H1572" cm="1">
        <f t="array" ref="H1572">PERCENTILE(IF(Table1[Director Name] = Table1113[[#This Row],[Director Name]],Table1[imdb_score]),0.5)</f>
        <v>5.0999999999999996</v>
      </c>
      <c r="I1572" cm="1">
        <f t="array" ref="I1572">PERCENTILE(IF(Table1[Director Name] = Table1113[[#This Row],[Director Name]],Table1[imdb_score]),0.75)</f>
        <v>5.0999999999999996</v>
      </c>
      <c r="J1572" cm="1">
        <f t="array" ref="J1572">PERCENTILE(IF(Table1[Director Name] = Table1113[[#This Row],[Director Name]],Table1[imdb_score]),1)</f>
        <v>5.0999999999999996</v>
      </c>
    </row>
    <row r="1573" spans="4:10" hidden="1">
      <c r="D1573" t="s">
        <v>6136</v>
      </c>
      <c r="E1573">
        <f>AVERAGEIF(Table1[Director Name],Table1113[[#This Row],[Director Name]],Table1[imdb_score])</f>
        <v>5.0999999999999996</v>
      </c>
      <c r="F1573">
        <f>COUNTIF(Table1[Director Name],Table1113[[#This Row],[Director Name]])</f>
        <v>1</v>
      </c>
      <c r="G1573" cm="1">
        <f t="array" ref="G1573">PERCENTILE(IF(Table1[Director Name] = Table1113[[#This Row],[Director Name]],Table1[imdb_score]),0.25)</f>
        <v>5.0999999999999996</v>
      </c>
      <c r="H1573" cm="1">
        <f t="array" ref="H1573">PERCENTILE(IF(Table1[Director Name] = Table1113[[#This Row],[Director Name]],Table1[imdb_score]),0.5)</f>
        <v>5.0999999999999996</v>
      </c>
      <c r="I1573" cm="1">
        <f t="array" ref="I1573">PERCENTILE(IF(Table1[Director Name] = Table1113[[#This Row],[Director Name]],Table1[imdb_score]),0.75)</f>
        <v>5.0999999999999996</v>
      </c>
      <c r="J1573" cm="1">
        <f t="array" ref="J1573">PERCENTILE(IF(Table1[Director Name] = Table1113[[#This Row],[Director Name]],Table1[imdb_score]),1)</f>
        <v>5.0999999999999996</v>
      </c>
    </row>
    <row r="1574" spans="4:10" hidden="1">
      <c r="D1574" t="s">
        <v>6179</v>
      </c>
      <c r="E1574">
        <f>AVERAGEIF(Table1[Director Name],Table1113[[#This Row],[Director Name]],Table1[imdb_score])</f>
        <v>5.0999999999999996</v>
      </c>
      <c r="F1574">
        <f>COUNTIF(Table1[Director Name],Table1113[[#This Row],[Director Name]])</f>
        <v>1</v>
      </c>
      <c r="G1574" cm="1">
        <f t="array" ref="G1574">PERCENTILE(IF(Table1[Director Name] = Table1113[[#This Row],[Director Name]],Table1[imdb_score]),0.25)</f>
        <v>5.0999999999999996</v>
      </c>
      <c r="H1574" cm="1">
        <f t="array" ref="H1574">PERCENTILE(IF(Table1[Director Name] = Table1113[[#This Row],[Director Name]],Table1[imdb_score]),0.5)</f>
        <v>5.0999999999999996</v>
      </c>
      <c r="I1574" cm="1">
        <f t="array" ref="I1574">PERCENTILE(IF(Table1[Director Name] = Table1113[[#This Row],[Director Name]],Table1[imdb_score]),0.75)</f>
        <v>5.0999999999999996</v>
      </c>
      <c r="J1574" cm="1">
        <f t="array" ref="J1574">PERCENTILE(IF(Table1[Director Name] = Table1113[[#This Row],[Director Name]],Table1[imdb_score]),1)</f>
        <v>5.0999999999999996</v>
      </c>
    </row>
    <row r="1575" spans="4:10" hidden="1">
      <c r="D1575" t="s">
        <v>6239</v>
      </c>
      <c r="E1575">
        <f>AVERAGEIF(Table1[Director Name],Table1113[[#This Row],[Director Name]],Table1[imdb_score])</f>
        <v>5.0999999999999996</v>
      </c>
      <c r="F1575">
        <f>COUNTIF(Table1[Director Name],Table1113[[#This Row],[Director Name]])</f>
        <v>1</v>
      </c>
      <c r="G1575" cm="1">
        <f t="array" ref="G1575">PERCENTILE(IF(Table1[Director Name] = Table1113[[#This Row],[Director Name]],Table1[imdb_score]),0.25)</f>
        <v>5.0999999999999996</v>
      </c>
      <c r="H1575" cm="1">
        <f t="array" ref="H1575">PERCENTILE(IF(Table1[Director Name] = Table1113[[#This Row],[Director Name]],Table1[imdb_score]),0.5)</f>
        <v>5.0999999999999996</v>
      </c>
      <c r="I1575" cm="1">
        <f t="array" ref="I1575">PERCENTILE(IF(Table1[Director Name] = Table1113[[#This Row],[Director Name]],Table1[imdb_score]),0.75)</f>
        <v>5.0999999999999996</v>
      </c>
      <c r="J1575" cm="1">
        <f t="array" ref="J1575">PERCENTILE(IF(Table1[Director Name] = Table1113[[#This Row],[Director Name]],Table1[imdb_score]),1)</f>
        <v>5.0999999999999996</v>
      </c>
    </row>
    <row r="1576" spans="4:10" hidden="1">
      <c r="D1576" t="s">
        <v>6249</v>
      </c>
      <c r="E1576">
        <f>AVERAGEIF(Table1[Director Name],Table1113[[#This Row],[Director Name]],Table1[imdb_score])</f>
        <v>5.0999999999999996</v>
      </c>
      <c r="F1576">
        <f>COUNTIF(Table1[Director Name],Table1113[[#This Row],[Director Name]])</f>
        <v>1</v>
      </c>
      <c r="G1576" cm="1">
        <f t="array" ref="G1576">PERCENTILE(IF(Table1[Director Name] = Table1113[[#This Row],[Director Name]],Table1[imdb_score]),0.25)</f>
        <v>5.0999999999999996</v>
      </c>
      <c r="H1576" cm="1">
        <f t="array" ref="H1576">PERCENTILE(IF(Table1[Director Name] = Table1113[[#This Row],[Director Name]],Table1[imdb_score]),0.5)</f>
        <v>5.0999999999999996</v>
      </c>
      <c r="I1576" cm="1">
        <f t="array" ref="I1576">PERCENTILE(IF(Table1[Director Name] = Table1113[[#This Row],[Director Name]],Table1[imdb_score]),0.75)</f>
        <v>5.0999999999999996</v>
      </c>
      <c r="J1576" cm="1">
        <f t="array" ref="J1576">PERCENTILE(IF(Table1[Director Name] = Table1113[[#This Row],[Director Name]],Table1[imdb_score]),1)</f>
        <v>5.0999999999999996</v>
      </c>
    </row>
    <row r="1577" spans="4:10" hidden="1">
      <c r="D1577" t="s">
        <v>6486</v>
      </c>
      <c r="E1577">
        <f>AVERAGEIF(Table1[Director Name],Table1113[[#This Row],[Director Name]],Table1[imdb_score])</f>
        <v>5.0999999999999996</v>
      </c>
      <c r="F1577">
        <f>COUNTIF(Table1[Director Name],Table1113[[#This Row],[Director Name]])</f>
        <v>1</v>
      </c>
      <c r="G1577" cm="1">
        <f t="array" ref="G1577">PERCENTILE(IF(Table1[Director Name] = Table1113[[#This Row],[Director Name]],Table1[imdb_score]),0.25)</f>
        <v>5.0999999999999996</v>
      </c>
      <c r="H1577" cm="1">
        <f t="array" ref="H1577">PERCENTILE(IF(Table1[Director Name] = Table1113[[#This Row],[Director Name]],Table1[imdb_score]),0.5)</f>
        <v>5.0999999999999996</v>
      </c>
      <c r="I1577" cm="1">
        <f t="array" ref="I1577">PERCENTILE(IF(Table1[Director Name] = Table1113[[#This Row],[Director Name]],Table1[imdb_score]),0.75)</f>
        <v>5.0999999999999996</v>
      </c>
      <c r="J1577" cm="1">
        <f t="array" ref="J1577">PERCENTILE(IF(Table1[Director Name] = Table1113[[#This Row],[Director Name]],Table1[imdb_score]),1)</f>
        <v>5.0999999999999996</v>
      </c>
    </row>
    <row r="1578" spans="4:10" hidden="1">
      <c r="D1578" t="s">
        <v>6521</v>
      </c>
      <c r="E1578">
        <f>AVERAGEIF(Table1[Director Name],Table1113[[#This Row],[Director Name]],Table1[imdb_score])</f>
        <v>5.0999999999999996</v>
      </c>
      <c r="F1578">
        <f>COUNTIF(Table1[Director Name],Table1113[[#This Row],[Director Name]])</f>
        <v>1</v>
      </c>
      <c r="G1578" cm="1">
        <f t="array" ref="G1578">PERCENTILE(IF(Table1[Director Name] = Table1113[[#This Row],[Director Name]],Table1[imdb_score]),0.25)</f>
        <v>5.0999999999999996</v>
      </c>
      <c r="H1578" cm="1">
        <f t="array" ref="H1578">PERCENTILE(IF(Table1[Director Name] = Table1113[[#This Row],[Director Name]],Table1[imdb_score]),0.5)</f>
        <v>5.0999999999999996</v>
      </c>
      <c r="I1578" cm="1">
        <f t="array" ref="I1578">PERCENTILE(IF(Table1[Director Name] = Table1113[[#This Row],[Director Name]],Table1[imdb_score]),0.75)</f>
        <v>5.0999999999999996</v>
      </c>
      <c r="J1578" cm="1">
        <f t="array" ref="J1578">PERCENTILE(IF(Table1[Director Name] = Table1113[[#This Row],[Director Name]],Table1[imdb_score]),1)</f>
        <v>5.0999999999999996</v>
      </c>
    </row>
    <row r="1579" spans="4:10" hidden="1">
      <c r="D1579" t="s">
        <v>1646</v>
      </c>
      <c r="E1579">
        <f>AVERAGEIF(Table1[Director Name],Table1113[[#This Row],[Director Name]],Table1[imdb_score])</f>
        <v>5.0666666666666664</v>
      </c>
      <c r="F1579">
        <f>COUNTIF(Table1[Director Name],Table1113[[#This Row],[Director Name]])</f>
        <v>3</v>
      </c>
      <c r="G1579" cm="1">
        <f t="array" ref="G1579">PERCENTILE(IF(Table1[Director Name] = Table1113[[#This Row],[Director Name]],Table1[imdb_score]),0.25)</f>
        <v>5.05</v>
      </c>
      <c r="H1579" cm="1">
        <f t="array" ref="H1579">PERCENTILE(IF(Table1[Director Name] = Table1113[[#This Row],[Director Name]],Table1[imdb_score]),0.5)</f>
        <v>5.0999999999999996</v>
      </c>
      <c r="I1579" cm="1">
        <f t="array" ref="I1579">PERCENTILE(IF(Table1[Director Name] = Table1113[[#This Row],[Director Name]],Table1[imdb_score]),0.75)</f>
        <v>5.0999999999999996</v>
      </c>
      <c r="J1579" cm="1">
        <f t="array" ref="J1579">PERCENTILE(IF(Table1[Director Name] = Table1113[[#This Row],[Director Name]],Table1[imdb_score]),1)</f>
        <v>5.0999999999999996</v>
      </c>
    </row>
    <row r="1580" spans="4:10" hidden="1">
      <c r="D1580" t="s">
        <v>2915</v>
      </c>
      <c r="E1580">
        <f>AVERAGEIF(Table1[Director Name],Table1113[[#This Row],[Director Name]],Table1[imdb_score])</f>
        <v>5.0500000000000007</v>
      </c>
      <c r="F1580">
        <f>COUNTIF(Table1[Director Name],Table1113[[#This Row],[Director Name]])</f>
        <v>2</v>
      </c>
      <c r="G1580" cm="1">
        <f t="array" ref="G1580">PERCENTILE(IF(Table1[Director Name] = Table1113[[#This Row],[Director Name]],Table1[imdb_score]),0.25)</f>
        <v>4.9750000000000005</v>
      </c>
      <c r="H1580" cm="1">
        <f t="array" ref="H1580">PERCENTILE(IF(Table1[Director Name] = Table1113[[#This Row],[Director Name]],Table1[imdb_score]),0.5)</f>
        <v>5.0500000000000007</v>
      </c>
      <c r="I1580" cm="1">
        <f t="array" ref="I1580">PERCENTILE(IF(Table1[Director Name] = Table1113[[#This Row],[Director Name]],Table1[imdb_score]),0.75)</f>
        <v>5.125</v>
      </c>
      <c r="J1580" cm="1">
        <f t="array" ref="J1580">PERCENTILE(IF(Table1[Director Name] = Table1113[[#This Row],[Director Name]],Table1[imdb_score]),1)</f>
        <v>5.2</v>
      </c>
    </row>
    <row r="1581" spans="4:10" hidden="1">
      <c r="D1581" t="s">
        <v>1624</v>
      </c>
      <c r="E1581">
        <f>AVERAGEIF(Table1[Director Name],Table1113[[#This Row],[Director Name]],Table1[imdb_score])</f>
        <v>5</v>
      </c>
      <c r="F1581">
        <f>COUNTIF(Table1[Director Name],Table1113[[#This Row],[Director Name]])</f>
        <v>3</v>
      </c>
      <c r="G1581" cm="1">
        <f t="array" ref="G1581">PERCENTILE(IF(Table1[Director Name] = Table1113[[#This Row],[Director Name]],Table1[imdb_score]),0.25)</f>
        <v>4.8499999999999996</v>
      </c>
      <c r="H1581" cm="1">
        <f t="array" ref="H1581">PERCENTILE(IF(Table1[Director Name] = Table1113[[#This Row],[Director Name]],Table1[imdb_score]),0.5)</f>
        <v>5.2</v>
      </c>
      <c r="I1581" cm="1">
        <f t="array" ref="I1581">PERCENTILE(IF(Table1[Director Name] = Table1113[[#This Row],[Director Name]],Table1[imdb_score]),0.75)</f>
        <v>5.25</v>
      </c>
      <c r="J1581" cm="1">
        <f t="array" ref="J1581">PERCENTILE(IF(Table1[Director Name] = Table1113[[#This Row],[Director Name]],Table1[imdb_score]),1)</f>
        <v>5.3</v>
      </c>
    </row>
    <row r="1582" spans="4:10" hidden="1">
      <c r="D1582" t="s">
        <v>2276</v>
      </c>
      <c r="E1582">
        <f>AVERAGEIF(Table1[Director Name],Table1113[[#This Row],[Director Name]],Table1[imdb_score])</f>
        <v>5</v>
      </c>
      <c r="F1582">
        <f>COUNTIF(Table1[Director Name],Table1113[[#This Row],[Director Name]])</f>
        <v>2</v>
      </c>
      <c r="G1582" cm="1">
        <f t="array" ref="G1582">PERCENTILE(IF(Table1[Director Name] = Table1113[[#This Row],[Director Name]],Table1[imdb_score]),0.25)</f>
        <v>4.8499999999999996</v>
      </c>
      <c r="H1582" cm="1">
        <f t="array" ref="H1582">PERCENTILE(IF(Table1[Director Name] = Table1113[[#This Row],[Director Name]],Table1[imdb_score]),0.5)</f>
        <v>5</v>
      </c>
      <c r="I1582" cm="1">
        <f t="array" ref="I1582">PERCENTILE(IF(Table1[Director Name] = Table1113[[#This Row],[Director Name]],Table1[imdb_score]),0.75)</f>
        <v>5.15</v>
      </c>
      <c r="J1582" cm="1">
        <f t="array" ref="J1582">PERCENTILE(IF(Table1[Director Name] = Table1113[[#This Row],[Director Name]],Table1[imdb_score]),1)</f>
        <v>5.3</v>
      </c>
    </row>
    <row r="1583" spans="4:10" hidden="1">
      <c r="D1583" t="s">
        <v>2424</v>
      </c>
      <c r="E1583">
        <f>AVERAGEIF(Table1[Director Name],Table1113[[#This Row],[Director Name]],Table1[imdb_score])</f>
        <v>5</v>
      </c>
      <c r="F1583">
        <f>COUNTIF(Table1[Director Name],Table1113[[#This Row],[Director Name]])</f>
        <v>2</v>
      </c>
      <c r="G1583" cm="1">
        <f t="array" ref="G1583">PERCENTILE(IF(Table1[Director Name] = Table1113[[#This Row],[Director Name]],Table1[imdb_score]),0.25)</f>
        <v>4.7</v>
      </c>
      <c r="H1583" cm="1">
        <f t="array" ref="H1583">PERCENTILE(IF(Table1[Director Name] = Table1113[[#This Row],[Director Name]],Table1[imdb_score]),0.5)</f>
        <v>5</v>
      </c>
      <c r="I1583" cm="1">
        <f t="array" ref="I1583">PERCENTILE(IF(Table1[Director Name] = Table1113[[#This Row],[Director Name]],Table1[imdb_score]),0.75)</f>
        <v>5.3</v>
      </c>
      <c r="J1583" cm="1">
        <f t="array" ref="J1583">PERCENTILE(IF(Table1[Director Name] = Table1113[[#This Row],[Director Name]],Table1[imdb_score]),1)</f>
        <v>5.6</v>
      </c>
    </row>
    <row r="1584" spans="4:10" hidden="1">
      <c r="D1584" t="s">
        <v>2618</v>
      </c>
      <c r="E1584">
        <f>AVERAGEIF(Table1[Director Name],Table1113[[#This Row],[Director Name]],Table1[imdb_score])</f>
        <v>5</v>
      </c>
      <c r="F1584">
        <f>COUNTIF(Table1[Director Name],Table1113[[#This Row],[Director Name]])</f>
        <v>2</v>
      </c>
      <c r="G1584" cm="1">
        <f t="array" ref="G1584">PERCENTILE(IF(Table1[Director Name] = Table1113[[#This Row],[Director Name]],Table1[imdb_score]),0.25)</f>
        <v>4.8499999999999996</v>
      </c>
      <c r="H1584" cm="1">
        <f t="array" ref="H1584">PERCENTILE(IF(Table1[Director Name] = Table1113[[#This Row],[Director Name]],Table1[imdb_score]),0.5)</f>
        <v>5</v>
      </c>
      <c r="I1584" cm="1">
        <f t="array" ref="I1584">PERCENTILE(IF(Table1[Director Name] = Table1113[[#This Row],[Director Name]],Table1[imdb_score]),0.75)</f>
        <v>5.15</v>
      </c>
      <c r="J1584" cm="1">
        <f t="array" ref="J1584">PERCENTILE(IF(Table1[Director Name] = Table1113[[#This Row],[Director Name]],Table1[imdb_score]),1)</f>
        <v>5.3</v>
      </c>
    </row>
    <row r="1585" spans="4:10" hidden="1">
      <c r="D1585" t="s">
        <v>2752</v>
      </c>
      <c r="E1585">
        <f>AVERAGEIF(Table1[Director Name],Table1113[[#This Row],[Director Name]],Table1[imdb_score])</f>
        <v>5</v>
      </c>
      <c r="F1585">
        <f>COUNTIF(Table1[Director Name],Table1113[[#This Row],[Director Name]])</f>
        <v>2</v>
      </c>
      <c r="G1585" cm="1">
        <f t="array" ref="G1585">PERCENTILE(IF(Table1[Director Name] = Table1113[[#This Row],[Director Name]],Table1[imdb_score]),0.25)</f>
        <v>4.8</v>
      </c>
      <c r="H1585" cm="1">
        <f t="array" ref="H1585">PERCENTILE(IF(Table1[Director Name] = Table1113[[#This Row],[Director Name]],Table1[imdb_score]),0.5)</f>
        <v>5</v>
      </c>
      <c r="I1585" cm="1">
        <f t="array" ref="I1585">PERCENTILE(IF(Table1[Director Name] = Table1113[[#This Row],[Director Name]],Table1[imdb_score]),0.75)</f>
        <v>5.2</v>
      </c>
      <c r="J1585" cm="1">
        <f t="array" ref="J1585">PERCENTILE(IF(Table1[Director Name] = Table1113[[#This Row],[Director Name]],Table1[imdb_score]),1)</f>
        <v>5.4</v>
      </c>
    </row>
    <row r="1586" spans="4:10" hidden="1">
      <c r="D1586" t="s">
        <v>3476</v>
      </c>
      <c r="E1586">
        <f>AVERAGEIF(Table1[Director Name],Table1113[[#This Row],[Director Name]],Table1[imdb_score])</f>
        <v>5</v>
      </c>
      <c r="F1586">
        <f>COUNTIF(Table1[Director Name],Table1113[[#This Row],[Director Name]])</f>
        <v>1</v>
      </c>
      <c r="G1586" cm="1">
        <f t="array" ref="G1586">PERCENTILE(IF(Table1[Director Name] = Table1113[[#This Row],[Director Name]],Table1[imdb_score]),0.25)</f>
        <v>5</v>
      </c>
      <c r="H1586" cm="1">
        <f t="array" ref="H1586">PERCENTILE(IF(Table1[Director Name] = Table1113[[#This Row],[Director Name]],Table1[imdb_score]),0.5)</f>
        <v>5</v>
      </c>
      <c r="I1586" cm="1">
        <f t="array" ref="I1586">PERCENTILE(IF(Table1[Director Name] = Table1113[[#This Row],[Director Name]],Table1[imdb_score]),0.75)</f>
        <v>5</v>
      </c>
      <c r="J1586" cm="1">
        <f t="array" ref="J1586">PERCENTILE(IF(Table1[Director Name] = Table1113[[#This Row],[Director Name]],Table1[imdb_score]),1)</f>
        <v>5</v>
      </c>
    </row>
    <row r="1587" spans="4:10" hidden="1">
      <c r="D1587" t="s">
        <v>3545</v>
      </c>
      <c r="E1587">
        <f>AVERAGEIF(Table1[Director Name],Table1113[[#This Row],[Director Name]],Table1[imdb_score])</f>
        <v>5</v>
      </c>
      <c r="F1587">
        <f>COUNTIF(Table1[Director Name],Table1113[[#This Row],[Director Name]])</f>
        <v>1</v>
      </c>
      <c r="G1587" cm="1">
        <f t="array" ref="G1587">PERCENTILE(IF(Table1[Director Name] = Table1113[[#This Row],[Director Name]],Table1[imdb_score]),0.25)</f>
        <v>5</v>
      </c>
      <c r="H1587" cm="1">
        <f t="array" ref="H1587">PERCENTILE(IF(Table1[Director Name] = Table1113[[#This Row],[Director Name]],Table1[imdb_score]),0.5)</f>
        <v>5</v>
      </c>
      <c r="I1587" cm="1">
        <f t="array" ref="I1587">PERCENTILE(IF(Table1[Director Name] = Table1113[[#This Row],[Director Name]],Table1[imdb_score]),0.75)</f>
        <v>5</v>
      </c>
      <c r="J1587" cm="1">
        <f t="array" ref="J1587">PERCENTILE(IF(Table1[Director Name] = Table1113[[#This Row],[Director Name]],Table1[imdb_score]),1)</f>
        <v>5</v>
      </c>
    </row>
    <row r="1588" spans="4:10" hidden="1">
      <c r="D1588" t="s">
        <v>3723</v>
      </c>
      <c r="E1588">
        <f>AVERAGEIF(Table1[Director Name],Table1113[[#This Row],[Director Name]],Table1[imdb_score])</f>
        <v>5</v>
      </c>
      <c r="F1588">
        <f>COUNTIF(Table1[Director Name],Table1113[[#This Row],[Director Name]])</f>
        <v>1</v>
      </c>
      <c r="G1588" cm="1">
        <f t="array" ref="G1588">PERCENTILE(IF(Table1[Director Name] = Table1113[[#This Row],[Director Name]],Table1[imdb_score]),0.25)</f>
        <v>5</v>
      </c>
      <c r="H1588" cm="1">
        <f t="array" ref="H1588">PERCENTILE(IF(Table1[Director Name] = Table1113[[#This Row],[Director Name]],Table1[imdb_score]),0.5)</f>
        <v>5</v>
      </c>
      <c r="I1588" cm="1">
        <f t="array" ref="I1588">PERCENTILE(IF(Table1[Director Name] = Table1113[[#This Row],[Director Name]],Table1[imdb_score]),0.75)</f>
        <v>5</v>
      </c>
      <c r="J1588" cm="1">
        <f t="array" ref="J1588">PERCENTILE(IF(Table1[Director Name] = Table1113[[#This Row],[Director Name]],Table1[imdb_score]),1)</f>
        <v>5</v>
      </c>
    </row>
    <row r="1589" spans="4:10" hidden="1">
      <c r="D1589" t="s">
        <v>3966</v>
      </c>
      <c r="E1589">
        <f>AVERAGEIF(Table1[Director Name],Table1113[[#This Row],[Director Name]],Table1[imdb_score])</f>
        <v>5</v>
      </c>
      <c r="F1589">
        <f>COUNTIF(Table1[Director Name],Table1113[[#This Row],[Director Name]])</f>
        <v>1</v>
      </c>
      <c r="G1589" cm="1">
        <f t="array" ref="G1589">PERCENTILE(IF(Table1[Director Name] = Table1113[[#This Row],[Director Name]],Table1[imdb_score]),0.25)</f>
        <v>5</v>
      </c>
      <c r="H1589" cm="1">
        <f t="array" ref="H1589">PERCENTILE(IF(Table1[Director Name] = Table1113[[#This Row],[Director Name]],Table1[imdb_score]),0.5)</f>
        <v>5</v>
      </c>
      <c r="I1589" cm="1">
        <f t="array" ref="I1589">PERCENTILE(IF(Table1[Director Name] = Table1113[[#This Row],[Director Name]],Table1[imdb_score]),0.75)</f>
        <v>5</v>
      </c>
      <c r="J1589" cm="1">
        <f t="array" ref="J1589">PERCENTILE(IF(Table1[Director Name] = Table1113[[#This Row],[Director Name]],Table1[imdb_score]),1)</f>
        <v>5</v>
      </c>
    </row>
    <row r="1590" spans="4:10" hidden="1">
      <c r="D1590" t="s">
        <v>4172</v>
      </c>
      <c r="E1590">
        <f>AVERAGEIF(Table1[Director Name],Table1113[[#This Row],[Director Name]],Table1[imdb_score])</f>
        <v>5</v>
      </c>
      <c r="F1590">
        <f>COUNTIF(Table1[Director Name],Table1113[[#This Row],[Director Name]])</f>
        <v>1</v>
      </c>
      <c r="G1590" cm="1">
        <f t="array" ref="G1590">PERCENTILE(IF(Table1[Director Name] = Table1113[[#This Row],[Director Name]],Table1[imdb_score]),0.25)</f>
        <v>5</v>
      </c>
      <c r="H1590" cm="1">
        <f t="array" ref="H1590">PERCENTILE(IF(Table1[Director Name] = Table1113[[#This Row],[Director Name]],Table1[imdb_score]),0.5)</f>
        <v>5</v>
      </c>
      <c r="I1590" cm="1">
        <f t="array" ref="I1590">PERCENTILE(IF(Table1[Director Name] = Table1113[[#This Row],[Director Name]],Table1[imdb_score]),0.75)</f>
        <v>5</v>
      </c>
      <c r="J1590" cm="1">
        <f t="array" ref="J1590">PERCENTILE(IF(Table1[Director Name] = Table1113[[#This Row],[Director Name]],Table1[imdb_score]),1)</f>
        <v>5</v>
      </c>
    </row>
    <row r="1591" spans="4:10" hidden="1">
      <c r="D1591" t="s">
        <v>5006</v>
      </c>
      <c r="E1591">
        <f>AVERAGEIF(Table1[Director Name],Table1113[[#This Row],[Director Name]],Table1[imdb_score])</f>
        <v>5</v>
      </c>
      <c r="F1591">
        <f>COUNTIF(Table1[Director Name],Table1113[[#This Row],[Director Name]])</f>
        <v>1</v>
      </c>
      <c r="G1591" cm="1">
        <f t="array" ref="G1591">PERCENTILE(IF(Table1[Director Name] = Table1113[[#This Row],[Director Name]],Table1[imdb_score]),0.25)</f>
        <v>5</v>
      </c>
      <c r="H1591" cm="1">
        <f t="array" ref="H1591">PERCENTILE(IF(Table1[Director Name] = Table1113[[#This Row],[Director Name]],Table1[imdb_score]),0.5)</f>
        <v>5</v>
      </c>
      <c r="I1591" cm="1">
        <f t="array" ref="I1591">PERCENTILE(IF(Table1[Director Name] = Table1113[[#This Row],[Director Name]],Table1[imdb_score]),0.75)</f>
        <v>5</v>
      </c>
      <c r="J1591" cm="1">
        <f t="array" ref="J1591">PERCENTILE(IF(Table1[Director Name] = Table1113[[#This Row],[Director Name]],Table1[imdb_score]),1)</f>
        <v>5</v>
      </c>
    </row>
    <row r="1592" spans="4:10" hidden="1">
      <c r="D1592" t="s">
        <v>5442</v>
      </c>
      <c r="E1592">
        <f>AVERAGEIF(Table1[Director Name],Table1113[[#This Row],[Director Name]],Table1[imdb_score])</f>
        <v>5</v>
      </c>
      <c r="F1592">
        <f>COUNTIF(Table1[Director Name],Table1113[[#This Row],[Director Name]])</f>
        <v>1</v>
      </c>
      <c r="G1592" cm="1">
        <f t="array" ref="G1592">PERCENTILE(IF(Table1[Director Name] = Table1113[[#This Row],[Director Name]],Table1[imdb_score]),0.25)</f>
        <v>5</v>
      </c>
      <c r="H1592" cm="1">
        <f t="array" ref="H1592">PERCENTILE(IF(Table1[Director Name] = Table1113[[#This Row],[Director Name]],Table1[imdb_score]),0.5)</f>
        <v>5</v>
      </c>
      <c r="I1592" cm="1">
        <f t="array" ref="I1592">PERCENTILE(IF(Table1[Director Name] = Table1113[[#This Row],[Director Name]],Table1[imdb_score]),0.75)</f>
        <v>5</v>
      </c>
      <c r="J1592" cm="1">
        <f t="array" ref="J1592">PERCENTILE(IF(Table1[Director Name] = Table1113[[#This Row],[Director Name]],Table1[imdb_score]),1)</f>
        <v>5</v>
      </c>
    </row>
    <row r="1593" spans="4:10" hidden="1">
      <c r="D1593" t="s">
        <v>6484</v>
      </c>
      <c r="E1593">
        <f>AVERAGEIF(Table1[Director Name],Table1113[[#This Row],[Director Name]],Table1[imdb_score])</f>
        <v>5</v>
      </c>
      <c r="F1593">
        <f>COUNTIF(Table1[Director Name],Table1113[[#This Row],[Director Name]])</f>
        <v>1</v>
      </c>
      <c r="G1593" cm="1">
        <f t="array" ref="G1593">PERCENTILE(IF(Table1[Director Name] = Table1113[[#This Row],[Director Name]],Table1[imdb_score]),0.25)</f>
        <v>5</v>
      </c>
      <c r="H1593" cm="1">
        <f t="array" ref="H1593">PERCENTILE(IF(Table1[Director Name] = Table1113[[#This Row],[Director Name]],Table1[imdb_score]),0.5)</f>
        <v>5</v>
      </c>
      <c r="I1593" cm="1">
        <f t="array" ref="I1593">PERCENTILE(IF(Table1[Director Name] = Table1113[[#This Row],[Director Name]],Table1[imdb_score]),0.75)</f>
        <v>5</v>
      </c>
      <c r="J1593" cm="1">
        <f t="array" ref="J1593">PERCENTILE(IF(Table1[Director Name] = Table1113[[#This Row],[Director Name]],Table1[imdb_score]),1)</f>
        <v>5</v>
      </c>
    </row>
    <row r="1594" spans="4:10" hidden="1">
      <c r="D1594" t="s">
        <v>2153</v>
      </c>
      <c r="E1594">
        <f>AVERAGEIF(Table1[Director Name],Table1113[[#This Row],[Director Name]],Table1[imdb_score])</f>
        <v>4.9999999999999991</v>
      </c>
      <c r="F1594">
        <f>COUNTIF(Table1[Director Name],Table1113[[#This Row],[Director Name]])</f>
        <v>3</v>
      </c>
      <c r="G1594" cm="1">
        <f t="array" ref="G1594">PERCENTILE(IF(Table1[Director Name] = Table1113[[#This Row],[Director Name]],Table1[imdb_score]),0.25)</f>
        <v>4.5999999999999996</v>
      </c>
      <c r="H1594" cm="1">
        <f t="array" ref="H1594">PERCENTILE(IF(Table1[Director Name] = Table1113[[#This Row],[Director Name]],Table1[imdb_score]),0.5)</f>
        <v>5.0999999999999996</v>
      </c>
      <c r="I1594" cm="1">
        <f t="array" ref="I1594">PERCENTILE(IF(Table1[Director Name] = Table1113[[#This Row],[Director Name]],Table1[imdb_score]),0.75)</f>
        <v>5.4499999999999993</v>
      </c>
      <c r="J1594" cm="1">
        <f t="array" ref="J1594">PERCENTILE(IF(Table1[Director Name] = Table1113[[#This Row],[Director Name]],Table1[imdb_score]),1)</f>
        <v>5.8</v>
      </c>
    </row>
    <row r="1595" spans="4:10">
      <c r="D1595" t="s">
        <v>809</v>
      </c>
      <c r="E1595">
        <f>AVERAGEIF(Table1[Director Name],Table1113[[#This Row],[Director Name]],Table1[imdb_score])</f>
        <v>4.916666666666667</v>
      </c>
      <c r="F1595">
        <f>COUNTIF(Table1[Director Name],Table1113[[#This Row],[Director Name]])</f>
        <v>6</v>
      </c>
      <c r="G1595" cm="1">
        <f t="array" ref="G1595">PERCENTILE(IF(Table1[Director Name] = Table1113[[#This Row],[Director Name]],Table1[imdb_score]),0.25)</f>
        <v>4.9000000000000004</v>
      </c>
      <c r="H1595" cm="1">
        <f t="array" ref="H1595">PERCENTILE(IF(Table1[Director Name] = Table1113[[#This Row],[Director Name]],Table1[imdb_score]),0.5)</f>
        <v>5</v>
      </c>
      <c r="I1595" cm="1">
        <f t="array" ref="I1595">PERCENTILE(IF(Table1[Director Name] = Table1113[[#This Row],[Director Name]],Table1[imdb_score]),0.75)</f>
        <v>5.3250000000000002</v>
      </c>
      <c r="J1595" cm="1">
        <f t="array" ref="J1595">PERCENTILE(IF(Table1[Director Name] = Table1113[[#This Row],[Director Name]],Table1[imdb_score]),1)</f>
        <v>5.5</v>
      </c>
    </row>
    <row r="1596" spans="4:10" hidden="1">
      <c r="D1596" t="s">
        <v>3705</v>
      </c>
      <c r="E1596">
        <f>AVERAGEIF(Table1[Director Name],Table1113[[#This Row],[Director Name]],Table1[imdb_score])</f>
        <v>4.9000000000000004</v>
      </c>
      <c r="F1596">
        <f>COUNTIF(Table1[Director Name],Table1113[[#This Row],[Director Name]])</f>
        <v>1</v>
      </c>
      <c r="G1596" cm="1">
        <f t="array" ref="G1596">PERCENTILE(IF(Table1[Director Name] = Table1113[[#This Row],[Director Name]],Table1[imdb_score]),0.25)</f>
        <v>4.9000000000000004</v>
      </c>
      <c r="H1596" cm="1">
        <f t="array" ref="H1596">PERCENTILE(IF(Table1[Director Name] = Table1113[[#This Row],[Director Name]],Table1[imdb_score]),0.5)</f>
        <v>4.9000000000000004</v>
      </c>
      <c r="I1596" cm="1">
        <f t="array" ref="I1596">PERCENTILE(IF(Table1[Director Name] = Table1113[[#This Row],[Director Name]],Table1[imdb_score]),0.75)</f>
        <v>4.9000000000000004</v>
      </c>
      <c r="J1596" cm="1">
        <f t="array" ref="J1596">PERCENTILE(IF(Table1[Director Name] = Table1113[[#This Row],[Director Name]],Table1[imdb_score]),1)</f>
        <v>4.9000000000000004</v>
      </c>
    </row>
    <row r="1597" spans="4:10" hidden="1">
      <c r="D1597" t="s">
        <v>4053</v>
      </c>
      <c r="E1597">
        <f>AVERAGEIF(Table1[Director Name],Table1113[[#This Row],[Director Name]],Table1[imdb_score])</f>
        <v>4.9000000000000004</v>
      </c>
      <c r="F1597">
        <f>COUNTIF(Table1[Director Name],Table1113[[#This Row],[Director Name]])</f>
        <v>1</v>
      </c>
      <c r="G1597" cm="1">
        <f t="array" ref="G1597">PERCENTILE(IF(Table1[Director Name] = Table1113[[#This Row],[Director Name]],Table1[imdb_score]),0.25)</f>
        <v>4.9000000000000004</v>
      </c>
      <c r="H1597" cm="1">
        <f t="array" ref="H1597">PERCENTILE(IF(Table1[Director Name] = Table1113[[#This Row],[Director Name]],Table1[imdb_score]),0.5)</f>
        <v>4.9000000000000004</v>
      </c>
      <c r="I1597" cm="1">
        <f t="array" ref="I1597">PERCENTILE(IF(Table1[Director Name] = Table1113[[#This Row],[Director Name]],Table1[imdb_score]),0.75)</f>
        <v>4.9000000000000004</v>
      </c>
      <c r="J1597" cm="1">
        <f t="array" ref="J1597">PERCENTILE(IF(Table1[Director Name] = Table1113[[#This Row],[Director Name]],Table1[imdb_score]),1)</f>
        <v>4.9000000000000004</v>
      </c>
    </row>
    <row r="1598" spans="4:10" hidden="1">
      <c r="D1598" t="s">
        <v>4078</v>
      </c>
      <c r="E1598">
        <f>AVERAGEIF(Table1[Director Name],Table1113[[#This Row],[Director Name]],Table1[imdb_score])</f>
        <v>4.9000000000000004</v>
      </c>
      <c r="F1598">
        <f>COUNTIF(Table1[Director Name],Table1113[[#This Row],[Director Name]])</f>
        <v>1</v>
      </c>
      <c r="G1598" cm="1">
        <f t="array" ref="G1598">PERCENTILE(IF(Table1[Director Name] = Table1113[[#This Row],[Director Name]],Table1[imdb_score]),0.25)</f>
        <v>4.9000000000000004</v>
      </c>
      <c r="H1598" cm="1">
        <f t="array" ref="H1598">PERCENTILE(IF(Table1[Director Name] = Table1113[[#This Row],[Director Name]],Table1[imdb_score]),0.5)</f>
        <v>4.9000000000000004</v>
      </c>
      <c r="I1598" cm="1">
        <f t="array" ref="I1598">PERCENTILE(IF(Table1[Director Name] = Table1113[[#This Row],[Director Name]],Table1[imdb_score]),0.75)</f>
        <v>4.9000000000000004</v>
      </c>
      <c r="J1598" cm="1">
        <f t="array" ref="J1598">PERCENTILE(IF(Table1[Director Name] = Table1113[[#This Row],[Director Name]],Table1[imdb_score]),1)</f>
        <v>4.9000000000000004</v>
      </c>
    </row>
    <row r="1599" spans="4:10" hidden="1">
      <c r="D1599" t="s">
        <v>4742</v>
      </c>
      <c r="E1599">
        <f>AVERAGEIF(Table1[Director Name],Table1113[[#This Row],[Director Name]],Table1[imdb_score])</f>
        <v>4.9000000000000004</v>
      </c>
      <c r="F1599">
        <f>COUNTIF(Table1[Director Name],Table1113[[#This Row],[Director Name]])</f>
        <v>1</v>
      </c>
      <c r="G1599" cm="1">
        <f t="array" ref="G1599">PERCENTILE(IF(Table1[Director Name] = Table1113[[#This Row],[Director Name]],Table1[imdb_score]),0.25)</f>
        <v>4.9000000000000004</v>
      </c>
      <c r="H1599" cm="1">
        <f t="array" ref="H1599">PERCENTILE(IF(Table1[Director Name] = Table1113[[#This Row],[Director Name]],Table1[imdb_score]),0.5)</f>
        <v>4.9000000000000004</v>
      </c>
      <c r="I1599" cm="1">
        <f t="array" ref="I1599">PERCENTILE(IF(Table1[Director Name] = Table1113[[#This Row],[Director Name]],Table1[imdb_score]),0.75)</f>
        <v>4.9000000000000004</v>
      </c>
      <c r="J1599" cm="1">
        <f t="array" ref="J1599">PERCENTILE(IF(Table1[Director Name] = Table1113[[#This Row],[Director Name]],Table1[imdb_score]),1)</f>
        <v>4.9000000000000004</v>
      </c>
    </row>
    <row r="1600" spans="4:10" hidden="1">
      <c r="D1600" t="s">
        <v>5111</v>
      </c>
      <c r="E1600">
        <f>AVERAGEIF(Table1[Director Name],Table1113[[#This Row],[Director Name]],Table1[imdb_score])</f>
        <v>4.9000000000000004</v>
      </c>
      <c r="F1600">
        <f>COUNTIF(Table1[Director Name],Table1113[[#This Row],[Director Name]])</f>
        <v>1</v>
      </c>
      <c r="G1600" cm="1">
        <f t="array" ref="G1600">PERCENTILE(IF(Table1[Director Name] = Table1113[[#This Row],[Director Name]],Table1[imdb_score]),0.25)</f>
        <v>4.9000000000000004</v>
      </c>
      <c r="H1600" cm="1">
        <f t="array" ref="H1600">PERCENTILE(IF(Table1[Director Name] = Table1113[[#This Row],[Director Name]],Table1[imdb_score]),0.5)</f>
        <v>4.9000000000000004</v>
      </c>
      <c r="I1600" cm="1">
        <f t="array" ref="I1600">PERCENTILE(IF(Table1[Director Name] = Table1113[[#This Row],[Director Name]],Table1[imdb_score]),0.75)</f>
        <v>4.9000000000000004</v>
      </c>
      <c r="J1600" cm="1">
        <f t="array" ref="J1600">PERCENTILE(IF(Table1[Director Name] = Table1113[[#This Row],[Director Name]],Table1[imdb_score]),1)</f>
        <v>4.9000000000000004</v>
      </c>
    </row>
    <row r="1601" spans="4:10" hidden="1">
      <c r="D1601" t="s">
        <v>5232</v>
      </c>
      <c r="E1601">
        <f>AVERAGEIF(Table1[Director Name],Table1113[[#This Row],[Director Name]],Table1[imdb_score])</f>
        <v>4.9000000000000004</v>
      </c>
      <c r="F1601">
        <f>COUNTIF(Table1[Director Name],Table1113[[#This Row],[Director Name]])</f>
        <v>1</v>
      </c>
      <c r="G1601" cm="1">
        <f t="array" ref="G1601">PERCENTILE(IF(Table1[Director Name] = Table1113[[#This Row],[Director Name]],Table1[imdb_score]),0.25)</f>
        <v>4.9000000000000004</v>
      </c>
      <c r="H1601" cm="1">
        <f t="array" ref="H1601">PERCENTILE(IF(Table1[Director Name] = Table1113[[#This Row],[Director Name]],Table1[imdb_score]),0.5)</f>
        <v>4.9000000000000004</v>
      </c>
      <c r="I1601" cm="1">
        <f t="array" ref="I1601">PERCENTILE(IF(Table1[Director Name] = Table1113[[#This Row],[Director Name]],Table1[imdb_score]),0.75)</f>
        <v>4.9000000000000004</v>
      </c>
      <c r="J1601" cm="1">
        <f t="array" ref="J1601">PERCENTILE(IF(Table1[Director Name] = Table1113[[#This Row],[Director Name]],Table1[imdb_score]),1)</f>
        <v>4.9000000000000004</v>
      </c>
    </row>
    <row r="1602" spans="4:10" hidden="1">
      <c r="D1602" t="s">
        <v>5564</v>
      </c>
      <c r="E1602">
        <f>AVERAGEIF(Table1[Director Name],Table1113[[#This Row],[Director Name]],Table1[imdb_score])</f>
        <v>4.9000000000000004</v>
      </c>
      <c r="F1602">
        <f>COUNTIF(Table1[Director Name],Table1113[[#This Row],[Director Name]])</f>
        <v>1</v>
      </c>
      <c r="G1602" cm="1">
        <f t="array" ref="G1602">PERCENTILE(IF(Table1[Director Name] = Table1113[[#This Row],[Director Name]],Table1[imdb_score]),0.25)</f>
        <v>4.9000000000000004</v>
      </c>
      <c r="H1602" cm="1">
        <f t="array" ref="H1602">PERCENTILE(IF(Table1[Director Name] = Table1113[[#This Row],[Director Name]],Table1[imdb_score]),0.5)</f>
        <v>4.9000000000000004</v>
      </c>
      <c r="I1602" cm="1">
        <f t="array" ref="I1602">PERCENTILE(IF(Table1[Director Name] = Table1113[[#This Row],[Director Name]],Table1[imdb_score]),0.75)</f>
        <v>4.9000000000000004</v>
      </c>
      <c r="J1602" cm="1">
        <f t="array" ref="J1602">PERCENTILE(IF(Table1[Director Name] = Table1113[[#This Row],[Director Name]],Table1[imdb_score]),1)</f>
        <v>4.9000000000000004</v>
      </c>
    </row>
    <row r="1603" spans="4:10" hidden="1">
      <c r="D1603" t="s">
        <v>6184</v>
      </c>
      <c r="E1603">
        <f>AVERAGEIF(Table1[Director Name],Table1113[[#This Row],[Director Name]],Table1[imdb_score])</f>
        <v>4.9000000000000004</v>
      </c>
      <c r="F1603">
        <f>COUNTIF(Table1[Director Name],Table1113[[#This Row],[Director Name]])</f>
        <v>1</v>
      </c>
      <c r="G1603" cm="1">
        <f t="array" ref="G1603">PERCENTILE(IF(Table1[Director Name] = Table1113[[#This Row],[Director Name]],Table1[imdb_score]),0.25)</f>
        <v>4.9000000000000004</v>
      </c>
      <c r="H1603" cm="1">
        <f t="array" ref="H1603">PERCENTILE(IF(Table1[Director Name] = Table1113[[#This Row],[Director Name]],Table1[imdb_score]),0.5)</f>
        <v>4.9000000000000004</v>
      </c>
      <c r="I1603" cm="1">
        <f t="array" ref="I1603">PERCENTILE(IF(Table1[Director Name] = Table1113[[#This Row],[Director Name]],Table1[imdb_score]),0.75)</f>
        <v>4.9000000000000004</v>
      </c>
      <c r="J1603" cm="1">
        <f t="array" ref="J1603">PERCENTILE(IF(Table1[Director Name] = Table1113[[#This Row],[Director Name]],Table1[imdb_score]),1)</f>
        <v>4.9000000000000004</v>
      </c>
    </row>
    <row r="1604" spans="4:10" hidden="1">
      <c r="D1604" t="s">
        <v>1325</v>
      </c>
      <c r="E1604">
        <f>AVERAGEIF(Table1[Director Name],Table1113[[#This Row],[Director Name]],Table1[imdb_score])</f>
        <v>4.875</v>
      </c>
      <c r="F1604">
        <f>COUNTIF(Table1[Director Name],Table1113[[#This Row],[Director Name]])</f>
        <v>4</v>
      </c>
      <c r="G1604" cm="1">
        <f t="array" ref="G1604">PERCENTILE(IF(Table1[Director Name] = Table1113[[#This Row],[Director Name]],Table1[imdb_score]),0.25)</f>
        <v>4.55</v>
      </c>
      <c r="H1604" cm="1">
        <f t="array" ref="H1604">PERCENTILE(IF(Table1[Director Name] = Table1113[[#This Row],[Director Name]],Table1[imdb_score]),0.5)</f>
        <v>4.8499999999999996</v>
      </c>
      <c r="I1604" cm="1">
        <f t="array" ref="I1604">PERCENTILE(IF(Table1[Director Name] = Table1113[[#This Row],[Director Name]],Table1[imdb_score]),0.75)</f>
        <v>5.1749999999999998</v>
      </c>
      <c r="J1604" cm="1">
        <f t="array" ref="J1604">PERCENTILE(IF(Table1[Director Name] = Table1113[[#This Row],[Director Name]],Table1[imdb_score]),1)</f>
        <v>5.4</v>
      </c>
    </row>
    <row r="1605" spans="4:10">
      <c r="D1605" t="s">
        <v>710</v>
      </c>
      <c r="E1605">
        <f>AVERAGEIF(Table1[Director Name],Table1113[[#This Row],[Director Name]],Table1[imdb_score])</f>
        <v>4.8166666666666664</v>
      </c>
      <c r="F1605">
        <f>COUNTIF(Table1[Director Name],Table1113[[#This Row],[Director Name]])</f>
        <v>6</v>
      </c>
      <c r="G1605" cm="1">
        <f t="array" ref="G1605">PERCENTILE(IF(Table1[Director Name] = Table1113[[#This Row],[Director Name]],Table1[imdb_score]),0.25)</f>
        <v>4.6499999999999995</v>
      </c>
      <c r="H1605" cm="1">
        <f t="array" ref="H1605">PERCENTILE(IF(Table1[Director Name] = Table1113[[#This Row],[Director Name]],Table1[imdb_score]),0.5)</f>
        <v>4.9499999999999993</v>
      </c>
      <c r="I1605" cm="1">
        <f t="array" ref="I1605">PERCENTILE(IF(Table1[Director Name] = Table1113[[#This Row],[Director Name]],Table1[imdb_score]),0.75)</f>
        <v>5.3250000000000002</v>
      </c>
      <c r="J1605" cm="1">
        <f t="array" ref="J1605">PERCENTILE(IF(Table1[Director Name] = Table1113[[#This Row],[Director Name]],Table1[imdb_score]),1)</f>
        <v>5.4</v>
      </c>
    </row>
    <row r="1606" spans="4:10" hidden="1">
      <c r="D1606" t="s">
        <v>2258</v>
      </c>
      <c r="E1606">
        <f>AVERAGEIF(Table1[Director Name],Table1113[[#This Row],[Director Name]],Table1[imdb_score])</f>
        <v>4.8</v>
      </c>
      <c r="F1606">
        <f>COUNTIF(Table1[Director Name],Table1113[[#This Row],[Director Name]])</f>
        <v>2</v>
      </c>
      <c r="G1606" cm="1">
        <f t="array" ref="G1606">PERCENTILE(IF(Table1[Director Name] = Table1113[[#This Row],[Director Name]],Table1[imdb_score]),0.25)</f>
        <v>4.55</v>
      </c>
      <c r="H1606" cm="1">
        <f t="array" ref="H1606">PERCENTILE(IF(Table1[Director Name] = Table1113[[#This Row],[Director Name]],Table1[imdb_score]),0.5)</f>
        <v>4.8</v>
      </c>
      <c r="I1606" cm="1">
        <f t="array" ref="I1606">PERCENTILE(IF(Table1[Director Name] = Table1113[[#This Row],[Director Name]],Table1[imdb_score]),0.75)</f>
        <v>5.05</v>
      </c>
      <c r="J1606" cm="1">
        <f t="array" ref="J1606">PERCENTILE(IF(Table1[Director Name] = Table1113[[#This Row],[Director Name]],Table1[imdb_score]),1)</f>
        <v>5.3</v>
      </c>
    </row>
    <row r="1607" spans="4:10" hidden="1">
      <c r="D1607" t="s">
        <v>3603</v>
      </c>
      <c r="E1607">
        <f>AVERAGEIF(Table1[Director Name],Table1113[[#This Row],[Director Name]],Table1[imdb_score])</f>
        <v>4.8</v>
      </c>
      <c r="F1607">
        <f>COUNTIF(Table1[Director Name],Table1113[[#This Row],[Director Name]])</f>
        <v>1</v>
      </c>
      <c r="G1607" cm="1">
        <f t="array" ref="G1607">PERCENTILE(IF(Table1[Director Name] = Table1113[[#This Row],[Director Name]],Table1[imdb_score]),0.25)</f>
        <v>4.8</v>
      </c>
      <c r="H1607" cm="1">
        <f t="array" ref="H1607">PERCENTILE(IF(Table1[Director Name] = Table1113[[#This Row],[Director Name]],Table1[imdb_score]),0.5)</f>
        <v>4.8</v>
      </c>
      <c r="I1607" cm="1">
        <f t="array" ref="I1607">PERCENTILE(IF(Table1[Director Name] = Table1113[[#This Row],[Director Name]],Table1[imdb_score]),0.75)</f>
        <v>4.8</v>
      </c>
      <c r="J1607" cm="1">
        <f t="array" ref="J1607">PERCENTILE(IF(Table1[Director Name] = Table1113[[#This Row],[Director Name]],Table1[imdb_score]),1)</f>
        <v>4.8</v>
      </c>
    </row>
    <row r="1608" spans="4:10" hidden="1">
      <c r="D1608" t="s">
        <v>3730</v>
      </c>
      <c r="E1608">
        <f>AVERAGEIF(Table1[Director Name],Table1113[[#This Row],[Director Name]],Table1[imdb_score])</f>
        <v>4.8</v>
      </c>
      <c r="F1608">
        <f>COUNTIF(Table1[Director Name],Table1113[[#This Row],[Director Name]])</f>
        <v>1</v>
      </c>
      <c r="G1608" cm="1">
        <f t="array" ref="G1608">PERCENTILE(IF(Table1[Director Name] = Table1113[[#This Row],[Director Name]],Table1[imdb_score]),0.25)</f>
        <v>4.8</v>
      </c>
      <c r="H1608" cm="1">
        <f t="array" ref="H1608">PERCENTILE(IF(Table1[Director Name] = Table1113[[#This Row],[Director Name]],Table1[imdb_score]),0.5)</f>
        <v>4.8</v>
      </c>
      <c r="I1608" cm="1">
        <f t="array" ref="I1608">PERCENTILE(IF(Table1[Director Name] = Table1113[[#This Row],[Director Name]],Table1[imdb_score]),0.75)</f>
        <v>4.8</v>
      </c>
      <c r="J1608" cm="1">
        <f t="array" ref="J1608">PERCENTILE(IF(Table1[Director Name] = Table1113[[#This Row],[Director Name]],Table1[imdb_score]),1)</f>
        <v>4.8</v>
      </c>
    </row>
    <row r="1609" spans="4:10" hidden="1">
      <c r="D1609" t="s">
        <v>3810</v>
      </c>
      <c r="E1609">
        <f>AVERAGEIF(Table1[Director Name],Table1113[[#This Row],[Director Name]],Table1[imdb_score])</f>
        <v>4.8</v>
      </c>
      <c r="F1609">
        <f>COUNTIF(Table1[Director Name],Table1113[[#This Row],[Director Name]])</f>
        <v>1</v>
      </c>
      <c r="G1609" cm="1">
        <f t="array" ref="G1609">PERCENTILE(IF(Table1[Director Name] = Table1113[[#This Row],[Director Name]],Table1[imdb_score]),0.25)</f>
        <v>4.8</v>
      </c>
      <c r="H1609" cm="1">
        <f t="array" ref="H1609">PERCENTILE(IF(Table1[Director Name] = Table1113[[#This Row],[Director Name]],Table1[imdb_score]),0.5)</f>
        <v>4.8</v>
      </c>
      <c r="I1609" cm="1">
        <f t="array" ref="I1609">PERCENTILE(IF(Table1[Director Name] = Table1113[[#This Row],[Director Name]],Table1[imdb_score]),0.75)</f>
        <v>4.8</v>
      </c>
      <c r="J1609" cm="1">
        <f t="array" ref="J1609">PERCENTILE(IF(Table1[Director Name] = Table1113[[#This Row],[Director Name]],Table1[imdb_score]),1)</f>
        <v>4.8</v>
      </c>
    </row>
    <row r="1610" spans="4:10" hidden="1">
      <c r="D1610" t="s">
        <v>4442</v>
      </c>
      <c r="E1610">
        <f>AVERAGEIF(Table1[Director Name],Table1113[[#This Row],[Director Name]],Table1[imdb_score])</f>
        <v>4.8</v>
      </c>
      <c r="F1610">
        <f>COUNTIF(Table1[Director Name],Table1113[[#This Row],[Director Name]])</f>
        <v>1</v>
      </c>
      <c r="G1610" cm="1">
        <f t="array" ref="G1610">PERCENTILE(IF(Table1[Director Name] = Table1113[[#This Row],[Director Name]],Table1[imdb_score]),0.25)</f>
        <v>4.8</v>
      </c>
      <c r="H1610" cm="1">
        <f t="array" ref="H1610">PERCENTILE(IF(Table1[Director Name] = Table1113[[#This Row],[Director Name]],Table1[imdb_score]),0.5)</f>
        <v>4.8</v>
      </c>
      <c r="I1610" cm="1">
        <f t="array" ref="I1610">PERCENTILE(IF(Table1[Director Name] = Table1113[[#This Row],[Director Name]],Table1[imdb_score]),0.75)</f>
        <v>4.8</v>
      </c>
      <c r="J1610" cm="1">
        <f t="array" ref="J1610">PERCENTILE(IF(Table1[Director Name] = Table1113[[#This Row],[Director Name]],Table1[imdb_score]),1)</f>
        <v>4.8</v>
      </c>
    </row>
    <row r="1611" spans="4:10" hidden="1">
      <c r="D1611" t="s">
        <v>4598</v>
      </c>
      <c r="E1611">
        <f>AVERAGEIF(Table1[Director Name],Table1113[[#This Row],[Director Name]],Table1[imdb_score])</f>
        <v>4.8</v>
      </c>
      <c r="F1611">
        <f>COUNTIF(Table1[Director Name],Table1113[[#This Row],[Director Name]])</f>
        <v>1</v>
      </c>
      <c r="G1611" cm="1">
        <f t="array" ref="G1611">PERCENTILE(IF(Table1[Director Name] = Table1113[[#This Row],[Director Name]],Table1[imdb_score]),0.25)</f>
        <v>4.8</v>
      </c>
      <c r="H1611" cm="1">
        <f t="array" ref="H1611">PERCENTILE(IF(Table1[Director Name] = Table1113[[#This Row],[Director Name]],Table1[imdb_score]),0.5)</f>
        <v>4.8</v>
      </c>
      <c r="I1611" cm="1">
        <f t="array" ref="I1611">PERCENTILE(IF(Table1[Director Name] = Table1113[[#This Row],[Director Name]],Table1[imdb_score]),0.75)</f>
        <v>4.8</v>
      </c>
      <c r="J1611" cm="1">
        <f t="array" ref="J1611">PERCENTILE(IF(Table1[Director Name] = Table1113[[#This Row],[Director Name]],Table1[imdb_score]),1)</f>
        <v>4.8</v>
      </c>
    </row>
    <row r="1612" spans="4:10" hidden="1">
      <c r="D1612" t="s">
        <v>4618</v>
      </c>
      <c r="E1612">
        <f>AVERAGEIF(Table1[Director Name],Table1113[[#This Row],[Director Name]],Table1[imdb_score])</f>
        <v>4.8</v>
      </c>
      <c r="F1612">
        <f>COUNTIF(Table1[Director Name],Table1113[[#This Row],[Director Name]])</f>
        <v>1</v>
      </c>
      <c r="G1612" cm="1">
        <f t="array" ref="G1612">PERCENTILE(IF(Table1[Director Name] = Table1113[[#This Row],[Director Name]],Table1[imdb_score]),0.25)</f>
        <v>4.8</v>
      </c>
      <c r="H1612" cm="1">
        <f t="array" ref="H1612">PERCENTILE(IF(Table1[Director Name] = Table1113[[#This Row],[Director Name]],Table1[imdb_score]),0.5)</f>
        <v>4.8</v>
      </c>
      <c r="I1612" cm="1">
        <f t="array" ref="I1612">PERCENTILE(IF(Table1[Director Name] = Table1113[[#This Row],[Director Name]],Table1[imdb_score]),0.75)</f>
        <v>4.8</v>
      </c>
      <c r="J1612" cm="1">
        <f t="array" ref="J1612">PERCENTILE(IF(Table1[Director Name] = Table1113[[#This Row],[Director Name]],Table1[imdb_score]),1)</f>
        <v>4.8</v>
      </c>
    </row>
    <row r="1613" spans="4:10" hidden="1">
      <c r="D1613" t="s">
        <v>5536</v>
      </c>
      <c r="E1613">
        <f>AVERAGEIF(Table1[Director Name],Table1113[[#This Row],[Director Name]],Table1[imdb_score])</f>
        <v>4.8</v>
      </c>
      <c r="F1613">
        <f>COUNTIF(Table1[Director Name],Table1113[[#This Row],[Director Name]])</f>
        <v>1</v>
      </c>
      <c r="G1613" cm="1">
        <f t="array" ref="G1613">PERCENTILE(IF(Table1[Director Name] = Table1113[[#This Row],[Director Name]],Table1[imdb_score]),0.25)</f>
        <v>4.8</v>
      </c>
      <c r="H1613" cm="1">
        <f t="array" ref="H1613">PERCENTILE(IF(Table1[Director Name] = Table1113[[#This Row],[Director Name]],Table1[imdb_score]),0.5)</f>
        <v>4.8</v>
      </c>
      <c r="I1613" cm="1">
        <f t="array" ref="I1613">PERCENTILE(IF(Table1[Director Name] = Table1113[[#This Row],[Director Name]],Table1[imdb_score]),0.75)</f>
        <v>4.8</v>
      </c>
      <c r="J1613" cm="1">
        <f t="array" ref="J1613">PERCENTILE(IF(Table1[Director Name] = Table1113[[#This Row],[Director Name]],Table1[imdb_score]),1)</f>
        <v>4.8</v>
      </c>
    </row>
    <row r="1614" spans="4:10" hidden="1">
      <c r="D1614" t="s">
        <v>5613</v>
      </c>
      <c r="E1614">
        <f>AVERAGEIF(Table1[Director Name],Table1113[[#This Row],[Director Name]],Table1[imdb_score])</f>
        <v>4.8</v>
      </c>
      <c r="F1614">
        <f>COUNTIF(Table1[Director Name],Table1113[[#This Row],[Director Name]])</f>
        <v>1</v>
      </c>
      <c r="G1614" cm="1">
        <f t="array" ref="G1614">PERCENTILE(IF(Table1[Director Name] = Table1113[[#This Row],[Director Name]],Table1[imdb_score]),0.25)</f>
        <v>4.8</v>
      </c>
      <c r="H1614" cm="1">
        <f t="array" ref="H1614">PERCENTILE(IF(Table1[Director Name] = Table1113[[#This Row],[Director Name]],Table1[imdb_score]),0.5)</f>
        <v>4.8</v>
      </c>
      <c r="I1614" cm="1">
        <f t="array" ref="I1614">PERCENTILE(IF(Table1[Director Name] = Table1113[[#This Row],[Director Name]],Table1[imdb_score]),0.75)</f>
        <v>4.8</v>
      </c>
      <c r="J1614" cm="1">
        <f t="array" ref="J1614">PERCENTILE(IF(Table1[Director Name] = Table1113[[#This Row],[Director Name]],Table1[imdb_score]),1)</f>
        <v>4.8</v>
      </c>
    </row>
    <row r="1615" spans="4:10" hidden="1">
      <c r="D1615" t="s">
        <v>4515</v>
      </c>
      <c r="E1615">
        <f>AVERAGEIF(Table1[Director Name],Table1113[[#This Row],[Director Name]],Table1[imdb_score])</f>
        <v>4.8</v>
      </c>
      <c r="F1615">
        <f>COUNTIF(Table1[Director Name],Table1113[[#This Row],[Director Name]])</f>
        <v>1</v>
      </c>
      <c r="G1615" cm="1">
        <f t="array" ref="G1615">PERCENTILE(IF(Table1[Director Name] = Table1113[[#This Row],[Director Name]],Table1[imdb_score]),0.25)</f>
        <v>4.8</v>
      </c>
      <c r="H1615" cm="1">
        <f t="array" ref="H1615">PERCENTILE(IF(Table1[Director Name] = Table1113[[#This Row],[Director Name]],Table1[imdb_score]),0.5)</f>
        <v>4.8</v>
      </c>
      <c r="I1615" cm="1">
        <f t="array" ref="I1615">PERCENTILE(IF(Table1[Director Name] = Table1113[[#This Row],[Director Name]],Table1[imdb_score]),0.75)</f>
        <v>4.8</v>
      </c>
      <c r="J1615" cm="1">
        <f t="array" ref="J1615">PERCENTILE(IF(Table1[Director Name] = Table1113[[#This Row],[Director Name]],Table1[imdb_score]),1)</f>
        <v>4.8</v>
      </c>
    </row>
    <row r="1616" spans="4:10" hidden="1">
      <c r="D1616" t="s">
        <v>6033</v>
      </c>
      <c r="E1616">
        <f>AVERAGEIF(Table1[Director Name],Table1113[[#This Row],[Director Name]],Table1[imdb_score])</f>
        <v>4.8</v>
      </c>
      <c r="F1616">
        <f>COUNTIF(Table1[Director Name],Table1113[[#This Row],[Director Name]])</f>
        <v>1</v>
      </c>
      <c r="G1616" cm="1">
        <f t="array" ref="G1616">PERCENTILE(IF(Table1[Director Name] = Table1113[[#This Row],[Director Name]],Table1[imdb_score]),0.25)</f>
        <v>4.8</v>
      </c>
      <c r="H1616" cm="1">
        <f t="array" ref="H1616">PERCENTILE(IF(Table1[Director Name] = Table1113[[#This Row],[Director Name]],Table1[imdb_score]),0.5)</f>
        <v>4.8</v>
      </c>
      <c r="I1616" cm="1">
        <f t="array" ref="I1616">PERCENTILE(IF(Table1[Director Name] = Table1113[[#This Row],[Director Name]],Table1[imdb_score]),0.75)</f>
        <v>4.8</v>
      </c>
      <c r="J1616" cm="1">
        <f t="array" ref="J1616">PERCENTILE(IF(Table1[Director Name] = Table1113[[#This Row],[Director Name]],Table1[imdb_score]),1)</f>
        <v>4.8</v>
      </c>
    </row>
    <row r="1617" spans="4:10" hidden="1">
      <c r="D1617" t="s">
        <v>3855</v>
      </c>
      <c r="E1617">
        <f>AVERAGEIF(Table1[Director Name],Table1113[[#This Row],[Director Name]],Table1[imdb_score])</f>
        <v>4.8</v>
      </c>
      <c r="F1617">
        <f>COUNTIF(Table1[Director Name],Table1113[[#This Row],[Director Name]])</f>
        <v>1</v>
      </c>
      <c r="G1617" cm="1">
        <f t="array" ref="G1617">PERCENTILE(IF(Table1[Director Name] = Table1113[[#This Row],[Director Name]],Table1[imdb_score]),0.25)</f>
        <v>4.8</v>
      </c>
      <c r="H1617" cm="1">
        <f t="array" ref="H1617">PERCENTILE(IF(Table1[Director Name] = Table1113[[#This Row],[Director Name]],Table1[imdb_score]),0.5)</f>
        <v>4.8</v>
      </c>
      <c r="I1617" cm="1">
        <f t="array" ref="I1617">PERCENTILE(IF(Table1[Director Name] = Table1113[[#This Row],[Director Name]],Table1[imdb_score]),0.75)</f>
        <v>4.8</v>
      </c>
      <c r="J1617" cm="1">
        <f t="array" ref="J1617">PERCENTILE(IF(Table1[Director Name] = Table1113[[#This Row],[Director Name]],Table1[imdb_score]),1)</f>
        <v>4.8</v>
      </c>
    </row>
    <row r="1618" spans="4:10" hidden="1">
      <c r="D1618" t="s">
        <v>6453</v>
      </c>
      <c r="E1618">
        <f>AVERAGEIF(Table1[Director Name],Table1113[[#This Row],[Director Name]],Table1[imdb_score])</f>
        <v>4.8</v>
      </c>
      <c r="F1618">
        <f>COUNTIF(Table1[Director Name],Table1113[[#This Row],[Director Name]])</f>
        <v>1</v>
      </c>
      <c r="G1618" cm="1">
        <f t="array" ref="G1618">PERCENTILE(IF(Table1[Director Name] = Table1113[[#This Row],[Director Name]],Table1[imdb_score]),0.25)</f>
        <v>4.8</v>
      </c>
      <c r="H1618" cm="1">
        <f t="array" ref="H1618">PERCENTILE(IF(Table1[Director Name] = Table1113[[#This Row],[Director Name]],Table1[imdb_score]),0.5)</f>
        <v>4.8</v>
      </c>
      <c r="I1618" cm="1">
        <f t="array" ref="I1618">PERCENTILE(IF(Table1[Director Name] = Table1113[[#This Row],[Director Name]],Table1[imdb_score]),0.75)</f>
        <v>4.8</v>
      </c>
      <c r="J1618" cm="1">
        <f t="array" ref="J1618">PERCENTILE(IF(Table1[Director Name] = Table1113[[#This Row],[Director Name]],Table1[imdb_score]),1)</f>
        <v>4.8</v>
      </c>
    </row>
    <row r="1619" spans="4:10">
      <c r="D1619" t="s">
        <v>836</v>
      </c>
      <c r="E1619">
        <f>AVERAGEIF(Table1[Director Name],Table1113[[#This Row],[Director Name]],Table1[imdb_score])</f>
        <v>4.7666666666666666</v>
      </c>
      <c r="F1619">
        <f>COUNTIF(Table1[Director Name],Table1113[[#This Row],[Director Name]])</f>
        <v>6</v>
      </c>
      <c r="G1619" cm="1">
        <f t="array" ref="G1619">PERCENTILE(IF(Table1[Director Name] = Table1113[[#This Row],[Director Name]],Table1[imdb_score]),0.25)</f>
        <v>4.4750000000000005</v>
      </c>
      <c r="H1619" cm="1">
        <f t="array" ref="H1619">PERCENTILE(IF(Table1[Director Name] = Table1113[[#This Row],[Director Name]],Table1[imdb_score]),0.5)</f>
        <v>4.75</v>
      </c>
      <c r="I1619" cm="1">
        <f t="array" ref="I1619">PERCENTILE(IF(Table1[Director Name] = Table1113[[#This Row],[Director Name]],Table1[imdb_score]),0.75)</f>
        <v>4.95</v>
      </c>
      <c r="J1619" cm="1">
        <f t="array" ref="J1619">PERCENTILE(IF(Table1[Director Name] = Table1113[[#This Row],[Director Name]],Table1[imdb_score]),1)</f>
        <v>5.6</v>
      </c>
    </row>
    <row r="1620" spans="4:10" hidden="1">
      <c r="D1620" t="s">
        <v>2067</v>
      </c>
      <c r="E1620">
        <f>AVERAGEIF(Table1[Director Name],Table1113[[#This Row],[Director Name]],Table1[imdb_score])</f>
        <v>4.7333333333333334</v>
      </c>
      <c r="F1620">
        <f>COUNTIF(Table1[Director Name],Table1113[[#This Row],[Director Name]])</f>
        <v>3</v>
      </c>
      <c r="G1620" cm="1">
        <f t="array" ref="G1620">PERCENTILE(IF(Table1[Director Name] = Table1113[[#This Row],[Director Name]],Table1[imdb_score]),0.25)</f>
        <v>4</v>
      </c>
      <c r="H1620" cm="1">
        <f t="array" ref="H1620">PERCENTILE(IF(Table1[Director Name] = Table1113[[#This Row],[Director Name]],Table1[imdb_score]),0.5)</f>
        <v>5.2</v>
      </c>
      <c r="I1620" cm="1">
        <f t="array" ref="I1620">PERCENTILE(IF(Table1[Director Name] = Table1113[[#This Row],[Director Name]],Table1[imdb_score]),0.75)</f>
        <v>5.7</v>
      </c>
      <c r="J1620" cm="1">
        <f t="array" ref="J1620">PERCENTILE(IF(Table1[Director Name] = Table1113[[#This Row],[Director Name]],Table1[imdb_score]),1)</f>
        <v>6.2</v>
      </c>
    </row>
    <row r="1621" spans="4:10" hidden="1">
      <c r="D1621" t="s">
        <v>2386</v>
      </c>
      <c r="E1621">
        <f>AVERAGEIF(Table1[Director Name],Table1113[[#This Row],[Director Name]],Table1[imdb_score])</f>
        <v>4.7</v>
      </c>
      <c r="F1621">
        <f>COUNTIF(Table1[Director Name],Table1113[[#This Row],[Director Name]])</f>
        <v>2</v>
      </c>
      <c r="G1621" cm="1">
        <f t="array" ref="G1621">PERCENTILE(IF(Table1[Director Name] = Table1113[[#This Row],[Director Name]],Table1[imdb_score]),0.25)</f>
        <v>4.5500000000000007</v>
      </c>
      <c r="H1621" cm="1">
        <f t="array" ref="H1621">PERCENTILE(IF(Table1[Director Name] = Table1113[[#This Row],[Director Name]],Table1[imdb_score]),0.5)</f>
        <v>4.7</v>
      </c>
      <c r="I1621" cm="1">
        <f t="array" ref="I1621">PERCENTILE(IF(Table1[Director Name] = Table1113[[#This Row],[Director Name]],Table1[imdb_score]),0.75)</f>
        <v>4.8499999999999996</v>
      </c>
      <c r="J1621" cm="1">
        <f t="array" ref="J1621">PERCENTILE(IF(Table1[Director Name] = Table1113[[#This Row],[Director Name]],Table1[imdb_score]),1)</f>
        <v>5</v>
      </c>
    </row>
    <row r="1622" spans="4:10" hidden="1">
      <c r="D1622" t="s">
        <v>3917</v>
      </c>
      <c r="E1622">
        <f>AVERAGEIF(Table1[Director Name],Table1113[[#This Row],[Director Name]],Table1[imdb_score])</f>
        <v>4.7</v>
      </c>
      <c r="F1622">
        <f>COUNTIF(Table1[Director Name],Table1113[[#This Row],[Director Name]])</f>
        <v>1</v>
      </c>
      <c r="G1622" cm="1">
        <f t="array" ref="G1622">PERCENTILE(IF(Table1[Director Name] = Table1113[[#This Row],[Director Name]],Table1[imdb_score]),0.25)</f>
        <v>4.7</v>
      </c>
      <c r="H1622" cm="1">
        <f t="array" ref="H1622">PERCENTILE(IF(Table1[Director Name] = Table1113[[#This Row],[Director Name]],Table1[imdb_score]),0.5)</f>
        <v>4.7</v>
      </c>
      <c r="I1622" cm="1">
        <f t="array" ref="I1622">PERCENTILE(IF(Table1[Director Name] = Table1113[[#This Row],[Director Name]],Table1[imdb_score]),0.75)</f>
        <v>4.7</v>
      </c>
      <c r="J1622" cm="1">
        <f t="array" ref="J1622">PERCENTILE(IF(Table1[Director Name] = Table1113[[#This Row],[Director Name]],Table1[imdb_score]),1)</f>
        <v>4.7</v>
      </c>
    </row>
    <row r="1623" spans="4:10" hidden="1">
      <c r="D1623" t="s">
        <v>4056</v>
      </c>
      <c r="E1623">
        <f>AVERAGEIF(Table1[Director Name],Table1113[[#This Row],[Director Name]],Table1[imdb_score])</f>
        <v>4.7</v>
      </c>
      <c r="F1623">
        <f>COUNTIF(Table1[Director Name],Table1113[[#This Row],[Director Name]])</f>
        <v>1</v>
      </c>
      <c r="G1623" cm="1">
        <f t="array" ref="G1623">PERCENTILE(IF(Table1[Director Name] = Table1113[[#This Row],[Director Name]],Table1[imdb_score]),0.25)</f>
        <v>4.7</v>
      </c>
      <c r="H1623" cm="1">
        <f t="array" ref="H1623">PERCENTILE(IF(Table1[Director Name] = Table1113[[#This Row],[Director Name]],Table1[imdb_score]),0.5)</f>
        <v>4.7</v>
      </c>
      <c r="I1623" cm="1">
        <f t="array" ref="I1623">PERCENTILE(IF(Table1[Director Name] = Table1113[[#This Row],[Director Name]],Table1[imdb_score]),0.75)</f>
        <v>4.7</v>
      </c>
      <c r="J1623" cm="1">
        <f t="array" ref="J1623">PERCENTILE(IF(Table1[Director Name] = Table1113[[#This Row],[Director Name]],Table1[imdb_score]),1)</f>
        <v>4.7</v>
      </c>
    </row>
    <row r="1624" spans="4:10" hidden="1">
      <c r="D1624" t="s">
        <v>4722</v>
      </c>
      <c r="E1624">
        <f>AVERAGEIF(Table1[Director Name],Table1113[[#This Row],[Director Name]],Table1[imdb_score])</f>
        <v>4.7</v>
      </c>
      <c r="F1624">
        <f>COUNTIF(Table1[Director Name],Table1113[[#This Row],[Director Name]])</f>
        <v>1</v>
      </c>
      <c r="G1624" cm="1">
        <f t="array" ref="G1624">PERCENTILE(IF(Table1[Director Name] = Table1113[[#This Row],[Director Name]],Table1[imdb_score]),0.25)</f>
        <v>4.7</v>
      </c>
      <c r="H1624" cm="1">
        <f t="array" ref="H1624">PERCENTILE(IF(Table1[Director Name] = Table1113[[#This Row],[Director Name]],Table1[imdb_score]),0.5)</f>
        <v>4.7</v>
      </c>
      <c r="I1624" cm="1">
        <f t="array" ref="I1624">PERCENTILE(IF(Table1[Director Name] = Table1113[[#This Row],[Director Name]],Table1[imdb_score]),0.75)</f>
        <v>4.7</v>
      </c>
      <c r="J1624" cm="1">
        <f t="array" ref="J1624">PERCENTILE(IF(Table1[Director Name] = Table1113[[#This Row],[Director Name]],Table1[imdb_score]),1)</f>
        <v>4.7</v>
      </c>
    </row>
    <row r="1625" spans="4:10" hidden="1">
      <c r="D1625" t="s">
        <v>4770</v>
      </c>
      <c r="E1625">
        <f>AVERAGEIF(Table1[Director Name],Table1113[[#This Row],[Director Name]],Table1[imdb_score])</f>
        <v>4.7</v>
      </c>
      <c r="F1625">
        <f>COUNTIF(Table1[Director Name],Table1113[[#This Row],[Director Name]])</f>
        <v>1</v>
      </c>
      <c r="G1625" cm="1">
        <f t="array" ref="G1625">PERCENTILE(IF(Table1[Director Name] = Table1113[[#This Row],[Director Name]],Table1[imdb_score]),0.25)</f>
        <v>4.7</v>
      </c>
      <c r="H1625" cm="1">
        <f t="array" ref="H1625">PERCENTILE(IF(Table1[Director Name] = Table1113[[#This Row],[Director Name]],Table1[imdb_score]),0.5)</f>
        <v>4.7</v>
      </c>
      <c r="I1625" cm="1">
        <f t="array" ref="I1625">PERCENTILE(IF(Table1[Director Name] = Table1113[[#This Row],[Director Name]],Table1[imdb_score]),0.75)</f>
        <v>4.7</v>
      </c>
      <c r="J1625" cm="1">
        <f t="array" ref="J1625">PERCENTILE(IF(Table1[Director Name] = Table1113[[#This Row],[Director Name]],Table1[imdb_score]),1)</f>
        <v>4.7</v>
      </c>
    </row>
    <row r="1626" spans="4:10" hidden="1">
      <c r="D1626" t="s">
        <v>5042</v>
      </c>
      <c r="E1626">
        <f>AVERAGEIF(Table1[Director Name],Table1113[[#This Row],[Director Name]],Table1[imdb_score])</f>
        <v>4.7</v>
      </c>
      <c r="F1626">
        <f>COUNTIF(Table1[Director Name],Table1113[[#This Row],[Director Name]])</f>
        <v>1</v>
      </c>
      <c r="G1626" cm="1">
        <f t="array" ref="G1626">PERCENTILE(IF(Table1[Director Name] = Table1113[[#This Row],[Director Name]],Table1[imdb_score]),0.25)</f>
        <v>4.7</v>
      </c>
      <c r="H1626" cm="1">
        <f t="array" ref="H1626">PERCENTILE(IF(Table1[Director Name] = Table1113[[#This Row],[Director Name]],Table1[imdb_score]),0.5)</f>
        <v>4.7</v>
      </c>
      <c r="I1626" cm="1">
        <f t="array" ref="I1626">PERCENTILE(IF(Table1[Director Name] = Table1113[[#This Row],[Director Name]],Table1[imdb_score]),0.75)</f>
        <v>4.7</v>
      </c>
      <c r="J1626" cm="1">
        <f t="array" ref="J1626">PERCENTILE(IF(Table1[Director Name] = Table1113[[#This Row],[Director Name]],Table1[imdb_score]),1)</f>
        <v>4.7</v>
      </c>
    </row>
    <row r="1627" spans="4:10" hidden="1">
      <c r="D1627" t="s">
        <v>5952</v>
      </c>
      <c r="E1627">
        <f>AVERAGEIF(Table1[Director Name],Table1113[[#This Row],[Director Name]],Table1[imdb_score])</f>
        <v>4.7</v>
      </c>
      <c r="F1627">
        <f>COUNTIF(Table1[Director Name],Table1113[[#This Row],[Director Name]])</f>
        <v>1</v>
      </c>
      <c r="G1627" cm="1">
        <f t="array" ref="G1627">PERCENTILE(IF(Table1[Director Name] = Table1113[[#This Row],[Director Name]],Table1[imdb_score]),0.25)</f>
        <v>4.7</v>
      </c>
      <c r="H1627" cm="1">
        <f t="array" ref="H1627">PERCENTILE(IF(Table1[Director Name] = Table1113[[#This Row],[Director Name]],Table1[imdb_score]),0.5)</f>
        <v>4.7</v>
      </c>
      <c r="I1627" cm="1">
        <f t="array" ref="I1627">PERCENTILE(IF(Table1[Director Name] = Table1113[[#This Row],[Director Name]],Table1[imdb_score]),0.75)</f>
        <v>4.7</v>
      </c>
      <c r="J1627" cm="1">
        <f t="array" ref="J1627">PERCENTILE(IF(Table1[Director Name] = Table1113[[#This Row],[Director Name]],Table1[imdb_score]),1)</f>
        <v>4.7</v>
      </c>
    </row>
    <row r="1628" spans="4:10" hidden="1">
      <c r="D1628" t="s">
        <v>6065</v>
      </c>
      <c r="E1628">
        <f>AVERAGEIF(Table1[Director Name],Table1113[[#This Row],[Director Name]],Table1[imdb_score])</f>
        <v>4.7</v>
      </c>
      <c r="F1628">
        <f>COUNTIF(Table1[Director Name],Table1113[[#This Row],[Director Name]])</f>
        <v>1</v>
      </c>
      <c r="G1628" cm="1">
        <f t="array" ref="G1628">PERCENTILE(IF(Table1[Director Name] = Table1113[[#This Row],[Director Name]],Table1[imdb_score]),0.25)</f>
        <v>4.7</v>
      </c>
      <c r="H1628" cm="1">
        <f t="array" ref="H1628">PERCENTILE(IF(Table1[Director Name] = Table1113[[#This Row],[Director Name]],Table1[imdb_score]),0.5)</f>
        <v>4.7</v>
      </c>
      <c r="I1628" cm="1">
        <f t="array" ref="I1628">PERCENTILE(IF(Table1[Director Name] = Table1113[[#This Row],[Director Name]],Table1[imdb_score]),0.75)</f>
        <v>4.7</v>
      </c>
      <c r="J1628" cm="1">
        <f t="array" ref="J1628">PERCENTILE(IF(Table1[Director Name] = Table1113[[#This Row],[Director Name]],Table1[imdb_score]),1)</f>
        <v>4.7</v>
      </c>
    </row>
    <row r="1629" spans="4:10" hidden="1">
      <c r="D1629" t="s">
        <v>6085</v>
      </c>
      <c r="E1629">
        <f>AVERAGEIF(Table1[Director Name],Table1113[[#This Row],[Director Name]],Table1[imdb_score])</f>
        <v>4.7</v>
      </c>
      <c r="F1629">
        <f>COUNTIF(Table1[Director Name],Table1113[[#This Row],[Director Name]])</f>
        <v>1</v>
      </c>
      <c r="G1629" cm="1">
        <f t="array" ref="G1629">PERCENTILE(IF(Table1[Director Name] = Table1113[[#This Row],[Director Name]],Table1[imdb_score]),0.25)</f>
        <v>4.7</v>
      </c>
      <c r="H1629" cm="1">
        <f t="array" ref="H1629">PERCENTILE(IF(Table1[Director Name] = Table1113[[#This Row],[Director Name]],Table1[imdb_score]),0.5)</f>
        <v>4.7</v>
      </c>
      <c r="I1629" cm="1">
        <f t="array" ref="I1629">PERCENTILE(IF(Table1[Director Name] = Table1113[[#This Row],[Director Name]],Table1[imdb_score]),0.75)</f>
        <v>4.7</v>
      </c>
      <c r="J1629" cm="1">
        <f t="array" ref="J1629">PERCENTILE(IF(Table1[Director Name] = Table1113[[#This Row],[Director Name]],Table1[imdb_score]),1)</f>
        <v>4.7</v>
      </c>
    </row>
    <row r="1630" spans="4:10" hidden="1">
      <c r="D1630" t="s">
        <v>6253</v>
      </c>
      <c r="E1630">
        <f>AVERAGEIF(Table1[Director Name],Table1113[[#This Row],[Director Name]],Table1[imdb_score])</f>
        <v>4.7</v>
      </c>
      <c r="F1630">
        <f>COUNTIF(Table1[Director Name],Table1113[[#This Row],[Director Name]])</f>
        <v>1</v>
      </c>
      <c r="G1630" cm="1">
        <f t="array" ref="G1630">PERCENTILE(IF(Table1[Director Name] = Table1113[[#This Row],[Director Name]],Table1[imdb_score]),0.25)</f>
        <v>4.7</v>
      </c>
      <c r="H1630" cm="1">
        <f t="array" ref="H1630">PERCENTILE(IF(Table1[Director Name] = Table1113[[#This Row],[Director Name]],Table1[imdb_score]),0.5)</f>
        <v>4.7</v>
      </c>
      <c r="I1630" cm="1">
        <f t="array" ref="I1630">PERCENTILE(IF(Table1[Director Name] = Table1113[[#This Row],[Director Name]],Table1[imdb_score]),0.75)</f>
        <v>4.7</v>
      </c>
      <c r="J1630" cm="1">
        <f t="array" ref="J1630">PERCENTILE(IF(Table1[Director Name] = Table1113[[#This Row],[Director Name]],Table1[imdb_score]),1)</f>
        <v>4.7</v>
      </c>
    </row>
    <row r="1631" spans="4:10" hidden="1">
      <c r="D1631" t="s">
        <v>6470</v>
      </c>
      <c r="E1631">
        <f>AVERAGEIF(Table1[Director Name],Table1113[[#This Row],[Director Name]],Table1[imdb_score])</f>
        <v>4.7</v>
      </c>
      <c r="F1631">
        <f>COUNTIF(Table1[Director Name],Table1113[[#This Row],[Director Name]])</f>
        <v>1</v>
      </c>
      <c r="G1631" cm="1">
        <f t="array" ref="G1631">PERCENTILE(IF(Table1[Director Name] = Table1113[[#This Row],[Director Name]],Table1[imdb_score]),0.25)</f>
        <v>4.7</v>
      </c>
      <c r="H1631" cm="1">
        <f t="array" ref="H1631">PERCENTILE(IF(Table1[Director Name] = Table1113[[#This Row],[Director Name]],Table1[imdb_score]),0.5)</f>
        <v>4.7</v>
      </c>
      <c r="I1631" cm="1">
        <f t="array" ref="I1631">PERCENTILE(IF(Table1[Director Name] = Table1113[[#This Row],[Director Name]],Table1[imdb_score]),0.75)</f>
        <v>4.7</v>
      </c>
      <c r="J1631" cm="1">
        <f t="array" ref="J1631">PERCENTILE(IF(Table1[Director Name] = Table1113[[#This Row],[Director Name]],Table1[imdb_score]),1)</f>
        <v>4.7</v>
      </c>
    </row>
    <row r="1632" spans="4:10" hidden="1">
      <c r="D1632" t="s">
        <v>2401</v>
      </c>
      <c r="E1632">
        <f>AVERAGEIF(Table1[Director Name],Table1113[[#This Row],[Director Name]],Table1[imdb_score])</f>
        <v>4.5999999999999996</v>
      </c>
      <c r="F1632">
        <f>COUNTIF(Table1[Director Name],Table1113[[#This Row],[Director Name]])</f>
        <v>2</v>
      </c>
      <c r="G1632" cm="1">
        <f t="array" ref="G1632">PERCENTILE(IF(Table1[Director Name] = Table1113[[#This Row],[Director Name]],Table1[imdb_score]),0.25)</f>
        <v>4.2</v>
      </c>
      <c r="H1632" cm="1">
        <f t="array" ref="H1632">PERCENTILE(IF(Table1[Director Name] = Table1113[[#This Row],[Director Name]],Table1[imdb_score]),0.5)</f>
        <v>4.5999999999999996</v>
      </c>
      <c r="I1632" cm="1">
        <f t="array" ref="I1632">PERCENTILE(IF(Table1[Director Name] = Table1113[[#This Row],[Director Name]],Table1[imdb_score]),0.75)</f>
        <v>5</v>
      </c>
      <c r="J1632" cm="1">
        <f t="array" ref="J1632">PERCENTILE(IF(Table1[Director Name] = Table1113[[#This Row],[Director Name]],Table1[imdb_score]),1)</f>
        <v>5.4</v>
      </c>
    </row>
    <row r="1633" spans="4:10" hidden="1">
      <c r="D1633" t="s">
        <v>3251</v>
      </c>
      <c r="E1633">
        <f>AVERAGEIF(Table1[Director Name],Table1113[[#This Row],[Director Name]],Table1[imdb_score])</f>
        <v>4.5999999999999996</v>
      </c>
      <c r="F1633">
        <f>COUNTIF(Table1[Director Name],Table1113[[#This Row],[Director Name]])</f>
        <v>1</v>
      </c>
      <c r="G1633" cm="1">
        <f t="array" ref="G1633">PERCENTILE(IF(Table1[Director Name] = Table1113[[#This Row],[Director Name]],Table1[imdb_score]),0.25)</f>
        <v>4.5999999999999996</v>
      </c>
      <c r="H1633" cm="1">
        <f t="array" ref="H1633">PERCENTILE(IF(Table1[Director Name] = Table1113[[#This Row],[Director Name]],Table1[imdb_score]),0.5)</f>
        <v>4.5999999999999996</v>
      </c>
      <c r="I1633" cm="1">
        <f t="array" ref="I1633">PERCENTILE(IF(Table1[Director Name] = Table1113[[#This Row],[Director Name]],Table1[imdb_score]),0.75)</f>
        <v>4.5999999999999996</v>
      </c>
      <c r="J1633" cm="1">
        <f t="array" ref="J1633">PERCENTILE(IF(Table1[Director Name] = Table1113[[#This Row],[Director Name]],Table1[imdb_score]),1)</f>
        <v>4.5999999999999996</v>
      </c>
    </row>
    <row r="1634" spans="4:10" hidden="1">
      <c r="D1634" t="s">
        <v>3270</v>
      </c>
      <c r="E1634">
        <f>AVERAGEIF(Table1[Director Name],Table1113[[#This Row],[Director Name]],Table1[imdb_score])</f>
        <v>4.5999999999999996</v>
      </c>
      <c r="F1634">
        <f>COUNTIF(Table1[Director Name],Table1113[[#This Row],[Director Name]])</f>
        <v>1</v>
      </c>
      <c r="G1634" cm="1">
        <f t="array" ref="G1634">PERCENTILE(IF(Table1[Director Name] = Table1113[[#This Row],[Director Name]],Table1[imdb_score]),0.25)</f>
        <v>4.5999999999999996</v>
      </c>
      <c r="H1634" cm="1">
        <f t="array" ref="H1634">PERCENTILE(IF(Table1[Director Name] = Table1113[[#This Row],[Director Name]],Table1[imdb_score]),0.5)</f>
        <v>4.5999999999999996</v>
      </c>
      <c r="I1634" cm="1">
        <f t="array" ref="I1634">PERCENTILE(IF(Table1[Director Name] = Table1113[[#This Row],[Director Name]],Table1[imdb_score]),0.75)</f>
        <v>4.5999999999999996</v>
      </c>
      <c r="J1634" cm="1">
        <f t="array" ref="J1634">PERCENTILE(IF(Table1[Director Name] = Table1113[[#This Row],[Director Name]],Table1[imdb_score]),1)</f>
        <v>4.5999999999999996</v>
      </c>
    </row>
    <row r="1635" spans="4:10" hidden="1">
      <c r="D1635" t="s">
        <v>4028</v>
      </c>
      <c r="E1635">
        <f>AVERAGEIF(Table1[Director Name],Table1113[[#This Row],[Director Name]],Table1[imdb_score])</f>
        <v>4.5999999999999996</v>
      </c>
      <c r="F1635">
        <f>COUNTIF(Table1[Director Name],Table1113[[#This Row],[Director Name]])</f>
        <v>1</v>
      </c>
      <c r="G1635" cm="1">
        <f t="array" ref="G1635">PERCENTILE(IF(Table1[Director Name] = Table1113[[#This Row],[Director Name]],Table1[imdb_score]),0.25)</f>
        <v>4.5999999999999996</v>
      </c>
      <c r="H1635" cm="1">
        <f t="array" ref="H1635">PERCENTILE(IF(Table1[Director Name] = Table1113[[#This Row],[Director Name]],Table1[imdb_score]),0.5)</f>
        <v>4.5999999999999996</v>
      </c>
      <c r="I1635" cm="1">
        <f t="array" ref="I1635">PERCENTILE(IF(Table1[Director Name] = Table1113[[#This Row],[Director Name]],Table1[imdb_score]),0.75)</f>
        <v>4.5999999999999996</v>
      </c>
      <c r="J1635" cm="1">
        <f t="array" ref="J1635">PERCENTILE(IF(Table1[Director Name] = Table1113[[#This Row],[Director Name]],Table1[imdb_score]),1)</f>
        <v>4.5999999999999996</v>
      </c>
    </row>
    <row r="1636" spans="4:10" hidden="1">
      <c r="D1636" t="s">
        <v>4094</v>
      </c>
      <c r="E1636">
        <f>AVERAGEIF(Table1[Director Name],Table1113[[#This Row],[Director Name]],Table1[imdb_score])</f>
        <v>4.5999999999999996</v>
      </c>
      <c r="F1636">
        <f>COUNTIF(Table1[Director Name],Table1113[[#This Row],[Director Name]])</f>
        <v>1</v>
      </c>
      <c r="G1636" cm="1">
        <f t="array" ref="G1636">PERCENTILE(IF(Table1[Director Name] = Table1113[[#This Row],[Director Name]],Table1[imdb_score]),0.25)</f>
        <v>4.5999999999999996</v>
      </c>
      <c r="H1636" cm="1">
        <f t="array" ref="H1636">PERCENTILE(IF(Table1[Director Name] = Table1113[[#This Row],[Director Name]],Table1[imdb_score]),0.5)</f>
        <v>4.5999999999999996</v>
      </c>
      <c r="I1636" cm="1">
        <f t="array" ref="I1636">PERCENTILE(IF(Table1[Director Name] = Table1113[[#This Row],[Director Name]],Table1[imdb_score]),0.75)</f>
        <v>4.5999999999999996</v>
      </c>
      <c r="J1636" cm="1">
        <f t="array" ref="J1636">PERCENTILE(IF(Table1[Director Name] = Table1113[[#This Row],[Director Name]],Table1[imdb_score]),1)</f>
        <v>4.5999999999999996</v>
      </c>
    </row>
    <row r="1637" spans="4:10" hidden="1">
      <c r="D1637" t="s">
        <v>4495</v>
      </c>
      <c r="E1637">
        <f>AVERAGEIF(Table1[Director Name],Table1113[[#This Row],[Director Name]],Table1[imdb_score])</f>
        <v>4.5999999999999996</v>
      </c>
      <c r="F1637">
        <f>COUNTIF(Table1[Director Name],Table1113[[#This Row],[Director Name]])</f>
        <v>1</v>
      </c>
      <c r="G1637" cm="1">
        <f t="array" ref="G1637">PERCENTILE(IF(Table1[Director Name] = Table1113[[#This Row],[Director Name]],Table1[imdb_score]),0.25)</f>
        <v>4.5999999999999996</v>
      </c>
      <c r="H1637" cm="1">
        <f t="array" ref="H1637">PERCENTILE(IF(Table1[Director Name] = Table1113[[#This Row],[Director Name]],Table1[imdb_score]),0.5)</f>
        <v>4.5999999999999996</v>
      </c>
      <c r="I1637" cm="1">
        <f t="array" ref="I1637">PERCENTILE(IF(Table1[Director Name] = Table1113[[#This Row],[Director Name]],Table1[imdb_score]),0.75)</f>
        <v>4.5999999999999996</v>
      </c>
      <c r="J1637" cm="1">
        <f t="array" ref="J1637">PERCENTILE(IF(Table1[Director Name] = Table1113[[#This Row],[Director Name]],Table1[imdb_score]),1)</f>
        <v>4.5999999999999996</v>
      </c>
    </row>
    <row r="1638" spans="4:10" hidden="1">
      <c r="D1638" t="s">
        <v>5046</v>
      </c>
      <c r="E1638">
        <f>AVERAGEIF(Table1[Director Name],Table1113[[#This Row],[Director Name]],Table1[imdb_score])</f>
        <v>4.5999999999999996</v>
      </c>
      <c r="F1638">
        <f>COUNTIF(Table1[Director Name],Table1113[[#This Row],[Director Name]])</f>
        <v>1</v>
      </c>
      <c r="G1638" cm="1">
        <f t="array" ref="G1638">PERCENTILE(IF(Table1[Director Name] = Table1113[[#This Row],[Director Name]],Table1[imdb_score]),0.25)</f>
        <v>4.5999999999999996</v>
      </c>
      <c r="H1638" cm="1">
        <f t="array" ref="H1638">PERCENTILE(IF(Table1[Director Name] = Table1113[[#This Row],[Director Name]],Table1[imdb_score]),0.5)</f>
        <v>4.5999999999999996</v>
      </c>
      <c r="I1638" cm="1">
        <f t="array" ref="I1638">PERCENTILE(IF(Table1[Director Name] = Table1113[[#This Row],[Director Name]],Table1[imdb_score]),0.75)</f>
        <v>4.5999999999999996</v>
      </c>
      <c r="J1638" cm="1">
        <f t="array" ref="J1638">PERCENTILE(IF(Table1[Director Name] = Table1113[[#This Row],[Director Name]],Table1[imdb_score]),1)</f>
        <v>4.5999999999999996</v>
      </c>
    </row>
    <row r="1639" spans="4:10" hidden="1">
      <c r="D1639" t="s">
        <v>5524</v>
      </c>
      <c r="E1639">
        <f>AVERAGEIF(Table1[Director Name],Table1113[[#This Row],[Director Name]],Table1[imdb_score])</f>
        <v>4.5999999999999996</v>
      </c>
      <c r="F1639">
        <f>COUNTIF(Table1[Director Name],Table1113[[#This Row],[Director Name]])</f>
        <v>1</v>
      </c>
      <c r="G1639" cm="1">
        <f t="array" ref="G1639">PERCENTILE(IF(Table1[Director Name] = Table1113[[#This Row],[Director Name]],Table1[imdb_score]),0.25)</f>
        <v>4.5999999999999996</v>
      </c>
      <c r="H1639" cm="1">
        <f t="array" ref="H1639">PERCENTILE(IF(Table1[Director Name] = Table1113[[#This Row],[Director Name]],Table1[imdb_score]),0.5)</f>
        <v>4.5999999999999996</v>
      </c>
      <c r="I1639" cm="1">
        <f t="array" ref="I1639">PERCENTILE(IF(Table1[Director Name] = Table1113[[#This Row],[Director Name]],Table1[imdb_score]),0.75)</f>
        <v>4.5999999999999996</v>
      </c>
      <c r="J1639" cm="1">
        <f t="array" ref="J1639">PERCENTILE(IF(Table1[Director Name] = Table1113[[#This Row],[Director Name]],Table1[imdb_score]),1)</f>
        <v>4.5999999999999996</v>
      </c>
    </row>
    <row r="1640" spans="4:10" hidden="1">
      <c r="D1640" t="s">
        <v>5181</v>
      </c>
      <c r="E1640">
        <f>AVERAGEIF(Table1[Director Name],Table1113[[#This Row],[Director Name]],Table1[imdb_score])</f>
        <v>4.5999999999999996</v>
      </c>
      <c r="F1640">
        <f>COUNTIF(Table1[Director Name],Table1113[[#This Row],[Director Name]])</f>
        <v>1</v>
      </c>
      <c r="G1640" cm="1">
        <f t="array" ref="G1640">PERCENTILE(IF(Table1[Director Name] = Table1113[[#This Row],[Director Name]],Table1[imdb_score]),0.25)</f>
        <v>4.5999999999999996</v>
      </c>
      <c r="H1640" cm="1">
        <f t="array" ref="H1640">PERCENTILE(IF(Table1[Director Name] = Table1113[[#This Row],[Director Name]],Table1[imdb_score]),0.5)</f>
        <v>4.5999999999999996</v>
      </c>
      <c r="I1640" cm="1">
        <f t="array" ref="I1640">PERCENTILE(IF(Table1[Director Name] = Table1113[[#This Row],[Director Name]],Table1[imdb_score]),0.75)</f>
        <v>4.5999999999999996</v>
      </c>
      <c r="J1640" cm="1">
        <f t="array" ref="J1640">PERCENTILE(IF(Table1[Director Name] = Table1113[[#This Row],[Director Name]],Table1[imdb_score]),1)</f>
        <v>4.5999999999999996</v>
      </c>
    </row>
    <row r="1641" spans="4:10" hidden="1">
      <c r="D1641" t="s">
        <v>5017</v>
      </c>
      <c r="E1641">
        <f>AVERAGEIF(Table1[Director Name],Table1113[[#This Row],[Director Name]],Table1[imdb_score])</f>
        <v>4.5999999999999996</v>
      </c>
      <c r="F1641">
        <f>COUNTIF(Table1[Director Name],Table1113[[#This Row],[Director Name]])</f>
        <v>1</v>
      </c>
      <c r="G1641" cm="1">
        <f t="array" ref="G1641">PERCENTILE(IF(Table1[Director Name] = Table1113[[#This Row],[Director Name]],Table1[imdb_score]),0.25)</f>
        <v>4.5999999999999996</v>
      </c>
      <c r="H1641" cm="1">
        <f t="array" ref="H1641">PERCENTILE(IF(Table1[Director Name] = Table1113[[#This Row],[Director Name]],Table1[imdb_score]),0.5)</f>
        <v>4.5999999999999996</v>
      </c>
      <c r="I1641" cm="1">
        <f t="array" ref="I1641">PERCENTILE(IF(Table1[Director Name] = Table1113[[#This Row],[Director Name]],Table1[imdb_score]),0.75)</f>
        <v>4.5999999999999996</v>
      </c>
      <c r="J1641" cm="1">
        <f t="array" ref="J1641">PERCENTILE(IF(Table1[Director Name] = Table1113[[#This Row],[Director Name]],Table1[imdb_score]),1)</f>
        <v>4.5999999999999996</v>
      </c>
    </row>
    <row r="1642" spans="4:10" hidden="1">
      <c r="D1642" t="s">
        <v>5307</v>
      </c>
      <c r="E1642">
        <f>AVERAGEIF(Table1[Director Name],Table1113[[#This Row],[Director Name]],Table1[imdb_score])</f>
        <v>4.5999999999999996</v>
      </c>
      <c r="F1642">
        <f>COUNTIF(Table1[Director Name],Table1113[[#This Row],[Director Name]])</f>
        <v>1</v>
      </c>
      <c r="G1642" cm="1">
        <f t="array" ref="G1642">PERCENTILE(IF(Table1[Director Name] = Table1113[[#This Row],[Director Name]],Table1[imdb_score]),0.25)</f>
        <v>4.5999999999999996</v>
      </c>
      <c r="H1642" cm="1">
        <f t="array" ref="H1642">PERCENTILE(IF(Table1[Director Name] = Table1113[[#This Row],[Director Name]],Table1[imdb_score]),0.5)</f>
        <v>4.5999999999999996</v>
      </c>
      <c r="I1642" cm="1">
        <f t="array" ref="I1642">PERCENTILE(IF(Table1[Director Name] = Table1113[[#This Row],[Director Name]],Table1[imdb_score]),0.75)</f>
        <v>4.5999999999999996</v>
      </c>
      <c r="J1642" cm="1">
        <f t="array" ref="J1642">PERCENTILE(IF(Table1[Director Name] = Table1113[[#This Row],[Director Name]],Table1[imdb_score]),1)</f>
        <v>4.5999999999999996</v>
      </c>
    </row>
    <row r="1643" spans="4:10" hidden="1">
      <c r="D1643" t="s">
        <v>6482</v>
      </c>
      <c r="E1643">
        <f>AVERAGEIF(Table1[Director Name],Table1113[[#This Row],[Director Name]],Table1[imdb_score])</f>
        <v>4.5999999999999996</v>
      </c>
      <c r="F1643">
        <f>COUNTIF(Table1[Director Name],Table1113[[#This Row],[Director Name]])</f>
        <v>1</v>
      </c>
      <c r="G1643" cm="1">
        <f t="array" ref="G1643">PERCENTILE(IF(Table1[Director Name] = Table1113[[#This Row],[Director Name]],Table1[imdb_score]),0.25)</f>
        <v>4.5999999999999996</v>
      </c>
      <c r="H1643" cm="1">
        <f t="array" ref="H1643">PERCENTILE(IF(Table1[Director Name] = Table1113[[#This Row],[Director Name]],Table1[imdb_score]),0.5)</f>
        <v>4.5999999999999996</v>
      </c>
      <c r="I1643" cm="1">
        <f t="array" ref="I1643">PERCENTILE(IF(Table1[Director Name] = Table1113[[#This Row],[Director Name]],Table1[imdb_score]),0.75)</f>
        <v>4.5999999999999996</v>
      </c>
      <c r="J1643" cm="1">
        <f t="array" ref="J1643">PERCENTILE(IF(Table1[Director Name] = Table1113[[#This Row],[Director Name]],Table1[imdb_score]),1)</f>
        <v>4.5999999999999996</v>
      </c>
    </row>
    <row r="1644" spans="4:10" hidden="1">
      <c r="D1644" t="s">
        <v>2374</v>
      </c>
      <c r="E1644">
        <f>AVERAGEIF(Table1[Director Name],Table1113[[#This Row],[Director Name]],Table1[imdb_score])</f>
        <v>4.5500000000000007</v>
      </c>
      <c r="F1644">
        <f>COUNTIF(Table1[Director Name],Table1113[[#This Row],[Director Name]])</f>
        <v>2</v>
      </c>
      <c r="G1644" cm="1">
        <f t="array" ref="G1644">PERCENTILE(IF(Table1[Director Name] = Table1113[[#This Row],[Director Name]],Table1[imdb_score]),0.25)</f>
        <v>4.4750000000000005</v>
      </c>
      <c r="H1644" cm="1">
        <f t="array" ref="H1644">PERCENTILE(IF(Table1[Director Name] = Table1113[[#This Row],[Director Name]],Table1[imdb_score]),0.5)</f>
        <v>4.5500000000000007</v>
      </c>
      <c r="I1644" cm="1">
        <f t="array" ref="I1644">PERCENTILE(IF(Table1[Director Name] = Table1113[[#This Row],[Director Name]],Table1[imdb_score]),0.75)</f>
        <v>4.625</v>
      </c>
      <c r="J1644" cm="1">
        <f t="array" ref="J1644">PERCENTILE(IF(Table1[Director Name] = Table1113[[#This Row],[Director Name]],Table1[imdb_score]),1)</f>
        <v>4.7</v>
      </c>
    </row>
    <row r="1645" spans="4:10" hidden="1">
      <c r="D1645" t="s">
        <v>1551</v>
      </c>
      <c r="E1645">
        <f>AVERAGEIF(Table1[Director Name],Table1113[[#This Row],[Director Name]],Table1[imdb_score])</f>
        <v>4.5500000000000007</v>
      </c>
      <c r="F1645">
        <f>COUNTIF(Table1[Director Name],Table1113[[#This Row],[Director Name]])</f>
        <v>2</v>
      </c>
      <c r="G1645" cm="1">
        <f t="array" ref="G1645">PERCENTILE(IF(Table1[Director Name] = Table1113[[#This Row],[Director Name]],Table1[imdb_score]),0.25)</f>
        <v>4.125</v>
      </c>
      <c r="H1645" cm="1">
        <f t="array" ref="H1645">PERCENTILE(IF(Table1[Director Name] = Table1113[[#This Row],[Director Name]],Table1[imdb_score]),0.5)</f>
        <v>4.5500000000000007</v>
      </c>
      <c r="I1645" cm="1">
        <f t="array" ref="I1645">PERCENTILE(IF(Table1[Director Name] = Table1113[[#This Row],[Director Name]],Table1[imdb_score]),0.75)</f>
        <v>4.9750000000000005</v>
      </c>
      <c r="J1645" cm="1">
        <f t="array" ref="J1645">PERCENTILE(IF(Table1[Director Name] = Table1113[[#This Row],[Director Name]],Table1[imdb_score]),1)</f>
        <v>5.4</v>
      </c>
    </row>
    <row r="1646" spans="4:10" hidden="1">
      <c r="D1646" t="s">
        <v>4358</v>
      </c>
      <c r="E1646">
        <f>AVERAGEIF(Table1[Director Name],Table1113[[#This Row],[Director Name]],Table1[imdb_score])</f>
        <v>4.5</v>
      </c>
      <c r="F1646">
        <f>COUNTIF(Table1[Director Name],Table1113[[#This Row],[Director Name]])</f>
        <v>1</v>
      </c>
      <c r="G1646" cm="1">
        <f t="array" ref="G1646">PERCENTILE(IF(Table1[Director Name] = Table1113[[#This Row],[Director Name]],Table1[imdb_score]),0.25)</f>
        <v>4.5</v>
      </c>
      <c r="H1646" cm="1">
        <f t="array" ref="H1646">PERCENTILE(IF(Table1[Director Name] = Table1113[[#This Row],[Director Name]],Table1[imdb_score]),0.5)</f>
        <v>4.5</v>
      </c>
      <c r="I1646" cm="1">
        <f t="array" ref="I1646">PERCENTILE(IF(Table1[Director Name] = Table1113[[#This Row],[Director Name]],Table1[imdb_score]),0.75)</f>
        <v>4.5</v>
      </c>
      <c r="J1646" cm="1">
        <f t="array" ref="J1646">PERCENTILE(IF(Table1[Director Name] = Table1113[[#This Row],[Director Name]],Table1[imdb_score]),1)</f>
        <v>4.5</v>
      </c>
    </row>
    <row r="1647" spans="4:10" hidden="1">
      <c r="D1647" t="s">
        <v>4687</v>
      </c>
      <c r="E1647">
        <f>AVERAGEIF(Table1[Director Name],Table1113[[#This Row],[Director Name]],Table1[imdb_score])</f>
        <v>4.5</v>
      </c>
      <c r="F1647">
        <f>COUNTIF(Table1[Director Name],Table1113[[#This Row],[Director Name]])</f>
        <v>1</v>
      </c>
      <c r="G1647" cm="1">
        <f t="array" ref="G1647">PERCENTILE(IF(Table1[Director Name] = Table1113[[#This Row],[Director Name]],Table1[imdb_score]),0.25)</f>
        <v>4.5</v>
      </c>
      <c r="H1647" cm="1">
        <f t="array" ref="H1647">PERCENTILE(IF(Table1[Director Name] = Table1113[[#This Row],[Director Name]],Table1[imdb_score]),0.5)</f>
        <v>4.5</v>
      </c>
      <c r="I1647" cm="1">
        <f t="array" ref="I1647">PERCENTILE(IF(Table1[Director Name] = Table1113[[#This Row],[Director Name]],Table1[imdb_score]),0.75)</f>
        <v>4.5</v>
      </c>
      <c r="J1647" cm="1">
        <f t="array" ref="J1647">PERCENTILE(IF(Table1[Director Name] = Table1113[[#This Row],[Director Name]],Table1[imdb_score]),1)</f>
        <v>4.5</v>
      </c>
    </row>
    <row r="1648" spans="4:10" hidden="1">
      <c r="D1648" t="s">
        <v>5582</v>
      </c>
      <c r="E1648">
        <f>AVERAGEIF(Table1[Director Name],Table1113[[#This Row],[Director Name]],Table1[imdb_score])</f>
        <v>4.5</v>
      </c>
      <c r="F1648">
        <f>COUNTIF(Table1[Director Name],Table1113[[#This Row],[Director Name]])</f>
        <v>1</v>
      </c>
      <c r="G1648" cm="1">
        <f t="array" ref="G1648">PERCENTILE(IF(Table1[Director Name] = Table1113[[#This Row],[Director Name]],Table1[imdb_score]),0.25)</f>
        <v>4.5</v>
      </c>
      <c r="H1648" cm="1">
        <f t="array" ref="H1648">PERCENTILE(IF(Table1[Director Name] = Table1113[[#This Row],[Director Name]],Table1[imdb_score]),0.5)</f>
        <v>4.5</v>
      </c>
      <c r="I1648" cm="1">
        <f t="array" ref="I1648">PERCENTILE(IF(Table1[Director Name] = Table1113[[#This Row],[Director Name]],Table1[imdb_score]),0.75)</f>
        <v>4.5</v>
      </c>
      <c r="J1648" cm="1">
        <f t="array" ref="J1648">PERCENTILE(IF(Table1[Director Name] = Table1113[[#This Row],[Director Name]],Table1[imdb_score]),1)</f>
        <v>4.5</v>
      </c>
    </row>
    <row r="1649" spans="4:10" hidden="1">
      <c r="D1649" t="s">
        <v>5720</v>
      </c>
      <c r="E1649">
        <f>AVERAGEIF(Table1[Director Name],Table1113[[#This Row],[Director Name]],Table1[imdb_score])</f>
        <v>4.5</v>
      </c>
      <c r="F1649">
        <f>COUNTIF(Table1[Director Name],Table1113[[#This Row],[Director Name]])</f>
        <v>1</v>
      </c>
      <c r="G1649" cm="1">
        <f t="array" ref="G1649">PERCENTILE(IF(Table1[Director Name] = Table1113[[#This Row],[Director Name]],Table1[imdb_score]),0.25)</f>
        <v>4.5</v>
      </c>
      <c r="H1649" cm="1">
        <f t="array" ref="H1649">PERCENTILE(IF(Table1[Director Name] = Table1113[[#This Row],[Director Name]],Table1[imdb_score]),0.5)</f>
        <v>4.5</v>
      </c>
      <c r="I1649" cm="1">
        <f t="array" ref="I1649">PERCENTILE(IF(Table1[Director Name] = Table1113[[#This Row],[Director Name]],Table1[imdb_score]),0.75)</f>
        <v>4.5</v>
      </c>
      <c r="J1649" cm="1">
        <f t="array" ref="J1649">PERCENTILE(IF(Table1[Director Name] = Table1113[[#This Row],[Director Name]],Table1[imdb_score]),1)</f>
        <v>4.5</v>
      </c>
    </row>
    <row r="1650" spans="4:10" hidden="1">
      <c r="D1650" t="s">
        <v>5632</v>
      </c>
      <c r="E1650">
        <f>AVERAGEIF(Table1[Director Name],Table1113[[#This Row],[Director Name]],Table1[imdb_score])</f>
        <v>4.5</v>
      </c>
      <c r="F1650">
        <f>COUNTIF(Table1[Director Name],Table1113[[#This Row],[Director Name]])</f>
        <v>1</v>
      </c>
      <c r="G1650" cm="1">
        <f t="array" ref="G1650">PERCENTILE(IF(Table1[Director Name] = Table1113[[#This Row],[Director Name]],Table1[imdb_score]),0.25)</f>
        <v>4.5</v>
      </c>
      <c r="H1650" cm="1">
        <f t="array" ref="H1650">PERCENTILE(IF(Table1[Director Name] = Table1113[[#This Row],[Director Name]],Table1[imdb_score]),0.5)</f>
        <v>4.5</v>
      </c>
      <c r="I1650" cm="1">
        <f t="array" ref="I1650">PERCENTILE(IF(Table1[Director Name] = Table1113[[#This Row],[Director Name]],Table1[imdb_score]),0.75)</f>
        <v>4.5</v>
      </c>
      <c r="J1650" cm="1">
        <f t="array" ref="J1650">PERCENTILE(IF(Table1[Director Name] = Table1113[[#This Row],[Director Name]],Table1[imdb_score]),1)</f>
        <v>4.5</v>
      </c>
    </row>
    <row r="1651" spans="4:10" hidden="1">
      <c r="D1651" t="s">
        <v>6367</v>
      </c>
      <c r="E1651">
        <f>AVERAGEIF(Table1[Director Name],Table1113[[#This Row],[Director Name]],Table1[imdb_score])</f>
        <v>4.5</v>
      </c>
      <c r="F1651">
        <f>COUNTIF(Table1[Director Name],Table1113[[#This Row],[Director Name]])</f>
        <v>1</v>
      </c>
      <c r="G1651" cm="1">
        <f t="array" ref="G1651">PERCENTILE(IF(Table1[Director Name] = Table1113[[#This Row],[Director Name]],Table1[imdb_score]),0.25)</f>
        <v>4.5</v>
      </c>
      <c r="H1651" cm="1">
        <f t="array" ref="H1651">PERCENTILE(IF(Table1[Director Name] = Table1113[[#This Row],[Director Name]],Table1[imdb_score]),0.5)</f>
        <v>4.5</v>
      </c>
      <c r="I1651" cm="1">
        <f t="array" ref="I1651">PERCENTILE(IF(Table1[Director Name] = Table1113[[#This Row],[Director Name]],Table1[imdb_score]),0.75)</f>
        <v>4.5</v>
      </c>
      <c r="J1651" cm="1">
        <f t="array" ref="J1651">PERCENTILE(IF(Table1[Director Name] = Table1113[[#This Row],[Director Name]],Table1[imdb_score]),1)</f>
        <v>4.5</v>
      </c>
    </row>
    <row r="1652" spans="4:10" hidden="1">
      <c r="D1652" t="s">
        <v>3175</v>
      </c>
      <c r="E1652">
        <f>AVERAGEIF(Table1[Director Name],Table1113[[#This Row],[Director Name]],Table1[imdb_score])</f>
        <v>4.4499999999999993</v>
      </c>
      <c r="F1652">
        <f>COUNTIF(Table1[Director Name],Table1113[[#This Row],[Director Name]])</f>
        <v>2</v>
      </c>
      <c r="G1652" cm="1">
        <f t="array" ref="G1652">PERCENTILE(IF(Table1[Director Name] = Table1113[[#This Row],[Director Name]],Table1[imdb_score]),0.25)</f>
        <v>3.875</v>
      </c>
      <c r="H1652" cm="1">
        <f t="array" ref="H1652">PERCENTILE(IF(Table1[Director Name] = Table1113[[#This Row],[Director Name]],Table1[imdb_score]),0.5)</f>
        <v>4.4499999999999993</v>
      </c>
      <c r="I1652" cm="1">
        <f t="array" ref="I1652">PERCENTILE(IF(Table1[Director Name] = Table1113[[#This Row],[Director Name]],Table1[imdb_score]),0.75)</f>
        <v>5.0249999999999995</v>
      </c>
      <c r="J1652" cm="1">
        <f t="array" ref="J1652">PERCENTILE(IF(Table1[Director Name] = Table1113[[#This Row],[Director Name]],Table1[imdb_score]),1)</f>
        <v>5.6</v>
      </c>
    </row>
    <row r="1653" spans="4:10" hidden="1">
      <c r="D1653" t="s">
        <v>1984</v>
      </c>
      <c r="E1653">
        <f>AVERAGEIF(Table1[Director Name],Table1113[[#This Row],[Director Name]],Table1[imdb_score])</f>
        <v>4.4333333333333336</v>
      </c>
      <c r="F1653">
        <f>COUNTIF(Table1[Director Name],Table1113[[#This Row],[Director Name]])</f>
        <v>3</v>
      </c>
      <c r="G1653" cm="1">
        <f t="array" ref="G1653">PERCENTILE(IF(Table1[Director Name] = Table1113[[#This Row],[Director Name]],Table1[imdb_score]),0.25)</f>
        <v>4.0999999999999996</v>
      </c>
      <c r="H1653" cm="1">
        <f t="array" ref="H1653">PERCENTILE(IF(Table1[Director Name] = Table1113[[#This Row],[Director Name]],Table1[imdb_score]),0.5)</f>
        <v>4.7</v>
      </c>
      <c r="I1653" cm="1">
        <f t="array" ref="I1653">PERCENTILE(IF(Table1[Director Name] = Table1113[[#This Row],[Director Name]],Table1[imdb_score]),0.75)</f>
        <v>4.9000000000000004</v>
      </c>
      <c r="J1653" cm="1">
        <f t="array" ref="J1653">PERCENTILE(IF(Table1[Director Name] = Table1113[[#This Row],[Director Name]],Table1[imdb_score]),1)</f>
        <v>5.0999999999999996</v>
      </c>
    </row>
    <row r="1654" spans="4:10" hidden="1">
      <c r="D1654" t="s">
        <v>2161</v>
      </c>
      <c r="E1654">
        <f>AVERAGEIF(Table1[Director Name],Table1113[[#This Row],[Director Name]],Table1[imdb_score])</f>
        <v>4.4333333333333336</v>
      </c>
      <c r="F1654">
        <f>COUNTIF(Table1[Director Name],Table1113[[#This Row],[Director Name]])</f>
        <v>3</v>
      </c>
      <c r="G1654" cm="1">
        <f t="array" ref="G1654">PERCENTILE(IF(Table1[Director Name] = Table1113[[#This Row],[Director Name]],Table1[imdb_score]),0.25)</f>
        <v>3.3</v>
      </c>
      <c r="H1654" cm="1">
        <f t="array" ref="H1654">PERCENTILE(IF(Table1[Director Name] = Table1113[[#This Row],[Director Name]],Table1[imdb_score]),0.5)</f>
        <v>3.3</v>
      </c>
      <c r="I1654" cm="1">
        <f t="array" ref="I1654">PERCENTILE(IF(Table1[Director Name] = Table1113[[#This Row],[Director Name]],Table1[imdb_score]),0.75)</f>
        <v>5</v>
      </c>
      <c r="J1654" cm="1">
        <f t="array" ref="J1654">PERCENTILE(IF(Table1[Director Name] = Table1113[[#This Row],[Director Name]],Table1[imdb_score]),1)</f>
        <v>6.7</v>
      </c>
    </row>
    <row r="1655" spans="4:10" hidden="1">
      <c r="D1655" t="s">
        <v>4567</v>
      </c>
      <c r="E1655">
        <f>AVERAGEIF(Table1[Director Name],Table1113[[#This Row],[Director Name]],Table1[imdb_score])</f>
        <v>4.4000000000000004</v>
      </c>
      <c r="F1655">
        <f>COUNTIF(Table1[Director Name],Table1113[[#This Row],[Director Name]])</f>
        <v>1</v>
      </c>
      <c r="G1655" cm="1">
        <f t="array" ref="G1655">PERCENTILE(IF(Table1[Director Name] = Table1113[[#This Row],[Director Name]],Table1[imdb_score]),0.25)</f>
        <v>4.4000000000000004</v>
      </c>
      <c r="H1655" cm="1">
        <f t="array" ref="H1655">PERCENTILE(IF(Table1[Director Name] = Table1113[[#This Row],[Director Name]],Table1[imdb_score]),0.5)</f>
        <v>4.4000000000000004</v>
      </c>
      <c r="I1655" cm="1">
        <f t="array" ref="I1655">PERCENTILE(IF(Table1[Director Name] = Table1113[[#This Row],[Director Name]],Table1[imdb_score]),0.75)</f>
        <v>4.4000000000000004</v>
      </c>
      <c r="J1655" cm="1">
        <f t="array" ref="J1655">PERCENTILE(IF(Table1[Director Name] = Table1113[[#This Row],[Director Name]],Table1[imdb_score]),1)</f>
        <v>4.4000000000000004</v>
      </c>
    </row>
    <row r="1656" spans="4:10" hidden="1">
      <c r="D1656" t="s">
        <v>4574</v>
      </c>
      <c r="E1656">
        <f>AVERAGEIF(Table1[Director Name],Table1113[[#This Row],[Director Name]],Table1[imdb_score])</f>
        <v>4.4000000000000004</v>
      </c>
      <c r="F1656">
        <f>COUNTIF(Table1[Director Name],Table1113[[#This Row],[Director Name]])</f>
        <v>1</v>
      </c>
      <c r="G1656" cm="1">
        <f t="array" ref="G1656">PERCENTILE(IF(Table1[Director Name] = Table1113[[#This Row],[Director Name]],Table1[imdb_score]),0.25)</f>
        <v>4.4000000000000004</v>
      </c>
      <c r="H1656" cm="1">
        <f t="array" ref="H1656">PERCENTILE(IF(Table1[Director Name] = Table1113[[#This Row],[Director Name]],Table1[imdb_score]),0.5)</f>
        <v>4.4000000000000004</v>
      </c>
      <c r="I1656" cm="1">
        <f t="array" ref="I1656">PERCENTILE(IF(Table1[Director Name] = Table1113[[#This Row],[Director Name]],Table1[imdb_score]),0.75)</f>
        <v>4.4000000000000004</v>
      </c>
      <c r="J1656" cm="1">
        <f t="array" ref="J1656">PERCENTILE(IF(Table1[Director Name] = Table1113[[#This Row],[Director Name]],Table1[imdb_score]),1)</f>
        <v>4.4000000000000004</v>
      </c>
    </row>
    <row r="1657" spans="4:10" hidden="1">
      <c r="D1657" t="s">
        <v>4691</v>
      </c>
      <c r="E1657">
        <f>AVERAGEIF(Table1[Director Name],Table1113[[#This Row],[Director Name]],Table1[imdb_score])</f>
        <v>4.4000000000000004</v>
      </c>
      <c r="F1657">
        <f>COUNTIF(Table1[Director Name],Table1113[[#This Row],[Director Name]])</f>
        <v>1</v>
      </c>
      <c r="G1657" cm="1">
        <f t="array" ref="G1657">PERCENTILE(IF(Table1[Director Name] = Table1113[[#This Row],[Director Name]],Table1[imdb_score]),0.25)</f>
        <v>4.4000000000000004</v>
      </c>
      <c r="H1657" cm="1">
        <f t="array" ref="H1657">PERCENTILE(IF(Table1[Director Name] = Table1113[[#This Row],[Director Name]],Table1[imdb_score]),0.5)</f>
        <v>4.4000000000000004</v>
      </c>
      <c r="I1657" cm="1">
        <f t="array" ref="I1657">PERCENTILE(IF(Table1[Director Name] = Table1113[[#This Row],[Director Name]],Table1[imdb_score]),0.75)</f>
        <v>4.4000000000000004</v>
      </c>
      <c r="J1657" cm="1">
        <f t="array" ref="J1657">PERCENTILE(IF(Table1[Director Name] = Table1113[[#This Row],[Director Name]],Table1[imdb_score]),1)</f>
        <v>4.4000000000000004</v>
      </c>
    </row>
    <row r="1658" spans="4:10" hidden="1">
      <c r="D1658" t="s">
        <v>5253</v>
      </c>
      <c r="E1658">
        <f>AVERAGEIF(Table1[Director Name],Table1113[[#This Row],[Director Name]],Table1[imdb_score])</f>
        <v>4.4000000000000004</v>
      </c>
      <c r="F1658">
        <f>COUNTIF(Table1[Director Name],Table1113[[#This Row],[Director Name]])</f>
        <v>1</v>
      </c>
      <c r="G1658" cm="1">
        <f t="array" ref="G1658">PERCENTILE(IF(Table1[Director Name] = Table1113[[#This Row],[Director Name]],Table1[imdb_score]),0.25)</f>
        <v>4.4000000000000004</v>
      </c>
      <c r="H1658" cm="1">
        <f t="array" ref="H1658">PERCENTILE(IF(Table1[Director Name] = Table1113[[#This Row],[Director Name]],Table1[imdb_score]),0.5)</f>
        <v>4.4000000000000004</v>
      </c>
      <c r="I1658" cm="1">
        <f t="array" ref="I1658">PERCENTILE(IF(Table1[Director Name] = Table1113[[#This Row],[Director Name]],Table1[imdb_score]),0.75)</f>
        <v>4.4000000000000004</v>
      </c>
      <c r="J1658" cm="1">
        <f t="array" ref="J1658">PERCENTILE(IF(Table1[Director Name] = Table1113[[#This Row],[Director Name]],Table1[imdb_score]),1)</f>
        <v>4.4000000000000004</v>
      </c>
    </row>
    <row r="1659" spans="4:10" hidden="1">
      <c r="D1659" t="s">
        <v>5791</v>
      </c>
      <c r="E1659">
        <f>AVERAGEIF(Table1[Director Name],Table1113[[#This Row],[Director Name]],Table1[imdb_score])</f>
        <v>4.4000000000000004</v>
      </c>
      <c r="F1659">
        <f>COUNTIF(Table1[Director Name],Table1113[[#This Row],[Director Name]])</f>
        <v>1</v>
      </c>
      <c r="G1659" cm="1">
        <f t="array" ref="G1659">PERCENTILE(IF(Table1[Director Name] = Table1113[[#This Row],[Director Name]],Table1[imdb_score]),0.25)</f>
        <v>4.4000000000000004</v>
      </c>
      <c r="H1659" cm="1">
        <f t="array" ref="H1659">PERCENTILE(IF(Table1[Director Name] = Table1113[[#This Row],[Director Name]],Table1[imdb_score]),0.5)</f>
        <v>4.4000000000000004</v>
      </c>
      <c r="I1659" cm="1">
        <f t="array" ref="I1659">PERCENTILE(IF(Table1[Director Name] = Table1113[[#This Row],[Director Name]],Table1[imdb_score]),0.75)</f>
        <v>4.4000000000000004</v>
      </c>
      <c r="J1659" cm="1">
        <f t="array" ref="J1659">PERCENTILE(IF(Table1[Director Name] = Table1113[[#This Row],[Director Name]],Table1[imdb_score]),1)</f>
        <v>4.4000000000000004</v>
      </c>
    </row>
    <row r="1660" spans="4:10" hidden="1">
      <c r="D1660" t="s">
        <v>6235</v>
      </c>
      <c r="E1660">
        <f>AVERAGEIF(Table1[Director Name],Table1113[[#This Row],[Director Name]],Table1[imdb_score])</f>
        <v>4.4000000000000004</v>
      </c>
      <c r="F1660">
        <f>COUNTIF(Table1[Director Name],Table1113[[#This Row],[Director Name]])</f>
        <v>1</v>
      </c>
      <c r="G1660" cm="1">
        <f t="array" ref="G1660">PERCENTILE(IF(Table1[Director Name] = Table1113[[#This Row],[Director Name]],Table1[imdb_score]),0.25)</f>
        <v>4.4000000000000004</v>
      </c>
      <c r="H1660" cm="1">
        <f t="array" ref="H1660">PERCENTILE(IF(Table1[Director Name] = Table1113[[#This Row],[Director Name]],Table1[imdb_score]),0.5)</f>
        <v>4.4000000000000004</v>
      </c>
      <c r="I1660" cm="1">
        <f t="array" ref="I1660">PERCENTILE(IF(Table1[Director Name] = Table1113[[#This Row],[Director Name]],Table1[imdb_score]),0.75)</f>
        <v>4.4000000000000004</v>
      </c>
      <c r="J1660" cm="1">
        <f t="array" ref="J1660">PERCENTILE(IF(Table1[Director Name] = Table1113[[#This Row],[Director Name]],Table1[imdb_score]),1)</f>
        <v>4.4000000000000004</v>
      </c>
    </row>
    <row r="1661" spans="4:10" hidden="1">
      <c r="D1661" t="s">
        <v>2562</v>
      </c>
      <c r="E1661">
        <f>AVERAGEIF(Table1[Director Name],Table1113[[#This Row],[Director Name]],Table1[imdb_score])</f>
        <v>4.4000000000000004</v>
      </c>
      <c r="F1661">
        <f>COUNTIF(Table1[Director Name],Table1113[[#This Row],[Director Name]])</f>
        <v>1</v>
      </c>
      <c r="G1661" cm="1">
        <f t="array" ref="G1661">PERCENTILE(IF(Table1[Director Name] = Table1113[[#This Row],[Director Name]],Table1[imdb_score]),0.25)</f>
        <v>4.4000000000000004</v>
      </c>
      <c r="H1661" cm="1">
        <f t="array" ref="H1661">PERCENTILE(IF(Table1[Director Name] = Table1113[[#This Row],[Director Name]],Table1[imdb_score]),0.5)</f>
        <v>4.4000000000000004</v>
      </c>
      <c r="I1661" cm="1">
        <f t="array" ref="I1661">PERCENTILE(IF(Table1[Director Name] = Table1113[[#This Row],[Director Name]],Table1[imdb_score]),0.75)</f>
        <v>4.4000000000000004</v>
      </c>
      <c r="J1661" cm="1">
        <f t="array" ref="J1661">PERCENTILE(IF(Table1[Director Name] = Table1113[[#This Row],[Director Name]],Table1[imdb_score]),1)</f>
        <v>4.4000000000000004</v>
      </c>
    </row>
    <row r="1662" spans="4:10" hidden="1">
      <c r="D1662" t="s">
        <v>2089</v>
      </c>
      <c r="E1662">
        <f>AVERAGEIF(Table1[Director Name],Table1113[[#This Row],[Director Name]],Table1[imdb_score])</f>
        <v>4.3999999999999995</v>
      </c>
      <c r="F1662">
        <f>COUNTIF(Table1[Director Name],Table1113[[#This Row],[Director Name]])</f>
        <v>3</v>
      </c>
      <c r="G1662" cm="1">
        <f t="array" ref="G1662">PERCENTILE(IF(Table1[Director Name] = Table1113[[#This Row],[Director Name]],Table1[imdb_score]),0.25)</f>
        <v>3.7</v>
      </c>
      <c r="H1662" cm="1">
        <f t="array" ref="H1662">PERCENTILE(IF(Table1[Director Name] = Table1113[[#This Row],[Director Name]],Table1[imdb_score]),0.5)</f>
        <v>5.3</v>
      </c>
      <c r="I1662" cm="1">
        <f t="array" ref="I1662">PERCENTILE(IF(Table1[Director Name] = Table1113[[#This Row],[Director Name]],Table1[imdb_score]),0.75)</f>
        <v>5.55</v>
      </c>
      <c r="J1662" cm="1">
        <f t="array" ref="J1662">PERCENTILE(IF(Table1[Director Name] = Table1113[[#This Row],[Director Name]],Table1[imdb_score]),1)</f>
        <v>5.8</v>
      </c>
    </row>
    <row r="1663" spans="4:10" hidden="1">
      <c r="D1663" t="s">
        <v>2453</v>
      </c>
      <c r="E1663">
        <f>AVERAGEIF(Table1[Director Name],Table1113[[#This Row],[Director Name]],Table1[imdb_score])</f>
        <v>4.3</v>
      </c>
      <c r="F1663">
        <f>COUNTIF(Table1[Director Name],Table1113[[#This Row],[Director Name]])</f>
        <v>2</v>
      </c>
      <c r="G1663" cm="1">
        <f t="array" ref="G1663">PERCENTILE(IF(Table1[Director Name] = Table1113[[#This Row],[Director Name]],Table1[imdb_score]),0.25)</f>
        <v>4.1500000000000004</v>
      </c>
      <c r="H1663" cm="1">
        <f t="array" ref="H1663">PERCENTILE(IF(Table1[Director Name] = Table1113[[#This Row],[Director Name]],Table1[imdb_score]),0.5)</f>
        <v>4.3</v>
      </c>
      <c r="I1663" cm="1">
        <f t="array" ref="I1663">PERCENTILE(IF(Table1[Director Name] = Table1113[[#This Row],[Director Name]],Table1[imdb_score]),0.75)</f>
        <v>4.4499999999999993</v>
      </c>
      <c r="J1663" cm="1">
        <f t="array" ref="J1663">PERCENTILE(IF(Table1[Director Name] = Table1113[[#This Row],[Director Name]],Table1[imdb_score]),1)</f>
        <v>4.5999999999999996</v>
      </c>
    </row>
    <row r="1664" spans="4:10" hidden="1">
      <c r="D1664" t="s">
        <v>3211</v>
      </c>
      <c r="E1664">
        <f>AVERAGEIF(Table1[Director Name],Table1113[[#This Row],[Director Name]],Table1[imdb_score])</f>
        <v>4.3</v>
      </c>
      <c r="F1664">
        <f>COUNTIF(Table1[Director Name],Table1113[[#This Row],[Director Name]])</f>
        <v>1</v>
      </c>
      <c r="G1664" cm="1">
        <f t="array" ref="G1664">PERCENTILE(IF(Table1[Director Name] = Table1113[[#This Row],[Director Name]],Table1[imdb_score]),0.25)</f>
        <v>4.3</v>
      </c>
      <c r="H1664" cm="1">
        <f t="array" ref="H1664">PERCENTILE(IF(Table1[Director Name] = Table1113[[#This Row],[Director Name]],Table1[imdb_score]),0.5)</f>
        <v>4.3</v>
      </c>
      <c r="I1664" cm="1">
        <f t="array" ref="I1664">PERCENTILE(IF(Table1[Director Name] = Table1113[[#This Row],[Director Name]],Table1[imdb_score]),0.75)</f>
        <v>4.3</v>
      </c>
      <c r="J1664" cm="1">
        <f t="array" ref="J1664">PERCENTILE(IF(Table1[Director Name] = Table1113[[#This Row],[Director Name]],Table1[imdb_score]),1)</f>
        <v>4.3</v>
      </c>
    </row>
    <row r="1665" spans="4:10" hidden="1">
      <c r="D1665" t="s">
        <v>3336</v>
      </c>
      <c r="E1665">
        <f>AVERAGEIF(Table1[Director Name],Table1113[[#This Row],[Director Name]],Table1[imdb_score])</f>
        <v>4.3</v>
      </c>
      <c r="F1665">
        <f>COUNTIF(Table1[Director Name],Table1113[[#This Row],[Director Name]])</f>
        <v>1</v>
      </c>
      <c r="G1665" cm="1">
        <f t="array" ref="G1665">PERCENTILE(IF(Table1[Director Name] = Table1113[[#This Row],[Director Name]],Table1[imdb_score]),0.25)</f>
        <v>4.3</v>
      </c>
      <c r="H1665" cm="1">
        <f t="array" ref="H1665">PERCENTILE(IF(Table1[Director Name] = Table1113[[#This Row],[Director Name]],Table1[imdb_score]),0.5)</f>
        <v>4.3</v>
      </c>
      <c r="I1665" cm="1">
        <f t="array" ref="I1665">PERCENTILE(IF(Table1[Director Name] = Table1113[[#This Row],[Director Name]],Table1[imdb_score]),0.75)</f>
        <v>4.3</v>
      </c>
      <c r="J1665" cm="1">
        <f t="array" ref="J1665">PERCENTILE(IF(Table1[Director Name] = Table1113[[#This Row],[Director Name]],Table1[imdb_score]),1)</f>
        <v>4.3</v>
      </c>
    </row>
    <row r="1666" spans="4:10" hidden="1">
      <c r="D1666" t="s">
        <v>3676</v>
      </c>
      <c r="E1666">
        <f>AVERAGEIF(Table1[Director Name],Table1113[[#This Row],[Director Name]],Table1[imdb_score])</f>
        <v>4.3</v>
      </c>
      <c r="F1666">
        <f>COUNTIF(Table1[Director Name],Table1113[[#This Row],[Director Name]])</f>
        <v>1</v>
      </c>
      <c r="G1666" cm="1">
        <f t="array" ref="G1666">PERCENTILE(IF(Table1[Director Name] = Table1113[[#This Row],[Director Name]],Table1[imdb_score]),0.25)</f>
        <v>4.3</v>
      </c>
      <c r="H1666" cm="1">
        <f t="array" ref="H1666">PERCENTILE(IF(Table1[Director Name] = Table1113[[#This Row],[Director Name]],Table1[imdb_score]),0.5)</f>
        <v>4.3</v>
      </c>
      <c r="I1666" cm="1">
        <f t="array" ref="I1666">PERCENTILE(IF(Table1[Director Name] = Table1113[[#This Row],[Director Name]],Table1[imdb_score]),0.75)</f>
        <v>4.3</v>
      </c>
      <c r="J1666" cm="1">
        <f t="array" ref="J1666">PERCENTILE(IF(Table1[Director Name] = Table1113[[#This Row],[Director Name]],Table1[imdb_score]),1)</f>
        <v>4.3</v>
      </c>
    </row>
    <row r="1667" spans="4:10" hidden="1">
      <c r="D1667" t="s">
        <v>3750</v>
      </c>
      <c r="E1667">
        <f>AVERAGEIF(Table1[Director Name],Table1113[[#This Row],[Director Name]],Table1[imdb_score])</f>
        <v>4.3</v>
      </c>
      <c r="F1667">
        <f>COUNTIF(Table1[Director Name],Table1113[[#This Row],[Director Name]])</f>
        <v>1</v>
      </c>
      <c r="G1667" cm="1">
        <f t="array" ref="G1667">PERCENTILE(IF(Table1[Director Name] = Table1113[[#This Row],[Director Name]],Table1[imdb_score]),0.25)</f>
        <v>4.3</v>
      </c>
      <c r="H1667" cm="1">
        <f t="array" ref="H1667">PERCENTILE(IF(Table1[Director Name] = Table1113[[#This Row],[Director Name]],Table1[imdb_score]),0.5)</f>
        <v>4.3</v>
      </c>
      <c r="I1667" cm="1">
        <f t="array" ref="I1667">PERCENTILE(IF(Table1[Director Name] = Table1113[[#This Row],[Director Name]],Table1[imdb_score]),0.75)</f>
        <v>4.3</v>
      </c>
      <c r="J1667" cm="1">
        <f t="array" ref="J1667">PERCENTILE(IF(Table1[Director Name] = Table1113[[#This Row],[Director Name]],Table1[imdb_score]),1)</f>
        <v>4.3</v>
      </c>
    </row>
    <row r="1668" spans="4:10" hidden="1">
      <c r="D1668" t="s">
        <v>3946</v>
      </c>
      <c r="E1668">
        <f>AVERAGEIF(Table1[Director Name],Table1113[[#This Row],[Director Name]],Table1[imdb_score])</f>
        <v>4.3</v>
      </c>
      <c r="F1668">
        <f>COUNTIF(Table1[Director Name],Table1113[[#This Row],[Director Name]])</f>
        <v>1</v>
      </c>
      <c r="G1668" cm="1">
        <f t="array" ref="G1668">PERCENTILE(IF(Table1[Director Name] = Table1113[[#This Row],[Director Name]],Table1[imdb_score]),0.25)</f>
        <v>4.3</v>
      </c>
      <c r="H1668" cm="1">
        <f t="array" ref="H1668">PERCENTILE(IF(Table1[Director Name] = Table1113[[#This Row],[Director Name]],Table1[imdb_score]),0.5)</f>
        <v>4.3</v>
      </c>
      <c r="I1668" cm="1">
        <f t="array" ref="I1668">PERCENTILE(IF(Table1[Director Name] = Table1113[[#This Row],[Director Name]],Table1[imdb_score]),0.75)</f>
        <v>4.3</v>
      </c>
      <c r="J1668" cm="1">
        <f t="array" ref="J1668">PERCENTILE(IF(Table1[Director Name] = Table1113[[#This Row],[Director Name]],Table1[imdb_score]),1)</f>
        <v>4.3</v>
      </c>
    </row>
    <row r="1669" spans="4:10" hidden="1">
      <c r="D1669" t="s">
        <v>5475</v>
      </c>
      <c r="E1669">
        <f>AVERAGEIF(Table1[Director Name],Table1113[[#This Row],[Director Name]],Table1[imdb_score])</f>
        <v>4.3</v>
      </c>
      <c r="F1669">
        <f>COUNTIF(Table1[Director Name],Table1113[[#This Row],[Director Name]])</f>
        <v>1</v>
      </c>
      <c r="G1669" cm="1">
        <f t="array" ref="G1669">PERCENTILE(IF(Table1[Director Name] = Table1113[[#This Row],[Director Name]],Table1[imdb_score]),0.25)</f>
        <v>4.3</v>
      </c>
      <c r="H1669" cm="1">
        <f t="array" ref="H1669">PERCENTILE(IF(Table1[Director Name] = Table1113[[#This Row],[Director Name]],Table1[imdb_score]),0.5)</f>
        <v>4.3</v>
      </c>
      <c r="I1669" cm="1">
        <f t="array" ref="I1669">PERCENTILE(IF(Table1[Director Name] = Table1113[[#This Row],[Director Name]],Table1[imdb_score]),0.75)</f>
        <v>4.3</v>
      </c>
      <c r="J1669" cm="1">
        <f t="array" ref="J1669">PERCENTILE(IF(Table1[Director Name] = Table1113[[#This Row],[Director Name]],Table1[imdb_score]),1)</f>
        <v>4.3</v>
      </c>
    </row>
    <row r="1670" spans="4:10" hidden="1">
      <c r="D1670" t="s">
        <v>4149</v>
      </c>
      <c r="E1670">
        <f>AVERAGEIF(Table1[Director Name],Table1113[[#This Row],[Director Name]],Table1[imdb_score])</f>
        <v>4.2</v>
      </c>
      <c r="F1670">
        <f>COUNTIF(Table1[Director Name],Table1113[[#This Row],[Director Name]])</f>
        <v>1</v>
      </c>
      <c r="G1670" cm="1">
        <f t="array" ref="G1670">PERCENTILE(IF(Table1[Director Name] = Table1113[[#This Row],[Director Name]],Table1[imdb_score]),0.25)</f>
        <v>4.2</v>
      </c>
      <c r="H1670" cm="1">
        <f t="array" ref="H1670">PERCENTILE(IF(Table1[Director Name] = Table1113[[#This Row],[Director Name]],Table1[imdb_score]),0.5)</f>
        <v>4.2</v>
      </c>
      <c r="I1670" cm="1">
        <f t="array" ref="I1670">PERCENTILE(IF(Table1[Director Name] = Table1113[[#This Row],[Director Name]],Table1[imdb_score]),0.75)</f>
        <v>4.2</v>
      </c>
      <c r="J1670" cm="1">
        <f t="array" ref="J1670">PERCENTILE(IF(Table1[Director Name] = Table1113[[#This Row],[Director Name]],Table1[imdb_score]),1)</f>
        <v>4.2</v>
      </c>
    </row>
    <row r="1671" spans="4:10" hidden="1">
      <c r="D1671" t="s">
        <v>5396</v>
      </c>
      <c r="E1671">
        <f>AVERAGEIF(Table1[Director Name],Table1113[[#This Row],[Director Name]],Table1[imdb_score])</f>
        <v>4.2</v>
      </c>
      <c r="F1671">
        <f>COUNTIF(Table1[Director Name],Table1113[[#This Row],[Director Name]])</f>
        <v>1</v>
      </c>
      <c r="G1671" cm="1">
        <f t="array" ref="G1671">PERCENTILE(IF(Table1[Director Name] = Table1113[[#This Row],[Director Name]],Table1[imdb_score]),0.25)</f>
        <v>4.2</v>
      </c>
      <c r="H1671" cm="1">
        <f t="array" ref="H1671">PERCENTILE(IF(Table1[Director Name] = Table1113[[#This Row],[Director Name]],Table1[imdb_score]),0.5)</f>
        <v>4.2</v>
      </c>
      <c r="I1671" cm="1">
        <f t="array" ref="I1671">PERCENTILE(IF(Table1[Director Name] = Table1113[[#This Row],[Director Name]],Table1[imdb_score]),0.75)</f>
        <v>4.2</v>
      </c>
      <c r="J1671" cm="1">
        <f t="array" ref="J1671">PERCENTILE(IF(Table1[Director Name] = Table1113[[#This Row],[Director Name]],Table1[imdb_score]),1)</f>
        <v>4.2</v>
      </c>
    </row>
    <row r="1672" spans="4:10" hidden="1">
      <c r="D1672" t="s">
        <v>4104</v>
      </c>
      <c r="E1672">
        <f>AVERAGEIF(Table1[Director Name],Table1113[[#This Row],[Director Name]],Table1[imdb_score])</f>
        <v>4.2</v>
      </c>
      <c r="F1672">
        <f>COUNTIF(Table1[Director Name],Table1113[[#This Row],[Director Name]])</f>
        <v>1</v>
      </c>
      <c r="G1672" cm="1">
        <f t="array" ref="G1672">PERCENTILE(IF(Table1[Director Name] = Table1113[[#This Row],[Director Name]],Table1[imdb_score]),0.25)</f>
        <v>4.2</v>
      </c>
      <c r="H1672" cm="1">
        <f t="array" ref="H1672">PERCENTILE(IF(Table1[Director Name] = Table1113[[#This Row],[Director Name]],Table1[imdb_score]),0.5)</f>
        <v>4.2</v>
      </c>
      <c r="I1672" cm="1">
        <f t="array" ref="I1672">PERCENTILE(IF(Table1[Director Name] = Table1113[[#This Row],[Director Name]],Table1[imdb_score]),0.75)</f>
        <v>4.2</v>
      </c>
      <c r="J1672" cm="1">
        <f t="array" ref="J1672">PERCENTILE(IF(Table1[Director Name] = Table1113[[#This Row],[Director Name]],Table1[imdb_score]),1)</f>
        <v>4.2</v>
      </c>
    </row>
    <row r="1673" spans="4:10" hidden="1">
      <c r="D1673" t="s">
        <v>2314</v>
      </c>
      <c r="E1673">
        <f>AVERAGEIF(Table1[Director Name],Table1113[[#This Row],[Director Name]],Table1[imdb_score])</f>
        <v>4.0999999999999996</v>
      </c>
      <c r="F1673">
        <f>COUNTIF(Table1[Director Name],Table1113[[#This Row],[Director Name]])</f>
        <v>2</v>
      </c>
      <c r="G1673" cm="1">
        <f t="array" ref="G1673">PERCENTILE(IF(Table1[Director Name] = Table1113[[#This Row],[Director Name]],Table1[imdb_score]),0.25)</f>
        <v>4.0999999999999996</v>
      </c>
      <c r="H1673" cm="1">
        <f t="array" ref="H1673">PERCENTILE(IF(Table1[Director Name] = Table1113[[#This Row],[Director Name]],Table1[imdb_score]),0.5)</f>
        <v>4.0999999999999996</v>
      </c>
      <c r="I1673" cm="1">
        <f t="array" ref="I1673">PERCENTILE(IF(Table1[Director Name] = Table1113[[#This Row],[Director Name]],Table1[imdb_score]),0.75)</f>
        <v>4.0999999999999996</v>
      </c>
      <c r="J1673" cm="1">
        <f t="array" ref="J1673">PERCENTILE(IF(Table1[Director Name] = Table1113[[#This Row],[Director Name]],Table1[imdb_score]),1)</f>
        <v>4.0999999999999996</v>
      </c>
    </row>
    <row r="1674" spans="4:10" hidden="1">
      <c r="D1674" t="s">
        <v>2911</v>
      </c>
      <c r="E1674">
        <f>AVERAGEIF(Table1[Director Name],Table1113[[#This Row],[Director Name]],Table1[imdb_score])</f>
        <v>4.0999999999999996</v>
      </c>
      <c r="F1674">
        <f>COUNTIF(Table1[Director Name],Table1113[[#This Row],[Director Name]])</f>
        <v>2</v>
      </c>
      <c r="G1674" cm="1">
        <f t="array" ref="G1674">PERCENTILE(IF(Table1[Director Name] = Table1113[[#This Row],[Director Name]],Table1[imdb_score]),0.25)</f>
        <v>3.1</v>
      </c>
      <c r="H1674" cm="1">
        <f t="array" ref="H1674">PERCENTILE(IF(Table1[Director Name] = Table1113[[#This Row],[Director Name]],Table1[imdb_score]),0.5)</f>
        <v>4.0999999999999996</v>
      </c>
      <c r="I1674" cm="1">
        <f t="array" ref="I1674">PERCENTILE(IF(Table1[Director Name] = Table1113[[#This Row],[Director Name]],Table1[imdb_score]),0.75)</f>
        <v>5.0999999999999996</v>
      </c>
      <c r="J1674" cm="1">
        <f t="array" ref="J1674">PERCENTILE(IF(Table1[Director Name] = Table1113[[#This Row],[Director Name]],Table1[imdb_score]),1)</f>
        <v>6.1</v>
      </c>
    </row>
    <row r="1675" spans="4:10" hidden="1">
      <c r="D1675" t="s">
        <v>3714</v>
      </c>
      <c r="E1675">
        <f>AVERAGEIF(Table1[Director Name],Table1113[[#This Row],[Director Name]],Table1[imdb_score])</f>
        <v>4.0999999999999996</v>
      </c>
      <c r="F1675">
        <f>COUNTIF(Table1[Director Name],Table1113[[#This Row],[Director Name]])</f>
        <v>1</v>
      </c>
      <c r="G1675" cm="1">
        <f t="array" ref="G1675">PERCENTILE(IF(Table1[Director Name] = Table1113[[#This Row],[Director Name]],Table1[imdb_score]),0.25)</f>
        <v>4.0999999999999996</v>
      </c>
      <c r="H1675" cm="1">
        <f t="array" ref="H1675">PERCENTILE(IF(Table1[Director Name] = Table1113[[#This Row],[Director Name]],Table1[imdb_score]),0.5)</f>
        <v>4.0999999999999996</v>
      </c>
      <c r="I1675" cm="1">
        <f t="array" ref="I1675">PERCENTILE(IF(Table1[Director Name] = Table1113[[#This Row],[Director Name]],Table1[imdb_score]),0.75)</f>
        <v>4.0999999999999996</v>
      </c>
      <c r="J1675" cm="1">
        <f t="array" ref="J1675">PERCENTILE(IF(Table1[Director Name] = Table1113[[#This Row],[Director Name]],Table1[imdb_score]),1)</f>
        <v>4.0999999999999996</v>
      </c>
    </row>
    <row r="1676" spans="4:10" hidden="1">
      <c r="D1676" t="s">
        <v>3988</v>
      </c>
      <c r="E1676">
        <f>AVERAGEIF(Table1[Director Name],Table1113[[#This Row],[Director Name]],Table1[imdb_score])</f>
        <v>4.0999999999999996</v>
      </c>
      <c r="F1676">
        <f>COUNTIF(Table1[Director Name],Table1113[[#This Row],[Director Name]])</f>
        <v>1</v>
      </c>
      <c r="G1676" cm="1">
        <f t="array" ref="G1676">PERCENTILE(IF(Table1[Director Name] = Table1113[[#This Row],[Director Name]],Table1[imdb_score]),0.25)</f>
        <v>4.0999999999999996</v>
      </c>
      <c r="H1676" cm="1">
        <f t="array" ref="H1676">PERCENTILE(IF(Table1[Director Name] = Table1113[[#This Row],[Director Name]],Table1[imdb_score]),0.5)</f>
        <v>4.0999999999999996</v>
      </c>
      <c r="I1676" cm="1">
        <f t="array" ref="I1676">PERCENTILE(IF(Table1[Director Name] = Table1113[[#This Row],[Director Name]],Table1[imdb_score]),0.75)</f>
        <v>4.0999999999999996</v>
      </c>
      <c r="J1676" cm="1">
        <f t="array" ref="J1676">PERCENTILE(IF(Table1[Director Name] = Table1113[[#This Row],[Director Name]],Table1[imdb_score]),1)</f>
        <v>4.0999999999999996</v>
      </c>
    </row>
    <row r="1677" spans="4:10" hidden="1">
      <c r="D1677" t="s">
        <v>4042</v>
      </c>
      <c r="E1677">
        <f>AVERAGEIF(Table1[Director Name],Table1113[[#This Row],[Director Name]],Table1[imdb_score])</f>
        <v>4.0999999999999996</v>
      </c>
      <c r="F1677">
        <f>COUNTIF(Table1[Director Name],Table1113[[#This Row],[Director Name]])</f>
        <v>1</v>
      </c>
      <c r="G1677" cm="1">
        <f t="array" ref="G1677">PERCENTILE(IF(Table1[Director Name] = Table1113[[#This Row],[Director Name]],Table1[imdb_score]),0.25)</f>
        <v>4.0999999999999996</v>
      </c>
      <c r="H1677" cm="1">
        <f t="array" ref="H1677">PERCENTILE(IF(Table1[Director Name] = Table1113[[#This Row],[Director Name]],Table1[imdb_score]),0.5)</f>
        <v>4.0999999999999996</v>
      </c>
      <c r="I1677" cm="1">
        <f t="array" ref="I1677">PERCENTILE(IF(Table1[Director Name] = Table1113[[#This Row],[Director Name]],Table1[imdb_score]),0.75)</f>
        <v>4.0999999999999996</v>
      </c>
      <c r="J1677" cm="1">
        <f t="array" ref="J1677">PERCENTILE(IF(Table1[Director Name] = Table1113[[#This Row],[Director Name]],Table1[imdb_score]),1)</f>
        <v>4.0999999999999996</v>
      </c>
    </row>
    <row r="1678" spans="4:10" hidden="1">
      <c r="D1678" t="s">
        <v>4046</v>
      </c>
      <c r="E1678">
        <f>AVERAGEIF(Table1[Director Name],Table1113[[#This Row],[Director Name]],Table1[imdb_score])</f>
        <v>4.0999999999999996</v>
      </c>
      <c r="F1678">
        <f>COUNTIF(Table1[Director Name],Table1113[[#This Row],[Director Name]])</f>
        <v>1</v>
      </c>
      <c r="G1678" cm="1">
        <f t="array" ref="G1678">PERCENTILE(IF(Table1[Director Name] = Table1113[[#This Row],[Director Name]],Table1[imdb_score]),0.25)</f>
        <v>4.0999999999999996</v>
      </c>
      <c r="H1678" cm="1">
        <f t="array" ref="H1678">PERCENTILE(IF(Table1[Director Name] = Table1113[[#This Row],[Director Name]],Table1[imdb_score]),0.5)</f>
        <v>4.0999999999999996</v>
      </c>
      <c r="I1678" cm="1">
        <f t="array" ref="I1678">PERCENTILE(IF(Table1[Director Name] = Table1113[[#This Row],[Director Name]],Table1[imdb_score]),0.75)</f>
        <v>4.0999999999999996</v>
      </c>
      <c r="J1678" cm="1">
        <f t="array" ref="J1678">PERCENTILE(IF(Table1[Director Name] = Table1113[[#This Row],[Director Name]],Table1[imdb_score]),1)</f>
        <v>4.0999999999999996</v>
      </c>
    </row>
    <row r="1679" spans="4:10" hidden="1">
      <c r="D1679" t="s">
        <v>4183</v>
      </c>
      <c r="E1679">
        <f>AVERAGEIF(Table1[Director Name],Table1113[[#This Row],[Director Name]],Table1[imdb_score])</f>
        <v>4.0999999999999996</v>
      </c>
      <c r="F1679">
        <f>COUNTIF(Table1[Director Name],Table1113[[#This Row],[Director Name]])</f>
        <v>1</v>
      </c>
      <c r="G1679" cm="1">
        <f t="array" ref="G1679">PERCENTILE(IF(Table1[Director Name] = Table1113[[#This Row],[Director Name]],Table1[imdb_score]),0.25)</f>
        <v>4.0999999999999996</v>
      </c>
      <c r="H1679" cm="1">
        <f t="array" ref="H1679">PERCENTILE(IF(Table1[Director Name] = Table1113[[#This Row],[Director Name]],Table1[imdb_score]),0.5)</f>
        <v>4.0999999999999996</v>
      </c>
      <c r="I1679" cm="1">
        <f t="array" ref="I1679">PERCENTILE(IF(Table1[Director Name] = Table1113[[#This Row],[Director Name]],Table1[imdb_score]),0.75)</f>
        <v>4.0999999999999996</v>
      </c>
      <c r="J1679" cm="1">
        <f t="array" ref="J1679">PERCENTILE(IF(Table1[Director Name] = Table1113[[#This Row],[Director Name]],Table1[imdb_score]),1)</f>
        <v>4.0999999999999996</v>
      </c>
    </row>
    <row r="1680" spans="4:10" hidden="1">
      <c r="D1680" t="s">
        <v>4654</v>
      </c>
      <c r="E1680">
        <f>AVERAGEIF(Table1[Director Name],Table1113[[#This Row],[Director Name]],Table1[imdb_score])</f>
        <v>4.0999999999999996</v>
      </c>
      <c r="F1680">
        <f>COUNTIF(Table1[Director Name],Table1113[[#This Row],[Director Name]])</f>
        <v>1</v>
      </c>
      <c r="G1680" cm="1">
        <f t="array" ref="G1680">PERCENTILE(IF(Table1[Director Name] = Table1113[[#This Row],[Director Name]],Table1[imdb_score]),0.25)</f>
        <v>4.0999999999999996</v>
      </c>
      <c r="H1680" cm="1">
        <f t="array" ref="H1680">PERCENTILE(IF(Table1[Director Name] = Table1113[[#This Row],[Director Name]],Table1[imdb_score]),0.5)</f>
        <v>4.0999999999999996</v>
      </c>
      <c r="I1680" cm="1">
        <f t="array" ref="I1680">PERCENTILE(IF(Table1[Director Name] = Table1113[[#This Row],[Director Name]],Table1[imdb_score]),0.75)</f>
        <v>4.0999999999999996</v>
      </c>
      <c r="J1680" cm="1">
        <f t="array" ref="J1680">PERCENTILE(IF(Table1[Director Name] = Table1113[[#This Row],[Director Name]],Table1[imdb_score]),1)</f>
        <v>4.0999999999999996</v>
      </c>
    </row>
    <row r="1681" spans="4:10" hidden="1">
      <c r="D1681" t="s">
        <v>4833</v>
      </c>
      <c r="E1681">
        <f>AVERAGEIF(Table1[Director Name],Table1113[[#This Row],[Director Name]],Table1[imdb_score])</f>
        <v>4.0999999999999996</v>
      </c>
      <c r="F1681">
        <f>COUNTIF(Table1[Director Name],Table1113[[#This Row],[Director Name]])</f>
        <v>1</v>
      </c>
      <c r="G1681" cm="1">
        <f t="array" ref="G1681">PERCENTILE(IF(Table1[Director Name] = Table1113[[#This Row],[Director Name]],Table1[imdb_score]),0.25)</f>
        <v>4.0999999999999996</v>
      </c>
      <c r="H1681" cm="1">
        <f t="array" ref="H1681">PERCENTILE(IF(Table1[Director Name] = Table1113[[#This Row],[Director Name]],Table1[imdb_score]),0.5)</f>
        <v>4.0999999999999996</v>
      </c>
      <c r="I1681" cm="1">
        <f t="array" ref="I1681">PERCENTILE(IF(Table1[Director Name] = Table1113[[#This Row],[Director Name]],Table1[imdb_score]),0.75)</f>
        <v>4.0999999999999996</v>
      </c>
      <c r="J1681" cm="1">
        <f t="array" ref="J1681">PERCENTILE(IF(Table1[Director Name] = Table1113[[#This Row],[Director Name]],Table1[imdb_score]),1)</f>
        <v>4.0999999999999996</v>
      </c>
    </row>
    <row r="1682" spans="4:10" hidden="1">
      <c r="D1682" t="s">
        <v>5273</v>
      </c>
      <c r="E1682">
        <f>AVERAGEIF(Table1[Director Name],Table1113[[#This Row],[Director Name]],Table1[imdb_score])</f>
        <v>4.0999999999999996</v>
      </c>
      <c r="F1682">
        <f>COUNTIF(Table1[Director Name],Table1113[[#This Row],[Director Name]])</f>
        <v>1</v>
      </c>
      <c r="G1682" cm="1">
        <f t="array" ref="G1682">PERCENTILE(IF(Table1[Director Name] = Table1113[[#This Row],[Director Name]],Table1[imdb_score]),0.25)</f>
        <v>4.0999999999999996</v>
      </c>
      <c r="H1682" cm="1">
        <f t="array" ref="H1682">PERCENTILE(IF(Table1[Director Name] = Table1113[[#This Row],[Director Name]],Table1[imdb_score]),0.5)</f>
        <v>4.0999999999999996</v>
      </c>
      <c r="I1682" cm="1">
        <f t="array" ref="I1682">PERCENTILE(IF(Table1[Director Name] = Table1113[[#This Row],[Director Name]],Table1[imdb_score]),0.75)</f>
        <v>4.0999999999999996</v>
      </c>
      <c r="J1682" cm="1">
        <f t="array" ref="J1682">PERCENTILE(IF(Table1[Director Name] = Table1113[[#This Row],[Director Name]],Table1[imdb_score]),1)</f>
        <v>4.0999999999999996</v>
      </c>
    </row>
    <row r="1683" spans="4:10" hidden="1">
      <c r="D1683" t="s">
        <v>5410</v>
      </c>
      <c r="E1683">
        <f>AVERAGEIF(Table1[Director Name],Table1113[[#This Row],[Director Name]],Table1[imdb_score])</f>
        <v>4.0999999999999996</v>
      </c>
      <c r="F1683">
        <f>COUNTIF(Table1[Director Name],Table1113[[#This Row],[Director Name]])</f>
        <v>1</v>
      </c>
      <c r="G1683" cm="1">
        <f t="array" ref="G1683">PERCENTILE(IF(Table1[Director Name] = Table1113[[#This Row],[Director Name]],Table1[imdb_score]),0.25)</f>
        <v>4.0999999999999996</v>
      </c>
      <c r="H1683" cm="1">
        <f t="array" ref="H1683">PERCENTILE(IF(Table1[Director Name] = Table1113[[#This Row],[Director Name]],Table1[imdb_score]),0.5)</f>
        <v>4.0999999999999996</v>
      </c>
      <c r="I1683" cm="1">
        <f t="array" ref="I1683">PERCENTILE(IF(Table1[Director Name] = Table1113[[#This Row],[Director Name]],Table1[imdb_score]),0.75)</f>
        <v>4.0999999999999996</v>
      </c>
      <c r="J1683" cm="1">
        <f t="array" ref="J1683">PERCENTILE(IF(Table1[Director Name] = Table1113[[#This Row],[Director Name]],Table1[imdb_score]),1)</f>
        <v>4.0999999999999996</v>
      </c>
    </row>
    <row r="1684" spans="4:10" hidden="1">
      <c r="D1684" t="s">
        <v>5529</v>
      </c>
      <c r="E1684">
        <f>AVERAGEIF(Table1[Director Name],Table1113[[#This Row],[Director Name]],Table1[imdb_score])</f>
        <v>4.0999999999999996</v>
      </c>
      <c r="F1684">
        <f>COUNTIF(Table1[Director Name],Table1113[[#This Row],[Director Name]])</f>
        <v>1</v>
      </c>
      <c r="G1684" cm="1">
        <f t="array" ref="G1684">PERCENTILE(IF(Table1[Director Name] = Table1113[[#This Row],[Director Name]],Table1[imdb_score]),0.25)</f>
        <v>4.0999999999999996</v>
      </c>
      <c r="H1684" cm="1">
        <f t="array" ref="H1684">PERCENTILE(IF(Table1[Director Name] = Table1113[[#This Row],[Director Name]],Table1[imdb_score]),0.5)</f>
        <v>4.0999999999999996</v>
      </c>
      <c r="I1684" cm="1">
        <f t="array" ref="I1684">PERCENTILE(IF(Table1[Director Name] = Table1113[[#This Row],[Director Name]],Table1[imdb_score]),0.75)</f>
        <v>4.0999999999999996</v>
      </c>
      <c r="J1684" cm="1">
        <f t="array" ref="J1684">PERCENTILE(IF(Table1[Director Name] = Table1113[[#This Row],[Director Name]],Table1[imdb_score]),1)</f>
        <v>4.0999999999999996</v>
      </c>
    </row>
    <row r="1685" spans="4:10" hidden="1">
      <c r="D1685" t="s">
        <v>4926</v>
      </c>
      <c r="E1685">
        <f>AVERAGEIF(Table1[Director Name],Table1113[[#This Row],[Director Name]],Table1[imdb_score])</f>
        <v>4.0999999999999996</v>
      </c>
      <c r="F1685">
        <f>COUNTIF(Table1[Director Name],Table1113[[#This Row],[Director Name]])</f>
        <v>1</v>
      </c>
      <c r="G1685" cm="1">
        <f t="array" ref="G1685">PERCENTILE(IF(Table1[Director Name] = Table1113[[#This Row],[Director Name]],Table1[imdb_score]),0.25)</f>
        <v>4.0999999999999996</v>
      </c>
      <c r="H1685" cm="1">
        <f t="array" ref="H1685">PERCENTILE(IF(Table1[Director Name] = Table1113[[#This Row],[Director Name]],Table1[imdb_score]),0.5)</f>
        <v>4.0999999999999996</v>
      </c>
      <c r="I1685" cm="1">
        <f t="array" ref="I1685">PERCENTILE(IF(Table1[Director Name] = Table1113[[#This Row],[Director Name]],Table1[imdb_score]),0.75)</f>
        <v>4.0999999999999996</v>
      </c>
      <c r="J1685" cm="1">
        <f t="array" ref="J1685">PERCENTILE(IF(Table1[Director Name] = Table1113[[#This Row],[Director Name]],Table1[imdb_score]),1)</f>
        <v>4.0999999999999996</v>
      </c>
    </row>
    <row r="1686" spans="4:10" hidden="1">
      <c r="D1686" t="s">
        <v>767</v>
      </c>
      <c r="E1686">
        <f>AVERAGEIF(Table1[Director Name],Table1113[[#This Row],[Director Name]],Table1[imdb_score])</f>
        <v>4.0999999999999996</v>
      </c>
      <c r="F1686">
        <f>COUNTIF(Table1[Director Name],Table1113[[#This Row],[Director Name]])</f>
        <v>1</v>
      </c>
      <c r="G1686" cm="1">
        <f t="array" ref="G1686">PERCENTILE(IF(Table1[Director Name] = Table1113[[#This Row],[Director Name]],Table1[imdb_score]),0.25)</f>
        <v>4.0999999999999996</v>
      </c>
      <c r="H1686" cm="1">
        <f t="array" ref="H1686">PERCENTILE(IF(Table1[Director Name] = Table1113[[#This Row],[Director Name]],Table1[imdb_score]),0.5)</f>
        <v>4.0999999999999996</v>
      </c>
      <c r="I1686" cm="1">
        <f t="array" ref="I1686">PERCENTILE(IF(Table1[Director Name] = Table1113[[#This Row],[Director Name]],Table1[imdb_score]),0.75)</f>
        <v>4.0999999999999996</v>
      </c>
      <c r="J1686" cm="1">
        <f t="array" ref="J1686">PERCENTILE(IF(Table1[Director Name] = Table1113[[#This Row],[Director Name]],Table1[imdb_score]),1)</f>
        <v>4.0999999999999996</v>
      </c>
    </row>
    <row r="1687" spans="4:10" hidden="1">
      <c r="D1687" t="s">
        <v>6346</v>
      </c>
      <c r="E1687">
        <f>AVERAGEIF(Table1[Director Name],Table1113[[#This Row],[Director Name]],Table1[imdb_score])</f>
        <v>4.0999999999999996</v>
      </c>
      <c r="F1687">
        <f>COUNTIF(Table1[Director Name],Table1113[[#This Row],[Director Name]])</f>
        <v>1</v>
      </c>
      <c r="G1687" cm="1">
        <f t="array" ref="G1687">PERCENTILE(IF(Table1[Director Name] = Table1113[[#This Row],[Director Name]],Table1[imdb_score]),0.25)</f>
        <v>4.0999999999999996</v>
      </c>
      <c r="H1687" cm="1">
        <f t="array" ref="H1687">PERCENTILE(IF(Table1[Director Name] = Table1113[[#This Row],[Director Name]],Table1[imdb_score]),0.5)</f>
        <v>4.0999999999999996</v>
      </c>
      <c r="I1687" cm="1">
        <f t="array" ref="I1687">PERCENTILE(IF(Table1[Director Name] = Table1113[[#This Row],[Director Name]],Table1[imdb_score]),0.75)</f>
        <v>4.0999999999999996</v>
      </c>
      <c r="J1687" cm="1">
        <f t="array" ref="J1687">PERCENTILE(IF(Table1[Director Name] = Table1113[[#This Row],[Director Name]],Table1[imdb_score]),1)</f>
        <v>4.0999999999999996</v>
      </c>
    </row>
    <row r="1688" spans="4:10" hidden="1">
      <c r="D1688" t="s">
        <v>3357</v>
      </c>
      <c r="E1688">
        <f>AVERAGEIF(Table1[Director Name],Table1113[[#This Row],[Director Name]],Table1[imdb_score])</f>
        <v>4</v>
      </c>
      <c r="F1688">
        <f>COUNTIF(Table1[Director Name],Table1113[[#This Row],[Director Name]])</f>
        <v>1</v>
      </c>
      <c r="G1688" cm="1">
        <f t="array" ref="G1688">PERCENTILE(IF(Table1[Director Name] = Table1113[[#This Row],[Director Name]],Table1[imdb_score]),0.25)</f>
        <v>4</v>
      </c>
      <c r="H1688" cm="1">
        <f t="array" ref="H1688">PERCENTILE(IF(Table1[Director Name] = Table1113[[#This Row],[Director Name]],Table1[imdb_score]),0.5)</f>
        <v>4</v>
      </c>
      <c r="I1688" cm="1">
        <f t="array" ref="I1688">PERCENTILE(IF(Table1[Director Name] = Table1113[[#This Row],[Director Name]],Table1[imdb_score]),0.75)</f>
        <v>4</v>
      </c>
      <c r="J1688" cm="1">
        <f t="array" ref="J1688">PERCENTILE(IF(Table1[Director Name] = Table1113[[#This Row],[Director Name]],Table1[imdb_score]),1)</f>
        <v>4</v>
      </c>
    </row>
    <row r="1689" spans="4:10" hidden="1">
      <c r="D1689" t="s">
        <v>4131</v>
      </c>
      <c r="E1689">
        <f>AVERAGEIF(Table1[Director Name],Table1113[[#This Row],[Director Name]],Table1[imdb_score])</f>
        <v>4</v>
      </c>
      <c r="F1689">
        <f>COUNTIF(Table1[Director Name],Table1113[[#This Row],[Director Name]])</f>
        <v>1</v>
      </c>
      <c r="G1689" cm="1">
        <f t="array" ref="G1689">PERCENTILE(IF(Table1[Director Name] = Table1113[[#This Row],[Director Name]],Table1[imdb_score]),0.25)</f>
        <v>4</v>
      </c>
      <c r="H1689" cm="1">
        <f t="array" ref="H1689">PERCENTILE(IF(Table1[Director Name] = Table1113[[#This Row],[Director Name]],Table1[imdb_score]),0.5)</f>
        <v>4</v>
      </c>
      <c r="I1689" cm="1">
        <f t="array" ref="I1689">PERCENTILE(IF(Table1[Director Name] = Table1113[[#This Row],[Director Name]],Table1[imdb_score]),0.75)</f>
        <v>4</v>
      </c>
      <c r="J1689" cm="1">
        <f t="array" ref="J1689">PERCENTILE(IF(Table1[Director Name] = Table1113[[#This Row],[Director Name]],Table1[imdb_score]),1)</f>
        <v>4</v>
      </c>
    </row>
    <row r="1690" spans="4:10" hidden="1">
      <c r="D1690" t="s">
        <v>4737</v>
      </c>
      <c r="E1690">
        <f>AVERAGEIF(Table1[Director Name],Table1113[[#This Row],[Director Name]],Table1[imdb_score])</f>
        <v>4</v>
      </c>
      <c r="F1690">
        <f>COUNTIF(Table1[Director Name],Table1113[[#This Row],[Director Name]])</f>
        <v>1</v>
      </c>
      <c r="G1690" cm="1">
        <f t="array" ref="G1690">PERCENTILE(IF(Table1[Director Name] = Table1113[[#This Row],[Director Name]],Table1[imdb_score]),0.25)</f>
        <v>4</v>
      </c>
      <c r="H1690" cm="1">
        <f t="array" ref="H1690">PERCENTILE(IF(Table1[Director Name] = Table1113[[#This Row],[Director Name]],Table1[imdb_score]),0.5)</f>
        <v>4</v>
      </c>
      <c r="I1690" cm="1">
        <f t="array" ref="I1690">PERCENTILE(IF(Table1[Director Name] = Table1113[[#This Row],[Director Name]],Table1[imdb_score]),0.75)</f>
        <v>4</v>
      </c>
      <c r="J1690" cm="1">
        <f t="array" ref="J1690">PERCENTILE(IF(Table1[Director Name] = Table1113[[#This Row],[Director Name]],Table1[imdb_score]),1)</f>
        <v>4</v>
      </c>
    </row>
    <row r="1691" spans="4:10" hidden="1">
      <c r="D1691" t="s">
        <v>4945</v>
      </c>
      <c r="E1691">
        <f>AVERAGEIF(Table1[Director Name],Table1113[[#This Row],[Director Name]],Table1[imdb_score])</f>
        <v>4</v>
      </c>
      <c r="F1691">
        <f>COUNTIF(Table1[Director Name],Table1113[[#This Row],[Director Name]])</f>
        <v>1</v>
      </c>
      <c r="G1691" cm="1">
        <f t="array" ref="G1691">PERCENTILE(IF(Table1[Director Name] = Table1113[[#This Row],[Director Name]],Table1[imdb_score]),0.25)</f>
        <v>4</v>
      </c>
      <c r="H1691" cm="1">
        <f t="array" ref="H1691">PERCENTILE(IF(Table1[Director Name] = Table1113[[#This Row],[Director Name]],Table1[imdb_score]),0.5)</f>
        <v>4</v>
      </c>
      <c r="I1691" cm="1">
        <f t="array" ref="I1691">PERCENTILE(IF(Table1[Director Name] = Table1113[[#This Row],[Director Name]],Table1[imdb_score]),0.75)</f>
        <v>4</v>
      </c>
      <c r="J1691" cm="1">
        <f t="array" ref="J1691">PERCENTILE(IF(Table1[Director Name] = Table1113[[#This Row],[Director Name]],Table1[imdb_score]),1)</f>
        <v>4</v>
      </c>
    </row>
    <row r="1692" spans="4:10" hidden="1">
      <c r="D1692" t="s">
        <v>5349</v>
      </c>
      <c r="E1692">
        <f>AVERAGEIF(Table1[Director Name],Table1113[[#This Row],[Director Name]],Table1[imdb_score])</f>
        <v>4</v>
      </c>
      <c r="F1692">
        <f>COUNTIF(Table1[Director Name],Table1113[[#This Row],[Director Name]])</f>
        <v>1</v>
      </c>
      <c r="G1692" cm="1">
        <f t="array" ref="G1692">PERCENTILE(IF(Table1[Director Name] = Table1113[[#This Row],[Director Name]],Table1[imdb_score]),0.25)</f>
        <v>4</v>
      </c>
      <c r="H1692" cm="1">
        <f t="array" ref="H1692">PERCENTILE(IF(Table1[Director Name] = Table1113[[#This Row],[Director Name]],Table1[imdb_score]),0.5)</f>
        <v>4</v>
      </c>
      <c r="I1692" cm="1">
        <f t="array" ref="I1692">PERCENTILE(IF(Table1[Director Name] = Table1113[[#This Row],[Director Name]],Table1[imdb_score]),0.75)</f>
        <v>4</v>
      </c>
      <c r="J1692" cm="1">
        <f t="array" ref="J1692">PERCENTILE(IF(Table1[Director Name] = Table1113[[#This Row],[Director Name]],Table1[imdb_score]),1)</f>
        <v>4</v>
      </c>
    </row>
    <row r="1693" spans="4:10" hidden="1">
      <c r="D1693" t="s">
        <v>5774</v>
      </c>
      <c r="E1693">
        <f>AVERAGEIF(Table1[Director Name],Table1113[[#This Row],[Director Name]],Table1[imdb_score])</f>
        <v>4</v>
      </c>
      <c r="F1693">
        <f>COUNTIF(Table1[Director Name],Table1113[[#This Row],[Director Name]])</f>
        <v>1</v>
      </c>
      <c r="G1693" cm="1">
        <f t="array" ref="G1693">PERCENTILE(IF(Table1[Director Name] = Table1113[[#This Row],[Director Name]],Table1[imdb_score]),0.25)</f>
        <v>4</v>
      </c>
      <c r="H1693" cm="1">
        <f t="array" ref="H1693">PERCENTILE(IF(Table1[Director Name] = Table1113[[#This Row],[Director Name]],Table1[imdb_score]),0.5)</f>
        <v>4</v>
      </c>
      <c r="I1693" cm="1">
        <f t="array" ref="I1693">PERCENTILE(IF(Table1[Director Name] = Table1113[[#This Row],[Director Name]],Table1[imdb_score]),0.75)</f>
        <v>4</v>
      </c>
      <c r="J1693" cm="1">
        <f t="array" ref="J1693">PERCENTILE(IF(Table1[Director Name] = Table1113[[#This Row],[Director Name]],Table1[imdb_score]),1)</f>
        <v>4</v>
      </c>
    </row>
    <row r="1694" spans="4:10" hidden="1">
      <c r="D1694" t="s">
        <v>3638</v>
      </c>
      <c r="E1694">
        <f>AVERAGEIF(Table1[Director Name],Table1113[[#This Row],[Director Name]],Table1[imdb_score])</f>
        <v>3.9</v>
      </c>
      <c r="F1694">
        <f>COUNTIF(Table1[Director Name],Table1113[[#This Row],[Director Name]])</f>
        <v>1</v>
      </c>
      <c r="G1694" cm="1">
        <f t="array" ref="G1694">PERCENTILE(IF(Table1[Director Name] = Table1113[[#This Row],[Director Name]],Table1[imdb_score]),0.25)</f>
        <v>3.9</v>
      </c>
      <c r="H1694" cm="1">
        <f t="array" ref="H1694">PERCENTILE(IF(Table1[Director Name] = Table1113[[#This Row],[Director Name]],Table1[imdb_score]),0.5)</f>
        <v>3.9</v>
      </c>
      <c r="I1694" cm="1">
        <f t="array" ref="I1694">PERCENTILE(IF(Table1[Director Name] = Table1113[[#This Row],[Director Name]],Table1[imdb_score]),0.75)</f>
        <v>3.9</v>
      </c>
      <c r="J1694" cm="1">
        <f t="array" ref="J1694">PERCENTILE(IF(Table1[Director Name] = Table1113[[#This Row],[Director Name]],Table1[imdb_score]),1)</f>
        <v>3.9</v>
      </c>
    </row>
    <row r="1695" spans="4:10" hidden="1">
      <c r="D1695" t="s">
        <v>4199</v>
      </c>
      <c r="E1695">
        <f>AVERAGEIF(Table1[Director Name],Table1113[[#This Row],[Director Name]],Table1[imdb_score])</f>
        <v>3.9</v>
      </c>
      <c r="F1695">
        <f>COUNTIF(Table1[Director Name],Table1113[[#This Row],[Director Name]])</f>
        <v>1</v>
      </c>
      <c r="G1695" cm="1">
        <f t="array" ref="G1695">PERCENTILE(IF(Table1[Director Name] = Table1113[[#This Row],[Director Name]],Table1[imdb_score]),0.25)</f>
        <v>3.9</v>
      </c>
      <c r="H1695" cm="1">
        <f t="array" ref="H1695">PERCENTILE(IF(Table1[Director Name] = Table1113[[#This Row],[Director Name]],Table1[imdb_score]),0.5)</f>
        <v>3.9</v>
      </c>
      <c r="I1695" cm="1">
        <f t="array" ref="I1695">PERCENTILE(IF(Table1[Director Name] = Table1113[[#This Row],[Director Name]],Table1[imdb_score]),0.75)</f>
        <v>3.9</v>
      </c>
      <c r="J1695" cm="1">
        <f t="array" ref="J1695">PERCENTILE(IF(Table1[Director Name] = Table1113[[#This Row],[Director Name]],Table1[imdb_score]),1)</f>
        <v>3.9</v>
      </c>
    </row>
    <row r="1696" spans="4:10" hidden="1">
      <c r="D1696" t="s">
        <v>4301</v>
      </c>
      <c r="E1696">
        <f>AVERAGEIF(Table1[Director Name],Table1113[[#This Row],[Director Name]],Table1[imdb_score])</f>
        <v>3.9</v>
      </c>
      <c r="F1696">
        <f>COUNTIF(Table1[Director Name],Table1113[[#This Row],[Director Name]])</f>
        <v>1</v>
      </c>
      <c r="G1696" cm="1">
        <f t="array" ref="G1696">PERCENTILE(IF(Table1[Director Name] = Table1113[[#This Row],[Director Name]],Table1[imdb_score]),0.25)</f>
        <v>3.9</v>
      </c>
      <c r="H1696" cm="1">
        <f t="array" ref="H1696">PERCENTILE(IF(Table1[Director Name] = Table1113[[#This Row],[Director Name]],Table1[imdb_score]),0.5)</f>
        <v>3.9</v>
      </c>
      <c r="I1696" cm="1">
        <f t="array" ref="I1696">PERCENTILE(IF(Table1[Director Name] = Table1113[[#This Row],[Director Name]],Table1[imdb_score]),0.75)</f>
        <v>3.9</v>
      </c>
      <c r="J1696" cm="1">
        <f t="array" ref="J1696">PERCENTILE(IF(Table1[Director Name] = Table1113[[#This Row],[Director Name]],Table1[imdb_score]),1)</f>
        <v>3.9</v>
      </c>
    </row>
    <row r="1697" spans="4:10" hidden="1">
      <c r="D1697" t="s">
        <v>5452</v>
      </c>
      <c r="E1697">
        <f>AVERAGEIF(Table1[Director Name],Table1113[[#This Row],[Director Name]],Table1[imdb_score])</f>
        <v>3.9</v>
      </c>
      <c r="F1697">
        <f>COUNTIF(Table1[Director Name],Table1113[[#This Row],[Director Name]])</f>
        <v>1</v>
      </c>
      <c r="G1697" cm="1">
        <f t="array" ref="G1697">PERCENTILE(IF(Table1[Director Name] = Table1113[[#This Row],[Director Name]],Table1[imdb_score]),0.25)</f>
        <v>3.9</v>
      </c>
      <c r="H1697" cm="1">
        <f t="array" ref="H1697">PERCENTILE(IF(Table1[Director Name] = Table1113[[#This Row],[Director Name]],Table1[imdb_score]),0.5)</f>
        <v>3.9</v>
      </c>
      <c r="I1697" cm="1">
        <f t="array" ref="I1697">PERCENTILE(IF(Table1[Director Name] = Table1113[[#This Row],[Director Name]],Table1[imdb_score]),0.75)</f>
        <v>3.9</v>
      </c>
      <c r="J1697" cm="1">
        <f t="array" ref="J1697">PERCENTILE(IF(Table1[Director Name] = Table1113[[#This Row],[Director Name]],Table1[imdb_score]),1)</f>
        <v>3.9</v>
      </c>
    </row>
    <row r="1698" spans="4:10" hidden="1">
      <c r="D1698" t="s">
        <v>4016</v>
      </c>
      <c r="E1698">
        <f>AVERAGEIF(Table1[Director Name],Table1113[[#This Row],[Director Name]],Table1[imdb_score])</f>
        <v>3.9</v>
      </c>
      <c r="F1698">
        <f>COUNTIF(Table1[Director Name],Table1113[[#This Row],[Director Name]])</f>
        <v>1</v>
      </c>
      <c r="G1698" cm="1">
        <f t="array" ref="G1698">PERCENTILE(IF(Table1[Director Name] = Table1113[[#This Row],[Director Name]],Table1[imdb_score]),0.25)</f>
        <v>3.9</v>
      </c>
      <c r="H1698" cm="1">
        <f t="array" ref="H1698">PERCENTILE(IF(Table1[Director Name] = Table1113[[#This Row],[Director Name]],Table1[imdb_score]),0.5)</f>
        <v>3.9</v>
      </c>
      <c r="I1698" cm="1">
        <f t="array" ref="I1698">PERCENTILE(IF(Table1[Director Name] = Table1113[[#This Row],[Director Name]],Table1[imdb_score]),0.75)</f>
        <v>3.9</v>
      </c>
      <c r="J1698" cm="1">
        <f t="array" ref="J1698">PERCENTILE(IF(Table1[Director Name] = Table1113[[#This Row],[Director Name]],Table1[imdb_score]),1)</f>
        <v>3.9</v>
      </c>
    </row>
    <row r="1699" spans="4:10" hidden="1">
      <c r="D1699" t="s">
        <v>6118</v>
      </c>
      <c r="E1699">
        <f>AVERAGEIF(Table1[Director Name],Table1113[[#This Row],[Director Name]],Table1[imdb_score])</f>
        <v>3.9</v>
      </c>
      <c r="F1699">
        <f>COUNTIF(Table1[Director Name],Table1113[[#This Row],[Director Name]])</f>
        <v>1</v>
      </c>
      <c r="G1699" cm="1">
        <f t="array" ref="G1699">PERCENTILE(IF(Table1[Director Name] = Table1113[[#This Row],[Director Name]],Table1[imdb_score]),0.25)</f>
        <v>3.9</v>
      </c>
      <c r="H1699" cm="1">
        <f t="array" ref="H1699">PERCENTILE(IF(Table1[Director Name] = Table1113[[#This Row],[Director Name]],Table1[imdb_score]),0.5)</f>
        <v>3.9</v>
      </c>
      <c r="I1699" cm="1">
        <f t="array" ref="I1699">PERCENTILE(IF(Table1[Director Name] = Table1113[[#This Row],[Director Name]],Table1[imdb_score]),0.75)</f>
        <v>3.9</v>
      </c>
      <c r="J1699" cm="1">
        <f t="array" ref="J1699">PERCENTILE(IF(Table1[Director Name] = Table1113[[#This Row],[Director Name]],Table1[imdb_score]),1)</f>
        <v>3.9</v>
      </c>
    </row>
    <row r="1700" spans="4:10" hidden="1">
      <c r="D1700" t="s">
        <v>6186</v>
      </c>
      <c r="E1700">
        <f>AVERAGEIF(Table1[Director Name],Table1113[[#This Row],[Director Name]],Table1[imdb_score])</f>
        <v>3.9</v>
      </c>
      <c r="F1700">
        <f>COUNTIF(Table1[Director Name],Table1113[[#This Row],[Director Name]])</f>
        <v>1</v>
      </c>
      <c r="G1700" cm="1">
        <f t="array" ref="G1700">PERCENTILE(IF(Table1[Director Name] = Table1113[[#This Row],[Director Name]],Table1[imdb_score]),0.25)</f>
        <v>3.9</v>
      </c>
      <c r="H1700" cm="1">
        <f t="array" ref="H1700">PERCENTILE(IF(Table1[Director Name] = Table1113[[#This Row],[Director Name]],Table1[imdb_score]),0.5)</f>
        <v>3.9</v>
      </c>
      <c r="I1700" cm="1">
        <f t="array" ref="I1700">PERCENTILE(IF(Table1[Director Name] = Table1113[[#This Row],[Director Name]],Table1[imdb_score]),0.75)</f>
        <v>3.9</v>
      </c>
      <c r="J1700" cm="1">
        <f t="array" ref="J1700">PERCENTILE(IF(Table1[Director Name] = Table1113[[#This Row],[Director Name]],Table1[imdb_score]),1)</f>
        <v>3.9</v>
      </c>
    </row>
    <row r="1701" spans="4:10" hidden="1">
      <c r="D1701" t="s">
        <v>6211</v>
      </c>
      <c r="E1701">
        <f>AVERAGEIF(Table1[Director Name],Table1113[[#This Row],[Director Name]],Table1[imdb_score])</f>
        <v>3.9</v>
      </c>
      <c r="F1701">
        <f>COUNTIF(Table1[Director Name],Table1113[[#This Row],[Director Name]])</f>
        <v>1</v>
      </c>
      <c r="G1701" cm="1">
        <f t="array" ref="G1701">PERCENTILE(IF(Table1[Director Name] = Table1113[[#This Row],[Director Name]],Table1[imdb_score]),0.25)</f>
        <v>3.9</v>
      </c>
      <c r="H1701" cm="1">
        <f t="array" ref="H1701">PERCENTILE(IF(Table1[Director Name] = Table1113[[#This Row],[Director Name]],Table1[imdb_score]),0.5)</f>
        <v>3.9</v>
      </c>
      <c r="I1701" cm="1">
        <f t="array" ref="I1701">PERCENTILE(IF(Table1[Director Name] = Table1113[[#This Row],[Director Name]],Table1[imdb_score]),0.75)</f>
        <v>3.9</v>
      </c>
      <c r="J1701" cm="1">
        <f t="array" ref="J1701">PERCENTILE(IF(Table1[Director Name] = Table1113[[#This Row],[Director Name]],Table1[imdb_score]),1)</f>
        <v>3.9</v>
      </c>
    </row>
    <row r="1702" spans="4:10" hidden="1">
      <c r="D1702" t="s">
        <v>3516</v>
      </c>
      <c r="E1702">
        <f>AVERAGEIF(Table1[Director Name],Table1113[[#This Row],[Director Name]],Table1[imdb_score])</f>
        <v>3.8</v>
      </c>
      <c r="F1702">
        <f>COUNTIF(Table1[Director Name],Table1113[[#This Row],[Director Name]])</f>
        <v>1</v>
      </c>
      <c r="G1702" cm="1">
        <f t="array" ref="G1702">PERCENTILE(IF(Table1[Director Name] = Table1113[[#This Row],[Director Name]],Table1[imdb_score]),0.25)</f>
        <v>3.8</v>
      </c>
      <c r="H1702" cm="1">
        <f t="array" ref="H1702">PERCENTILE(IF(Table1[Director Name] = Table1113[[#This Row],[Director Name]],Table1[imdb_score]),0.5)</f>
        <v>3.8</v>
      </c>
      <c r="I1702" cm="1">
        <f t="array" ref="I1702">PERCENTILE(IF(Table1[Director Name] = Table1113[[#This Row],[Director Name]],Table1[imdb_score]),0.75)</f>
        <v>3.8</v>
      </c>
      <c r="J1702" cm="1">
        <f t="array" ref="J1702">PERCENTILE(IF(Table1[Director Name] = Table1113[[#This Row],[Director Name]],Table1[imdb_score]),1)</f>
        <v>3.8</v>
      </c>
    </row>
    <row r="1703" spans="4:10" hidden="1">
      <c r="D1703" t="s">
        <v>5270</v>
      </c>
      <c r="E1703">
        <f>AVERAGEIF(Table1[Director Name],Table1113[[#This Row],[Director Name]],Table1[imdb_score])</f>
        <v>3.8</v>
      </c>
      <c r="F1703">
        <f>COUNTIF(Table1[Director Name],Table1113[[#This Row],[Director Name]])</f>
        <v>1</v>
      </c>
      <c r="G1703" cm="1">
        <f t="array" ref="G1703">PERCENTILE(IF(Table1[Director Name] = Table1113[[#This Row],[Director Name]],Table1[imdb_score]),0.25)</f>
        <v>3.8</v>
      </c>
      <c r="H1703" cm="1">
        <f t="array" ref="H1703">PERCENTILE(IF(Table1[Director Name] = Table1113[[#This Row],[Director Name]],Table1[imdb_score]),0.5)</f>
        <v>3.8</v>
      </c>
      <c r="I1703" cm="1">
        <f t="array" ref="I1703">PERCENTILE(IF(Table1[Director Name] = Table1113[[#This Row],[Director Name]],Table1[imdb_score]),0.75)</f>
        <v>3.8</v>
      </c>
      <c r="J1703" cm="1">
        <f t="array" ref="J1703">PERCENTILE(IF(Table1[Director Name] = Table1113[[#This Row],[Director Name]],Table1[imdb_score]),1)</f>
        <v>3.8</v>
      </c>
    </row>
    <row r="1704" spans="4:10" hidden="1">
      <c r="D1704" t="s">
        <v>5512</v>
      </c>
      <c r="E1704">
        <f>AVERAGEIF(Table1[Director Name],Table1113[[#This Row],[Director Name]],Table1[imdb_score])</f>
        <v>3.8</v>
      </c>
      <c r="F1704">
        <f>COUNTIF(Table1[Director Name],Table1113[[#This Row],[Director Name]])</f>
        <v>1</v>
      </c>
      <c r="G1704" cm="1">
        <f t="array" ref="G1704">PERCENTILE(IF(Table1[Director Name] = Table1113[[#This Row],[Director Name]],Table1[imdb_score]),0.25)</f>
        <v>3.8</v>
      </c>
      <c r="H1704" cm="1">
        <f t="array" ref="H1704">PERCENTILE(IF(Table1[Director Name] = Table1113[[#This Row],[Director Name]],Table1[imdb_score]),0.5)</f>
        <v>3.8</v>
      </c>
      <c r="I1704" cm="1">
        <f t="array" ref="I1704">PERCENTILE(IF(Table1[Director Name] = Table1113[[#This Row],[Director Name]],Table1[imdb_score]),0.75)</f>
        <v>3.8</v>
      </c>
      <c r="J1704" cm="1">
        <f t="array" ref="J1704">PERCENTILE(IF(Table1[Director Name] = Table1113[[#This Row],[Director Name]],Table1[imdb_score]),1)</f>
        <v>3.8</v>
      </c>
    </row>
    <row r="1705" spans="4:10" hidden="1">
      <c r="D1705" t="s">
        <v>6228</v>
      </c>
      <c r="E1705">
        <f>AVERAGEIF(Table1[Director Name],Table1113[[#This Row],[Director Name]],Table1[imdb_score])</f>
        <v>3.8</v>
      </c>
      <c r="F1705">
        <f>COUNTIF(Table1[Director Name],Table1113[[#This Row],[Director Name]])</f>
        <v>1</v>
      </c>
      <c r="G1705" cm="1">
        <f t="array" ref="G1705">PERCENTILE(IF(Table1[Director Name] = Table1113[[#This Row],[Director Name]],Table1[imdb_score]),0.25)</f>
        <v>3.8</v>
      </c>
      <c r="H1705" cm="1">
        <f t="array" ref="H1705">PERCENTILE(IF(Table1[Director Name] = Table1113[[#This Row],[Director Name]],Table1[imdb_score]),0.5)</f>
        <v>3.8</v>
      </c>
      <c r="I1705" cm="1">
        <f t="array" ref="I1705">PERCENTILE(IF(Table1[Director Name] = Table1113[[#This Row],[Director Name]],Table1[imdb_score]),0.75)</f>
        <v>3.8</v>
      </c>
      <c r="J1705" cm="1">
        <f t="array" ref="J1705">PERCENTILE(IF(Table1[Director Name] = Table1113[[#This Row],[Director Name]],Table1[imdb_score]),1)</f>
        <v>3.8</v>
      </c>
    </row>
    <row r="1706" spans="4:10" hidden="1">
      <c r="D1706" t="s">
        <v>6275</v>
      </c>
      <c r="E1706">
        <f>AVERAGEIF(Table1[Director Name],Table1113[[#This Row],[Director Name]],Table1[imdb_score])</f>
        <v>3.8</v>
      </c>
      <c r="F1706">
        <f>COUNTIF(Table1[Director Name],Table1113[[#This Row],[Director Name]])</f>
        <v>1</v>
      </c>
      <c r="G1706" cm="1">
        <f t="array" ref="G1706">PERCENTILE(IF(Table1[Director Name] = Table1113[[#This Row],[Director Name]],Table1[imdb_score]),0.25)</f>
        <v>3.8</v>
      </c>
      <c r="H1706" cm="1">
        <f t="array" ref="H1706">PERCENTILE(IF(Table1[Director Name] = Table1113[[#This Row],[Director Name]],Table1[imdb_score]),0.5)</f>
        <v>3.8</v>
      </c>
      <c r="I1706" cm="1">
        <f t="array" ref="I1706">PERCENTILE(IF(Table1[Director Name] = Table1113[[#This Row],[Director Name]],Table1[imdb_score]),0.75)</f>
        <v>3.8</v>
      </c>
      <c r="J1706" cm="1">
        <f t="array" ref="J1706">PERCENTILE(IF(Table1[Director Name] = Table1113[[#This Row],[Director Name]],Table1[imdb_score]),1)</f>
        <v>3.8</v>
      </c>
    </row>
    <row r="1707" spans="4:10" hidden="1">
      <c r="D1707" t="s">
        <v>2745</v>
      </c>
      <c r="E1707">
        <f>AVERAGEIF(Table1[Director Name],Table1113[[#This Row],[Director Name]],Table1[imdb_score])</f>
        <v>3.7</v>
      </c>
      <c r="F1707">
        <f>COUNTIF(Table1[Director Name],Table1113[[#This Row],[Director Name]])</f>
        <v>2</v>
      </c>
      <c r="G1707" cm="1">
        <f t="array" ref="G1707">PERCENTILE(IF(Table1[Director Name] = Table1113[[#This Row],[Director Name]],Table1[imdb_score]),0.25)</f>
        <v>2.95</v>
      </c>
      <c r="H1707" cm="1">
        <f t="array" ref="H1707">PERCENTILE(IF(Table1[Director Name] = Table1113[[#This Row],[Director Name]],Table1[imdb_score]),0.5)</f>
        <v>3.7</v>
      </c>
      <c r="I1707" cm="1">
        <f t="array" ref="I1707">PERCENTILE(IF(Table1[Director Name] = Table1113[[#This Row],[Director Name]],Table1[imdb_score]),0.75)</f>
        <v>4.45</v>
      </c>
      <c r="J1707" cm="1">
        <f t="array" ref="J1707">PERCENTILE(IF(Table1[Director Name] = Table1113[[#This Row],[Director Name]],Table1[imdb_score]),1)</f>
        <v>5.2</v>
      </c>
    </row>
    <row r="1708" spans="4:10" hidden="1">
      <c r="D1708" t="s">
        <v>2568</v>
      </c>
      <c r="E1708">
        <f>AVERAGEIF(Table1[Director Name],Table1113[[#This Row],[Director Name]],Table1[imdb_score])</f>
        <v>3.6</v>
      </c>
      <c r="F1708">
        <f>COUNTIF(Table1[Director Name],Table1113[[#This Row],[Director Name]])</f>
        <v>2</v>
      </c>
      <c r="G1708" cm="1">
        <f t="array" ref="G1708">PERCENTILE(IF(Table1[Director Name] = Table1113[[#This Row],[Director Name]],Table1[imdb_score]),0.25)</f>
        <v>3.6</v>
      </c>
      <c r="H1708" cm="1">
        <f t="array" ref="H1708">PERCENTILE(IF(Table1[Director Name] = Table1113[[#This Row],[Director Name]],Table1[imdb_score]),0.5)</f>
        <v>3.6</v>
      </c>
      <c r="I1708" cm="1">
        <f t="array" ref="I1708">PERCENTILE(IF(Table1[Director Name] = Table1113[[#This Row],[Director Name]],Table1[imdb_score]),0.75)</f>
        <v>3.6</v>
      </c>
      <c r="J1708" cm="1">
        <f t="array" ref="J1708">PERCENTILE(IF(Table1[Director Name] = Table1113[[#This Row],[Director Name]],Table1[imdb_score]),1)</f>
        <v>3.6</v>
      </c>
    </row>
    <row r="1709" spans="4:10" hidden="1">
      <c r="D1709" t="s">
        <v>3591</v>
      </c>
      <c r="E1709">
        <f>AVERAGEIF(Table1[Director Name],Table1113[[#This Row],[Director Name]],Table1[imdb_score])</f>
        <v>3.6</v>
      </c>
      <c r="F1709">
        <f>COUNTIF(Table1[Director Name],Table1113[[#This Row],[Director Name]])</f>
        <v>1</v>
      </c>
      <c r="G1709" cm="1">
        <f t="array" ref="G1709">PERCENTILE(IF(Table1[Director Name] = Table1113[[#This Row],[Director Name]],Table1[imdb_score]),0.25)</f>
        <v>3.6</v>
      </c>
      <c r="H1709" cm="1">
        <f t="array" ref="H1709">PERCENTILE(IF(Table1[Director Name] = Table1113[[#This Row],[Director Name]],Table1[imdb_score]),0.5)</f>
        <v>3.6</v>
      </c>
      <c r="I1709" cm="1">
        <f t="array" ref="I1709">PERCENTILE(IF(Table1[Director Name] = Table1113[[#This Row],[Director Name]],Table1[imdb_score]),0.75)</f>
        <v>3.6</v>
      </c>
      <c r="J1709" cm="1">
        <f t="array" ref="J1709">PERCENTILE(IF(Table1[Director Name] = Table1113[[#This Row],[Director Name]],Table1[imdb_score]),1)</f>
        <v>3.6</v>
      </c>
    </row>
    <row r="1710" spans="4:10" hidden="1">
      <c r="D1710" t="s">
        <v>4930</v>
      </c>
      <c r="E1710">
        <f>AVERAGEIF(Table1[Director Name],Table1113[[#This Row],[Director Name]],Table1[imdb_score])</f>
        <v>3.6</v>
      </c>
      <c r="F1710">
        <f>COUNTIF(Table1[Director Name],Table1113[[#This Row],[Director Name]])</f>
        <v>1</v>
      </c>
      <c r="G1710" cm="1">
        <f t="array" ref="G1710">PERCENTILE(IF(Table1[Director Name] = Table1113[[#This Row],[Director Name]],Table1[imdb_score]),0.25)</f>
        <v>3.6</v>
      </c>
      <c r="H1710" cm="1">
        <f t="array" ref="H1710">PERCENTILE(IF(Table1[Director Name] = Table1113[[#This Row],[Director Name]],Table1[imdb_score]),0.5)</f>
        <v>3.6</v>
      </c>
      <c r="I1710" cm="1">
        <f t="array" ref="I1710">PERCENTILE(IF(Table1[Director Name] = Table1113[[#This Row],[Director Name]],Table1[imdb_score]),0.75)</f>
        <v>3.6</v>
      </c>
      <c r="J1710" cm="1">
        <f t="array" ref="J1710">PERCENTILE(IF(Table1[Director Name] = Table1113[[#This Row],[Director Name]],Table1[imdb_score]),1)</f>
        <v>3.6</v>
      </c>
    </row>
    <row r="1711" spans="4:10" hidden="1">
      <c r="D1711" t="s">
        <v>5196</v>
      </c>
      <c r="E1711">
        <f>AVERAGEIF(Table1[Director Name],Table1113[[#This Row],[Director Name]],Table1[imdb_score])</f>
        <v>3.6</v>
      </c>
      <c r="F1711">
        <f>COUNTIF(Table1[Director Name],Table1113[[#This Row],[Director Name]])</f>
        <v>1</v>
      </c>
      <c r="G1711" cm="1">
        <f t="array" ref="G1711">PERCENTILE(IF(Table1[Director Name] = Table1113[[#This Row],[Director Name]],Table1[imdb_score]),0.25)</f>
        <v>3.6</v>
      </c>
      <c r="H1711" cm="1">
        <f t="array" ref="H1711">PERCENTILE(IF(Table1[Director Name] = Table1113[[#This Row],[Director Name]],Table1[imdb_score]),0.5)</f>
        <v>3.6</v>
      </c>
      <c r="I1711" cm="1">
        <f t="array" ref="I1711">PERCENTILE(IF(Table1[Director Name] = Table1113[[#This Row],[Director Name]],Table1[imdb_score]),0.75)</f>
        <v>3.6</v>
      </c>
      <c r="J1711" cm="1">
        <f t="array" ref="J1711">PERCENTILE(IF(Table1[Director Name] = Table1113[[#This Row],[Director Name]],Table1[imdb_score]),1)</f>
        <v>3.6</v>
      </c>
    </row>
    <row r="1712" spans="4:10" hidden="1">
      <c r="D1712" t="s">
        <v>6155</v>
      </c>
      <c r="E1712">
        <f>AVERAGEIF(Table1[Director Name],Table1113[[#This Row],[Director Name]],Table1[imdb_score])</f>
        <v>3.6</v>
      </c>
      <c r="F1712">
        <f>COUNTIF(Table1[Director Name],Table1113[[#This Row],[Director Name]])</f>
        <v>1</v>
      </c>
      <c r="G1712" cm="1">
        <f t="array" ref="G1712">PERCENTILE(IF(Table1[Director Name] = Table1113[[#This Row],[Director Name]],Table1[imdb_score]),0.25)</f>
        <v>3.6</v>
      </c>
      <c r="H1712" cm="1">
        <f t="array" ref="H1712">PERCENTILE(IF(Table1[Director Name] = Table1113[[#This Row],[Director Name]],Table1[imdb_score]),0.5)</f>
        <v>3.6</v>
      </c>
      <c r="I1712" cm="1">
        <f t="array" ref="I1712">PERCENTILE(IF(Table1[Director Name] = Table1113[[#This Row],[Director Name]],Table1[imdb_score]),0.75)</f>
        <v>3.6</v>
      </c>
      <c r="J1712" cm="1">
        <f t="array" ref="J1712">PERCENTILE(IF(Table1[Director Name] = Table1113[[#This Row],[Director Name]],Table1[imdb_score]),1)</f>
        <v>3.6</v>
      </c>
    </row>
    <row r="1713" spans="4:10" hidden="1">
      <c r="D1713" t="s">
        <v>6510</v>
      </c>
      <c r="E1713">
        <f>AVERAGEIF(Table1[Director Name],Table1113[[#This Row],[Director Name]],Table1[imdb_score])</f>
        <v>3.6</v>
      </c>
      <c r="F1713">
        <f>COUNTIF(Table1[Director Name],Table1113[[#This Row],[Director Name]])</f>
        <v>1</v>
      </c>
      <c r="G1713" cm="1">
        <f t="array" ref="G1713">PERCENTILE(IF(Table1[Director Name] = Table1113[[#This Row],[Director Name]],Table1[imdb_score]),0.25)</f>
        <v>3.6</v>
      </c>
      <c r="H1713" cm="1">
        <f t="array" ref="H1713">PERCENTILE(IF(Table1[Director Name] = Table1113[[#This Row],[Director Name]],Table1[imdb_score]),0.5)</f>
        <v>3.6</v>
      </c>
      <c r="I1713" cm="1">
        <f t="array" ref="I1713">PERCENTILE(IF(Table1[Director Name] = Table1113[[#This Row],[Director Name]],Table1[imdb_score]),0.75)</f>
        <v>3.6</v>
      </c>
      <c r="J1713" cm="1">
        <f t="array" ref="J1713">PERCENTILE(IF(Table1[Director Name] = Table1113[[#This Row],[Director Name]],Table1[imdb_score]),1)</f>
        <v>3.6</v>
      </c>
    </row>
    <row r="1714" spans="4:10" hidden="1">
      <c r="D1714" t="s">
        <v>1113</v>
      </c>
      <c r="E1714">
        <f>AVERAGEIF(Table1[Director Name],Table1113[[#This Row],[Director Name]],Table1[imdb_score])</f>
        <v>3.5333333333333332</v>
      </c>
      <c r="F1714">
        <f>COUNTIF(Table1[Director Name],Table1113[[#This Row],[Director Name]])</f>
        <v>3</v>
      </c>
      <c r="G1714" cm="1">
        <f t="array" ref="G1714">PERCENTILE(IF(Table1[Director Name] = Table1113[[#This Row],[Director Name]],Table1[imdb_score]),0.25)</f>
        <v>2.2000000000000002</v>
      </c>
      <c r="H1714" cm="1">
        <f t="array" ref="H1714">PERCENTILE(IF(Table1[Director Name] = Table1113[[#This Row],[Director Name]],Table1[imdb_score]),0.5)</f>
        <v>2.5</v>
      </c>
      <c r="I1714" cm="1">
        <f t="array" ref="I1714">PERCENTILE(IF(Table1[Director Name] = Table1113[[#This Row],[Director Name]],Table1[imdb_score]),0.75)</f>
        <v>4.3499999999999996</v>
      </c>
      <c r="J1714" cm="1">
        <f t="array" ref="J1714">PERCENTILE(IF(Table1[Director Name] = Table1113[[#This Row],[Director Name]],Table1[imdb_score]),1)</f>
        <v>6.2</v>
      </c>
    </row>
    <row r="1715" spans="4:10" hidden="1">
      <c r="D1715" t="s">
        <v>3405</v>
      </c>
      <c r="E1715">
        <f>AVERAGEIF(Table1[Director Name],Table1113[[#This Row],[Director Name]],Table1[imdb_score])</f>
        <v>3.5</v>
      </c>
      <c r="F1715">
        <f>COUNTIF(Table1[Director Name],Table1113[[#This Row],[Director Name]])</f>
        <v>1</v>
      </c>
      <c r="G1715" cm="1">
        <f t="array" ref="G1715">PERCENTILE(IF(Table1[Director Name] = Table1113[[#This Row],[Director Name]],Table1[imdb_score]),0.25)</f>
        <v>3.5</v>
      </c>
      <c r="H1715" cm="1">
        <f t="array" ref="H1715">PERCENTILE(IF(Table1[Director Name] = Table1113[[#This Row],[Director Name]],Table1[imdb_score]),0.5)</f>
        <v>3.5</v>
      </c>
      <c r="I1715" cm="1">
        <f t="array" ref="I1715">PERCENTILE(IF(Table1[Director Name] = Table1113[[#This Row],[Director Name]],Table1[imdb_score]),0.75)</f>
        <v>3.5</v>
      </c>
      <c r="J1715" cm="1">
        <f t="array" ref="J1715">PERCENTILE(IF(Table1[Director Name] = Table1113[[#This Row],[Director Name]],Table1[imdb_score]),1)</f>
        <v>3.5</v>
      </c>
    </row>
    <row r="1716" spans="4:10" hidden="1">
      <c r="D1716" t="s">
        <v>3342</v>
      </c>
      <c r="E1716">
        <f>AVERAGEIF(Table1[Director Name],Table1113[[#This Row],[Director Name]],Table1[imdb_score])</f>
        <v>3.5</v>
      </c>
      <c r="F1716">
        <f>COUNTIF(Table1[Director Name],Table1113[[#This Row],[Director Name]])</f>
        <v>1</v>
      </c>
      <c r="G1716" cm="1">
        <f t="array" ref="G1716">PERCENTILE(IF(Table1[Director Name] = Table1113[[#This Row],[Director Name]],Table1[imdb_score]),0.25)</f>
        <v>3.5</v>
      </c>
      <c r="H1716" cm="1">
        <f t="array" ref="H1716">PERCENTILE(IF(Table1[Director Name] = Table1113[[#This Row],[Director Name]],Table1[imdb_score]),0.5)</f>
        <v>3.5</v>
      </c>
      <c r="I1716" cm="1">
        <f t="array" ref="I1716">PERCENTILE(IF(Table1[Director Name] = Table1113[[#This Row],[Director Name]],Table1[imdb_score]),0.75)</f>
        <v>3.5</v>
      </c>
      <c r="J1716" cm="1">
        <f t="array" ref="J1716">PERCENTILE(IF(Table1[Director Name] = Table1113[[#This Row],[Director Name]],Table1[imdb_score]),1)</f>
        <v>3.5</v>
      </c>
    </row>
    <row r="1717" spans="4:10" hidden="1">
      <c r="D1717" t="s">
        <v>3851</v>
      </c>
      <c r="E1717">
        <f>AVERAGEIF(Table1[Director Name],Table1113[[#This Row],[Director Name]],Table1[imdb_score])</f>
        <v>3.5</v>
      </c>
      <c r="F1717">
        <f>COUNTIF(Table1[Director Name],Table1113[[#This Row],[Director Name]])</f>
        <v>1</v>
      </c>
      <c r="G1717" cm="1">
        <f t="array" ref="G1717">PERCENTILE(IF(Table1[Director Name] = Table1113[[#This Row],[Director Name]],Table1[imdb_score]),0.25)</f>
        <v>3.5</v>
      </c>
      <c r="H1717" cm="1">
        <f t="array" ref="H1717">PERCENTILE(IF(Table1[Director Name] = Table1113[[#This Row],[Director Name]],Table1[imdb_score]),0.5)</f>
        <v>3.5</v>
      </c>
      <c r="I1717" cm="1">
        <f t="array" ref="I1717">PERCENTILE(IF(Table1[Director Name] = Table1113[[#This Row],[Director Name]],Table1[imdb_score]),0.75)</f>
        <v>3.5</v>
      </c>
      <c r="J1717" cm="1">
        <f t="array" ref="J1717">PERCENTILE(IF(Table1[Director Name] = Table1113[[#This Row],[Director Name]],Table1[imdb_score]),1)</f>
        <v>3.5</v>
      </c>
    </row>
    <row r="1718" spans="4:10" hidden="1">
      <c r="D1718" t="s">
        <v>4429</v>
      </c>
      <c r="E1718">
        <f>AVERAGEIF(Table1[Director Name],Table1113[[#This Row],[Director Name]],Table1[imdb_score])</f>
        <v>3.5</v>
      </c>
      <c r="F1718">
        <f>COUNTIF(Table1[Director Name],Table1113[[#This Row],[Director Name]])</f>
        <v>1</v>
      </c>
      <c r="G1718" cm="1">
        <f t="array" ref="G1718">PERCENTILE(IF(Table1[Director Name] = Table1113[[#This Row],[Director Name]],Table1[imdb_score]),0.25)</f>
        <v>3.5</v>
      </c>
      <c r="H1718" cm="1">
        <f t="array" ref="H1718">PERCENTILE(IF(Table1[Director Name] = Table1113[[#This Row],[Director Name]],Table1[imdb_score]),0.5)</f>
        <v>3.5</v>
      </c>
      <c r="I1718" cm="1">
        <f t="array" ref="I1718">PERCENTILE(IF(Table1[Director Name] = Table1113[[#This Row],[Director Name]],Table1[imdb_score]),0.75)</f>
        <v>3.5</v>
      </c>
      <c r="J1718" cm="1">
        <f t="array" ref="J1718">PERCENTILE(IF(Table1[Director Name] = Table1113[[#This Row],[Director Name]],Table1[imdb_score]),1)</f>
        <v>3.5</v>
      </c>
    </row>
    <row r="1719" spans="4:10" hidden="1">
      <c r="D1719" t="s">
        <v>5970</v>
      </c>
      <c r="E1719">
        <f>AVERAGEIF(Table1[Director Name],Table1113[[#This Row],[Director Name]],Table1[imdb_score])</f>
        <v>3.5</v>
      </c>
      <c r="F1719">
        <f>COUNTIF(Table1[Director Name],Table1113[[#This Row],[Director Name]])</f>
        <v>1</v>
      </c>
      <c r="G1719" cm="1">
        <f t="array" ref="G1719">PERCENTILE(IF(Table1[Director Name] = Table1113[[#This Row],[Director Name]],Table1[imdb_score]),0.25)</f>
        <v>3.5</v>
      </c>
      <c r="H1719" cm="1">
        <f t="array" ref="H1719">PERCENTILE(IF(Table1[Director Name] = Table1113[[#This Row],[Director Name]],Table1[imdb_score]),0.5)</f>
        <v>3.5</v>
      </c>
      <c r="I1719" cm="1">
        <f t="array" ref="I1719">PERCENTILE(IF(Table1[Director Name] = Table1113[[#This Row],[Director Name]],Table1[imdb_score]),0.75)</f>
        <v>3.5</v>
      </c>
      <c r="J1719" cm="1">
        <f t="array" ref="J1719">PERCENTILE(IF(Table1[Director Name] = Table1113[[#This Row],[Director Name]],Table1[imdb_score]),1)</f>
        <v>3.5</v>
      </c>
    </row>
    <row r="1720" spans="4:10" hidden="1">
      <c r="D1720" t="s">
        <v>4455</v>
      </c>
      <c r="E1720">
        <f>AVERAGEIF(Table1[Director Name],Table1113[[#This Row],[Director Name]],Table1[imdb_score])</f>
        <v>3.4</v>
      </c>
      <c r="F1720">
        <f>COUNTIF(Table1[Director Name],Table1113[[#This Row],[Director Name]])</f>
        <v>1</v>
      </c>
      <c r="G1720" cm="1">
        <f t="array" ref="G1720">PERCENTILE(IF(Table1[Director Name] = Table1113[[#This Row],[Director Name]],Table1[imdb_score]),0.25)</f>
        <v>3.4</v>
      </c>
      <c r="H1720" cm="1">
        <f t="array" ref="H1720">PERCENTILE(IF(Table1[Director Name] = Table1113[[#This Row],[Director Name]],Table1[imdb_score]),0.5)</f>
        <v>3.4</v>
      </c>
      <c r="I1720" cm="1">
        <f t="array" ref="I1720">PERCENTILE(IF(Table1[Director Name] = Table1113[[#This Row],[Director Name]],Table1[imdb_score]),0.75)</f>
        <v>3.4</v>
      </c>
      <c r="J1720" cm="1">
        <f t="array" ref="J1720">PERCENTILE(IF(Table1[Director Name] = Table1113[[#This Row],[Director Name]],Table1[imdb_score]),1)</f>
        <v>3.4</v>
      </c>
    </row>
    <row r="1721" spans="4:10" hidden="1">
      <c r="D1721" t="s">
        <v>5942</v>
      </c>
      <c r="E1721">
        <f>AVERAGEIF(Table1[Director Name],Table1113[[#This Row],[Director Name]],Table1[imdb_score])</f>
        <v>3.4</v>
      </c>
      <c r="F1721">
        <f>COUNTIF(Table1[Director Name],Table1113[[#This Row],[Director Name]])</f>
        <v>1</v>
      </c>
      <c r="G1721" cm="1">
        <f t="array" ref="G1721">PERCENTILE(IF(Table1[Director Name] = Table1113[[#This Row],[Director Name]],Table1[imdb_score]),0.25)</f>
        <v>3.4</v>
      </c>
      <c r="H1721" cm="1">
        <f t="array" ref="H1721">PERCENTILE(IF(Table1[Director Name] = Table1113[[#This Row],[Director Name]],Table1[imdb_score]),0.5)</f>
        <v>3.4</v>
      </c>
      <c r="I1721" cm="1">
        <f t="array" ref="I1721">PERCENTILE(IF(Table1[Director Name] = Table1113[[#This Row],[Director Name]],Table1[imdb_score]),0.75)</f>
        <v>3.4</v>
      </c>
      <c r="J1721" cm="1">
        <f t="array" ref="J1721">PERCENTILE(IF(Table1[Director Name] = Table1113[[#This Row],[Director Name]],Table1[imdb_score]),1)</f>
        <v>3.4</v>
      </c>
    </row>
    <row r="1722" spans="4:10" hidden="1">
      <c r="D1722" t="s">
        <v>2457</v>
      </c>
      <c r="E1722">
        <f>AVERAGEIF(Table1[Director Name],Table1113[[#This Row],[Director Name]],Table1[imdb_score])</f>
        <v>3.3</v>
      </c>
      <c r="F1722">
        <f>COUNTIF(Table1[Director Name],Table1113[[#This Row],[Director Name]])</f>
        <v>2</v>
      </c>
      <c r="G1722" cm="1">
        <f t="array" ref="G1722">PERCENTILE(IF(Table1[Director Name] = Table1113[[#This Row],[Director Name]],Table1[imdb_score]),0.25)</f>
        <v>2.65</v>
      </c>
      <c r="H1722" cm="1">
        <f t="array" ref="H1722">PERCENTILE(IF(Table1[Director Name] = Table1113[[#This Row],[Director Name]],Table1[imdb_score]),0.5)</f>
        <v>3.3</v>
      </c>
      <c r="I1722" cm="1">
        <f t="array" ref="I1722">PERCENTILE(IF(Table1[Director Name] = Table1113[[#This Row],[Director Name]],Table1[imdb_score]),0.75)</f>
        <v>3.9499999999999997</v>
      </c>
      <c r="J1722" cm="1">
        <f t="array" ref="J1722">PERCENTILE(IF(Table1[Director Name] = Table1113[[#This Row],[Director Name]],Table1[imdb_score]),1)</f>
        <v>4.5999999999999996</v>
      </c>
    </row>
    <row r="1723" spans="4:10" hidden="1">
      <c r="D1723" t="s">
        <v>3244</v>
      </c>
      <c r="E1723">
        <f>AVERAGEIF(Table1[Director Name],Table1113[[#This Row],[Director Name]],Table1[imdb_score])</f>
        <v>3.3</v>
      </c>
      <c r="F1723">
        <f>COUNTIF(Table1[Director Name],Table1113[[#This Row],[Director Name]])</f>
        <v>1</v>
      </c>
      <c r="G1723" cm="1">
        <f t="array" ref="G1723">PERCENTILE(IF(Table1[Director Name] = Table1113[[#This Row],[Director Name]],Table1[imdb_score]),0.25)</f>
        <v>3.3</v>
      </c>
      <c r="H1723" cm="1">
        <f t="array" ref="H1723">PERCENTILE(IF(Table1[Director Name] = Table1113[[#This Row],[Director Name]],Table1[imdb_score]),0.5)</f>
        <v>3.3</v>
      </c>
      <c r="I1723" cm="1">
        <f t="array" ref="I1723">PERCENTILE(IF(Table1[Director Name] = Table1113[[#This Row],[Director Name]],Table1[imdb_score]),0.75)</f>
        <v>3.3</v>
      </c>
      <c r="J1723" cm="1">
        <f t="array" ref="J1723">PERCENTILE(IF(Table1[Director Name] = Table1113[[#This Row],[Director Name]],Table1[imdb_score]),1)</f>
        <v>3.3</v>
      </c>
    </row>
    <row r="1724" spans="4:10" hidden="1">
      <c r="D1724" t="s">
        <v>3402</v>
      </c>
      <c r="E1724">
        <f>AVERAGEIF(Table1[Director Name],Table1113[[#This Row],[Director Name]],Table1[imdb_score])</f>
        <v>3.3</v>
      </c>
      <c r="F1724">
        <f>COUNTIF(Table1[Director Name],Table1113[[#This Row],[Director Name]])</f>
        <v>1</v>
      </c>
      <c r="G1724" cm="1">
        <f t="array" ref="G1724">PERCENTILE(IF(Table1[Director Name] = Table1113[[#This Row],[Director Name]],Table1[imdb_score]),0.25)</f>
        <v>3.3</v>
      </c>
      <c r="H1724" cm="1">
        <f t="array" ref="H1724">PERCENTILE(IF(Table1[Director Name] = Table1113[[#This Row],[Director Name]],Table1[imdb_score]),0.5)</f>
        <v>3.3</v>
      </c>
      <c r="I1724" cm="1">
        <f t="array" ref="I1724">PERCENTILE(IF(Table1[Director Name] = Table1113[[#This Row],[Director Name]],Table1[imdb_score]),0.75)</f>
        <v>3.3</v>
      </c>
      <c r="J1724" cm="1">
        <f t="array" ref="J1724">PERCENTILE(IF(Table1[Director Name] = Table1113[[#This Row],[Director Name]],Table1[imdb_score]),1)</f>
        <v>3.3</v>
      </c>
    </row>
    <row r="1725" spans="4:10" hidden="1">
      <c r="D1725" t="s">
        <v>3533</v>
      </c>
      <c r="E1725">
        <f>AVERAGEIF(Table1[Director Name],Table1113[[#This Row],[Director Name]],Table1[imdb_score])</f>
        <v>3.3</v>
      </c>
      <c r="F1725">
        <f>COUNTIF(Table1[Director Name],Table1113[[#This Row],[Director Name]])</f>
        <v>1</v>
      </c>
      <c r="G1725" cm="1">
        <f t="array" ref="G1725">PERCENTILE(IF(Table1[Director Name] = Table1113[[#This Row],[Director Name]],Table1[imdb_score]),0.25)</f>
        <v>3.3</v>
      </c>
      <c r="H1725" cm="1">
        <f t="array" ref="H1725">PERCENTILE(IF(Table1[Director Name] = Table1113[[#This Row],[Director Name]],Table1[imdb_score]),0.5)</f>
        <v>3.3</v>
      </c>
      <c r="I1725" cm="1">
        <f t="array" ref="I1725">PERCENTILE(IF(Table1[Director Name] = Table1113[[#This Row],[Director Name]],Table1[imdb_score]),0.75)</f>
        <v>3.3</v>
      </c>
      <c r="J1725" cm="1">
        <f t="array" ref="J1725">PERCENTILE(IF(Table1[Director Name] = Table1113[[#This Row],[Director Name]],Table1[imdb_score]),1)</f>
        <v>3.3</v>
      </c>
    </row>
    <row r="1726" spans="4:10" hidden="1">
      <c r="D1726" t="s">
        <v>4355</v>
      </c>
      <c r="E1726">
        <f>AVERAGEIF(Table1[Director Name],Table1113[[#This Row],[Director Name]],Table1[imdb_score])</f>
        <v>3.3</v>
      </c>
      <c r="F1726">
        <f>COUNTIF(Table1[Director Name],Table1113[[#This Row],[Director Name]])</f>
        <v>1</v>
      </c>
      <c r="G1726" cm="1">
        <f t="array" ref="G1726">PERCENTILE(IF(Table1[Director Name] = Table1113[[#This Row],[Director Name]],Table1[imdb_score]),0.25)</f>
        <v>3.3</v>
      </c>
      <c r="H1726" cm="1">
        <f t="array" ref="H1726">PERCENTILE(IF(Table1[Director Name] = Table1113[[#This Row],[Director Name]],Table1[imdb_score]),0.5)</f>
        <v>3.3</v>
      </c>
      <c r="I1726" cm="1">
        <f t="array" ref="I1726">PERCENTILE(IF(Table1[Director Name] = Table1113[[#This Row],[Director Name]],Table1[imdb_score]),0.75)</f>
        <v>3.3</v>
      </c>
      <c r="J1726" cm="1">
        <f t="array" ref="J1726">PERCENTILE(IF(Table1[Director Name] = Table1113[[#This Row],[Director Name]],Table1[imdb_score]),1)</f>
        <v>3.3</v>
      </c>
    </row>
    <row r="1727" spans="4:10" hidden="1">
      <c r="D1727" t="s">
        <v>5108</v>
      </c>
      <c r="E1727">
        <f>AVERAGEIF(Table1[Director Name],Table1113[[#This Row],[Director Name]],Table1[imdb_score])</f>
        <v>3.3</v>
      </c>
      <c r="F1727">
        <f>COUNTIF(Table1[Director Name],Table1113[[#This Row],[Director Name]])</f>
        <v>1</v>
      </c>
      <c r="G1727" cm="1">
        <f t="array" ref="G1727">PERCENTILE(IF(Table1[Director Name] = Table1113[[#This Row],[Director Name]],Table1[imdb_score]),0.25)</f>
        <v>3.3</v>
      </c>
      <c r="H1727" cm="1">
        <f t="array" ref="H1727">PERCENTILE(IF(Table1[Director Name] = Table1113[[#This Row],[Director Name]],Table1[imdb_score]),0.5)</f>
        <v>3.3</v>
      </c>
      <c r="I1727" cm="1">
        <f t="array" ref="I1727">PERCENTILE(IF(Table1[Director Name] = Table1113[[#This Row],[Director Name]],Table1[imdb_score]),0.75)</f>
        <v>3.3</v>
      </c>
      <c r="J1727" cm="1">
        <f t="array" ref="J1727">PERCENTILE(IF(Table1[Director Name] = Table1113[[#This Row],[Director Name]],Table1[imdb_score]),1)</f>
        <v>3.3</v>
      </c>
    </row>
    <row r="1728" spans="4:10" hidden="1">
      <c r="D1728" t="s">
        <v>3960</v>
      </c>
      <c r="E1728">
        <f>AVERAGEIF(Table1[Director Name],Table1113[[#This Row],[Director Name]],Table1[imdb_score])</f>
        <v>3.3</v>
      </c>
      <c r="F1728">
        <f>COUNTIF(Table1[Director Name],Table1113[[#This Row],[Director Name]])</f>
        <v>1</v>
      </c>
      <c r="G1728" cm="1">
        <f t="array" ref="G1728">PERCENTILE(IF(Table1[Director Name] = Table1113[[#This Row],[Director Name]],Table1[imdb_score]),0.25)</f>
        <v>3.3</v>
      </c>
      <c r="H1728" cm="1">
        <f t="array" ref="H1728">PERCENTILE(IF(Table1[Director Name] = Table1113[[#This Row],[Director Name]],Table1[imdb_score]),0.5)</f>
        <v>3.3</v>
      </c>
      <c r="I1728" cm="1">
        <f t="array" ref="I1728">PERCENTILE(IF(Table1[Director Name] = Table1113[[#This Row],[Director Name]],Table1[imdb_score]),0.75)</f>
        <v>3.3</v>
      </c>
      <c r="J1728" cm="1">
        <f t="array" ref="J1728">PERCENTILE(IF(Table1[Director Name] = Table1113[[#This Row],[Director Name]],Table1[imdb_score]),1)</f>
        <v>3.3</v>
      </c>
    </row>
    <row r="1729" spans="4:10" hidden="1">
      <c r="D1729" t="s">
        <v>5826</v>
      </c>
      <c r="E1729">
        <f>AVERAGEIF(Table1[Director Name],Table1113[[#This Row],[Director Name]],Table1[imdb_score])</f>
        <v>3.3</v>
      </c>
      <c r="F1729">
        <f>COUNTIF(Table1[Director Name],Table1113[[#This Row],[Director Name]])</f>
        <v>1</v>
      </c>
      <c r="G1729" cm="1">
        <f t="array" ref="G1729">PERCENTILE(IF(Table1[Director Name] = Table1113[[#This Row],[Director Name]],Table1[imdb_score]),0.25)</f>
        <v>3.3</v>
      </c>
      <c r="H1729" cm="1">
        <f t="array" ref="H1729">PERCENTILE(IF(Table1[Director Name] = Table1113[[#This Row],[Director Name]],Table1[imdb_score]),0.5)</f>
        <v>3.3</v>
      </c>
      <c r="I1729" cm="1">
        <f t="array" ref="I1729">PERCENTILE(IF(Table1[Director Name] = Table1113[[#This Row],[Director Name]],Table1[imdb_score]),0.75)</f>
        <v>3.3</v>
      </c>
      <c r="J1729" cm="1">
        <f t="array" ref="J1729">PERCENTILE(IF(Table1[Director Name] = Table1113[[#This Row],[Director Name]],Table1[imdb_score]),1)</f>
        <v>3.3</v>
      </c>
    </row>
    <row r="1730" spans="4:10" hidden="1">
      <c r="D1730" t="s">
        <v>6355</v>
      </c>
      <c r="E1730">
        <f>AVERAGEIF(Table1[Director Name],Table1113[[#This Row],[Director Name]],Table1[imdb_score])</f>
        <v>3.3</v>
      </c>
      <c r="F1730">
        <f>COUNTIF(Table1[Director Name],Table1113[[#This Row],[Director Name]])</f>
        <v>1</v>
      </c>
      <c r="G1730" cm="1">
        <f t="array" ref="G1730">PERCENTILE(IF(Table1[Director Name] = Table1113[[#This Row],[Director Name]],Table1[imdb_score]),0.25)</f>
        <v>3.3</v>
      </c>
      <c r="H1730" cm="1">
        <f t="array" ref="H1730">PERCENTILE(IF(Table1[Director Name] = Table1113[[#This Row],[Director Name]],Table1[imdb_score]),0.5)</f>
        <v>3.3</v>
      </c>
      <c r="I1730" cm="1">
        <f t="array" ref="I1730">PERCENTILE(IF(Table1[Director Name] = Table1113[[#This Row],[Director Name]],Table1[imdb_score]),0.75)</f>
        <v>3.3</v>
      </c>
      <c r="J1730" cm="1">
        <f t="array" ref="J1730">PERCENTILE(IF(Table1[Director Name] = Table1113[[#This Row],[Director Name]],Table1[imdb_score]),1)</f>
        <v>3.3</v>
      </c>
    </row>
    <row r="1731" spans="4:10" hidden="1">
      <c r="D1731" t="s">
        <v>3754</v>
      </c>
      <c r="E1731">
        <f>AVERAGEIF(Table1[Director Name],Table1113[[#This Row],[Director Name]],Table1[imdb_score])</f>
        <v>3.2</v>
      </c>
      <c r="F1731">
        <f>COUNTIF(Table1[Director Name],Table1113[[#This Row],[Director Name]])</f>
        <v>1</v>
      </c>
      <c r="G1731" cm="1">
        <f t="array" ref="G1731">PERCENTILE(IF(Table1[Director Name] = Table1113[[#This Row],[Director Name]],Table1[imdb_score]),0.25)</f>
        <v>3.2</v>
      </c>
      <c r="H1731" cm="1">
        <f t="array" ref="H1731">PERCENTILE(IF(Table1[Director Name] = Table1113[[#This Row],[Director Name]],Table1[imdb_score]),0.5)</f>
        <v>3.2</v>
      </c>
      <c r="I1731" cm="1">
        <f t="array" ref="I1731">PERCENTILE(IF(Table1[Director Name] = Table1113[[#This Row],[Director Name]],Table1[imdb_score]),0.75)</f>
        <v>3.2</v>
      </c>
      <c r="J1731" cm="1">
        <f t="array" ref="J1731">PERCENTILE(IF(Table1[Director Name] = Table1113[[#This Row],[Director Name]],Table1[imdb_score]),1)</f>
        <v>3.2</v>
      </c>
    </row>
    <row r="1732" spans="4:10" hidden="1">
      <c r="D1732" t="s">
        <v>3144</v>
      </c>
      <c r="E1732">
        <f>AVERAGEIF(Table1[Director Name],Table1113[[#This Row],[Director Name]],Table1[imdb_score])</f>
        <v>3.1</v>
      </c>
      <c r="F1732">
        <f>COUNTIF(Table1[Director Name],Table1113[[#This Row],[Director Name]])</f>
        <v>2</v>
      </c>
      <c r="G1732" cm="1">
        <f t="array" ref="G1732">PERCENTILE(IF(Table1[Director Name] = Table1113[[#This Row],[Director Name]],Table1[imdb_score]),0.25)</f>
        <v>3.1</v>
      </c>
      <c r="H1732" cm="1">
        <f t="array" ref="H1732">PERCENTILE(IF(Table1[Director Name] = Table1113[[#This Row],[Director Name]],Table1[imdb_score]),0.5)</f>
        <v>3.1</v>
      </c>
      <c r="I1732" cm="1">
        <f t="array" ref="I1732">PERCENTILE(IF(Table1[Director Name] = Table1113[[#This Row],[Director Name]],Table1[imdb_score]),0.75)</f>
        <v>3.1</v>
      </c>
      <c r="J1732" cm="1">
        <f t="array" ref="J1732">PERCENTILE(IF(Table1[Director Name] = Table1113[[#This Row],[Director Name]],Table1[imdb_score]),1)</f>
        <v>3.1</v>
      </c>
    </row>
    <row r="1733" spans="4:10" hidden="1">
      <c r="D1733" t="s">
        <v>3668</v>
      </c>
      <c r="E1733">
        <f>AVERAGEIF(Table1[Director Name],Table1113[[#This Row],[Director Name]],Table1[imdb_score])</f>
        <v>3.1</v>
      </c>
      <c r="F1733">
        <f>COUNTIF(Table1[Director Name],Table1113[[#This Row],[Director Name]])</f>
        <v>1</v>
      </c>
      <c r="G1733" cm="1">
        <f t="array" ref="G1733">PERCENTILE(IF(Table1[Director Name] = Table1113[[#This Row],[Director Name]],Table1[imdb_score]),0.25)</f>
        <v>3.1</v>
      </c>
      <c r="H1733" cm="1">
        <f t="array" ref="H1733">PERCENTILE(IF(Table1[Director Name] = Table1113[[#This Row],[Director Name]],Table1[imdb_score]),0.5)</f>
        <v>3.1</v>
      </c>
      <c r="I1733" cm="1">
        <f t="array" ref="I1733">PERCENTILE(IF(Table1[Director Name] = Table1113[[#This Row],[Director Name]],Table1[imdb_score]),0.75)</f>
        <v>3.1</v>
      </c>
      <c r="J1733" cm="1">
        <f t="array" ref="J1733">PERCENTILE(IF(Table1[Director Name] = Table1113[[#This Row],[Director Name]],Table1[imdb_score]),1)</f>
        <v>3.1</v>
      </c>
    </row>
    <row r="1734" spans="4:10" hidden="1">
      <c r="D1734" t="s">
        <v>5324</v>
      </c>
      <c r="E1734">
        <f>AVERAGEIF(Table1[Director Name],Table1113[[#This Row],[Director Name]],Table1[imdb_score])</f>
        <v>3.1</v>
      </c>
      <c r="F1734">
        <f>COUNTIF(Table1[Director Name],Table1113[[#This Row],[Director Name]])</f>
        <v>1</v>
      </c>
      <c r="G1734" cm="1">
        <f t="array" ref="G1734">PERCENTILE(IF(Table1[Director Name] = Table1113[[#This Row],[Director Name]],Table1[imdb_score]),0.25)</f>
        <v>3.1</v>
      </c>
      <c r="H1734" cm="1">
        <f t="array" ref="H1734">PERCENTILE(IF(Table1[Director Name] = Table1113[[#This Row],[Director Name]],Table1[imdb_score]),0.5)</f>
        <v>3.1</v>
      </c>
      <c r="I1734" cm="1">
        <f t="array" ref="I1734">PERCENTILE(IF(Table1[Director Name] = Table1113[[#This Row],[Director Name]],Table1[imdb_score]),0.75)</f>
        <v>3.1</v>
      </c>
      <c r="J1734" cm="1">
        <f t="array" ref="J1734">PERCENTILE(IF(Table1[Director Name] = Table1113[[#This Row],[Director Name]],Table1[imdb_score]),1)</f>
        <v>3.1</v>
      </c>
    </row>
    <row r="1735" spans="4:10" hidden="1">
      <c r="D1735" t="s">
        <v>2203</v>
      </c>
      <c r="E1735">
        <f>AVERAGEIF(Table1[Director Name],Table1113[[#This Row],[Director Name]],Table1[imdb_score])</f>
        <v>3</v>
      </c>
      <c r="F1735">
        <f>COUNTIF(Table1[Director Name],Table1113[[#This Row],[Director Name]])</f>
        <v>3</v>
      </c>
      <c r="G1735" cm="1">
        <f t="array" ref="G1735">PERCENTILE(IF(Table1[Director Name] = Table1113[[#This Row],[Director Name]],Table1[imdb_score]),0.25)</f>
        <v>2.5999999999999996</v>
      </c>
      <c r="H1735" cm="1">
        <f t="array" ref="H1735">PERCENTILE(IF(Table1[Director Name] = Table1113[[#This Row],[Director Name]],Table1[imdb_score]),0.5)</f>
        <v>2.9</v>
      </c>
      <c r="I1735" cm="1">
        <f t="array" ref="I1735">PERCENTILE(IF(Table1[Director Name] = Table1113[[#This Row],[Director Name]],Table1[imdb_score]),0.75)</f>
        <v>3.3499999999999996</v>
      </c>
      <c r="J1735" cm="1">
        <f t="array" ref="J1735">PERCENTILE(IF(Table1[Director Name] = Table1113[[#This Row],[Director Name]],Table1[imdb_score]),1)</f>
        <v>3.8</v>
      </c>
    </row>
    <row r="1736" spans="4:10" hidden="1">
      <c r="D1736" t="s">
        <v>4709</v>
      </c>
      <c r="E1736">
        <f>AVERAGEIF(Table1[Director Name],Table1113[[#This Row],[Director Name]],Table1[imdb_score])</f>
        <v>3</v>
      </c>
      <c r="F1736">
        <f>COUNTIF(Table1[Director Name],Table1113[[#This Row],[Director Name]])</f>
        <v>1</v>
      </c>
      <c r="G1736" cm="1">
        <f t="array" ref="G1736">PERCENTILE(IF(Table1[Director Name] = Table1113[[#This Row],[Director Name]],Table1[imdb_score]),0.25)</f>
        <v>3</v>
      </c>
      <c r="H1736" cm="1">
        <f t="array" ref="H1736">PERCENTILE(IF(Table1[Director Name] = Table1113[[#This Row],[Director Name]],Table1[imdb_score]),0.5)</f>
        <v>3</v>
      </c>
      <c r="I1736" cm="1">
        <f t="array" ref="I1736">PERCENTILE(IF(Table1[Director Name] = Table1113[[#This Row],[Director Name]],Table1[imdb_score]),0.75)</f>
        <v>3</v>
      </c>
      <c r="J1736" cm="1">
        <f t="array" ref="J1736">PERCENTILE(IF(Table1[Director Name] = Table1113[[#This Row],[Director Name]],Table1[imdb_score]),1)</f>
        <v>3</v>
      </c>
    </row>
    <row r="1737" spans="4:10" hidden="1">
      <c r="D1737" t="s">
        <v>5637</v>
      </c>
      <c r="E1737">
        <f>AVERAGEIF(Table1[Director Name],Table1113[[#This Row],[Director Name]],Table1[imdb_score])</f>
        <v>3</v>
      </c>
      <c r="F1737">
        <f>COUNTIF(Table1[Director Name],Table1113[[#This Row],[Director Name]])</f>
        <v>1</v>
      </c>
      <c r="G1737" cm="1">
        <f t="array" ref="G1737">PERCENTILE(IF(Table1[Director Name] = Table1113[[#This Row],[Director Name]],Table1[imdb_score]),0.25)</f>
        <v>3</v>
      </c>
      <c r="H1737" cm="1">
        <f t="array" ref="H1737">PERCENTILE(IF(Table1[Director Name] = Table1113[[#This Row],[Director Name]],Table1[imdb_score]),0.5)</f>
        <v>3</v>
      </c>
      <c r="I1737" cm="1">
        <f t="array" ref="I1737">PERCENTILE(IF(Table1[Director Name] = Table1113[[#This Row],[Director Name]],Table1[imdb_score]),0.75)</f>
        <v>3</v>
      </c>
      <c r="J1737" cm="1">
        <f t="array" ref="J1737">PERCENTILE(IF(Table1[Director Name] = Table1113[[#This Row],[Director Name]],Table1[imdb_score]),1)</f>
        <v>3</v>
      </c>
    </row>
    <row r="1738" spans="4:10" hidden="1">
      <c r="D1738" t="s">
        <v>4308</v>
      </c>
      <c r="E1738">
        <f>AVERAGEIF(Table1[Director Name],Table1113[[#This Row],[Director Name]],Table1[imdb_score])</f>
        <v>2.9</v>
      </c>
      <c r="F1738">
        <f>COUNTIF(Table1[Director Name],Table1113[[#This Row],[Director Name]])</f>
        <v>1</v>
      </c>
      <c r="G1738" cm="1">
        <f t="array" ref="G1738">PERCENTILE(IF(Table1[Director Name] = Table1113[[#This Row],[Director Name]],Table1[imdb_score]),0.25)</f>
        <v>2.9</v>
      </c>
      <c r="H1738" cm="1">
        <f t="array" ref="H1738">PERCENTILE(IF(Table1[Director Name] = Table1113[[#This Row],[Director Name]],Table1[imdb_score]),0.5)</f>
        <v>2.9</v>
      </c>
      <c r="I1738" cm="1">
        <f t="array" ref="I1738">PERCENTILE(IF(Table1[Director Name] = Table1113[[#This Row],[Director Name]],Table1[imdb_score]),0.75)</f>
        <v>2.9</v>
      </c>
      <c r="J1738" cm="1">
        <f t="array" ref="J1738">PERCENTILE(IF(Table1[Director Name] = Table1113[[#This Row],[Director Name]],Table1[imdb_score]),1)</f>
        <v>2.9</v>
      </c>
    </row>
    <row r="1739" spans="4:10" hidden="1">
      <c r="D1739" t="s">
        <v>3938</v>
      </c>
      <c r="E1739">
        <f>AVERAGEIF(Table1[Director Name],Table1113[[#This Row],[Director Name]],Table1[imdb_score])</f>
        <v>2.8</v>
      </c>
      <c r="F1739">
        <f>COUNTIF(Table1[Director Name],Table1113[[#This Row],[Director Name]])</f>
        <v>1</v>
      </c>
      <c r="G1739" cm="1">
        <f t="array" ref="G1739">PERCENTILE(IF(Table1[Director Name] = Table1113[[#This Row],[Director Name]],Table1[imdb_score]),0.25)</f>
        <v>2.8</v>
      </c>
      <c r="H1739" cm="1">
        <f t="array" ref="H1739">PERCENTILE(IF(Table1[Director Name] = Table1113[[#This Row],[Director Name]],Table1[imdb_score]),0.5)</f>
        <v>2.8</v>
      </c>
      <c r="I1739" cm="1">
        <f t="array" ref="I1739">PERCENTILE(IF(Table1[Director Name] = Table1113[[#This Row],[Director Name]],Table1[imdb_score]),0.75)</f>
        <v>2.8</v>
      </c>
      <c r="J1739" cm="1">
        <f t="array" ref="J1739">PERCENTILE(IF(Table1[Director Name] = Table1113[[#This Row],[Director Name]],Table1[imdb_score]),1)</f>
        <v>2.8</v>
      </c>
    </row>
    <row r="1740" spans="4:10" hidden="1">
      <c r="D1740" t="s">
        <v>4958</v>
      </c>
      <c r="E1740">
        <f>AVERAGEIF(Table1[Director Name],Table1113[[#This Row],[Director Name]],Table1[imdb_score])</f>
        <v>2.8</v>
      </c>
      <c r="F1740">
        <f>COUNTIF(Table1[Director Name],Table1113[[#This Row],[Director Name]])</f>
        <v>1</v>
      </c>
      <c r="G1740" cm="1">
        <f t="array" ref="G1740">PERCENTILE(IF(Table1[Director Name] = Table1113[[#This Row],[Director Name]],Table1[imdb_score]),0.25)</f>
        <v>2.8</v>
      </c>
      <c r="H1740" cm="1">
        <f t="array" ref="H1740">PERCENTILE(IF(Table1[Director Name] = Table1113[[#This Row],[Director Name]],Table1[imdb_score]),0.5)</f>
        <v>2.8</v>
      </c>
      <c r="I1740" cm="1">
        <f t="array" ref="I1740">PERCENTILE(IF(Table1[Director Name] = Table1113[[#This Row],[Director Name]],Table1[imdb_score]),0.75)</f>
        <v>2.8</v>
      </c>
      <c r="J1740" cm="1">
        <f t="array" ref="J1740">PERCENTILE(IF(Table1[Director Name] = Table1113[[#This Row],[Director Name]],Table1[imdb_score]),1)</f>
        <v>2.8</v>
      </c>
    </row>
    <row r="1741" spans="4:10" hidden="1">
      <c r="D1741" t="s">
        <v>5059</v>
      </c>
      <c r="E1741">
        <f>AVERAGEIF(Table1[Director Name],Table1113[[#This Row],[Director Name]],Table1[imdb_score])</f>
        <v>2.8</v>
      </c>
      <c r="F1741">
        <f>COUNTIF(Table1[Director Name],Table1113[[#This Row],[Director Name]])</f>
        <v>1</v>
      </c>
      <c r="G1741" cm="1">
        <f t="array" ref="G1741">PERCENTILE(IF(Table1[Director Name] = Table1113[[#This Row],[Director Name]],Table1[imdb_score]),0.25)</f>
        <v>2.8</v>
      </c>
      <c r="H1741" cm="1">
        <f t="array" ref="H1741">PERCENTILE(IF(Table1[Director Name] = Table1113[[#This Row],[Director Name]],Table1[imdb_score]),0.5)</f>
        <v>2.8</v>
      </c>
      <c r="I1741" cm="1">
        <f t="array" ref="I1741">PERCENTILE(IF(Table1[Director Name] = Table1113[[#This Row],[Director Name]],Table1[imdb_score]),0.75)</f>
        <v>2.8</v>
      </c>
      <c r="J1741" cm="1">
        <f t="array" ref="J1741">PERCENTILE(IF(Table1[Director Name] = Table1113[[#This Row],[Director Name]],Table1[imdb_score]),1)</f>
        <v>2.8</v>
      </c>
    </row>
    <row r="1742" spans="4:10" hidden="1">
      <c r="D1742" t="s">
        <v>6215</v>
      </c>
      <c r="E1742">
        <f>AVERAGEIF(Table1[Director Name],Table1113[[#This Row],[Director Name]],Table1[imdb_score])</f>
        <v>2.8</v>
      </c>
      <c r="F1742">
        <f>COUNTIF(Table1[Director Name],Table1113[[#This Row],[Director Name]])</f>
        <v>1</v>
      </c>
      <c r="G1742" cm="1">
        <f t="array" ref="G1742">PERCENTILE(IF(Table1[Director Name] = Table1113[[#This Row],[Director Name]],Table1[imdb_score]),0.25)</f>
        <v>2.8</v>
      </c>
      <c r="H1742" cm="1">
        <f t="array" ref="H1742">PERCENTILE(IF(Table1[Director Name] = Table1113[[#This Row],[Director Name]],Table1[imdb_score]),0.5)</f>
        <v>2.8</v>
      </c>
      <c r="I1742" cm="1">
        <f t="array" ref="I1742">PERCENTILE(IF(Table1[Director Name] = Table1113[[#This Row],[Director Name]],Table1[imdb_score]),0.75)</f>
        <v>2.8</v>
      </c>
      <c r="J1742" cm="1">
        <f t="array" ref="J1742">PERCENTILE(IF(Table1[Director Name] = Table1113[[#This Row],[Director Name]],Table1[imdb_score]),1)</f>
        <v>2.8</v>
      </c>
    </row>
    <row r="1743" spans="4:10" hidden="1">
      <c r="D1743" t="s">
        <v>3195</v>
      </c>
      <c r="E1743">
        <f>AVERAGEIF(Table1[Director Name],Table1113[[#This Row],[Director Name]],Table1[imdb_score])</f>
        <v>2.7</v>
      </c>
      <c r="F1743">
        <f>COUNTIF(Table1[Director Name],Table1113[[#This Row],[Director Name]])</f>
        <v>1</v>
      </c>
      <c r="G1743" cm="1">
        <f t="array" ref="G1743">PERCENTILE(IF(Table1[Director Name] = Table1113[[#This Row],[Director Name]],Table1[imdb_score]),0.25)</f>
        <v>2.7</v>
      </c>
      <c r="H1743" cm="1">
        <f t="array" ref="H1743">PERCENTILE(IF(Table1[Director Name] = Table1113[[#This Row],[Director Name]],Table1[imdb_score]),0.5)</f>
        <v>2.7</v>
      </c>
      <c r="I1743" cm="1">
        <f t="array" ref="I1743">PERCENTILE(IF(Table1[Director Name] = Table1113[[#This Row],[Director Name]],Table1[imdb_score]),0.75)</f>
        <v>2.7</v>
      </c>
      <c r="J1743" cm="1">
        <f t="array" ref="J1743">PERCENTILE(IF(Table1[Director Name] = Table1113[[#This Row],[Director Name]],Table1[imdb_score]),1)</f>
        <v>2.7</v>
      </c>
    </row>
    <row r="1744" spans="4:10" hidden="1">
      <c r="D1744" t="s">
        <v>5900</v>
      </c>
      <c r="E1744">
        <f>AVERAGEIF(Table1[Director Name],Table1113[[#This Row],[Director Name]],Table1[imdb_score])</f>
        <v>2.7</v>
      </c>
      <c r="F1744">
        <f>COUNTIF(Table1[Director Name],Table1113[[#This Row],[Director Name]])</f>
        <v>1</v>
      </c>
      <c r="G1744" cm="1">
        <f t="array" ref="G1744">PERCENTILE(IF(Table1[Director Name] = Table1113[[#This Row],[Director Name]],Table1[imdb_score]),0.25)</f>
        <v>2.7</v>
      </c>
      <c r="H1744" cm="1">
        <f t="array" ref="H1744">PERCENTILE(IF(Table1[Director Name] = Table1113[[#This Row],[Director Name]],Table1[imdb_score]),0.5)</f>
        <v>2.7</v>
      </c>
      <c r="I1744" cm="1">
        <f t="array" ref="I1744">PERCENTILE(IF(Table1[Director Name] = Table1113[[#This Row],[Director Name]],Table1[imdb_score]),0.75)</f>
        <v>2.7</v>
      </c>
      <c r="J1744" cm="1">
        <f t="array" ref="J1744">PERCENTILE(IF(Table1[Director Name] = Table1113[[#This Row],[Director Name]],Table1[imdb_score]),1)</f>
        <v>2.7</v>
      </c>
    </row>
    <row r="1745" spans="4:10" hidden="1">
      <c r="D1745" t="s">
        <v>1287</v>
      </c>
      <c r="E1745">
        <f>AVERAGEIF(Table1[Director Name],Table1113[[#This Row],[Director Name]],Table1[imdb_score])</f>
        <v>2.6</v>
      </c>
      <c r="F1745">
        <f>COUNTIF(Table1[Director Name],Table1113[[#This Row],[Director Name]])</f>
        <v>4</v>
      </c>
      <c r="G1745" cm="1">
        <f t="array" ref="G1745">PERCENTILE(IF(Table1[Director Name] = Table1113[[#This Row],[Director Name]],Table1[imdb_score]),0.25)</f>
        <v>2.1999999999999997</v>
      </c>
      <c r="H1745" cm="1">
        <f t="array" ref="H1745">PERCENTILE(IF(Table1[Director Name] = Table1113[[#This Row],[Director Name]],Table1[imdb_score]),0.5)</f>
        <v>2.5</v>
      </c>
      <c r="I1745" cm="1">
        <f t="array" ref="I1745">PERCENTILE(IF(Table1[Director Name] = Table1113[[#This Row],[Director Name]],Table1[imdb_score]),0.75)</f>
        <v>2.9000000000000004</v>
      </c>
      <c r="J1745" cm="1">
        <f t="array" ref="J1745">PERCENTILE(IF(Table1[Director Name] = Table1113[[#This Row],[Director Name]],Table1[imdb_score]),1)</f>
        <v>3.5</v>
      </c>
    </row>
    <row r="1746" spans="4:10" hidden="1">
      <c r="D1746" t="s">
        <v>6005</v>
      </c>
      <c r="E1746">
        <f>AVERAGEIF(Table1[Director Name],Table1113[[#This Row],[Director Name]],Table1[imdb_score])</f>
        <v>2.4</v>
      </c>
      <c r="F1746">
        <f>COUNTIF(Table1[Director Name],Table1113[[#This Row],[Director Name]])</f>
        <v>1</v>
      </c>
      <c r="G1746" cm="1">
        <f t="array" ref="G1746">PERCENTILE(IF(Table1[Director Name] = Table1113[[#This Row],[Director Name]],Table1[imdb_score]),0.25)</f>
        <v>2.4</v>
      </c>
      <c r="H1746" cm="1">
        <f t="array" ref="H1746">PERCENTILE(IF(Table1[Director Name] = Table1113[[#This Row],[Director Name]],Table1[imdb_score]),0.5)</f>
        <v>2.4</v>
      </c>
      <c r="I1746" cm="1">
        <f t="array" ref="I1746">PERCENTILE(IF(Table1[Director Name] = Table1113[[#This Row],[Director Name]],Table1[imdb_score]),0.75)</f>
        <v>2.4</v>
      </c>
      <c r="J1746" cm="1">
        <f t="array" ref="J1746">PERCENTILE(IF(Table1[Director Name] = Table1113[[#This Row],[Director Name]],Table1[imdb_score]),1)</f>
        <v>2.4</v>
      </c>
    </row>
    <row r="1747" spans="4:10" hidden="1">
      <c r="D1747" t="s">
        <v>3284</v>
      </c>
      <c r="E1747">
        <f>AVERAGEIF(Table1[Director Name],Table1113[[#This Row],[Director Name]],Table1[imdb_score])</f>
        <v>2.2999999999999998</v>
      </c>
      <c r="F1747">
        <f>COUNTIF(Table1[Director Name],Table1113[[#This Row],[Director Name]])</f>
        <v>1</v>
      </c>
      <c r="G1747" cm="1">
        <f t="array" ref="G1747">PERCENTILE(IF(Table1[Director Name] = Table1113[[#This Row],[Director Name]],Table1[imdb_score]),0.25)</f>
        <v>2.2999999999999998</v>
      </c>
      <c r="H1747" cm="1">
        <f t="array" ref="H1747">PERCENTILE(IF(Table1[Director Name] = Table1113[[#This Row],[Director Name]],Table1[imdb_score]),0.5)</f>
        <v>2.2999999999999998</v>
      </c>
      <c r="I1747" cm="1">
        <f t="array" ref="I1747">PERCENTILE(IF(Table1[Director Name] = Table1113[[#This Row],[Director Name]],Table1[imdb_score]),0.75)</f>
        <v>2.2999999999999998</v>
      </c>
      <c r="J1747" cm="1">
        <f t="array" ref="J1747">PERCENTILE(IF(Table1[Director Name] = Table1113[[#This Row],[Director Name]],Table1[imdb_score]),1)</f>
        <v>2.2999999999999998</v>
      </c>
    </row>
    <row r="1748" spans="4:10" hidden="1">
      <c r="D1748" t="s">
        <v>6458</v>
      </c>
      <c r="E1748">
        <f>AVERAGEIF(Table1[Director Name],Table1113[[#This Row],[Director Name]],Table1[imdb_score])</f>
        <v>2.1</v>
      </c>
      <c r="F1748">
        <f>COUNTIF(Table1[Director Name],Table1113[[#This Row],[Director Name]])</f>
        <v>1</v>
      </c>
      <c r="G1748" cm="1">
        <f t="array" ref="G1748">PERCENTILE(IF(Table1[Director Name] = Table1113[[#This Row],[Director Name]],Table1[imdb_score]),0.25)</f>
        <v>2.1</v>
      </c>
      <c r="H1748" cm="1">
        <f t="array" ref="H1748">PERCENTILE(IF(Table1[Director Name] = Table1113[[#This Row],[Director Name]],Table1[imdb_score]),0.5)</f>
        <v>2.1</v>
      </c>
      <c r="I1748" cm="1">
        <f t="array" ref="I1748">PERCENTILE(IF(Table1[Director Name] = Table1113[[#This Row],[Director Name]],Table1[imdb_score]),0.75)</f>
        <v>2.1</v>
      </c>
      <c r="J1748" cm="1">
        <f t="array" ref="J1748">PERCENTILE(IF(Table1[Director Name] = Table1113[[#This Row],[Director Name]],Table1[imdb_score]),1)</f>
        <v>2.1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E572-82F0-4D65-8A17-09F8BFE444B8}">
  <dimension ref="D2:D3"/>
  <sheetViews>
    <sheetView workbookViewId="0">
      <selection activeCell="D3" sqref="D3"/>
    </sheetView>
  </sheetViews>
  <sheetFormatPr defaultRowHeight="15"/>
  <cols>
    <col min="4" max="4" width="24.7109375" bestFit="1" customWidth="1"/>
  </cols>
  <sheetData>
    <row r="2" spans="4:4">
      <c r="D2" t="s">
        <v>10883</v>
      </c>
    </row>
    <row r="3" spans="4:4">
      <c r="D3">
        <f>CORREL(Table1[budget],Table1[gross])</f>
        <v>0.10197988684148156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Chetan Vishwakarma</cp:lastModifiedBy>
  <cp:revision/>
  <dcterms:created xsi:type="dcterms:W3CDTF">2023-09-20T13:36:34Z</dcterms:created>
  <dcterms:modified xsi:type="dcterms:W3CDTF">2023-09-22T01:59:40Z</dcterms:modified>
  <cp:category/>
  <cp:contentStatus/>
</cp:coreProperties>
</file>