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35442A7-43C6-4E70-8191-9D3BAE530399}" xr6:coauthVersionLast="47" xr6:coauthVersionMax="47" xr10:uidLastSave="{00000000-0000-0000-0000-000000000000}"/>
  <bookViews>
    <workbookView xWindow="2730" yWindow="2730" windowWidth="21600" windowHeight="11295" xr2:uid="{2B1A7391-20B4-429C-A3F3-01058CD94351}"/>
  </bookViews>
  <sheets>
    <sheet name="Sheet1" sheetId="1" r:id="rId1"/>
  </sheets>
  <definedNames>
    <definedName name="dev.">Sheet1!$I$2:$I$51</definedName>
    <definedName name="r.">Sheet1!$B$1</definedName>
    <definedName name="radius.">Sheet1!$F$2:$F$51</definedName>
    <definedName name="rfit.">Sheet1!$B$6</definedName>
    <definedName name="rstd.">Sheet1!$B$2</definedName>
    <definedName name="solver_adj" localSheetId="0" hidden="1">Sheet1!$B$6:$B$8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heta.">Sheet1!$E$2:$E$51</definedName>
    <definedName name="thetaplot.">Sheet1!$K$2:$K$102</definedName>
    <definedName name="x.">Sheet1!$G$2:$G$51</definedName>
    <definedName name="x0.">Sheet1!$B$3</definedName>
    <definedName name="x0fit.">Sheet1!$B$7</definedName>
    <definedName name="xmodel.">Sheet1!$L$2:$L$102</definedName>
    <definedName name="y.">Sheet1!$H$2:$H$51</definedName>
    <definedName name="y0.">Sheet1!$B$4</definedName>
    <definedName name="y0fit.">Sheet1!$B$8</definedName>
    <definedName name="ymodel.">Sheet1!$M$2:$M$102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2" i="1"/>
  <c r="H2" i="1" a="1"/>
  <c r="H2" i="1" s="1"/>
  <c r="P2" i="1" s="1" a="1"/>
  <c r="P2" i="1" s="1"/>
  <c r="G2" i="1" a="1"/>
  <c r="G2" i="1" s="1"/>
  <c r="S2" i="1" s="1" a="1"/>
  <c r="S2" i="1" s="1"/>
  <c r="O2" i="1" l="1" a="1"/>
  <c r="O2" i="1" s="1"/>
  <c r="U2" i="1" s="1" a="1"/>
  <c r="U2" i="1" s="1"/>
  <c r="I2" i="1" a="1"/>
  <c r="I2" i="1" s="1"/>
  <c r="B10" i="1" s="1"/>
  <c r="Y6" i="1" l="1" a="1"/>
  <c r="Y6" i="1" s="1"/>
  <c r="U6" i="1" a="1"/>
  <c r="U6" i="1" s="1"/>
  <c r="U10" i="1" s="1" a="1"/>
  <c r="U10" i="1" s="1"/>
  <c r="U14" i="1" s="1" a="1"/>
  <c r="U14" i="1" l="1"/>
  <c r="U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<sst xmlns="http://schemas.openxmlformats.org/spreadsheetml/2006/main" count="16" uniqueCount="16">
  <si>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r.</t>
  </si>
  <si>
    <t>x0.</t>
  </si>
  <si>
    <t>y0.</t>
  </si>
  <si>
    <t>theta.</t>
  </si>
  <si>
    <t>radius.</t>
  </si>
  <si>
    <t>rstd.</t>
  </si>
  <si>
    <t>x.</t>
  </si>
  <si>
    <t>y.</t>
  </si>
  <si>
    <t>rfit.</t>
  </si>
  <si>
    <t>x0fit.</t>
  </si>
  <si>
    <t>y0fit.</t>
  </si>
  <si>
    <t>xmodel.</t>
  </si>
  <si>
    <t>ymodel.</t>
  </si>
  <si>
    <t>dev.</t>
  </si>
  <si>
    <t>sse.</t>
  </si>
  <si>
    <t>thetaplot.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</si>
</sst>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Sheet1!$G$2:$G$51</c:f>
              <c:numCache>
                <c:formatCode>General</c:formatCode>
                <c:ptCount val="50"/>
                <c:pt idx="0">
                  <c:v>1.8814952707071375</c:v>
                </c:pt>
                <c:pt idx="1">
                  <c:v>4.6540377500167871</c:v>
                </c:pt>
                <c:pt idx="2">
                  <c:v>4.7136222936822723</c:v>
                </c:pt>
                <c:pt idx="3">
                  <c:v>4.0322487622721503</c:v>
                </c:pt>
                <c:pt idx="4">
                  <c:v>-1.0423041600016707</c:v>
                </c:pt>
                <c:pt idx="5">
                  <c:v>0.36196702584528384</c:v>
                </c:pt>
                <c:pt idx="6">
                  <c:v>3.0082416114613171</c:v>
                </c:pt>
                <c:pt idx="7">
                  <c:v>5.1370464599976353</c:v>
                </c:pt>
                <c:pt idx="8">
                  <c:v>0.17774141691301559</c:v>
                </c:pt>
                <c:pt idx="9">
                  <c:v>-2.9086829936395997E-2</c:v>
                </c:pt>
                <c:pt idx="10">
                  <c:v>2.9097516262947076</c:v>
                </c:pt>
                <c:pt idx="11">
                  <c:v>4.4462110638282075</c:v>
                </c:pt>
                <c:pt idx="12">
                  <c:v>-0.7571904601546029</c:v>
                </c:pt>
                <c:pt idx="13">
                  <c:v>1.2984645254885478</c:v>
                </c:pt>
                <c:pt idx="14">
                  <c:v>0.53938937523665231</c:v>
                </c:pt>
                <c:pt idx="15">
                  <c:v>-0.81251237880544602</c:v>
                </c:pt>
                <c:pt idx="16">
                  <c:v>2.7003829812835454</c:v>
                </c:pt>
                <c:pt idx="17">
                  <c:v>-0.85777562794982964</c:v>
                </c:pt>
                <c:pt idx="18">
                  <c:v>4.8181855772525104</c:v>
                </c:pt>
                <c:pt idx="19">
                  <c:v>4.7330713645020621</c:v>
                </c:pt>
                <c:pt idx="20">
                  <c:v>4.6158515010281507</c:v>
                </c:pt>
                <c:pt idx="21">
                  <c:v>2.3260215841475875</c:v>
                </c:pt>
                <c:pt idx="22">
                  <c:v>4.153357542110955</c:v>
                </c:pt>
                <c:pt idx="23">
                  <c:v>3.0471437668596892</c:v>
                </c:pt>
                <c:pt idx="24">
                  <c:v>3.6013206551021559</c:v>
                </c:pt>
                <c:pt idx="25">
                  <c:v>4.3298481618046285</c:v>
                </c:pt>
                <c:pt idx="26">
                  <c:v>2.4044069490048612</c:v>
                </c:pt>
                <c:pt idx="27">
                  <c:v>1.1467824329193377</c:v>
                </c:pt>
                <c:pt idx="28">
                  <c:v>0.49643175366170333</c:v>
                </c:pt>
                <c:pt idx="29">
                  <c:v>-1.2164224250390543E-2</c:v>
                </c:pt>
                <c:pt idx="30">
                  <c:v>-0.9059947386968803</c:v>
                </c:pt>
                <c:pt idx="31">
                  <c:v>3.272478894474947</c:v>
                </c:pt>
                <c:pt idx="32">
                  <c:v>4.1801067492455051</c:v>
                </c:pt>
                <c:pt idx="33">
                  <c:v>2.7514706690928139</c:v>
                </c:pt>
                <c:pt idx="34">
                  <c:v>4.1062554280197165</c:v>
                </c:pt>
                <c:pt idx="35">
                  <c:v>4.8731179974533401</c:v>
                </c:pt>
                <c:pt idx="36">
                  <c:v>4.5774255336562408</c:v>
                </c:pt>
                <c:pt idx="37">
                  <c:v>-0.46168363281978486</c:v>
                </c:pt>
                <c:pt idx="38">
                  <c:v>5.2106496496622414</c:v>
                </c:pt>
                <c:pt idx="39">
                  <c:v>3.3539275826068913</c:v>
                </c:pt>
                <c:pt idx="40">
                  <c:v>0.56771992054103526</c:v>
                </c:pt>
                <c:pt idx="41">
                  <c:v>3.7213637488653726</c:v>
                </c:pt>
                <c:pt idx="42">
                  <c:v>3.8742314429863969</c:v>
                </c:pt>
                <c:pt idx="43">
                  <c:v>-1.0403439646944084</c:v>
                </c:pt>
                <c:pt idx="44">
                  <c:v>5.1142967569919309</c:v>
                </c:pt>
                <c:pt idx="45">
                  <c:v>-0.38761641653942425</c:v>
                </c:pt>
                <c:pt idx="46">
                  <c:v>4.3856739764348678</c:v>
                </c:pt>
                <c:pt idx="47">
                  <c:v>-0.38190744570378277</c:v>
                </c:pt>
                <c:pt idx="48">
                  <c:v>3.9730572403516278</c:v>
                </c:pt>
                <c:pt idx="49">
                  <c:v>1.3396059601337162</c:v>
                </c:pt>
              </c:numCache>
            </c:numRef>
          </c:xVal>
          <c:yVal>
            <c:numRef>
              <c:f>Sheet1!$H$2:$H$51</c:f>
              <c:numCache>
                <c:formatCode>General</c:formatCode>
                <c:ptCount val="50"/>
                <c:pt idx="0">
                  <c:v>5.5354011391827695</c:v>
                </c:pt>
                <c:pt idx="1">
                  <c:v>1.1352405178982352</c:v>
                </c:pt>
                <c:pt idx="2">
                  <c:v>1.0567233620032175</c:v>
                </c:pt>
                <c:pt idx="3">
                  <c:v>0.3717287375953866</c:v>
                </c:pt>
                <c:pt idx="4">
                  <c:v>2.2053492276355477</c:v>
                </c:pt>
                <c:pt idx="5">
                  <c:v>0.17381372141810703</c:v>
                </c:pt>
                <c:pt idx="6">
                  <c:v>-0.37714696260954872</c:v>
                </c:pt>
                <c:pt idx="7">
                  <c:v>2.7355156437802108</c:v>
                </c:pt>
                <c:pt idx="8">
                  <c:v>4.8200714026210445</c:v>
                </c:pt>
                <c:pt idx="9">
                  <c:v>4.8594606621113225</c:v>
                </c:pt>
                <c:pt idx="10">
                  <c:v>5.1446292958627851</c:v>
                </c:pt>
                <c:pt idx="11">
                  <c:v>0.75975436805930108</c:v>
                </c:pt>
                <c:pt idx="12">
                  <c:v>3.8404824987993296</c:v>
                </c:pt>
                <c:pt idx="13">
                  <c:v>4.8615684141133375</c:v>
                </c:pt>
                <c:pt idx="14">
                  <c:v>5.0827815635224232</c:v>
                </c:pt>
                <c:pt idx="15">
                  <c:v>2.8845040417771792</c:v>
                </c:pt>
                <c:pt idx="16">
                  <c:v>-0.36804362350209541</c:v>
                </c:pt>
                <c:pt idx="17">
                  <c:v>1.5794630820517201</c:v>
                </c:pt>
                <c:pt idx="18">
                  <c:v>2.3324218657415203</c:v>
                </c:pt>
                <c:pt idx="19">
                  <c:v>2.2593258760953794</c:v>
                </c:pt>
                <c:pt idx="20">
                  <c:v>3.3347415874739785</c:v>
                </c:pt>
                <c:pt idx="21">
                  <c:v>5.3557946738830466</c:v>
                </c:pt>
                <c:pt idx="22">
                  <c:v>0.46711505340909731</c:v>
                </c:pt>
                <c:pt idx="23">
                  <c:v>-0.61876015503397985</c:v>
                </c:pt>
                <c:pt idx="24">
                  <c:v>-0.19780077257354556</c:v>
                </c:pt>
                <c:pt idx="25">
                  <c:v>0.67355257035840954</c:v>
                </c:pt>
                <c:pt idx="26">
                  <c:v>5.4790706232113253</c:v>
                </c:pt>
                <c:pt idx="27">
                  <c:v>-0.3763941864275675</c:v>
                </c:pt>
                <c:pt idx="28">
                  <c:v>-0.19779518893736148</c:v>
                </c:pt>
                <c:pt idx="29">
                  <c:v>0.36474132619729316</c:v>
                </c:pt>
                <c:pt idx="30">
                  <c:v>3.1687320994127366</c:v>
                </c:pt>
                <c:pt idx="31">
                  <c:v>2.7743402993086086E-2</c:v>
                </c:pt>
                <c:pt idx="32">
                  <c:v>0.569704751748771</c:v>
                </c:pt>
                <c:pt idx="33">
                  <c:v>-0.37861203855627767</c:v>
                </c:pt>
                <c:pt idx="34">
                  <c:v>4.9809296211221339</c:v>
                </c:pt>
                <c:pt idx="35">
                  <c:v>1.6634773538632381</c:v>
                </c:pt>
                <c:pt idx="36">
                  <c:v>3.8540471784346053</c:v>
                </c:pt>
                <c:pt idx="37">
                  <c:v>4.0708827375220116</c:v>
                </c:pt>
                <c:pt idx="38">
                  <c:v>1.9848809349011509</c:v>
                </c:pt>
                <c:pt idx="39">
                  <c:v>-1.8409742378863392E-2</c:v>
                </c:pt>
                <c:pt idx="40">
                  <c:v>-6.6224158783863007E-2</c:v>
                </c:pt>
                <c:pt idx="41">
                  <c:v>-0.18455017443429655</c:v>
                </c:pt>
                <c:pt idx="42">
                  <c:v>0.25404510770689903</c:v>
                </c:pt>
                <c:pt idx="43">
                  <c:v>2.6562550264718019</c:v>
                </c:pt>
                <c:pt idx="44">
                  <c:v>1.6820354728558251</c:v>
                </c:pt>
                <c:pt idx="45">
                  <c:v>4.0178921662871172</c:v>
                </c:pt>
                <c:pt idx="46">
                  <c:v>4.0571536468121936</c:v>
                </c:pt>
                <c:pt idx="47">
                  <c:v>4.41552283452552</c:v>
                </c:pt>
                <c:pt idx="48">
                  <c:v>6.8586597498612623E-2</c:v>
                </c:pt>
                <c:pt idx="49">
                  <c:v>-0.27631731529687675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3-4219-8049-14CBA3653218}"/>
            </c:ext>
          </c:extLst>
        </c:ser>
        <c:ser>
          <c:idx val="1"/>
          <c:order val="1"/>
          <c:tx>
            <c:v>MODEL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Sheet1!$L$2:$L$102</c:f>
              <c:numCache>
                <c:formatCode>General</c:formatCode>
                <c:ptCount val="101"/>
                <c:pt idx="0">
                  <c:v>4.9869844040356934</c:v>
                </c:pt>
                <c:pt idx="1">
                  <c:v>4.9811217585756378</c:v>
                </c:pt>
                <c:pt idx="2">
                  <c:v>4.9635569593787121</c:v>
                </c:pt>
                <c:pt idx="3">
                  <c:v>4.9343593266827561</c:v>
                </c:pt>
                <c:pt idx="4">
                  <c:v>4.8936440902048872</c:v>
                </c:pt>
                <c:pt idx="5">
                  <c:v>4.8415719343824648</c:v>
                </c:pt>
                <c:pt idx="6">
                  <c:v>4.7783483642250131</c:v>
                </c:pt>
                <c:pt idx="7">
                  <c:v>4.7042228942798427</c:v>
                </c:pt>
                <c:pt idx="8">
                  <c:v>4.6194880639121205</c:v>
                </c:pt>
                <c:pt idx="9">
                  <c:v>4.5244782827856476</c:v>
                </c:pt>
                <c:pt idx="10">
                  <c:v>4.4195685111006879</c:v>
                </c:pt>
                <c:pt idx="11">
                  <c:v>4.3051727797973669</c:v>
                </c:pt>
                <c:pt idx="12">
                  <c:v>4.1817425565647026</c:v>
                </c:pt>
                <c:pt idx="13">
                  <c:v>4.0497649641038862</c:v>
                </c:pt>
                <c:pt idx="14">
                  <c:v>3.9097608576775364</c:v>
                </c:pt>
                <c:pt idx="15">
                  <c:v>3.7622827695319243</c:v>
                </c:pt>
                <c:pt idx="16">
                  <c:v>3.6079127283046315</c:v>
                </c:pt>
                <c:pt idx="17">
                  <c:v>3.4472599620234186</c:v>
                </c:pt>
                <c:pt idx="18">
                  <c:v>3.2809584937615313</c:v>
                </c:pt>
                <c:pt idx="19">
                  <c:v>3.1096646394382832</c:v>
                </c:pt>
                <c:pt idx="20">
                  <c:v>2.9340544176399721</c:v>
                </c:pt>
                <c:pt idx="21">
                  <c:v>2.7548208816833553</c:v>
                </c:pt>
                <c:pt idx="22">
                  <c:v>2.5726713844508411</c:v>
                </c:pt>
                <c:pt idx="23">
                  <c:v>2.3883247867918165</c:v>
                </c:pt>
                <c:pt idx="24">
                  <c:v>2.2025086205072917</c:v>
                </c:pt>
                <c:pt idx="25">
                  <c:v>2.0159562171142609</c:v>
                </c:pt>
                <c:pt idx="26">
                  <c:v>1.8294038137212305</c:v>
                </c:pt>
                <c:pt idx="27">
                  <c:v>1.6435876474367057</c:v>
                </c:pt>
                <c:pt idx="28">
                  <c:v>1.4592410497776807</c:v>
                </c:pt>
                <c:pt idx="29">
                  <c:v>1.2770915525451669</c:v>
                </c:pt>
                <c:pt idx="30">
                  <c:v>1.0978580165885505</c:v>
                </c:pt>
                <c:pt idx="31">
                  <c:v>0.92224779479023922</c:v>
                </c:pt>
                <c:pt idx="32">
                  <c:v>0.7509539404669916</c:v>
                </c:pt>
                <c:pt idx="33">
                  <c:v>0.58465247220510319</c:v>
                </c:pt>
                <c:pt idx="34">
                  <c:v>0.42399970592389025</c:v>
                </c:pt>
                <c:pt idx="35">
                  <c:v>0.26962966469659855</c:v>
                </c:pt>
                <c:pt idx="36">
                  <c:v>0.12215157655098619</c:v>
                </c:pt>
                <c:pt idx="37">
                  <c:v>-1.7852529875364453E-2</c:v>
                </c:pt>
                <c:pt idx="38">
                  <c:v>-0.14983012233618043</c:v>
                </c:pt>
                <c:pt idx="39">
                  <c:v>-0.2732603455688456</c:v>
                </c:pt>
                <c:pt idx="40">
                  <c:v>-0.38765607687216486</c:v>
                </c:pt>
                <c:pt idx="41">
                  <c:v>-0.49256584855712449</c:v>
                </c:pt>
                <c:pt idx="42">
                  <c:v>-0.58757562968359833</c:v>
                </c:pt>
                <c:pt idx="43">
                  <c:v>-0.67231046005132056</c:v>
                </c:pt>
                <c:pt idx="44">
                  <c:v>-0.74643592999649089</c:v>
                </c:pt>
                <c:pt idx="45">
                  <c:v>-0.80965950015394261</c:v>
                </c:pt>
                <c:pt idx="46">
                  <c:v>-0.86173165597636503</c:v>
                </c:pt>
                <c:pt idx="47">
                  <c:v>-0.90244689245423304</c:v>
                </c:pt>
                <c:pt idx="48">
                  <c:v>-0.93164452515018992</c:v>
                </c:pt>
                <c:pt idx="49">
                  <c:v>-0.94920932434711469</c:v>
                </c:pt>
                <c:pt idx="50">
                  <c:v>-0.9550719698071708</c:v>
                </c:pt>
                <c:pt idx="51">
                  <c:v>-0.94920932434711469</c:v>
                </c:pt>
                <c:pt idx="52">
                  <c:v>-0.93164452515018992</c:v>
                </c:pt>
                <c:pt idx="53">
                  <c:v>-0.9024468924542326</c:v>
                </c:pt>
                <c:pt idx="54">
                  <c:v>-0.86173165597636503</c:v>
                </c:pt>
                <c:pt idx="55">
                  <c:v>-0.80965950015394217</c:v>
                </c:pt>
                <c:pt idx="56">
                  <c:v>-0.74643592999649044</c:v>
                </c:pt>
                <c:pt idx="57">
                  <c:v>-0.67231046005132011</c:v>
                </c:pt>
                <c:pt idx="58">
                  <c:v>-0.58757562968359789</c:v>
                </c:pt>
                <c:pt idx="59">
                  <c:v>-0.49256584855712404</c:v>
                </c:pt>
                <c:pt idx="60">
                  <c:v>-0.38765607687216441</c:v>
                </c:pt>
                <c:pt idx="61">
                  <c:v>-0.27326034556884427</c:v>
                </c:pt>
                <c:pt idx="62">
                  <c:v>-0.14983012233617998</c:v>
                </c:pt>
                <c:pt idx="63">
                  <c:v>-1.7852529875364009E-2</c:v>
                </c:pt>
                <c:pt idx="64">
                  <c:v>0.12215157655098685</c:v>
                </c:pt>
                <c:pt idx="65">
                  <c:v>0.26962966469659788</c:v>
                </c:pt>
                <c:pt idx="66">
                  <c:v>0.42399970592389202</c:v>
                </c:pt>
                <c:pt idx="67">
                  <c:v>0.58465247220510363</c:v>
                </c:pt>
                <c:pt idx="68">
                  <c:v>0.75095394046699315</c:v>
                </c:pt>
                <c:pt idx="69">
                  <c:v>0.92224779479023988</c:v>
                </c:pt>
                <c:pt idx="70">
                  <c:v>1.0978580165885505</c:v>
                </c:pt>
                <c:pt idx="71">
                  <c:v>1.2770915525451683</c:v>
                </c:pt>
                <c:pt idx="72">
                  <c:v>1.4592410497776813</c:v>
                </c:pt>
                <c:pt idx="73">
                  <c:v>1.6435876474367075</c:v>
                </c:pt>
                <c:pt idx="74">
                  <c:v>1.8294038137212312</c:v>
                </c:pt>
                <c:pt idx="75">
                  <c:v>2.0159562171142609</c:v>
                </c:pt>
                <c:pt idx="76">
                  <c:v>2.202508620507293</c:v>
                </c:pt>
                <c:pt idx="77">
                  <c:v>2.3883247867918165</c:v>
                </c:pt>
                <c:pt idx="78">
                  <c:v>2.5726713844508429</c:v>
                </c:pt>
                <c:pt idx="79">
                  <c:v>2.7548208816833557</c:v>
                </c:pt>
                <c:pt idx="80">
                  <c:v>2.9340544176399712</c:v>
                </c:pt>
                <c:pt idx="81">
                  <c:v>3.1096646394382841</c:v>
                </c:pt>
                <c:pt idx="82">
                  <c:v>3.2809584937615308</c:v>
                </c:pt>
                <c:pt idx="83">
                  <c:v>3.4472599620234203</c:v>
                </c:pt>
                <c:pt idx="84">
                  <c:v>3.6079127283046319</c:v>
                </c:pt>
                <c:pt idx="85">
                  <c:v>3.7622827695319261</c:v>
                </c:pt>
                <c:pt idx="86">
                  <c:v>3.9097608576775373</c:v>
                </c:pt>
                <c:pt idx="87">
                  <c:v>4.0497649641038862</c:v>
                </c:pt>
                <c:pt idx="88">
                  <c:v>4.1817425565647035</c:v>
                </c:pt>
                <c:pt idx="89">
                  <c:v>4.3051727797973687</c:v>
                </c:pt>
                <c:pt idx="90">
                  <c:v>4.4195685111006888</c:v>
                </c:pt>
                <c:pt idx="91">
                  <c:v>4.5244782827856476</c:v>
                </c:pt>
                <c:pt idx="92">
                  <c:v>4.6194880639121205</c:v>
                </c:pt>
                <c:pt idx="93">
                  <c:v>4.7042228942798427</c:v>
                </c:pt>
                <c:pt idx="94">
                  <c:v>4.778348364225014</c:v>
                </c:pt>
                <c:pt idx="95">
                  <c:v>4.8415719343824648</c:v>
                </c:pt>
                <c:pt idx="96">
                  <c:v>4.8936440902048872</c:v>
                </c:pt>
                <c:pt idx="97">
                  <c:v>4.9343593266827561</c:v>
                </c:pt>
                <c:pt idx="98">
                  <c:v>4.9635569593787121</c:v>
                </c:pt>
                <c:pt idx="99">
                  <c:v>4.9811217585756378</c:v>
                </c:pt>
                <c:pt idx="100">
                  <c:v>4.9869844040356934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2.4661025356624529</c:v>
                </c:pt>
                <c:pt idx="1">
                  <c:v>2.6526549390554837</c:v>
                </c:pt>
                <c:pt idx="2">
                  <c:v>2.838471105340008</c:v>
                </c:pt>
                <c:pt idx="3">
                  <c:v>3.0228177029990331</c:v>
                </c:pt>
                <c:pt idx="4">
                  <c:v>3.2049672002315468</c:v>
                </c:pt>
                <c:pt idx="5">
                  <c:v>3.3842007361881632</c:v>
                </c:pt>
                <c:pt idx="6">
                  <c:v>3.5598109579864747</c:v>
                </c:pt>
                <c:pt idx="7">
                  <c:v>3.7311048123097228</c:v>
                </c:pt>
                <c:pt idx="8">
                  <c:v>3.8974062805716105</c:v>
                </c:pt>
                <c:pt idx="9">
                  <c:v>4.058059046852823</c:v>
                </c:pt>
                <c:pt idx="10">
                  <c:v>4.2124290880801158</c:v>
                </c:pt>
                <c:pt idx="11">
                  <c:v>4.359907176225728</c:v>
                </c:pt>
                <c:pt idx="12">
                  <c:v>4.4999112826520786</c:v>
                </c:pt>
                <c:pt idx="13">
                  <c:v>4.6318888751128942</c:v>
                </c:pt>
                <c:pt idx="14">
                  <c:v>4.7553190983455593</c:v>
                </c:pt>
                <c:pt idx="15">
                  <c:v>4.8697148296488795</c:v>
                </c:pt>
                <c:pt idx="16">
                  <c:v>4.9746246013338382</c:v>
                </c:pt>
                <c:pt idx="17">
                  <c:v>5.0696343824603129</c:v>
                </c:pt>
                <c:pt idx="18">
                  <c:v>5.1543692128280352</c:v>
                </c:pt>
                <c:pt idx="19">
                  <c:v>5.2284946827732046</c:v>
                </c:pt>
                <c:pt idx="20">
                  <c:v>5.2917182529306563</c:v>
                </c:pt>
                <c:pt idx="21">
                  <c:v>5.3437904087530796</c:v>
                </c:pt>
                <c:pt idx="22">
                  <c:v>5.3845056452309468</c:v>
                </c:pt>
                <c:pt idx="23">
                  <c:v>5.4137032779269045</c:v>
                </c:pt>
                <c:pt idx="24">
                  <c:v>5.4312680771238284</c:v>
                </c:pt>
                <c:pt idx="25">
                  <c:v>5.437130722583885</c:v>
                </c:pt>
                <c:pt idx="26">
                  <c:v>5.4312680771238284</c:v>
                </c:pt>
                <c:pt idx="27">
                  <c:v>5.4137032779269045</c:v>
                </c:pt>
                <c:pt idx="28">
                  <c:v>5.3845056452309468</c:v>
                </c:pt>
                <c:pt idx="29">
                  <c:v>5.3437904087530796</c:v>
                </c:pt>
                <c:pt idx="30">
                  <c:v>5.2917182529306563</c:v>
                </c:pt>
                <c:pt idx="31">
                  <c:v>5.2284946827732046</c:v>
                </c:pt>
                <c:pt idx="32">
                  <c:v>5.1543692128280343</c:v>
                </c:pt>
                <c:pt idx="33">
                  <c:v>5.0696343824603121</c:v>
                </c:pt>
                <c:pt idx="34">
                  <c:v>4.9746246013338382</c:v>
                </c:pt>
                <c:pt idx="35">
                  <c:v>4.8697148296488795</c:v>
                </c:pt>
                <c:pt idx="36">
                  <c:v>4.7553190983455593</c:v>
                </c:pt>
                <c:pt idx="37">
                  <c:v>4.6318888751128942</c:v>
                </c:pt>
                <c:pt idx="38">
                  <c:v>4.4999112826520777</c:v>
                </c:pt>
                <c:pt idx="39">
                  <c:v>4.3599071762257271</c:v>
                </c:pt>
                <c:pt idx="40">
                  <c:v>4.2124290880801158</c:v>
                </c:pt>
                <c:pt idx="41">
                  <c:v>4.058059046852823</c:v>
                </c:pt>
                <c:pt idx="42">
                  <c:v>3.8974062805716105</c:v>
                </c:pt>
                <c:pt idx="43">
                  <c:v>3.7311048123097219</c:v>
                </c:pt>
                <c:pt idx="44">
                  <c:v>3.5598109579864743</c:v>
                </c:pt>
                <c:pt idx="45">
                  <c:v>3.3842007361881623</c:v>
                </c:pt>
                <c:pt idx="46">
                  <c:v>3.2049672002315468</c:v>
                </c:pt>
                <c:pt idx="47">
                  <c:v>3.0228177029990326</c:v>
                </c:pt>
                <c:pt idx="48">
                  <c:v>2.8384711053400076</c:v>
                </c:pt>
                <c:pt idx="49">
                  <c:v>2.6526549390554828</c:v>
                </c:pt>
                <c:pt idx="50">
                  <c:v>2.466102535662452</c:v>
                </c:pt>
                <c:pt idx="51">
                  <c:v>2.279550132269422</c:v>
                </c:pt>
                <c:pt idx="52">
                  <c:v>2.0937339659848977</c:v>
                </c:pt>
                <c:pt idx="53">
                  <c:v>1.9093873683258726</c:v>
                </c:pt>
                <c:pt idx="54">
                  <c:v>1.727237871093358</c:v>
                </c:pt>
                <c:pt idx="55">
                  <c:v>1.5480043351367416</c:v>
                </c:pt>
                <c:pt idx="56">
                  <c:v>1.3723941133384299</c:v>
                </c:pt>
                <c:pt idx="57">
                  <c:v>1.2011002590151831</c:v>
                </c:pt>
                <c:pt idx="58">
                  <c:v>1.034798790753295</c:v>
                </c:pt>
                <c:pt idx="59">
                  <c:v>0.87414602447208223</c:v>
                </c:pt>
                <c:pt idx="60">
                  <c:v>0.7197759832447892</c:v>
                </c:pt>
                <c:pt idx="61">
                  <c:v>0.57229789509917706</c:v>
                </c:pt>
                <c:pt idx="62">
                  <c:v>0.43229378867282708</c:v>
                </c:pt>
                <c:pt idx="63">
                  <c:v>0.30031619621201155</c:v>
                </c:pt>
                <c:pt idx="64">
                  <c:v>0.17688597297934594</c:v>
                </c:pt>
                <c:pt idx="65">
                  <c:v>6.2490241676026681E-2</c:v>
                </c:pt>
                <c:pt idx="66">
                  <c:v>-4.2419530008933837E-2</c:v>
                </c:pt>
                <c:pt idx="67">
                  <c:v>-0.1374293111354068</c:v>
                </c:pt>
                <c:pt idx="68">
                  <c:v>-0.22216414150312946</c:v>
                </c:pt>
                <c:pt idx="69">
                  <c:v>-0.29628961144829935</c:v>
                </c:pt>
                <c:pt idx="70">
                  <c:v>-0.35951318160575063</c:v>
                </c:pt>
                <c:pt idx="71">
                  <c:v>-0.41158533742817349</c:v>
                </c:pt>
                <c:pt idx="72">
                  <c:v>-0.4523005739060415</c:v>
                </c:pt>
                <c:pt idx="73">
                  <c:v>-0.48149820660199838</c:v>
                </c:pt>
                <c:pt idx="74">
                  <c:v>-0.49906300579892315</c:v>
                </c:pt>
                <c:pt idx="75">
                  <c:v>-0.50492565125897926</c:v>
                </c:pt>
                <c:pt idx="76">
                  <c:v>-0.49906300579892315</c:v>
                </c:pt>
                <c:pt idx="77">
                  <c:v>-0.48149820660199838</c:v>
                </c:pt>
                <c:pt idx="78">
                  <c:v>-0.45230057390604106</c:v>
                </c:pt>
                <c:pt idx="79">
                  <c:v>-0.41158533742817349</c:v>
                </c:pt>
                <c:pt idx="80">
                  <c:v>-0.35951318160575108</c:v>
                </c:pt>
                <c:pt idx="81">
                  <c:v>-0.29628961144829891</c:v>
                </c:pt>
                <c:pt idx="82">
                  <c:v>-0.22216414150312902</c:v>
                </c:pt>
                <c:pt idx="83">
                  <c:v>-0.13742931113540591</c:v>
                </c:pt>
                <c:pt idx="84">
                  <c:v>-4.2419530008932504E-2</c:v>
                </c:pt>
                <c:pt idx="85">
                  <c:v>6.2490241676027569E-2</c:v>
                </c:pt>
                <c:pt idx="86">
                  <c:v>0.17688597297934727</c:v>
                </c:pt>
                <c:pt idx="87">
                  <c:v>0.30031619621201155</c:v>
                </c:pt>
                <c:pt idx="88">
                  <c:v>0.43229378867282842</c:v>
                </c:pt>
                <c:pt idx="89">
                  <c:v>0.57229789509917794</c:v>
                </c:pt>
                <c:pt idx="90">
                  <c:v>0.71977598324479142</c:v>
                </c:pt>
                <c:pt idx="91">
                  <c:v>0.87414602447208356</c:v>
                </c:pt>
                <c:pt idx="92">
                  <c:v>1.0347987907532952</c:v>
                </c:pt>
                <c:pt idx="93">
                  <c:v>1.2011002590151845</c:v>
                </c:pt>
                <c:pt idx="94">
                  <c:v>1.3723941133384312</c:v>
                </c:pt>
                <c:pt idx="95">
                  <c:v>1.5480043351367443</c:v>
                </c:pt>
                <c:pt idx="96">
                  <c:v>1.7272378710933598</c:v>
                </c:pt>
                <c:pt idx="97">
                  <c:v>1.9093873683258726</c:v>
                </c:pt>
                <c:pt idx="98">
                  <c:v>2.093733965984899</c:v>
                </c:pt>
                <c:pt idx="99">
                  <c:v>2.2795501322694225</c:v>
                </c:pt>
                <c:pt idx="100">
                  <c:v>2.4661025356624546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23-4219-8049-14CBA365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498527"/>
        <c:axId val="352498959"/>
      </c:scatterChart>
      <c:valAx>
        <c:axId val="35249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98959"/>
        <c:crosses val="autoZero"/>
        <c:crossBetween val="midCat"/>
      </c:valAx>
      <c:valAx>
        <c:axId val="35249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9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582489</xdr:colOff>
      <xdr:row>1</xdr:row>
      <xdr:rowOff>60815</xdr:rowOff>
    </xdr:from>
    <xdr:to>
      <xdr:col>9</xdr:col>
      <xdr:colOff>109902</xdr:colOff>
      <xdr:row>22</xdr:row>
      <xdr:rowOff>43963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510BB-EB39-469B-9F7B-8F799597E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64DF-B5E6-40C9-B9AA-D55590B3C64D}">
  <dimension ref="A1:BR102"/>
  <sheetViews>
    <sheetView tabSelected="1" zoomScale="130" zoomScaleNormal="130" workbookViewId="0">
      <selection activeCell="L2" sqref="L2"/>
    </sheetView>
  </sheetViews>
  <sheetFormatPr defaultRowHeight="15" x14ac:dyDescent="0.25"/>
  <cols>
    <col min="4" max="4" width="3.28515625" bestFit="1" customWidth="1"/>
  </cols>
  <sheetData>
    <row r="1" spans="1:70" x14ac:dyDescent="0.25">
      <c r="A1" t="s">
        <v>0</v>
      </c>
      <c r="B1">
        <v>3</v>
      </c>
      <c r="E1" t="s">
        <v>3</v>
      </c>
      <c r="F1" t="s">
        <v>4</v>
      </c>
      <c r="G1" t="s">
        <v>6</v>
      </c>
      <c r="H1" t="s">
        <v>7</v>
      </c>
      <c r="I1" t="s">
        <v>13</v>
      </c>
      <c r="K1" t="s">
        <v>15</v>
      </c>
      <c r="L1" t="s">
        <v>11</v>
      </c>
      <c r="M1" t="s">
        <v>12</v>
      </c>
    </row>
    <row r="2" spans="1:70" x14ac:dyDescent="0.25">
      <c r="A2" t="s">
        <v>5</v>
      </c>
      <c r="B2">
        <v>0.2</v>
      </c>
      <c r="D2">
        <v>1</v>
      </c>
      <c r="E2">
        <v>1.6098173889034024</v>
      </c>
      <c r="F2">
        <v>3.0377135228024432</v>
      </c>
      <c r="G2" cm="1">
        <f t="array" ref="G2:G51">radius.*COS(theta.)+x0.</f>
        <v>1.8814952707071375</v>
      </c>
      <c r="H2" cm="1">
        <f t="array" ref="H2:H51">radius.*SIN(theta.)+y0.</f>
        <v>5.5354011391827695</v>
      </c>
      <c r="I2" cm="1">
        <f t="array" ref="I2:I51">(x.-x0fit.)^2 + (y.-y0fit.)^2-rfit.^2</f>
        <v>0.61166517619881233</v>
      </c>
      <c r="J2">
        <v>0</v>
      </c>
      <c r="K2">
        <f>2*PI()/100*J2</f>
        <v>0</v>
      </c>
      <c r="L2" cm="1">
        <f t="array" ref="L2:L102">rfit.*COS(thetaplot.)+x0fit.</f>
        <v>4.9869844040356934</v>
      </c>
      <c r="M2" cm="1">
        <f t="array" ref="M2:M102">rfit.*SIN(thetaplot.)+y0fit.</f>
        <v>2.4661025356624529</v>
      </c>
      <c r="O2" cm="1">
        <f t="array" ref="O2:O51">2*x.</f>
        <v>3.762990541414275</v>
      </c>
      <c r="P2" cm="1">
        <f t="array" ref="P2:P51">2*y.</f>
        <v>11.070802278365539</v>
      </c>
      <c r="Q2">
        <v>1</v>
      </c>
      <c r="S2" cm="1">
        <f t="array" ref="S2:S51">x.^2+y.^2</f>
        <v>34.180690225359228</v>
      </c>
      <c r="U2" cm="1">
        <f t="array" ref="U2:BR4">TRANSPOSE(O2:Q51)</f>
        <v>3.762990541414275</v>
      </c>
      <c r="V2">
        <v>9.3080755000335742</v>
      </c>
      <c r="W2">
        <v>9.4272445873645445</v>
      </c>
      <c r="X2">
        <v>8.0644975245443007</v>
      </c>
      <c r="Y2">
        <v>-2.0846083200033414</v>
      </c>
      <c r="Z2">
        <v>0.72393405169056768</v>
      </c>
      <c r="AA2">
        <v>6.0164832229226342</v>
      </c>
      <c r="AB2">
        <v>10.274092919995271</v>
      </c>
      <c r="AC2">
        <v>0.35548283382603119</v>
      </c>
      <c r="AD2">
        <v>-5.8173659872791994E-2</v>
      </c>
      <c r="AE2">
        <v>5.8195032525894153</v>
      </c>
      <c r="AF2">
        <v>8.892422127656415</v>
      </c>
      <c r="AG2">
        <v>-1.5143809203092058</v>
      </c>
      <c r="AH2">
        <v>2.5969290509770957</v>
      </c>
      <c r="AI2">
        <v>1.0787787504733046</v>
      </c>
      <c r="AJ2">
        <v>-1.625024757610892</v>
      </c>
      <c r="AK2">
        <v>5.4007659625670907</v>
      </c>
      <c r="AL2">
        <v>-1.7155512558996593</v>
      </c>
      <c r="AM2">
        <v>9.6363711545050208</v>
      </c>
      <c r="AN2">
        <v>9.4661427290041242</v>
      </c>
      <c r="AO2">
        <v>9.2317030020563013</v>
      </c>
      <c r="AP2">
        <v>4.6520431682951751</v>
      </c>
      <c r="AQ2">
        <v>8.30671508422191</v>
      </c>
      <c r="AR2">
        <v>6.0942875337193785</v>
      </c>
      <c r="AS2">
        <v>7.2026413102043119</v>
      </c>
      <c r="AT2">
        <v>8.659696323609257</v>
      </c>
      <c r="AU2">
        <v>4.8088138980097224</v>
      </c>
      <c r="AV2">
        <v>2.2935648658386754</v>
      </c>
      <c r="AW2">
        <v>0.99286350732340667</v>
      </c>
      <c r="AX2">
        <v>-2.4328448500781086E-2</v>
      </c>
      <c r="AY2">
        <v>-1.8119894773937606</v>
      </c>
      <c r="AZ2">
        <v>6.544957788949894</v>
      </c>
      <c r="BA2">
        <v>8.3602134984910101</v>
      </c>
      <c r="BB2">
        <v>5.5029413381856278</v>
      </c>
      <c r="BC2">
        <v>8.2125108560394331</v>
      </c>
      <c r="BD2">
        <v>9.7462359949066801</v>
      </c>
      <c r="BE2">
        <v>9.1548510673124817</v>
      </c>
      <c r="BF2">
        <v>-0.92336726563956972</v>
      </c>
      <c r="BG2">
        <v>10.421299299324483</v>
      </c>
      <c r="BH2">
        <v>6.7078551652137826</v>
      </c>
      <c r="BI2">
        <v>1.1354398410820705</v>
      </c>
      <c r="BJ2">
        <v>7.4427274977307452</v>
      </c>
      <c r="BK2">
        <v>7.7484628859727938</v>
      </c>
      <c r="BL2">
        <v>-2.0806879293888167</v>
      </c>
      <c r="BM2">
        <v>10.228593513983862</v>
      </c>
      <c r="BN2">
        <v>-0.77523283307884849</v>
      </c>
      <c r="BO2">
        <v>8.7713479528697356</v>
      </c>
      <c r="BP2">
        <v>-0.76381489140756553</v>
      </c>
      <c r="BQ2">
        <v>7.9461144807032555</v>
      </c>
      <c r="BR2">
        <v>2.6792119202674325</v>
      </c>
    </row>
    <row r="3" spans="1:70" x14ac:dyDescent="0.25">
      <c r="A3" t="s">
        <v>1</v>
      </c>
      <c r="B3">
        <v>2</v>
      </c>
      <c r="D3">
        <v>2</v>
      </c>
      <c r="E3">
        <v>5.8082264646118764</v>
      </c>
      <c r="F3">
        <v>2.9843734388479017</v>
      </c>
      <c r="G3">
        <v>4.6540377500167871</v>
      </c>
      <c r="H3">
        <v>1.1352405178982352</v>
      </c>
      <c r="I3">
        <v>-9.6340602912867723E-2</v>
      </c>
      <c r="J3">
        <v>1</v>
      </c>
      <c r="K3">
        <f t="shared" ref="K3:K66" si="0">2*PI()/100*J3</f>
        <v>6.2831853071795868E-2</v>
      </c>
      <c r="L3">
        <v>4.9811217585756378</v>
      </c>
      <c r="M3">
        <v>2.6526549390554837</v>
      </c>
      <c r="O3">
        <v>9.3080755000335742</v>
      </c>
      <c r="P3">
        <v>2.2704810357964704</v>
      </c>
      <c r="Q3">
        <v>1</v>
      </c>
      <c r="S3">
        <v>22.948838412059171</v>
      </c>
      <c r="U3">
        <v>11.070802278365539</v>
      </c>
      <c r="V3">
        <v>2.2704810357964704</v>
      </c>
      <c r="W3">
        <v>2.113446724006435</v>
      </c>
      <c r="X3">
        <v>0.74345747519077321</v>
      </c>
      <c r="Y3">
        <v>4.4106984552710955</v>
      </c>
      <c r="Z3">
        <v>0.34762744283621405</v>
      </c>
      <c r="AA3">
        <v>-0.75429392521909744</v>
      </c>
      <c r="AB3">
        <v>5.4710312875604217</v>
      </c>
      <c r="AC3">
        <v>9.640142805242089</v>
      </c>
      <c r="AD3">
        <v>9.7189213242226451</v>
      </c>
      <c r="AE3">
        <v>10.28925859172557</v>
      </c>
      <c r="AF3">
        <v>1.5195087361186022</v>
      </c>
      <c r="AG3">
        <v>7.6809649975986591</v>
      </c>
      <c r="AH3">
        <v>9.723136828226675</v>
      </c>
      <c r="AI3">
        <v>10.165563127044846</v>
      </c>
      <c r="AJ3">
        <v>5.7690080835543585</v>
      </c>
      <c r="AK3">
        <v>-0.73608724700419081</v>
      </c>
      <c r="AL3">
        <v>3.1589261641034403</v>
      </c>
      <c r="AM3">
        <v>4.6648437314830407</v>
      </c>
      <c r="AN3">
        <v>4.5186517521907588</v>
      </c>
      <c r="AO3">
        <v>6.6694831749479571</v>
      </c>
      <c r="AP3">
        <v>10.711589347766093</v>
      </c>
      <c r="AQ3">
        <v>0.93423010681819463</v>
      </c>
      <c r="AR3">
        <v>-1.2375203100679597</v>
      </c>
      <c r="AS3">
        <v>-0.39560154514709112</v>
      </c>
      <c r="AT3">
        <v>1.3471051407168191</v>
      </c>
      <c r="AU3">
        <v>10.958141246422651</v>
      </c>
      <c r="AV3">
        <v>-0.752788372855135</v>
      </c>
      <c r="AW3">
        <v>-0.39559037787472295</v>
      </c>
      <c r="AX3">
        <v>0.72948265239458632</v>
      </c>
      <c r="AY3">
        <v>6.3374641988254732</v>
      </c>
      <c r="AZ3">
        <v>5.5486805986172172E-2</v>
      </c>
      <c r="BA3">
        <v>1.139409503497542</v>
      </c>
      <c r="BB3">
        <v>-0.75722407711255535</v>
      </c>
      <c r="BC3">
        <v>9.9618592422442678</v>
      </c>
      <c r="BD3">
        <v>3.3269547077264763</v>
      </c>
      <c r="BE3">
        <v>7.7080943568692106</v>
      </c>
      <c r="BF3">
        <v>8.1417654750440231</v>
      </c>
      <c r="BG3">
        <v>3.9697618698023018</v>
      </c>
      <c r="BH3">
        <v>-3.6819484757726784E-2</v>
      </c>
      <c r="BI3">
        <v>-0.13244831756772601</v>
      </c>
      <c r="BJ3">
        <v>-0.36910034886859311</v>
      </c>
      <c r="BK3">
        <v>0.50809021541379806</v>
      </c>
      <c r="BL3">
        <v>5.3125100529436038</v>
      </c>
      <c r="BM3">
        <v>3.3640709457116502</v>
      </c>
      <c r="BN3">
        <v>8.0357843325742344</v>
      </c>
      <c r="BO3">
        <v>8.1143072936243872</v>
      </c>
      <c r="BP3">
        <v>8.8310456690510399</v>
      </c>
      <c r="BQ3">
        <v>0.13717319499722525</v>
      </c>
      <c r="BR3">
        <v>-0.55263463059375351</v>
      </c>
    </row>
    <row r="4" spans="1:70" x14ac:dyDescent="0.25">
      <c r="A4" t="s">
        <v>2</v>
      </c>
      <c r="B4">
        <v>2.5</v>
      </c>
      <c r="D4">
        <v>3</v>
      </c>
      <c r="E4">
        <v>5.7943730168386125</v>
      </c>
      <c r="F4">
        <v>3.0735636330742739</v>
      </c>
      <c r="G4">
        <v>4.7136222936822723</v>
      </c>
      <c r="H4">
        <v>1.0567233620032175</v>
      </c>
      <c r="I4">
        <v>0.43674342832858315</v>
      </c>
      <c r="J4">
        <v>2</v>
      </c>
      <c r="K4">
        <f t="shared" si="0"/>
        <v>0.12566370614359174</v>
      </c>
      <c r="L4">
        <v>4.9635569593787121</v>
      </c>
      <c r="M4">
        <v>2.838471105340008</v>
      </c>
      <c r="O4">
        <v>9.4272445873645445</v>
      </c>
      <c r="P4">
        <v>2.113446724006435</v>
      </c>
      <c r="Q4">
        <v>1</v>
      </c>
      <c r="S4">
        <v>23.334899391301906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 x14ac:dyDescent="0.25">
      <c r="D5">
        <v>4</v>
      </c>
      <c r="E5">
        <v>5.4747117936174181</v>
      </c>
      <c r="F5">
        <v>2.942715344394359</v>
      </c>
      <c r="G5">
        <v>4.0322487622721503</v>
      </c>
      <c r="H5">
        <v>0.3717287375953866</v>
      </c>
      <c r="I5">
        <v>-0.37517125379250515</v>
      </c>
      <c r="J5">
        <v>3</v>
      </c>
      <c r="K5">
        <f t="shared" si="0"/>
        <v>0.1884955592153876</v>
      </c>
      <c r="L5">
        <v>4.9343593266827561</v>
      </c>
      <c r="M5">
        <v>3.0228177029990331</v>
      </c>
      <c r="O5">
        <v>8.0644975245443007</v>
      </c>
      <c r="P5">
        <v>0.74345747519077321</v>
      </c>
      <c r="Q5">
        <v>1</v>
      </c>
      <c r="S5">
        <v>16.397212335199548</v>
      </c>
    </row>
    <row r="6" spans="1:70" x14ac:dyDescent="0.25">
      <c r="A6" t="s">
        <v>8</v>
      </c>
      <c r="B6">
        <v>2.9710281869214321</v>
      </c>
      <c r="D6">
        <v>5</v>
      </c>
      <c r="E6">
        <v>3.2381427083479384</v>
      </c>
      <c r="F6">
        <v>3.0565394942022981</v>
      </c>
      <c r="G6">
        <v>-1.0423041600016707</v>
      </c>
      <c r="H6">
        <v>2.2053492276355477</v>
      </c>
      <c r="I6">
        <v>0.5939403344026033</v>
      </c>
      <c r="J6">
        <v>4</v>
      </c>
      <c r="K6">
        <f t="shared" si="0"/>
        <v>0.25132741228718347</v>
      </c>
      <c r="L6">
        <v>4.8936440902048872</v>
      </c>
      <c r="M6">
        <v>3.2049672002315468</v>
      </c>
      <c r="O6">
        <v>-2.0846083200033414</v>
      </c>
      <c r="P6">
        <v>4.4106984552710955</v>
      </c>
      <c r="Q6">
        <v>1</v>
      </c>
      <c r="S6">
        <v>5.9499631777894955</v>
      </c>
      <c r="U6" cm="1">
        <f t="array" ref="U6:W8">MMULT(_xlfn.ANCHORARRAY(U2),O2:Q51)</f>
        <v>2032.1818422321915</v>
      </c>
      <c r="V6">
        <v>767.08061304703085</v>
      </c>
      <c r="W6">
        <v>240.29164624476985</v>
      </c>
      <c r="Y6" cm="1">
        <f t="array" ref="Y6:Y8">MMULT(_xlfn.ANCHORARRAY(U2),_xlfn.ANCHORARRAY(S2))</f>
        <v>5671.6085836970824</v>
      </c>
    </row>
    <row r="7" spans="1:70" x14ac:dyDescent="0.25">
      <c r="A7" t="s">
        <v>9</v>
      </c>
      <c r="B7">
        <v>2.0159562171142613</v>
      </c>
      <c r="D7">
        <v>6</v>
      </c>
      <c r="E7">
        <v>4.0988691529021839</v>
      </c>
      <c r="F7">
        <v>2.8450473857355734</v>
      </c>
      <c r="G7">
        <v>0.36196702584528384</v>
      </c>
      <c r="H7">
        <v>0.17381372141810703</v>
      </c>
      <c r="I7">
        <v>-0.83674023473729697</v>
      </c>
      <c r="J7">
        <v>5</v>
      </c>
      <c r="K7">
        <f t="shared" si="0"/>
        <v>0.31415926535897931</v>
      </c>
      <c r="L7">
        <v>4.8415719343824648</v>
      </c>
      <c r="M7">
        <v>3.3842007361881632</v>
      </c>
      <c r="O7">
        <v>0.72393405169056768</v>
      </c>
      <c r="P7">
        <v>0.34762744283621405</v>
      </c>
      <c r="Q7">
        <v>1</v>
      </c>
      <c r="S7">
        <v>0.16123133755249169</v>
      </c>
      <c r="U7">
        <v>767.08061304703085</v>
      </c>
      <c r="V7">
        <v>1648.6569914658216</v>
      </c>
      <c r="W7">
        <v>203.45017173684676</v>
      </c>
      <c r="Y7">
        <v>5343.8641014194473</v>
      </c>
    </row>
    <row r="8" spans="1:70" x14ac:dyDescent="0.25">
      <c r="A8" t="s">
        <v>10</v>
      </c>
      <c r="B8">
        <v>2.4661025356624529</v>
      </c>
      <c r="D8">
        <v>7</v>
      </c>
      <c r="E8">
        <v>5.0494477509733828</v>
      </c>
      <c r="F8">
        <v>3.048692472443796</v>
      </c>
      <c r="G8">
        <v>3.0082416114613171</v>
      </c>
      <c r="H8">
        <v>-0.37714696260954872</v>
      </c>
      <c r="I8">
        <v>0.24168952577682745</v>
      </c>
      <c r="J8">
        <v>6</v>
      </c>
      <c r="K8">
        <f t="shared" si="0"/>
        <v>0.37699111843077521</v>
      </c>
      <c r="L8">
        <v>4.7783483642250131</v>
      </c>
      <c r="M8">
        <v>3.5598109579864747</v>
      </c>
      <c r="O8">
        <v>6.0164832229226342</v>
      </c>
      <c r="P8">
        <v>-0.75429392521909744</v>
      </c>
      <c r="Q8">
        <v>1</v>
      </c>
      <c r="S8">
        <v>9.1917574243329891</v>
      </c>
      <c r="U8">
        <v>240.29164624476985</v>
      </c>
      <c r="V8">
        <v>203.45017173684676</v>
      </c>
      <c r="W8">
        <v>50</v>
      </c>
      <c r="Y8">
        <v>920.20970842450311</v>
      </c>
    </row>
    <row r="9" spans="1:70" x14ac:dyDescent="0.25">
      <c r="D9">
        <v>8</v>
      </c>
      <c r="E9">
        <v>7.4935023961490918E-2</v>
      </c>
      <c r="F9">
        <v>3.1458747766954906</v>
      </c>
      <c r="G9">
        <v>5.1370464599976353</v>
      </c>
      <c r="H9">
        <v>2.7355156437802108</v>
      </c>
      <c r="I9">
        <v>0.98677923956581637</v>
      </c>
      <c r="J9">
        <v>7</v>
      </c>
      <c r="K9">
        <f t="shared" si="0"/>
        <v>0.4398229715025711</v>
      </c>
      <c r="L9">
        <v>4.7042228942798427</v>
      </c>
      <c r="M9">
        <v>3.7311048123097228</v>
      </c>
      <c r="O9">
        <v>10.274092919995271</v>
      </c>
      <c r="P9">
        <v>5.4710312875604217</v>
      </c>
      <c r="Q9">
        <v>1</v>
      </c>
      <c r="S9">
        <v>33.872292169540501</v>
      </c>
    </row>
    <row r="10" spans="1:70" x14ac:dyDescent="0.25">
      <c r="A10" t="s">
        <v>14</v>
      </c>
      <c r="B10">
        <f>SUMSQ(dev.)</f>
        <v>37.17111983788751</v>
      </c>
      <c r="D10">
        <v>9</v>
      </c>
      <c r="E10">
        <v>2.2365910735839676</v>
      </c>
      <c r="F10">
        <v>2.9501453619939078</v>
      </c>
      <c r="G10">
        <v>0.17774141691301559</v>
      </c>
      <c r="H10">
        <v>4.8200714026210445</v>
      </c>
      <c r="I10">
        <v>9.3194590807568645E-2</v>
      </c>
      <c r="J10">
        <v>8</v>
      </c>
      <c r="K10">
        <f t="shared" si="0"/>
        <v>0.50265482457436694</v>
      </c>
      <c r="L10">
        <v>4.6194880639121205</v>
      </c>
      <c r="M10">
        <v>3.8974062805716105</v>
      </c>
      <c r="O10">
        <v>0.35548283382603119</v>
      </c>
      <c r="P10">
        <v>9.640142805242089</v>
      </c>
      <c r="Q10">
        <v>1</v>
      </c>
      <c r="S10">
        <v>23.264680337651448</v>
      </c>
      <c r="U10" cm="1">
        <f t="array" ref="U10:W12">MINVERSE(_xlfn.ANCHORARRAY(U6))</f>
        <v>1.2146069308780678E-3</v>
      </c>
      <c r="V10">
        <v>3.1173493317223814E-4</v>
      </c>
      <c r="W10">
        <v>-7.1056484930252907E-3</v>
      </c>
    </row>
    <row r="11" spans="1:70" x14ac:dyDescent="0.25">
      <c r="D11">
        <v>10</v>
      </c>
      <c r="E11">
        <v>2.2810553133835869</v>
      </c>
      <c r="F11">
        <v>3.1119524384977568</v>
      </c>
      <c r="G11">
        <v>-2.9086829936395997E-2</v>
      </c>
      <c r="H11">
        <v>4.8594606621113225</v>
      </c>
      <c r="I11">
        <v>1.0833556982474271</v>
      </c>
      <c r="J11">
        <v>9</v>
      </c>
      <c r="K11">
        <f t="shared" si="0"/>
        <v>0.56548667764616278</v>
      </c>
      <c r="L11">
        <v>4.5244782827856476</v>
      </c>
      <c r="M11">
        <v>4.058059046852823</v>
      </c>
      <c r="O11">
        <v>-5.8173659872791994E-2</v>
      </c>
      <c r="P11">
        <v>9.7189213242226451</v>
      </c>
      <c r="Q11">
        <v>1</v>
      </c>
      <c r="S11">
        <v>23.615203970283165</v>
      </c>
      <c r="U11">
        <v>3.1173493317223808E-4</v>
      </c>
      <c r="V11">
        <v>1.2983058737644948E-3</v>
      </c>
      <c r="W11">
        <v>-6.7809570653660752E-3</v>
      </c>
    </row>
    <row r="12" spans="1:70" x14ac:dyDescent="0.25">
      <c r="D12">
        <v>11</v>
      </c>
      <c r="E12">
        <v>1.2394769743885132</v>
      </c>
      <c r="F12">
        <v>2.7967324030163412</v>
      </c>
      <c r="G12">
        <v>2.9097516262947076</v>
      </c>
      <c r="H12">
        <v>5.1446292958627851</v>
      </c>
      <c r="I12">
        <v>-0.85363264890032298</v>
      </c>
      <c r="J12">
        <v>10</v>
      </c>
      <c r="K12">
        <f t="shared" si="0"/>
        <v>0.62831853071795862</v>
      </c>
      <c r="L12">
        <v>4.4195685111006879</v>
      </c>
      <c r="M12">
        <v>4.2124290880801158</v>
      </c>
      <c r="O12">
        <v>5.8195032525894153</v>
      </c>
      <c r="P12">
        <v>10.28925859172557</v>
      </c>
      <c r="Q12">
        <v>1</v>
      </c>
      <c r="S12">
        <v>34.93386511857431</v>
      </c>
      <c r="U12">
        <v>-7.1056484930252916E-3</v>
      </c>
      <c r="V12">
        <v>-6.7809570653660752E-3</v>
      </c>
      <c r="W12">
        <v>8.1740297070292553E-2</v>
      </c>
    </row>
    <row r="13" spans="1:70" x14ac:dyDescent="0.25">
      <c r="D13">
        <v>12</v>
      </c>
      <c r="E13">
        <v>5.6648462335084435</v>
      </c>
      <c r="F13">
        <v>3.0020665262922162</v>
      </c>
      <c r="G13">
        <v>4.4462110638282075</v>
      </c>
      <c r="H13">
        <v>0.75975436805930108</v>
      </c>
      <c r="I13">
        <v>-9.2457984223930367E-3</v>
      </c>
      <c r="J13">
        <v>11</v>
      </c>
      <c r="K13">
        <f t="shared" si="0"/>
        <v>0.69115038378975457</v>
      </c>
      <c r="L13">
        <v>4.3051727797973669</v>
      </c>
      <c r="M13">
        <v>4.359907176225728</v>
      </c>
      <c r="O13">
        <v>8.892422127656415</v>
      </c>
      <c r="P13">
        <v>1.5195087361186022</v>
      </c>
      <c r="Q13">
        <v>1</v>
      </c>
      <c r="S13">
        <v>20.346019523893549</v>
      </c>
    </row>
    <row r="14" spans="1:70" x14ac:dyDescent="0.25">
      <c r="D14">
        <v>13</v>
      </c>
      <c r="E14">
        <v>2.6890644960365919</v>
      </c>
      <c r="F14">
        <v>3.0657776441149225</v>
      </c>
      <c r="G14">
        <v>-0.7571904601546029</v>
      </c>
      <c r="H14">
        <v>3.8404824987993296</v>
      </c>
      <c r="I14">
        <v>0.75225428923781124</v>
      </c>
      <c r="J14">
        <v>12</v>
      </c>
      <c r="K14">
        <f t="shared" si="0"/>
        <v>0.75398223686155041</v>
      </c>
      <c r="L14">
        <v>4.1817425565647026</v>
      </c>
      <c r="M14">
        <v>4.4999112826520786</v>
      </c>
      <c r="O14">
        <v>-1.5143809203092058</v>
      </c>
      <c r="P14">
        <v>7.6809649975986591</v>
      </c>
      <c r="Q14">
        <v>1</v>
      </c>
      <c r="S14">
        <v>15.322643216533081</v>
      </c>
      <c r="U14" cm="1">
        <f t="array" ref="U14:U16">MMULT(_xlfn.ANCHORARRAY(U10),_xlfn.ANCHORARRAY(Y6))</f>
        <v>2.015957485589718</v>
      </c>
    </row>
    <row r="15" spans="1:70" x14ac:dyDescent="0.25">
      <c r="D15">
        <v>14</v>
      </c>
      <c r="E15">
        <v>1.8595567936792843</v>
      </c>
      <c r="F15">
        <v>2.4635659919181778</v>
      </c>
      <c r="G15">
        <v>1.2984645254885478</v>
      </c>
      <c r="H15">
        <v>4.8615684141133375</v>
      </c>
      <c r="I15">
        <v>-2.5739573851072564</v>
      </c>
      <c r="J15">
        <v>13</v>
      </c>
      <c r="K15">
        <f t="shared" si="0"/>
        <v>0.81681408993334625</v>
      </c>
      <c r="L15">
        <v>4.0497649641038862</v>
      </c>
      <c r="M15">
        <v>4.6318888751128942</v>
      </c>
      <c r="O15">
        <v>2.5969290509770957</v>
      </c>
      <c r="P15">
        <v>9.723136828226675</v>
      </c>
      <c r="Q15">
        <v>1</v>
      </c>
      <c r="S15">
        <v>25.320857569056674</v>
      </c>
      <c r="U15">
        <v>2.4661061503304049</v>
      </c>
    </row>
    <row r="16" spans="1:70" x14ac:dyDescent="0.25">
      <c r="D16">
        <v>15</v>
      </c>
      <c r="E16">
        <v>2.0854757761823257</v>
      </c>
      <c r="F16">
        <v>2.9671777840302913</v>
      </c>
      <c r="G16">
        <v>0.53938937523665231</v>
      </c>
      <c r="H16">
        <v>5.0827815635224232</v>
      </c>
      <c r="I16">
        <v>0.20025028589296312</v>
      </c>
      <c r="J16">
        <v>14</v>
      </c>
      <c r="K16">
        <f t="shared" si="0"/>
        <v>0.87964594300514221</v>
      </c>
      <c r="L16">
        <v>3.9097608576775364</v>
      </c>
      <c r="M16">
        <v>4.7553190983455593</v>
      </c>
      <c r="O16">
        <v>1.0787787504733046</v>
      </c>
      <c r="P16">
        <v>10.165563127044846</v>
      </c>
      <c r="Q16">
        <v>1</v>
      </c>
      <c r="S16">
        <v>26.125609320601637</v>
      </c>
      <c r="U16">
        <v>-1.3187550870666342</v>
      </c>
    </row>
    <row r="17" spans="4:21" x14ac:dyDescent="0.25">
      <c r="D17">
        <v>16</v>
      </c>
      <c r="E17">
        <v>3.0057230040580714</v>
      </c>
      <c r="F17">
        <v>2.8386738521846526</v>
      </c>
      <c r="G17">
        <v>-0.81251237880544602</v>
      </c>
      <c r="H17">
        <v>2.8845040417771792</v>
      </c>
      <c r="I17">
        <v>-0.6517140690585812</v>
      </c>
      <c r="J17">
        <v>15</v>
      </c>
      <c r="K17">
        <f t="shared" si="0"/>
        <v>0.94247779607693805</v>
      </c>
      <c r="L17">
        <v>3.7622827695319243</v>
      </c>
      <c r="M17">
        <v>4.8697148296488795</v>
      </c>
      <c r="O17">
        <v>-1.625024757610892</v>
      </c>
      <c r="P17">
        <v>5.7690080835543585</v>
      </c>
      <c r="Q17">
        <v>1</v>
      </c>
      <c r="S17">
        <v>8.9805399327409674</v>
      </c>
    </row>
    <row r="18" spans="4:21" x14ac:dyDescent="0.25">
      <c r="D18">
        <v>17</v>
      </c>
      <c r="E18">
        <v>4.9519036285262761</v>
      </c>
      <c r="F18">
        <v>2.9523229069298389</v>
      </c>
      <c r="G18">
        <v>2.7003829812835454</v>
      </c>
      <c r="H18">
        <v>-0.36804362350209541</v>
      </c>
      <c r="I18">
        <v>-0.32618404046325544</v>
      </c>
      <c r="J18">
        <v>16</v>
      </c>
      <c r="K18">
        <f t="shared" si="0"/>
        <v>1.0053096491487339</v>
      </c>
      <c r="L18">
        <v>3.6079127283046315</v>
      </c>
      <c r="M18">
        <v>4.9746246013338382</v>
      </c>
      <c r="O18">
        <v>5.4007659625670907</v>
      </c>
      <c r="P18">
        <v>-0.73608724700419081</v>
      </c>
      <c r="Q18">
        <v>1</v>
      </c>
      <c r="S18">
        <v>7.4275243544063603</v>
      </c>
      <c r="U18">
        <f>SQRT(U16+U14^2+U15^2)</f>
        <v>2.9710282801306409</v>
      </c>
    </row>
    <row r="19" spans="4:21" x14ac:dyDescent="0.25">
      <c r="D19">
        <v>18</v>
      </c>
      <c r="E19">
        <v>3.4532143934721895</v>
      </c>
      <c r="F19">
        <v>3.0023773508687679</v>
      </c>
      <c r="G19">
        <v>-0.85777562794982964</v>
      </c>
      <c r="H19">
        <v>1.5794630820517201</v>
      </c>
      <c r="I19">
        <v>0.21745575055295063</v>
      </c>
      <c r="J19">
        <v>17</v>
      </c>
      <c r="K19">
        <f t="shared" si="0"/>
        <v>1.0681415022205298</v>
      </c>
      <c r="L19">
        <v>3.4472599620234186</v>
      </c>
      <c r="M19">
        <v>5.0696343824603129</v>
      </c>
      <c r="O19">
        <v>-1.7155512558996593</v>
      </c>
      <c r="P19">
        <v>3.1589261641034403</v>
      </c>
      <c r="Q19">
        <v>1</v>
      </c>
      <c r="S19">
        <v>3.2304826554690433</v>
      </c>
    </row>
    <row r="20" spans="4:21" x14ac:dyDescent="0.25">
      <c r="D20">
        <v>19</v>
      </c>
      <c r="E20">
        <v>6.223792113762622</v>
      </c>
      <c r="F20">
        <v>2.8231635409440274</v>
      </c>
      <c r="G20">
        <v>4.8181855772525104</v>
      </c>
      <c r="H20">
        <v>2.3324218657415203</v>
      </c>
      <c r="I20">
        <v>-0.95664857915032186</v>
      </c>
      <c r="J20">
        <v>18</v>
      </c>
      <c r="K20">
        <f t="shared" si="0"/>
        <v>1.1309733552923256</v>
      </c>
      <c r="L20">
        <v>3.2809584937615313</v>
      </c>
      <c r="M20">
        <v>5.1543692128280352</v>
      </c>
      <c r="O20">
        <v>9.6363711545050208</v>
      </c>
      <c r="P20">
        <v>4.6648437314830407</v>
      </c>
      <c r="Q20">
        <v>1</v>
      </c>
      <c r="S20">
        <v>28.65510401663326</v>
      </c>
    </row>
    <row r="21" spans="4:21" x14ac:dyDescent="0.25">
      <c r="D21">
        <v>20</v>
      </c>
      <c r="E21">
        <v>6.1953519272287467</v>
      </c>
      <c r="F21">
        <v>2.7436477757500906</v>
      </c>
      <c r="G21">
        <v>4.7330713645020621</v>
      </c>
      <c r="H21">
        <v>2.2593258760953794</v>
      </c>
      <c r="I21">
        <v>-1.4015371763757045</v>
      </c>
      <c r="J21">
        <v>19</v>
      </c>
      <c r="K21">
        <f t="shared" si="0"/>
        <v>1.1938052083641215</v>
      </c>
      <c r="L21">
        <v>3.1096646394382832</v>
      </c>
      <c r="M21">
        <v>5.2284946827732046</v>
      </c>
      <c r="O21">
        <v>9.4661427290041242</v>
      </c>
      <c r="P21">
        <v>4.5186517521907588</v>
      </c>
      <c r="Q21">
        <v>1</v>
      </c>
      <c r="S21">
        <v>27.506517955863565</v>
      </c>
    </row>
    <row r="22" spans="4:21" x14ac:dyDescent="0.25">
      <c r="D22">
        <v>21</v>
      </c>
      <c r="E22">
        <v>0.30889444035751606</v>
      </c>
      <c r="F22">
        <v>2.7458100067721012</v>
      </c>
      <c r="G22">
        <v>4.6158515010281507</v>
      </c>
      <c r="H22">
        <v>3.3347415874739785</v>
      </c>
      <c r="I22">
        <v>-1.3130191978319434</v>
      </c>
      <c r="J22">
        <v>20</v>
      </c>
      <c r="K22">
        <f t="shared" si="0"/>
        <v>1.2566370614359172</v>
      </c>
      <c r="L22">
        <v>2.9340544176399721</v>
      </c>
      <c r="M22">
        <v>5.2917182529306563</v>
      </c>
      <c r="O22">
        <v>9.2317030020563013</v>
      </c>
      <c r="P22">
        <v>6.6694831749479571</v>
      </c>
      <c r="Q22">
        <v>1</v>
      </c>
      <c r="S22">
        <v>32.426586534772298</v>
      </c>
    </row>
    <row r="23" spans="4:21" x14ac:dyDescent="0.25">
      <c r="D23">
        <v>22</v>
      </c>
      <c r="E23">
        <v>1.4571270100585958</v>
      </c>
      <c r="F23">
        <v>2.8743439760593859</v>
      </c>
      <c r="G23">
        <v>2.3260215841475875</v>
      </c>
      <c r="H23">
        <v>5.3557946738830466</v>
      </c>
      <c r="I23">
        <v>-0.38054730195423403</v>
      </c>
      <c r="J23">
        <v>21</v>
      </c>
      <c r="K23">
        <f t="shared" si="0"/>
        <v>1.3194689145077132</v>
      </c>
      <c r="L23">
        <v>2.7548208816833553</v>
      </c>
      <c r="M23">
        <v>5.3437904087530796</v>
      </c>
      <c r="O23">
        <v>4.6520431682951751</v>
      </c>
      <c r="P23">
        <v>10.711589347766093</v>
      </c>
      <c r="Q23">
        <v>1</v>
      </c>
      <c r="S23">
        <v>34.094912998714463</v>
      </c>
    </row>
    <row r="24" spans="4:21" x14ac:dyDescent="0.25">
      <c r="D24">
        <v>23</v>
      </c>
      <c r="E24">
        <v>5.5265574203403078</v>
      </c>
      <c r="F24">
        <v>2.96134596260586</v>
      </c>
      <c r="G24">
        <v>4.153357542110955</v>
      </c>
      <c r="H24">
        <v>0.46711505340909731</v>
      </c>
      <c r="I24">
        <v>-0.26257310917842247</v>
      </c>
      <c r="J24">
        <v>22</v>
      </c>
      <c r="K24">
        <f t="shared" si="0"/>
        <v>1.3823007675795091</v>
      </c>
      <c r="L24">
        <v>2.5726713844508411</v>
      </c>
      <c r="M24">
        <v>5.3845056452309468</v>
      </c>
      <c r="O24">
        <v>8.30671508422191</v>
      </c>
      <c r="P24">
        <v>0.93423010681819463</v>
      </c>
      <c r="Q24">
        <v>1</v>
      </c>
      <c r="S24">
        <v>17.468575345731338</v>
      </c>
    </row>
    <row r="25" spans="4:21" x14ac:dyDescent="0.25">
      <c r="D25">
        <v>24</v>
      </c>
      <c r="E25">
        <v>5.0363187316641973</v>
      </c>
      <c r="F25">
        <v>3.2898594154007057</v>
      </c>
      <c r="G25">
        <v>3.0471437668596892</v>
      </c>
      <c r="H25">
        <v>-0.61876015503397985</v>
      </c>
      <c r="I25">
        <v>1.7527170957191611</v>
      </c>
      <c r="J25">
        <v>23</v>
      </c>
      <c r="K25">
        <f t="shared" si="0"/>
        <v>1.4451326206513049</v>
      </c>
      <c r="L25">
        <v>2.3883247867918165</v>
      </c>
      <c r="M25">
        <v>5.4137032779269045</v>
      </c>
      <c r="O25">
        <v>6.0942875337193785</v>
      </c>
      <c r="P25">
        <v>-1.2375203100679597</v>
      </c>
      <c r="Q25">
        <v>1</v>
      </c>
      <c r="S25">
        <v>9.6679492653695309</v>
      </c>
    </row>
    <row r="26" spans="4:21" x14ac:dyDescent="0.25">
      <c r="D26">
        <v>25</v>
      </c>
      <c r="E26">
        <v>5.2480635753390645</v>
      </c>
      <c r="F26">
        <v>3.1372530737820972</v>
      </c>
      <c r="G26">
        <v>3.6013206551021559</v>
      </c>
      <c r="H26">
        <v>-0.19780077257354556</v>
      </c>
      <c r="I26">
        <v>0.78275274938571826</v>
      </c>
      <c r="J26">
        <v>24</v>
      </c>
      <c r="K26">
        <f t="shared" si="0"/>
        <v>1.5079644737231008</v>
      </c>
      <c r="L26">
        <v>2.2025086205072917</v>
      </c>
      <c r="M26">
        <v>5.4312680771238284</v>
      </c>
      <c r="O26">
        <v>7.2026413102043119</v>
      </c>
      <c r="P26">
        <v>-0.39560154514709112</v>
      </c>
      <c r="Q26">
        <v>1</v>
      </c>
      <c r="S26">
        <v>13.008635606496114</v>
      </c>
    </row>
    <row r="27" spans="4:21" x14ac:dyDescent="0.25">
      <c r="D27">
        <v>26</v>
      </c>
      <c r="E27">
        <v>5.6183177026548634</v>
      </c>
      <c r="F27">
        <v>2.9604227181787368</v>
      </c>
      <c r="G27">
        <v>4.3298481618046285</v>
      </c>
      <c r="H27">
        <v>0.67355257035840954</v>
      </c>
      <c r="I27">
        <v>-0.25967717766715737</v>
      </c>
      <c r="J27">
        <v>25</v>
      </c>
      <c r="K27">
        <f t="shared" si="0"/>
        <v>1.5707963267948968</v>
      </c>
      <c r="L27">
        <v>2.0159562171142609</v>
      </c>
      <c r="M27">
        <v>5.437130722583885</v>
      </c>
      <c r="O27">
        <v>8.659696323609257</v>
      </c>
      <c r="P27">
        <v>1.3471051407168191</v>
      </c>
      <c r="Q27">
        <v>1</v>
      </c>
      <c r="S27">
        <v>19.201258169319338</v>
      </c>
    </row>
    <row r="28" spans="4:21" x14ac:dyDescent="0.25">
      <c r="D28">
        <v>27</v>
      </c>
      <c r="E28">
        <v>1.4358717186265335</v>
      </c>
      <c r="F28">
        <v>3.0063943118766265</v>
      </c>
      <c r="G28">
        <v>2.4044069490048612</v>
      </c>
      <c r="H28">
        <v>5.4790706232113253</v>
      </c>
      <c r="I28">
        <v>0.4018621802125999</v>
      </c>
      <c r="J28">
        <v>26</v>
      </c>
      <c r="K28">
        <f t="shared" si="0"/>
        <v>1.6336281798666925</v>
      </c>
      <c r="L28">
        <v>1.8294038137212305</v>
      </c>
      <c r="M28">
        <v>5.4312680771238284</v>
      </c>
      <c r="O28">
        <v>4.8088138980097224</v>
      </c>
      <c r="P28">
        <v>10.958141246422651</v>
      </c>
      <c r="Q28">
        <v>1</v>
      </c>
      <c r="S28">
        <v>35.801387670560203</v>
      </c>
    </row>
    <row r="29" spans="4:21" x14ac:dyDescent="0.25">
      <c r="D29">
        <v>28</v>
      </c>
      <c r="E29">
        <v>4.4240291030931731</v>
      </c>
      <c r="F29">
        <v>3.0002706098766079</v>
      </c>
      <c r="G29">
        <v>1.1467824329193377</v>
      </c>
      <c r="H29">
        <v>-0.3763941864275675</v>
      </c>
      <c r="I29">
        <v>8.2421947425803666E-3</v>
      </c>
      <c r="J29">
        <v>27</v>
      </c>
      <c r="K29">
        <f t="shared" si="0"/>
        <v>1.6964600329384885</v>
      </c>
      <c r="L29">
        <v>1.6435876474367057</v>
      </c>
      <c r="M29">
        <v>5.4137032779269045</v>
      </c>
      <c r="O29">
        <v>2.2935648658386754</v>
      </c>
      <c r="P29">
        <v>-0.752788372855135</v>
      </c>
      <c r="Q29">
        <v>1</v>
      </c>
      <c r="S29">
        <v>1.4567825320288657</v>
      </c>
    </row>
    <row r="30" spans="4:21" x14ac:dyDescent="0.25">
      <c r="D30">
        <v>29</v>
      </c>
      <c r="E30">
        <v>4.2039338419682473</v>
      </c>
      <c r="F30">
        <v>3.0884974263953002</v>
      </c>
      <c r="G30">
        <v>0.49643175366170333</v>
      </c>
      <c r="H30">
        <v>-0.19779518893736148</v>
      </c>
      <c r="I30">
        <v>0.57829719467719976</v>
      </c>
      <c r="J30">
        <v>28</v>
      </c>
      <c r="K30">
        <f t="shared" si="0"/>
        <v>1.7592918860102844</v>
      </c>
      <c r="L30">
        <v>1.4592410497776807</v>
      </c>
      <c r="M30">
        <v>5.3845056452309468</v>
      </c>
      <c r="O30">
        <v>0.99286350732340667</v>
      </c>
      <c r="P30">
        <v>-0.39559037787472295</v>
      </c>
      <c r="Q30">
        <v>1</v>
      </c>
      <c r="S30">
        <v>0.28556742281040065</v>
      </c>
    </row>
    <row r="31" spans="4:21" x14ac:dyDescent="0.25">
      <c r="D31">
        <v>30</v>
      </c>
      <c r="E31">
        <v>3.9566618506773663</v>
      </c>
      <c r="F31">
        <v>2.9339622474399478</v>
      </c>
      <c r="G31">
        <v>-1.2164224250390543E-2</v>
      </c>
      <c r="H31">
        <v>0.36474132619729316</v>
      </c>
      <c r="I31">
        <v>-0.29801703015562353</v>
      </c>
      <c r="J31">
        <v>29</v>
      </c>
      <c r="K31">
        <f t="shared" si="0"/>
        <v>1.8221237390820801</v>
      </c>
      <c r="L31">
        <v>1.2770915525451669</v>
      </c>
      <c r="M31">
        <v>5.3437904087530796</v>
      </c>
      <c r="O31">
        <v>-2.4328448500781086E-2</v>
      </c>
      <c r="P31">
        <v>0.72948265239458632</v>
      </c>
      <c r="Q31">
        <v>1</v>
      </c>
      <c r="S31">
        <v>0.13318420338777401</v>
      </c>
    </row>
    <row r="32" spans="4:21" x14ac:dyDescent="0.25">
      <c r="D32">
        <v>31</v>
      </c>
      <c r="E32">
        <v>2.9154087975422969</v>
      </c>
      <c r="F32">
        <v>2.9819470220174797</v>
      </c>
      <c r="G32">
        <v>-0.9059947386968803</v>
      </c>
      <c r="H32">
        <v>3.1687320994127366</v>
      </c>
      <c r="I32">
        <v>0.2044772045399057</v>
      </c>
      <c r="J32">
        <v>30</v>
      </c>
      <c r="K32">
        <f t="shared" si="0"/>
        <v>1.8849555921538761</v>
      </c>
      <c r="L32">
        <v>1.0978580165885505</v>
      </c>
      <c r="M32">
        <v>5.2917182529306563</v>
      </c>
      <c r="O32">
        <v>-1.8119894773937606</v>
      </c>
      <c r="P32">
        <v>6.3374641988254732</v>
      </c>
      <c r="Q32">
        <v>1</v>
      </c>
      <c r="S32">
        <v>10.861689584395078</v>
      </c>
    </row>
    <row r="33" spans="4:19" x14ac:dyDescent="0.25">
      <c r="D33">
        <v>32</v>
      </c>
      <c r="E33">
        <v>5.1877300059533251</v>
      </c>
      <c r="F33">
        <v>2.780513481054963</v>
      </c>
      <c r="G33">
        <v>3.272478894474947</v>
      </c>
      <c r="H33">
        <v>2.7743402993086086E-2</v>
      </c>
      <c r="I33">
        <v>-1.3025639888878802</v>
      </c>
      <c r="J33">
        <v>31</v>
      </c>
      <c r="K33">
        <f t="shared" si="0"/>
        <v>1.9477874452256718</v>
      </c>
      <c r="L33">
        <v>0.92224779479023922</v>
      </c>
      <c r="M33">
        <v>5.2284946827732046</v>
      </c>
      <c r="O33">
        <v>6.544957788949894</v>
      </c>
      <c r="P33">
        <v>5.5486805986172172E-2</v>
      </c>
      <c r="Q33">
        <v>1</v>
      </c>
      <c r="S33">
        <v>10.709887811193608</v>
      </c>
    </row>
    <row r="34" spans="4:19" x14ac:dyDescent="0.25">
      <c r="D34">
        <v>33</v>
      </c>
      <c r="E34">
        <v>5.5584879240318825</v>
      </c>
      <c r="F34">
        <v>2.9118559688842915</v>
      </c>
      <c r="G34">
        <v>4.1801067492455051</v>
      </c>
      <c r="H34">
        <v>0.569704751748771</v>
      </c>
      <c r="I34">
        <v>-0.54713640692498444</v>
      </c>
      <c r="J34">
        <v>32</v>
      </c>
      <c r="K34">
        <f t="shared" si="0"/>
        <v>2.0106192982974678</v>
      </c>
      <c r="L34">
        <v>0.7509539404669916</v>
      </c>
      <c r="M34">
        <v>5.1543692128280343</v>
      </c>
      <c r="O34">
        <v>8.3602134984910101</v>
      </c>
      <c r="P34">
        <v>1.139409503497542</v>
      </c>
      <c r="Q34">
        <v>1</v>
      </c>
      <c r="S34">
        <v>17.797855939252955</v>
      </c>
    </row>
    <row r="35" spans="4:19" x14ac:dyDescent="0.25">
      <c r="D35">
        <v>34</v>
      </c>
      <c r="E35">
        <v>4.9677432274856779</v>
      </c>
      <c r="F35">
        <v>2.9750824249132881</v>
      </c>
      <c r="G35">
        <v>2.7514706690928139</v>
      </c>
      <c r="H35">
        <v>-0.37861203855627767</v>
      </c>
      <c r="I35">
        <v>-0.19362596963988921</v>
      </c>
      <c r="J35">
        <v>33</v>
      </c>
      <c r="K35">
        <f t="shared" si="0"/>
        <v>2.0734511513692637</v>
      </c>
      <c r="L35">
        <v>0.58465247220510319</v>
      </c>
      <c r="M35">
        <v>5.0696343824603121</v>
      </c>
      <c r="O35">
        <v>5.5029413381856278</v>
      </c>
      <c r="P35">
        <v>-0.75722407711255535</v>
      </c>
      <c r="Q35">
        <v>1</v>
      </c>
      <c r="S35">
        <v>7.7139379186177974</v>
      </c>
    </row>
    <row r="36" spans="4:19" x14ac:dyDescent="0.25">
      <c r="D36">
        <v>35</v>
      </c>
      <c r="E36">
        <v>0.8668957074632252</v>
      </c>
      <c r="F36">
        <v>3.2544313962693603</v>
      </c>
      <c r="G36">
        <v>4.1062554280197165</v>
      </c>
      <c r="H36">
        <v>4.9809296211221339</v>
      </c>
      <c r="I36">
        <v>1.8666975733919493</v>
      </c>
      <c r="J36">
        <v>34</v>
      </c>
      <c r="K36">
        <f t="shared" si="0"/>
        <v>2.1362830044410597</v>
      </c>
      <c r="L36">
        <v>0.42399970592389025</v>
      </c>
      <c r="M36">
        <v>4.9746246013338382</v>
      </c>
      <c r="O36">
        <v>8.2125108560394331</v>
      </c>
      <c r="P36">
        <v>9.9618592422442678</v>
      </c>
      <c r="Q36">
        <v>1</v>
      </c>
      <c r="S36">
        <v>41.670993530713268</v>
      </c>
    </row>
    <row r="37" spans="4:19" x14ac:dyDescent="0.25">
      <c r="D37">
        <v>36</v>
      </c>
      <c r="E37">
        <v>5.9998628226332187</v>
      </c>
      <c r="F37">
        <v>2.9924199512752114</v>
      </c>
      <c r="G37">
        <v>4.8731179974533401</v>
      </c>
      <c r="H37">
        <v>1.6634773538632381</v>
      </c>
      <c r="I37">
        <v>-1.9427865993055349E-2</v>
      </c>
      <c r="J37">
        <v>35</v>
      </c>
      <c r="K37">
        <f t="shared" si="0"/>
        <v>2.1991148575128552</v>
      </c>
      <c r="L37">
        <v>0.26962966469659855</v>
      </c>
      <c r="M37">
        <v>4.8697148296488795</v>
      </c>
      <c r="O37">
        <v>9.7462359949066801</v>
      </c>
      <c r="P37">
        <v>3.3269547077264763</v>
      </c>
      <c r="Q37">
        <v>1</v>
      </c>
      <c r="S37">
        <v>26.514435923919493</v>
      </c>
    </row>
    <row r="38" spans="4:19" x14ac:dyDescent="0.25">
      <c r="D38">
        <v>37</v>
      </c>
      <c r="E38">
        <v>0.48372032613006194</v>
      </c>
      <c r="F38">
        <v>2.911454300340274</v>
      </c>
      <c r="G38">
        <v>4.5774255336562408</v>
      </c>
      <c r="H38">
        <v>3.8540471784346053</v>
      </c>
      <c r="I38">
        <v>-0.33949309649569948</v>
      </c>
      <c r="J38">
        <v>36</v>
      </c>
      <c r="K38">
        <f t="shared" si="0"/>
        <v>2.2619467105846511</v>
      </c>
      <c r="L38">
        <v>0.12215157655098619</v>
      </c>
      <c r="M38">
        <v>4.7553190983455593</v>
      </c>
      <c r="O38">
        <v>9.1548510673124817</v>
      </c>
      <c r="P38">
        <v>7.7080943568692106</v>
      </c>
      <c r="Q38">
        <v>1</v>
      </c>
      <c r="S38">
        <v>35.806504169767862</v>
      </c>
    </row>
    <row r="39" spans="4:19" x14ac:dyDescent="0.25">
      <c r="D39">
        <v>38</v>
      </c>
      <c r="E39">
        <v>2.573604735175743</v>
      </c>
      <c r="F39">
        <v>2.9201984321510523</v>
      </c>
      <c r="G39">
        <v>-0.46168363281978486</v>
      </c>
      <c r="H39">
        <v>4.0708827375220116</v>
      </c>
      <c r="I39">
        <v>-0.11298976522004445</v>
      </c>
      <c r="J39">
        <v>37</v>
      </c>
      <c r="K39">
        <f t="shared" si="0"/>
        <v>2.3247785636564471</v>
      </c>
      <c r="L39">
        <v>-1.7852529875364453E-2</v>
      </c>
      <c r="M39">
        <v>4.6318888751128942</v>
      </c>
      <c r="O39">
        <v>-0.92336726563956972</v>
      </c>
      <c r="P39">
        <v>8.1417654750440231</v>
      </c>
      <c r="Q39">
        <v>1</v>
      </c>
      <c r="S39">
        <v>16.785238039468382</v>
      </c>
    </row>
    <row r="40" spans="4:19" x14ac:dyDescent="0.25">
      <c r="D40">
        <v>39</v>
      </c>
      <c r="E40">
        <v>6.1241003178314806</v>
      </c>
      <c r="F40">
        <v>3.2517101383894267</v>
      </c>
      <c r="G40">
        <v>5.2106496496622414</v>
      </c>
      <c r="H40">
        <v>1.9848809349011509</v>
      </c>
      <c r="I40">
        <v>1.6106318695228126</v>
      </c>
      <c r="J40">
        <v>38</v>
      </c>
      <c r="K40">
        <f t="shared" si="0"/>
        <v>2.387610416728243</v>
      </c>
      <c r="L40">
        <v>-0.14983012233618043</v>
      </c>
      <c r="M40">
        <v>4.4999112826520777</v>
      </c>
      <c r="O40">
        <v>10.421299299324483</v>
      </c>
      <c r="P40">
        <v>3.9697618698023018</v>
      </c>
      <c r="Q40">
        <v>1</v>
      </c>
      <c r="S40">
        <v>31.090622097259306</v>
      </c>
    </row>
    <row r="41" spans="4:19" x14ac:dyDescent="0.25">
      <c r="D41">
        <v>40</v>
      </c>
      <c r="E41">
        <v>5.205671616151978</v>
      </c>
      <c r="F41">
        <v>2.8592844436069167</v>
      </c>
      <c r="G41">
        <v>3.3539275826068913</v>
      </c>
      <c r="H41">
        <v>-1.8409742378863392E-2</v>
      </c>
      <c r="I41">
        <v>-0.86403985286538898</v>
      </c>
      <c r="J41">
        <v>39</v>
      </c>
      <c r="K41">
        <f t="shared" si="0"/>
        <v>2.450442269800039</v>
      </c>
      <c r="L41">
        <v>-0.2732603455688456</v>
      </c>
      <c r="M41">
        <v>4.3599071762257271</v>
      </c>
      <c r="O41">
        <v>6.7078551652137826</v>
      </c>
      <c r="P41">
        <v>-3.6819484757726784E-2</v>
      </c>
      <c r="Q41">
        <v>1</v>
      </c>
      <c r="S41">
        <v>11.249169147985763</v>
      </c>
    </row>
    <row r="42" spans="4:19" x14ac:dyDescent="0.25">
      <c r="D42">
        <v>41</v>
      </c>
      <c r="E42">
        <v>4.203327326154386</v>
      </c>
      <c r="F42">
        <v>2.9388658797469684</v>
      </c>
      <c r="G42">
        <v>0.56771992054103526</v>
      </c>
      <c r="H42">
        <v>-6.6224158783863007E-2</v>
      </c>
      <c r="I42">
        <v>-0.31694162936411452</v>
      </c>
      <c r="J42">
        <v>40</v>
      </c>
      <c r="K42">
        <f t="shared" si="0"/>
        <v>2.5132741228718345</v>
      </c>
      <c r="L42">
        <v>-0.38765607687216486</v>
      </c>
      <c r="M42">
        <v>4.2124290880801158</v>
      </c>
      <c r="O42">
        <v>1.1354398410820705</v>
      </c>
      <c r="P42">
        <v>-0.13244831756772601</v>
      </c>
      <c r="Q42">
        <v>1</v>
      </c>
      <c r="S42">
        <v>0.32669154738574974</v>
      </c>
    </row>
    <row r="43" spans="4:19" x14ac:dyDescent="0.25">
      <c r="D43">
        <v>42</v>
      </c>
      <c r="E43">
        <v>5.2825609789170818</v>
      </c>
      <c r="F43">
        <v>3.1890285033161838</v>
      </c>
      <c r="G43">
        <v>3.7213637488653726</v>
      </c>
      <c r="H43">
        <v>-0.18455017443429655</v>
      </c>
      <c r="I43">
        <v>1.1073661514150075</v>
      </c>
      <c r="J43">
        <v>41</v>
      </c>
      <c r="K43">
        <f t="shared" si="0"/>
        <v>2.5761059759436304</v>
      </c>
      <c r="L43">
        <v>-0.49256584855712449</v>
      </c>
      <c r="M43">
        <v>4.058059046852823</v>
      </c>
      <c r="O43">
        <v>7.4427274977307452</v>
      </c>
      <c r="P43">
        <v>-0.36910034886859311</v>
      </c>
      <c r="Q43">
        <v>1</v>
      </c>
      <c r="S43">
        <v>13.882606918253069</v>
      </c>
    </row>
    <row r="44" spans="4:19" x14ac:dyDescent="0.25">
      <c r="D44">
        <v>43</v>
      </c>
      <c r="E44">
        <v>5.4078106842324623</v>
      </c>
      <c r="F44">
        <v>2.925244755587844</v>
      </c>
      <c r="G44">
        <v>3.8742314429863969</v>
      </c>
      <c r="H44">
        <v>0.25404510770689903</v>
      </c>
      <c r="I44">
        <v>-0.48062360781817581</v>
      </c>
      <c r="J44">
        <v>42</v>
      </c>
      <c r="K44">
        <f t="shared" si="0"/>
        <v>2.6389378290154264</v>
      </c>
      <c r="L44">
        <v>-0.58757562968359833</v>
      </c>
      <c r="M44">
        <v>3.8974062805716105</v>
      </c>
      <c r="O44">
        <v>7.7484628859727938</v>
      </c>
      <c r="P44">
        <v>0.50809021541379806</v>
      </c>
      <c r="Q44">
        <v>1</v>
      </c>
      <c r="S44">
        <v>15.074208190574268</v>
      </c>
    </row>
    <row r="45" spans="4:19" x14ac:dyDescent="0.25">
      <c r="D45">
        <v>44</v>
      </c>
      <c r="E45">
        <v>3.0902439666520594</v>
      </c>
      <c r="F45">
        <v>3.0443565916218516</v>
      </c>
      <c r="G45">
        <v>-1.0403439646944084</v>
      </c>
      <c r="H45">
        <v>2.6562550264718019</v>
      </c>
      <c r="I45">
        <v>0.55012028360305543</v>
      </c>
      <c r="J45">
        <v>43</v>
      </c>
      <c r="K45">
        <f t="shared" si="0"/>
        <v>2.7017696820872223</v>
      </c>
      <c r="L45">
        <v>-0.67231046005132056</v>
      </c>
      <c r="M45">
        <v>3.7311048123097219</v>
      </c>
      <c r="O45">
        <v>-2.0806879293888167</v>
      </c>
      <c r="P45">
        <v>5.3125100529436038</v>
      </c>
      <c r="Q45">
        <v>1</v>
      </c>
      <c r="S45">
        <v>8.138006330532793</v>
      </c>
    </row>
    <row r="46" spans="4:19" x14ac:dyDescent="0.25">
      <c r="D46">
        <v>45</v>
      </c>
      <c r="E46">
        <v>6.0263383084659194</v>
      </c>
      <c r="F46">
        <v>3.2199239522505265</v>
      </c>
      <c r="G46">
        <v>5.1142967569919309</v>
      </c>
      <c r="H46">
        <v>1.6820354728558251</v>
      </c>
      <c r="I46">
        <v>1.3874667725460075</v>
      </c>
      <c r="J46">
        <v>44</v>
      </c>
      <c r="K46">
        <f t="shared" si="0"/>
        <v>2.7646015351590183</v>
      </c>
      <c r="L46">
        <v>-0.74643592999649089</v>
      </c>
      <c r="M46">
        <v>3.5598109579864743</v>
      </c>
      <c r="O46">
        <v>10.228593513983862</v>
      </c>
      <c r="P46">
        <v>3.3640709457116502</v>
      </c>
      <c r="Q46">
        <v>1</v>
      </c>
      <c r="S46">
        <v>28.9852746505235</v>
      </c>
    </row>
    <row r="47" spans="4:19" x14ac:dyDescent="0.25">
      <c r="D47">
        <v>46</v>
      </c>
      <c r="E47">
        <v>2.575310752990045</v>
      </c>
      <c r="F47">
        <v>2.829259405039481</v>
      </c>
      <c r="G47">
        <v>-0.38761641653942425</v>
      </c>
      <c r="H47">
        <v>4.0178921662871172</v>
      </c>
      <c r="I47">
        <v>-0.6417960245185057</v>
      </c>
      <c r="J47">
        <v>45</v>
      </c>
      <c r="K47">
        <f t="shared" si="0"/>
        <v>2.8274333882308142</v>
      </c>
      <c r="L47">
        <v>-0.80965950015394261</v>
      </c>
      <c r="M47">
        <v>3.3842007361881623</v>
      </c>
      <c r="O47">
        <v>-0.77523283307884849</v>
      </c>
      <c r="P47">
        <v>8.0357843325742344</v>
      </c>
      <c r="Q47">
        <v>1</v>
      </c>
      <c r="S47">
        <v>16.29370394628225</v>
      </c>
    </row>
    <row r="48" spans="4:19" x14ac:dyDescent="0.25">
      <c r="D48">
        <v>47</v>
      </c>
      <c r="E48">
        <v>0.57827807212714555</v>
      </c>
      <c r="F48">
        <v>2.8488888714056695</v>
      </c>
      <c r="G48">
        <v>4.3856739764348678</v>
      </c>
      <c r="H48">
        <v>4.0571536468121936</v>
      </c>
      <c r="I48">
        <v>-0.6800025903513518</v>
      </c>
      <c r="J48">
        <v>46</v>
      </c>
      <c r="K48">
        <f t="shared" si="0"/>
        <v>2.8902652413026098</v>
      </c>
      <c r="L48">
        <v>-0.86173165597636503</v>
      </c>
      <c r="M48">
        <v>3.2049672002315468</v>
      </c>
      <c r="O48">
        <v>8.7713479528697356</v>
      </c>
      <c r="P48">
        <v>8.1143072936243872</v>
      </c>
      <c r="Q48">
        <v>1</v>
      </c>
      <c r="S48">
        <v>35.694631941419502</v>
      </c>
    </row>
    <row r="49" spans="4:19" x14ac:dyDescent="0.25">
      <c r="D49">
        <v>48</v>
      </c>
      <c r="E49">
        <v>2.4642977960919872</v>
      </c>
      <c r="F49">
        <v>3.0565848277919265</v>
      </c>
      <c r="G49">
        <v>-0.38190744570378277</v>
      </c>
      <c r="H49">
        <v>4.41552283452552</v>
      </c>
      <c r="I49">
        <v>0.72298115960088438</v>
      </c>
      <c r="J49">
        <v>47</v>
      </c>
      <c r="K49">
        <f t="shared" si="0"/>
        <v>2.9530970943744057</v>
      </c>
      <c r="L49">
        <v>-0.90244689245423304</v>
      </c>
      <c r="M49">
        <v>3.0228177029990326</v>
      </c>
      <c r="O49">
        <v>-0.76381489140756553</v>
      </c>
      <c r="P49">
        <v>8.8310456690510399</v>
      </c>
      <c r="Q49">
        <v>1</v>
      </c>
      <c r="S49">
        <v>19.64269519930027</v>
      </c>
    </row>
    <row r="50" spans="4:19" x14ac:dyDescent="0.25">
      <c r="D50">
        <v>49</v>
      </c>
      <c r="E50">
        <v>5.3940942735975099</v>
      </c>
      <c r="F50">
        <v>3.1312499113879992</v>
      </c>
      <c r="G50">
        <v>3.9730572403516278</v>
      </c>
      <c r="H50">
        <v>6.8586597498612623E-2</v>
      </c>
      <c r="I50">
        <v>0.7513186014247335</v>
      </c>
      <c r="J50">
        <v>48</v>
      </c>
      <c r="K50">
        <f t="shared" si="0"/>
        <v>3.0159289474462017</v>
      </c>
      <c r="L50">
        <v>-0.93164452515018992</v>
      </c>
      <c r="M50">
        <v>2.8384711053400076</v>
      </c>
      <c r="O50">
        <v>7.9461144807032555</v>
      </c>
      <c r="P50">
        <v>0.13717319499722525</v>
      </c>
      <c r="Q50">
        <v>1</v>
      </c>
      <c r="S50">
        <v>15.789887956466929</v>
      </c>
    </row>
    <row r="51" spans="4:19" x14ac:dyDescent="0.25">
      <c r="D51">
        <v>50</v>
      </c>
      <c r="E51">
        <v>4.4788618829215272</v>
      </c>
      <c r="F51">
        <v>2.8537796206273827</v>
      </c>
      <c r="G51">
        <v>1.3396059601337162</v>
      </c>
      <c r="H51">
        <v>-0.27631731529687675</v>
      </c>
      <c r="I51">
        <v>-0.84869217842821243</v>
      </c>
      <c r="J51">
        <v>49</v>
      </c>
      <c r="K51">
        <f t="shared" si="0"/>
        <v>3.0787608005179976</v>
      </c>
      <c r="L51">
        <v>-0.94920932434711469</v>
      </c>
      <c r="M51">
        <v>2.6526549390554828</v>
      </c>
      <c r="O51">
        <v>2.6792119202674325</v>
      </c>
      <c r="P51">
        <v>-0.55263463059375351</v>
      </c>
      <c r="Q51">
        <v>1</v>
      </c>
      <c r="S51">
        <v>1.8708953871586493</v>
      </c>
    </row>
    <row r="52" spans="4:19" x14ac:dyDescent="0.25">
      <c r="J52">
        <v>50</v>
      </c>
      <c r="K52">
        <f t="shared" si="0"/>
        <v>3.1415926535897936</v>
      </c>
      <c r="L52">
        <v>-0.9550719698071708</v>
      </c>
      <c r="M52">
        <v>2.466102535662452</v>
      </c>
    </row>
    <row r="53" spans="4:19" x14ac:dyDescent="0.25">
      <c r="J53">
        <v>51</v>
      </c>
      <c r="K53">
        <f t="shared" si="0"/>
        <v>3.2044245066615891</v>
      </c>
      <c r="L53">
        <v>-0.94920932434711469</v>
      </c>
      <c r="M53">
        <v>2.279550132269422</v>
      </c>
    </row>
    <row r="54" spans="4:19" x14ac:dyDescent="0.25">
      <c r="J54">
        <v>52</v>
      </c>
      <c r="K54">
        <f t="shared" si="0"/>
        <v>3.267256359733385</v>
      </c>
      <c r="L54">
        <v>-0.93164452515018992</v>
      </c>
      <c r="M54">
        <v>2.0937339659848977</v>
      </c>
    </row>
    <row r="55" spans="4:19" x14ac:dyDescent="0.25">
      <c r="J55">
        <v>53</v>
      </c>
      <c r="K55">
        <f t="shared" si="0"/>
        <v>3.330088212805181</v>
      </c>
      <c r="L55">
        <v>-0.9024468924542326</v>
      </c>
      <c r="M55">
        <v>1.9093873683258726</v>
      </c>
    </row>
    <row r="56" spans="4:19" x14ac:dyDescent="0.25">
      <c r="J56">
        <v>54</v>
      </c>
      <c r="K56">
        <f t="shared" si="0"/>
        <v>3.3929200658769769</v>
      </c>
      <c r="L56">
        <v>-0.86173165597636503</v>
      </c>
      <c r="M56">
        <v>1.727237871093358</v>
      </c>
    </row>
    <row r="57" spans="4:19" x14ac:dyDescent="0.25">
      <c r="J57">
        <v>55</v>
      </c>
      <c r="K57">
        <f t="shared" si="0"/>
        <v>3.4557519189487729</v>
      </c>
      <c r="L57">
        <v>-0.80965950015394217</v>
      </c>
      <c r="M57">
        <v>1.5480043351367416</v>
      </c>
    </row>
    <row r="58" spans="4:19" x14ac:dyDescent="0.25">
      <c r="J58">
        <v>56</v>
      </c>
      <c r="K58">
        <f t="shared" si="0"/>
        <v>3.5185837720205688</v>
      </c>
      <c r="L58">
        <v>-0.74643592999649044</v>
      </c>
      <c r="M58">
        <v>1.3723941133384299</v>
      </c>
    </row>
    <row r="59" spans="4:19" x14ac:dyDescent="0.25">
      <c r="J59">
        <v>57</v>
      </c>
      <c r="K59">
        <f t="shared" si="0"/>
        <v>3.5814156250923643</v>
      </c>
      <c r="L59">
        <v>-0.67231046005132011</v>
      </c>
      <c r="M59">
        <v>1.2011002590151831</v>
      </c>
    </row>
    <row r="60" spans="4:19" x14ac:dyDescent="0.25">
      <c r="J60">
        <v>58</v>
      </c>
      <c r="K60">
        <f t="shared" si="0"/>
        <v>3.6442474781641603</v>
      </c>
      <c r="L60">
        <v>-0.58757562968359789</v>
      </c>
      <c r="M60">
        <v>1.034798790753295</v>
      </c>
    </row>
    <row r="61" spans="4:19" x14ac:dyDescent="0.25">
      <c r="J61">
        <v>59</v>
      </c>
      <c r="K61">
        <f t="shared" si="0"/>
        <v>3.7070793312359562</v>
      </c>
      <c r="L61">
        <v>-0.49256584855712404</v>
      </c>
      <c r="M61">
        <v>0.87414602447208223</v>
      </c>
    </row>
    <row r="62" spans="4:19" x14ac:dyDescent="0.25">
      <c r="J62">
        <v>60</v>
      </c>
      <c r="K62">
        <f t="shared" si="0"/>
        <v>3.7699111843077522</v>
      </c>
      <c r="L62">
        <v>-0.38765607687216441</v>
      </c>
      <c r="M62">
        <v>0.7197759832447892</v>
      </c>
    </row>
    <row r="63" spans="4:19" x14ac:dyDescent="0.25">
      <c r="J63">
        <v>61</v>
      </c>
      <c r="K63">
        <f t="shared" si="0"/>
        <v>3.8327430373795481</v>
      </c>
      <c r="L63">
        <v>-0.27326034556884427</v>
      </c>
      <c r="M63">
        <v>0.57229789509917706</v>
      </c>
    </row>
    <row r="64" spans="4:19" x14ac:dyDescent="0.25">
      <c r="J64">
        <v>62</v>
      </c>
      <c r="K64">
        <f t="shared" si="0"/>
        <v>3.8955748904513436</v>
      </c>
      <c r="L64">
        <v>-0.14983012233617998</v>
      </c>
      <c r="M64">
        <v>0.43229378867282708</v>
      </c>
    </row>
    <row r="65" spans="10:13" x14ac:dyDescent="0.25">
      <c r="J65">
        <v>63</v>
      </c>
      <c r="K65">
        <f t="shared" si="0"/>
        <v>3.9584067435231396</v>
      </c>
      <c r="L65">
        <v>-1.7852529875364009E-2</v>
      </c>
      <c r="M65">
        <v>0.30031619621201155</v>
      </c>
    </row>
    <row r="66" spans="10:13" x14ac:dyDescent="0.25">
      <c r="J66">
        <v>64</v>
      </c>
      <c r="K66">
        <f t="shared" si="0"/>
        <v>4.0212385965949355</v>
      </c>
      <c r="L66">
        <v>0.12215157655098685</v>
      </c>
      <c r="M66">
        <v>0.17688597297934594</v>
      </c>
    </row>
    <row r="67" spans="10:13" x14ac:dyDescent="0.25">
      <c r="J67">
        <v>65</v>
      </c>
      <c r="K67">
        <f t="shared" ref="K67:K102" si="1">2*PI()/100*J67</f>
        <v>4.0840704496667311</v>
      </c>
      <c r="L67">
        <v>0.26962966469659788</v>
      </c>
      <c r="M67">
        <v>6.2490241676026681E-2</v>
      </c>
    </row>
    <row r="68" spans="10:13" x14ac:dyDescent="0.25">
      <c r="J68">
        <v>66</v>
      </c>
      <c r="K68">
        <f t="shared" si="1"/>
        <v>4.1469023027385274</v>
      </c>
      <c r="L68">
        <v>0.42399970592389202</v>
      </c>
      <c r="M68">
        <v>-4.2419530008933837E-2</v>
      </c>
    </row>
    <row r="69" spans="10:13" x14ac:dyDescent="0.25">
      <c r="J69">
        <v>67</v>
      </c>
      <c r="K69">
        <f t="shared" si="1"/>
        <v>4.209734155810323</v>
      </c>
      <c r="L69">
        <v>0.58465247220510363</v>
      </c>
      <c r="M69">
        <v>-0.1374293111354068</v>
      </c>
    </row>
    <row r="70" spans="10:13" x14ac:dyDescent="0.25">
      <c r="J70">
        <v>68</v>
      </c>
      <c r="K70">
        <f t="shared" si="1"/>
        <v>4.2725660088821193</v>
      </c>
      <c r="L70">
        <v>0.75095394046699315</v>
      </c>
      <c r="M70">
        <v>-0.22216414150312946</v>
      </c>
    </row>
    <row r="71" spans="10:13" x14ac:dyDescent="0.25">
      <c r="J71">
        <v>69</v>
      </c>
      <c r="K71">
        <f t="shared" si="1"/>
        <v>4.3353978619539149</v>
      </c>
      <c r="L71">
        <v>0.92224779479023988</v>
      </c>
      <c r="M71">
        <v>-0.29628961144829935</v>
      </c>
    </row>
    <row r="72" spans="10:13" x14ac:dyDescent="0.25">
      <c r="J72">
        <v>70</v>
      </c>
      <c r="K72">
        <f t="shared" si="1"/>
        <v>4.3982297150257104</v>
      </c>
      <c r="L72">
        <v>1.0978580165885505</v>
      </c>
      <c r="M72">
        <v>-0.35951318160575063</v>
      </c>
    </row>
    <row r="73" spans="10:13" x14ac:dyDescent="0.25">
      <c r="J73">
        <v>71</v>
      </c>
      <c r="K73">
        <f t="shared" si="1"/>
        <v>4.4610615680975068</v>
      </c>
      <c r="L73">
        <v>1.2770915525451683</v>
      </c>
      <c r="M73">
        <v>-0.41158533742817349</v>
      </c>
    </row>
    <row r="74" spans="10:13" x14ac:dyDescent="0.25">
      <c r="J74">
        <v>72</v>
      </c>
      <c r="K74">
        <f t="shared" si="1"/>
        <v>4.5238934211693023</v>
      </c>
      <c r="L74">
        <v>1.4592410497776813</v>
      </c>
      <c r="M74">
        <v>-0.4523005739060415</v>
      </c>
    </row>
    <row r="75" spans="10:13" x14ac:dyDescent="0.25">
      <c r="J75">
        <v>73</v>
      </c>
      <c r="K75">
        <f t="shared" si="1"/>
        <v>4.5867252742410987</v>
      </c>
      <c r="L75">
        <v>1.6435876474367075</v>
      </c>
      <c r="M75">
        <v>-0.48149820660199838</v>
      </c>
    </row>
    <row r="76" spans="10:13" x14ac:dyDescent="0.25">
      <c r="J76">
        <v>74</v>
      </c>
      <c r="K76">
        <f t="shared" si="1"/>
        <v>4.6495571273128942</v>
      </c>
      <c r="L76">
        <v>1.8294038137212312</v>
      </c>
      <c r="M76">
        <v>-0.49906300579892315</v>
      </c>
    </row>
    <row r="77" spans="10:13" x14ac:dyDescent="0.25">
      <c r="J77">
        <v>75</v>
      </c>
      <c r="K77">
        <f t="shared" si="1"/>
        <v>4.7123889803846897</v>
      </c>
      <c r="L77">
        <v>2.0159562171142609</v>
      </c>
      <c r="M77">
        <v>-0.50492565125897926</v>
      </c>
    </row>
    <row r="78" spans="10:13" x14ac:dyDescent="0.25">
      <c r="J78">
        <v>76</v>
      </c>
      <c r="K78">
        <f t="shared" si="1"/>
        <v>4.7752208334564861</v>
      </c>
      <c r="L78">
        <v>2.202508620507293</v>
      </c>
      <c r="M78">
        <v>-0.49906300579892315</v>
      </c>
    </row>
    <row r="79" spans="10:13" x14ac:dyDescent="0.25">
      <c r="J79">
        <v>77</v>
      </c>
      <c r="K79">
        <f t="shared" si="1"/>
        <v>4.8380526865282816</v>
      </c>
      <c r="L79">
        <v>2.3883247867918165</v>
      </c>
      <c r="M79">
        <v>-0.48149820660199838</v>
      </c>
    </row>
    <row r="80" spans="10:13" x14ac:dyDescent="0.25">
      <c r="J80">
        <v>78</v>
      </c>
      <c r="K80">
        <f t="shared" si="1"/>
        <v>4.900884539600078</v>
      </c>
      <c r="L80">
        <v>2.5726713844508429</v>
      </c>
      <c r="M80">
        <v>-0.45230057390604106</v>
      </c>
    </row>
    <row r="81" spans="10:13" x14ac:dyDescent="0.25">
      <c r="J81">
        <v>79</v>
      </c>
      <c r="K81">
        <f t="shared" si="1"/>
        <v>4.9637163926718735</v>
      </c>
      <c r="L81">
        <v>2.7548208816833557</v>
      </c>
      <c r="M81">
        <v>-0.41158533742817349</v>
      </c>
    </row>
    <row r="82" spans="10:13" x14ac:dyDescent="0.25">
      <c r="J82">
        <v>80</v>
      </c>
      <c r="K82">
        <f t="shared" si="1"/>
        <v>5.026548245743669</v>
      </c>
      <c r="L82">
        <v>2.9340544176399712</v>
      </c>
      <c r="M82">
        <v>-0.35951318160575108</v>
      </c>
    </row>
    <row r="83" spans="10:13" x14ac:dyDescent="0.25">
      <c r="J83">
        <v>81</v>
      </c>
      <c r="K83">
        <f t="shared" si="1"/>
        <v>5.0893800988154654</v>
      </c>
      <c r="L83">
        <v>3.1096646394382841</v>
      </c>
      <c r="M83">
        <v>-0.29628961144829891</v>
      </c>
    </row>
    <row r="84" spans="10:13" x14ac:dyDescent="0.25">
      <c r="J84">
        <v>82</v>
      </c>
      <c r="K84">
        <f t="shared" si="1"/>
        <v>5.1522119518872609</v>
      </c>
      <c r="L84">
        <v>3.2809584937615308</v>
      </c>
      <c r="M84">
        <v>-0.22216414150312902</v>
      </c>
    </row>
    <row r="85" spans="10:13" x14ac:dyDescent="0.25">
      <c r="J85">
        <v>83</v>
      </c>
      <c r="K85">
        <f t="shared" si="1"/>
        <v>5.2150438049590573</v>
      </c>
      <c r="L85">
        <v>3.4472599620234203</v>
      </c>
      <c r="M85">
        <v>-0.13742931113540591</v>
      </c>
    </row>
    <row r="86" spans="10:13" x14ac:dyDescent="0.25">
      <c r="J86">
        <v>84</v>
      </c>
      <c r="K86">
        <f t="shared" si="1"/>
        <v>5.2778756580308528</v>
      </c>
      <c r="L86">
        <v>3.6079127283046319</v>
      </c>
      <c r="M86">
        <v>-4.2419530008932504E-2</v>
      </c>
    </row>
    <row r="87" spans="10:13" x14ac:dyDescent="0.25">
      <c r="J87">
        <v>85</v>
      </c>
      <c r="K87">
        <f t="shared" si="1"/>
        <v>5.3407075111026492</v>
      </c>
      <c r="L87">
        <v>3.7622827695319261</v>
      </c>
      <c r="M87">
        <v>6.2490241676027569E-2</v>
      </c>
    </row>
    <row r="88" spans="10:13" x14ac:dyDescent="0.25">
      <c r="J88">
        <v>86</v>
      </c>
      <c r="K88">
        <f t="shared" si="1"/>
        <v>5.4035393641744447</v>
      </c>
      <c r="L88">
        <v>3.9097608576775373</v>
      </c>
      <c r="M88">
        <v>0.17688597297934727</v>
      </c>
    </row>
    <row r="89" spans="10:13" x14ac:dyDescent="0.25">
      <c r="J89">
        <v>87</v>
      </c>
      <c r="K89">
        <f t="shared" si="1"/>
        <v>5.4663712172462402</v>
      </c>
      <c r="L89">
        <v>4.0497649641038862</v>
      </c>
      <c r="M89">
        <v>0.30031619621201155</v>
      </c>
    </row>
    <row r="90" spans="10:13" x14ac:dyDescent="0.25">
      <c r="J90">
        <v>88</v>
      </c>
      <c r="K90">
        <f t="shared" si="1"/>
        <v>5.5292030703180366</v>
      </c>
      <c r="L90">
        <v>4.1817425565647035</v>
      </c>
      <c r="M90">
        <v>0.43229378867282842</v>
      </c>
    </row>
    <row r="91" spans="10:13" x14ac:dyDescent="0.25">
      <c r="J91">
        <v>89</v>
      </c>
      <c r="K91">
        <f t="shared" si="1"/>
        <v>5.5920349233898321</v>
      </c>
      <c r="L91">
        <v>4.3051727797973687</v>
      </c>
      <c r="M91">
        <v>0.57229789509917794</v>
      </c>
    </row>
    <row r="92" spans="10:13" x14ac:dyDescent="0.25">
      <c r="J92">
        <v>90</v>
      </c>
      <c r="K92">
        <f t="shared" si="1"/>
        <v>5.6548667764616285</v>
      </c>
      <c r="L92">
        <v>4.4195685111006888</v>
      </c>
      <c r="M92">
        <v>0.71977598324479142</v>
      </c>
    </row>
    <row r="93" spans="10:13" x14ac:dyDescent="0.25">
      <c r="J93">
        <v>91</v>
      </c>
      <c r="K93">
        <f t="shared" si="1"/>
        <v>5.717698629533424</v>
      </c>
      <c r="L93">
        <v>4.5244782827856476</v>
      </c>
      <c r="M93">
        <v>0.87414602447208356</v>
      </c>
    </row>
    <row r="94" spans="10:13" x14ac:dyDescent="0.25">
      <c r="J94">
        <v>92</v>
      </c>
      <c r="K94">
        <f t="shared" si="1"/>
        <v>5.7805304826052195</v>
      </c>
      <c r="L94">
        <v>4.6194880639121205</v>
      </c>
      <c r="M94">
        <v>1.0347987907532952</v>
      </c>
    </row>
    <row r="95" spans="10:13" x14ac:dyDescent="0.25">
      <c r="J95">
        <v>93</v>
      </c>
      <c r="K95">
        <f t="shared" si="1"/>
        <v>5.8433623356770159</v>
      </c>
      <c r="L95">
        <v>4.7042228942798427</v>
      </c>
      <c r="M95">
        <v>1.2011002590151845</v>
      </c>
    </row>
    <row r="96" spans="10:13" x14ac:dyDescent="0.25">
      <c r="J96">
        <v>94</v>
      </c>
      <c r="K96">
        <f t="shared" si="1"/>
        <v>5.9061941887488114</v>
      </c>
      <c r="L96">
        <v>4.778348364225014</v>
      </c>
      <c r="M96">
        <v>1.3723941133384312</v>
      </c>
    </row>
    <row r="97" spans="10:13" x14ac:dyDescent="0.25">
      <c r="J97">
        <v>95</v>
      </c>
      <c r="K97">
        <f t="shared" si="1"/>
        <v>5.9690260418206078</v>
      </c>
      <c r="L97">
        <v>4.8415719343824648</v>
      </c>
      <c r="M97">
        <v>1.5480043351367443</v>
      </c>
    </row>
    <row r="98" spans="10:13" x14ac:dyDescent="0.25">
      <c r="J98">
        <v>96</v>
      </c>
      <c r="K98">
        <f t="shared" si="1"/>
        <v>6.0318578948924033</v>
      </c>
      <c r="L98">
        <v>4.8936440902048872</v>
      </c>
      <c r="M98">
        <v>1.7272378710933598</v>
      </c>
    </row>
    <row r="99" spans="10:13" x14ac:dyDescent="0.25">
      <c r="J99">
        <v>97</v>
      </c>
      <c r="K99">
        <f t="shared" si="1"/>
        <v>6.0946897479641988</v>
      </c>
      <c r="L99">
        <v>4.9343593266827561</v>
      </c>
      <c r="M99">
        <v>1.9093873683258726</v>
      </c>
    </row>
    <row r="100" spans="10:13" x14ac:dyDescent="0.25">
      <c r="J100">
        <v>98</v>
      </c>
      <c r="K100">
        <f t="shared" si="1"/>
        <v>6.1575216010359952</v>
      </c>
      <c r="L100">
        <v>4.9635569593787121</v>
      </c>
      <c r="M100">
        <v>2.093733965984899</v>
      </c>
    </row>
    <row r="101" spans="10:13" x14ac:dyDescent="0.25">
      <c r="J101">
        <v>99</v>
      </c>
      <c r="K101">
        <f t="shared" si="1"/>
        <v>6.2203534541077907</v>
      </c>
      <c r="L101">
        <v>4.9811217585756378</v>
      </c>
      <c r="M101">
        <v>2.2795501322694225</v>
      </c>
    </row>
    <row r="102" spans="10:13" x14ac:dyDescent="0.25">
      <c r="J102">
        <v>100</v>
      </c>
      <c r="K102">
        <f t="shared" si="1"/>
        <v>6.2831853071795871</v>
      </c>
      <c r="L102">
        <v>4.9869844040356934</v>
      </c>
      <c r="M102">
        <v>2.4661025356624546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dev.</vt:lpstr>
      <vt:lpstr>r.</vt:lpstr>
      <vt:lpstr>radius.</vt:lpstr>
      <vt:lpstr>rfit.</vt:lpstr>
      <vt:lpstr>rstd.</vt:lpstr>
      <vt:lpstr>theta.</vt:lpstr>
      <vt:lpstr>thetaplot.</vt:lpstr>
      <vt:lpstr>x.</vt:lpstr>
      <vt:lpstr>x0.</vt:lpstr>
      <vt:lpstr>x0fit.</vt:lpstr>
      <vt:lpstr>xmodel.</vt:lpstr>
      <vt:lpstr>y.</vt:lpstr>
      <vt:lpstr>y0.</vt:lpstr>
      <vt:lpstr>y0fit.</vt:lpstr>
      <vt:lpstr>ymodel.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2022-01-23T20:47:35Z</dcterms:created>
  <dcterms:modified xsi:type="dcterms:W3CDTF">2022-01-23T21:43:36Z</dcterms:modified>
</cp:coreProperties>
</file>