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40009_{E190A275-9138-4336-8CEA-7924B95BE023}" xr6:coauthVersionLast="47" xr6:coauthVersionMax="47" xr10:uidLastSave="{00000000-0000-0000-0000-000000000000}"/>
  <bookViews>
    <workbookView xWindow="7290" yWindow="105" windowWidth="14430" windowHeight="15330" activeTab="1"/>
  </bookViews>
  <sheets>
    <sheet name="nonlinearregression" sheetId="1" r:id="rId1"/>
    <sheet name="linearregression" sheetId="2" r:id="rId2"/>
  </sheets>
  <definedNames>
    <definedName name="A.">nonlinearregression!$G$2</definedName>
    <definedName name="B.">nonlinearregression!$G$3</definedName>
    <definedName name="C.">nonlinearregression!$G$4</definedName>
    <definedName name="solver_adj" localSheetId="0" hidden="1">nonlinearregression!$G$2:$G$4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nonlinearregression!$G$8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0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" i="2"/>
  <c r="C3" i="1" l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" i="1"/>
  <c r="D2" i="1" s="1"/>
  <c r="E2" i="1" l="1"/>
  <c r="E27" i="1"/>
  <c r="E26" i="1"/>
  <c r="E24" i="1"/>
  <c r="E11" i="1"/>
  <c r="E8" i="1"/>
  <c r="E25" i="1"/>
  <c r="E17" i="1"/>
  <c r="E16" i="1"/>
  <c r="E15" i="1"/>
  <c r="E14" i="1"/>
  <c r="E13" i="1"/>
  <c r="E12" i="1"/>
  <c r="E10" i="1"/>
  <c r="E9" i="1"/>
  <c r="E23" i="1"/>
  <c r="E7" i="1"/>
  <c r="E22" i="1"/>
  <c r="E6" i="1"/>
  <c r="E21" i="1"/>
  <c r="E5" i="1"/>
  <c r="E20" i="1"/>
  <c r="E4" i="1"/>
  <c r="E19" i="1"/>
  <c r="E3" i="1"/>
  <c r="E18" i="1"/>
  <c r="G6" i="1"/>
  <c r="G8" i="1" l="1"/>
</calcChain>
</file>

<file path=xl/sharedStrings.xml><?xml version="1.0" encoding="utf-8"?>
<sst xmlns="http://schemas.openxmlformats.org/spreadsheetml/2006/main" count="42" uniqueCount="39">
  <si>
    <t>T.</t>
  </si>
  <si>
    <t>Pexp.</t>
  </si>
  <si>
    <t>Model.</t>
  </si>
  <si>
    <t>A.</t>
  </si>
  <si>
    <t>B.</t>
  </si>
  <si>
    <t>C.</t>
  </si>
  <si>
    <t>sse.</t>
  </si>
  <si>
    <t>sqerr.</t>
  </si>
  <si>
    <t>sqlogerr</t>
  </si>
  <si>
    <t>sselog.</t>
  </si>
  <si>
    <t>T</t>
  </si>
  <si>
    <t>neglogP</t>
  </si>
  <si>
    <t>TlogP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</si>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</sst>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zoomScale="130" zoomScaleNormal="130" workbookViewId="0">
      <selection sqref="A1:B1048576"/>
    </sheetView>
  </sheetViews>
  <sheetFormatPr defaultRowHeight="15" x14ac:dyDescent="0.25"/>
  <cols>
    <col min="1" max="1" width="9" bestFit="1" customWidth="1"/>
    <col min="6" max="6" width="19" bestFit="1" customWidth="1"/>
    <col min="7" max="7" width="12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7</v>
      </c>
      <c r="E1" t="s">
        <v>8</v>
      </c>
    </row>
    <row r="2" spans="1:7" x14ac:dyDescent="0.25">
      <c r="A2" s="1">
        <v>293.14999999999901</v>
      </c>
      <c r="B2" s="1">
        <v>2400</v>
      </c>
      <c r="C2" s="1">
        <f>10^(A.-B./(A2+C.))</f>
        <v>2387.1009487956094</v>
      </c>
      <c r="D2" s="1">
        <f>(B2-C2)^2</f>
        <v>166.38552197349102</v>
      </c>
      <c r="E2" s="1">
        <f>(LOG(B2)-LOG(C2))^2</f>
        <v>5.4777357520557282E-6</v>
      </c>
      <c r="F2" t="s">
        <v>3</v>
      </c>
      <c r="G2">
        <v>10.20869178077867</v>
      </c>
    </row>
    <row r="3" spans="1:7" x14ac:dyDescent="0.25">
      <c r="A3" s="1">
        <v>303.14999999999901</v>
      </c>
      <c r="B3" s="1">
        <v>4266</v>
      </c>
      <c r="C3" s="1">
        <f>10^(A.-B./(A3+C.))</f>
        <v>4301.2000776008272</v>
      </c>
      <c r="D3" s="1">
        <f t="shared" ref="D3:D27" si="0">(B3-C3)^2</f>
        <v>1239.0454631042548</v>
      </c>
      <c r="E3" s="1">
        <f t="shared" ref="E3:E27" si="1">(LOG(B3)-LOG(C3))^2</f>
        <v>1.2736289567868533E-5</v>
      </c>
      <c r="F3" t="s">
        <v>4</v>
      </c>
      <c r="G3">
        <v>1756.3564060919093</v>
      </c>
    </row>
    <row r="4" spans="1:7" x14ac:dyDescent="0.25">
      <c r="A4" s="1">
        <v>313.14999999999901</v>
      </c>
      <c r="B4" s="1">
        <v>7333</v>
      </c>
      <c r="C4" s="1">
        <f>10^(A.-B./(A4+C.))</f>
        <v>7427.6802076491258</v>
      </c>
      <c r="D4" s="1">
        <f t="shared" si="0"/>
        <v>8964.3417204815814</v>
      </c>
      <c r="E4" s="1">
        <f t="shared" si="1"/>
        <v>3.104174932155581E-5</v>
      </c>
      <c r="F4" t="s">
        <v>5</v>
      </c>
      <c r="G4">
        <v>-36.027699872407787</v>
      </c>
    </row>
    <row r="5" spans="1:7" x14ac:dyDescent="0.25">
      <c r="A5" s="1">
        <v>323.14999999999901</v>
      </c>
      <c r="B5" s="1">
        <v>12332</v>
      </c>
      <c r="C5" s="1">
        <f>10^(A.-B./(A5+C.))</f>
        <v>12347.804559390657</v>
      </c>
      <c r="D5" s="1">
        <f t="shared" si="0"/>
        <v>249.7840975328117</v>
      </c>
      <c r="E5" s="1">
        <f t="shared" si="1"/>
        <v>3.0939271671438817E-7</v>
      </c>
    </row>
    <row r="6" spans="1:7" x14ac:dyDescent="0.25">
      <c r="A6" s="1">
        <v>333.14999999999901</v>
      </c>
      <c r="B6" s="1">
        <v>19932</v>
      </c>
      <c r="C6" s="1">
        <f>10^(A.-B./(A6+C.))</f>
        <v>19836.634931363835</v>
      </c>
      <c r="D6" s="1">
        <f t="shared" si="0"/>
        <v>9094.4963159805066</v>
      </c>
      <c r="E6" s="1">
        <f t="shared" si="1"/>
        <v>4.338379729641992E-6</v>
      </c>
      <c r="F6" t="s">
        <v>6</v>
      </c>
      <c r="G6">
        <f>SUM(D:D)</f>
        <v>608224035331.70923</v>
      </c>
    </row>
    <row r="7" spans="1:7" x14ac:dyDescent="0.25">
      <c r="A7" s="1">
        <v>343.14999999999901</v>
      </c>
      <c r="B7" s="1">
        <v>31224</v>
      </c>
      <c r="C7" s="1">
        <f>10^(A.-B./(A7+C.))</f>
        <v>30898.637655371451</v>
      </c>
      <c r="D7" s="1">
        <f t="shared" si="0"/>
        <v>105860.6553021868</v>
      </c>
      <c r="E7" s="1">
        <f t="shared" si="1"/>
        <v>2.0695282536263243E-5</v>
      </c>
    </row>
    <row r="8" spans="1:7" x14ac:dyDescent="0.25">
      <c r="A8" s="1">
        <v>412.75</v>
      </c>
      <c r="B8" s="1">
        <v>357000</v>
      </c>
      <c r="C8" s="1">
        <f>10^(A.-B./(A8+C.))</f>
        <v>351955.10777766665</v>
      </c>
      <c r="D8" s="1">
        <f t="shared" si="0"/>
        <v>25450937.534959529</v>
      </c>
      <c r="E8" s="1">
        <f t="shared" si="1"/>
        <v>3.8204066166480778E-5</v>
      </c>
      <c r="F8" t="s">
        <v>9</v>
      </c>
      <c r="G8">
        <f>SUM(E:E)</f>
        <v>5.3810982509977859E-4</v>
      </c>
    </row>
    <row r="9" spans="1:7" x14ac:dyDescent="0.25">
      <c r="A9" s="1">
        <v>432.85</v>
      </c>
      <c r="B9" s="1">
        <v>613000</v>
      </c>
      <c r="C9" s="1">
        <f>10^(A.-B./(A9+C.))</f>
        <v>606232.33645785879</v>
      </c>
      <c r="D9" s="1">
        <f t="shared" si="0"/>
        <v>45801269.819627263</v>
      </c>
      <c r="E9" s="1">
        <f t="shared" si="1"/>
        <v>2.3245672158707184E-5</v>
      </c>
    </row>
    <row r="10" spans="1:7" x14ac:dyDescent="0.25">
      <c r="A10" s="1">
        <v>451.25</v>
      </c>
      <c r="B10" s="1">
        <v>960000</v>
      </c>
      <c r="C10" s="1">
        <f>10^(A.-B./(A10+C.))</f>
        <v>952299.33325652534</v>
      </c>
      <c r="D10" s="1">
        <f t="shared" si="0"/>
        <v>59300268.294056676</v>
      </c>
      <c r="E10" s="1">
        <f t="shared" si="1"/>
        <v>1.223427448593671E-5</v>
      </c>
    </row>
    <row r="11" spans="1:7" x14ac:dyDescent="0.25">
      <c r="A11" s="1">
        <v>463.14999999999901</v>
      </c>
      <c r="B11" s="1">
        <v>1255000</v>
      </c>
      <c r="C11" s="1">
        <f>10^(A.-B./(A11+C.))</f>
        <v>1249173.3065240204</v>
      </c>
      <c r="D11" s="1">
        <f t="shared" si="0"/>
        <v>33950356.863023385</v>
      </c>
      <c r="E11" s="1">
        <f t="shared" si="1"/>
        <v>4.0845645278318257E-6</v>
      </c>
    </row>
    <row r="12" spans="1:7" x14ac:dyDescent="0.25">
      <c r="A12" s="1">
        <v>473.35</v>
      </c>
      <c r="B12" s="1">
        <v>1562000</v>
      </c>
      <c r="C12" s="1">
        <f>10^(A.-B./(A12+C.))</f>
        <v>1557871.3992114011</v>
      </c>
      <c r="D12" s="1">
        <f t="shared" si="0"/>
        <v>17045344.471619297</v>
      </c>
      <c r="E12" s="1">
        <f t="shared" si="1"/>
        <v>1.3211785609718213E-6</v>
      </c>
    </row>
    <row r="13" spans="1:7" x14ac:dyDescent="0.25">
      <c r="A13" s="1">
        <v>482.55</v>
      </c>
      <c r="B13" s="1">
        <v>1885000</v>
      </c>
      <c r="C13" s="1">
        <f>10^(A.-B./(A13+C.))</f>
        <v>1884860.7032257994</v>
      </c>
      <c r="D13" s="1">
        <f t="shared" si="0"/>
        <v>19403.591302701145</v>
      </c>
      <c r="E13" s="1">
        <f t="shared" si="1"/>
        <v>1.0300543162751046E-9</v>
      </c>
    </row>
    <row r="14" spans="1:7" x14ac:dyDescent="0.25">
      <c r="A14" s="1">
        <v>492.64999999999901</v>
      </c>
      <c r="B14" s="1">
        <v>2298000</v>
      </c>
      <c r="C14" s="1">
        <f>10^(A.-B./(A14+C.))</f>
        <v>2302937.5693554943</v>
      </c>
      <c r="D14" s="1">
        <f t="shared" si="0"/>
        <v>24379591.140316818</v>
      </c>
      <c r="E14" s="1">
        <f t="shared" si="1"/>
        <v>8.6888577002700924E-7</v>
      </c>
    </row>
    <row r="15" spans="1:7" x14ac:dyDescent="0.25">
      <c r="A15" s="1">
        <v>504.14999999999901</v>
      </c>
      <c r="B15" s="1">
        <v>2850000</v>
      </c>
      <c r="C15" s="1">
        <f>10^(A.-B./(A15+C.))</f>
        <v>2862687.5373043581</v>
      </c>
      <c r="D15" s="1">
        <f t="shared" si="0"/>
        <v>160973602.84947819</v>
      </c>
      <c r="E15" s="1">
        <f t="shared" si="1"/>
        <v>3.7213778264406628E-6</v>
      </c>
    </row>
    <row r="16" spans="1:7" x14ac:dyDescent="0.25">
      <c r="A16" s="1">
        <v>507.76999999999902</v>
      </c>
      <c r="B16" s="1">
        <v>3043000</v>
      </c>
      <c r="C16" s="1">
        <f>10^(A.-B./(A16+C.))</f>
        <v>3058897.8096182253</v>
      </c>
      <c r="D16" s="1">
        <f t="shared" si="0"/>
        <v>252740350.65733755</v>
      </c>
      <c r="E16" s="1">
        <f t="shared" si="1"/>
        <v>5.1212420499191736E-6</v>
      </c>
    </row>
    <row r="17" spans="1:5" x14ac:dyDescent="0.25">
      <c r="A17" s="1">
        <v>521.27999999999895</v>
      </c>
      <c r="B17" s="1">
        <v>3854000</v>
      </c>
      <c r="C17" s="1">
        <f>10^(A.-B./(A17+C.))</f>
        <v>3883481.4772450668</v>
      </c>
      <c r="D17" s="1">
        <f t="shared" si="0"/>
        <v>869157500.55139041</v>
      </c>
      <c r="E17" s="1">
        <f t="shared" si="1"/>
        <v>1.0952973952693351E-5</v>
      </c>
    </row>
    <row r="18" spans="1:5" x14ac:dyDescent="0.25">
      <c r="A18" s="1">
        <v>535.17999999999904</v>
      </c>
      <c r="B18" s="1">
        <v>4851000</v>
      </c>
      <c r="C18" s="1">
        <f>10^(A.-B./(A18+C.))</f>
        <v>4897939.3399778744</v>
      </c>
      <c r="D18" s="1">
        <f t="shared" si="0"/>
        <v>2203301637.5584798</v>
      </c>
      <c r="E18" s="1">
        <f t="shared" si="1"/>
        <v>1.7490190790943625E-5</v>
      </c>
    </row>
    <row r="19" spans="1:5" x14ac:dyDescent="0.25">
      <c r="A19" s="1">
        <v>541.49</v>
      </c>
      <c r="B19" s="1">
        <v>5364000</v>
      </c>
      <c r="C19" s="1">
        <f>10^(A.-B./(A19+C.))</f>
        <v>5419250.8072021538</v>
      </c>
      <c r="D19" s="1">
        <f t="shared" si="0"/>
        <v>3052651696.4895744</v>
      </c>
      <c r="E19" s="1">
        <f t="shared" si="1"/>
        <v>1.9806788155597054E-5</v>
      </c>
    </row>
    <row r="20" spans="1:5" x14ac:dyDescent="0.25">
      <c r="A20" s="1">
        <v>552.6</v>
      </c>
      <c r="B20" s="1">
        <v>6366000</v>
      </c>
      <c r="C20" s="1">
        <f>10^(A.-B./(A20+C.))</f>
        <v>6436818.8740113918</v>
      </c>
      <c r="D20" s="1">
        <f t="shared" si="0"/>
        <v>5015312916.2413816</v>
      </c>
      <c r="E20" s="1">
        <f t="shared" si="1"/>
        <v>2.3084703715076721E-5</v>
      </c>
    </row>
    <row r="21" spans="1:5" x14ac:dyDescent="0.25">
      <c r="A21" s="1">
        <v>557.97</v>
      </c>
      <c r="B21" s="1">
        <v>6899000</v>
      </c>
      <c r="C21" s="1">
        <f>10^(A.-B./(A21+C.))</f>
        <v>6976737.4149117898</v>
      </c>
      <c r="D21" s="1">
        <f t="shared" si="0"/>
        <v>6043105677.1677618</v>
      </c>
      <c r="E21" s="1">
        <f t="shared" si="1"/>
        <v>2.3680220668674963E-5</v>
      </c>
    </row>
    <row r="22" spans="1:5" x14ac:dyDescent="0.25">
      <c r="A22" s="1">
        <v>561.69000000000005</v>
      </c>
      <c r="B22" s="1">
        <v>7288000</v>
      </c>
      <c r="C22" s="1">
        <f>10^(A.-B./(A22+C.))</f>
        <v>7369975.4960204568</v>
      </c>
      <c r="D22" s="1">
        <f t="shared" si="0"/>
        <v>6719981947.7999249</v>
      </c>
      <c r="E22" s="1">
        <f t="shared" si="1"/>
        <v>2.3597054374426051E-5</v>
      </c>
    </row>
    <row r="23" spans="1:5" x14ac:dyDescent="0.25">
      <c r="A23" s="1">
        <v>571.30999999999904</v>
      </c>
      <c r="B23" s="1">
        <v>8371000</v>
      </c>
      <c r="C23" s="1">
        <f>10^(A.-B./(A23+C.))</f>
        <v>8462797.8925267253</v>
      </c>
      <c r="D23" s="1">
        <f t="shared" si="0"/>
        <v>8426853072.3482103</v>
      </c>
      <c r="E23" s="1">
        <f t="shared" si="1"/>
        <v>2.24356382166716E-5</v>
      </c>
    </row>
    <row r="24" spans="1:5" x14ac:dyDescent="0.25">
      <c r="A24" s="1">
        <v>645.95000000000005</v>
      </c>
      <c r="B24" s="1">
        <v>21674000</v>
      </c>
      <c r="C24" s="1">
        <f>10^(A.-B./(A24+C.))</f>
        <v>21333012.336981211</v>
      </c>
      <c r="D24" s="1">
        <f t="shared" si="0"/>
        <v>116272586331.0153</v>
      </c>
      <c r="E24" s="1">
        <f t="shared" si="1"/>
        <v>4.7429178353097512E-5</v>
      </c>
    </row>
    <row r="25" spans="1:5" x14ac:dyDescent="0.25">
      <c r="A25" s="1">
        <v>646.03999999999905</v>
      </c>
      <c r="B25" s="1">
        <v>21794000</v>
      </c>
      <c r="C25" s="1">
        <f>10^(A.-B./(A25+C.))</f>
        <v>21353891.946512375</v>
      </c>
      <c r="D25" s="1">
        <f t="shared" si="0"/>
        <v>193695098744.66617</v>
      </c>
      <c r="E25" s="1">
        <f t="shared" si="1"/>
        <v>7.8497929986287134E-5</v>
      </c>
    </row>
    <row r="26" spans="1:5" x14ac:dyDescent="0.25">
      <c r="A26" s="1">
        <v>646.07000000000005</v>
      </c>
      <c r="B26" s="1">
        <v>21804000</v>
      </c>
      <c r="C26" s="1">
        <f>10^(A.-B./(A26+C.))</f>
        <v>21360854.986491229</v>
      </c>
      <c r="D26" s="1">
        <f t="shared" si="0"/>
        <v>196377502997.68848</v>
      </c>
      <c r="E26" s="1">
        <f t="shared" si="1"/>
        <v>7.9522548957254127E-5</v>
      </c>
    </row>
    <row r="27" spans="1:5" x14ac:dyDescent="0.25">
      <c r="A27" s="1">
        <v>647.09</v>
      </c>
      <c r="B27" s="1">
        <v>21336000</v>
      </c>
      <c r="C27" s="1">
        <f>10^(A.-B./(A27+C.))</f>
        <v>21598542.751014482</v>
      </c>
      <c r="D27" s="1">
        <f t="shared" si="0"/>
        <v>68928696110.252411</v>
      </c>
      <c r="E27" s="1">
        <f t="shared" si="1"/>
        <v>2.8211476704325318E-5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abSelected="1" zoomScale="115" zoomScaleNormal="115" workbookViewId="0">
      <selection activeCell="H18" sqref="H18"/>
    </sheetView>
  </sheetViews>
  <sheetFormatPr defaultRowHeight="15" x14ac:dyDescent="0.25"/>
  <cols>
    <col min="1" max="1" width="9" bestFit="1" customWidth="1"/>
    <col min="8" max="8" width="24.140625" customWidth="1"/>
  </cols>
  <sheetData>
    <row r="1" spans="1:12" x14ac:dyDescent="0.25">
      <c r="A1" t="s">
        <v>0</v>
      </c>
      <c r="B1" t="s">
        <v>1</v>
      </c>
      <c r="C1" t="s">
        <v>10</v>
      </c>
      <c r="D1" t="s">
        <v>11</v>
      </c>
      <c r="E1" t="s">
        <v>12</v>
      </c>
    </row>
    <row r="2" spans="1:12" x14ac:dyDescent="0.25">
      <c r="A2" s="1">
        <v>293.14999999999901</v>
      </c>
      <c r="B2" s="1">
        <v>2400</v>
      </c>
      <c r="C2" s="1">
        <f>A2</f>
        <v>293.14999999999901</v>
      </c>
      <c r="D2">
        <f>-LOG10(B2)</f>
        <v>-3.3802112417116059</v>
      </c>
      <c r="E2" s="1">
        <f>A2*LOG10(B2)</f>
        <v>990.90892550775391</v>
      </c>
      <c r="G2" t="s">
        <v>13</v>
      </c>
    </row>
    <row r="3" spans="1:12" ht="15.75" thickBot="1" x14ac:dyDescent="0.3">
      <c r="A3" s="1">
        <v>303.14999999999901</v>
      </c>
      <c r="B3" s="1">
        <v>4266</v>
      </c>
      <c r="C3" s="1">
        <f t="shared" ref="C3:C27" si="0">A3</f>
        <v>303.14999999999901</v>
      </c>
      <c r="D3">
        <f t="shared" ref="D3:D27" si="1">-LOG10(B3)</f>
        <v>-3.63002085111341</v>
      </c>
      <c r="E3" s="1">
        <f t="shared" ref="E3:E27" si="2">A3*LOG10(B3)</f>
        <v>1100.4408210150266</v>
      </c>
    </row>
    <row r="4" spans="1:12" x14ac:dyDescent="0.25">
      <c r="A4" s="1">
        <v>313.14999999999901</v>
      </c>
      <c r="B4" s="1">
        <v>7333</v>
      </c>
      <c r="C4" s="1">
        <f t="shared" si="0"/>
        <v>313.14999999999901</v>
      </c>
      <c r="D4">
        <f t="shared" si="1"/>
        <v>-3.8652816849956104</v>
      </c>
      <c r="E4" s="1">
        <f t="shared" si="2"/>
        <v>1210.4129596563716</v>
      </c>
      <c r="G4" s="5" t="s">
        <v>14</v>
      </c>
      <c r="H4" s="5"/>
    </row>
    <row r="5" spans="1:12" x14ac:dyDescent="0.25">
      <c r="A5" s="1">
        <v>323.14999999999901</v>
      </c>
      <c r="B5" s="1">
        <v>12332</v>
      </c>
      <c r="C5" s="1">
        <f t="shared" si="0"/>
        <v>323.14999999999901</v>
      </c>
      <c r="D5">
        <f t="shared" si="1"/>
        <v>-4.0910335160544706</v>
      </c>
      <c r="E5" s="1">
        <f t="shared" si="2"/>
        <v>1322.0174807129981</v>
      </c>
      <c r="G5" s="2" t="s">
        <v>15</v>
      </c>
      <c r="H5" s="2">
        <v>0.999998038466412</v>
      </c>
    </row>
    <row r="6" spans="1:12" x14ac:dyDescent="0.25">
      <c r="A6" s="1">
        <v>333.14999999999901</v>
      </c>
      <c r="B6" s="1">
        <v>19932</v>
      </c>
      <c r="C6" s="1">
        <f t="shared" si="0"/>
        <v>333.14999999999901</v>
      </c>
      <c r="D6">
        <f t="shared" si="1"/>
        <v>-4.2995508784990193</v>
      </c>
      <c r="E6" s="1">
        <f t="shared" si="2"/>
        <v>1432.3953751719441</v>
      </c>
      <c r="G6" s="2" t="s">
        <v>16</v>
      </c>
      <c r="H6" s="2">
        <v>0.9999960769366717</v>
      </c>
    </row>
    <row r="7" spans="1:12" x14ac:dyDescent="0.25">
      <c r="A7" s="1">
        <v>343.14999999999901</v>
      </c>
      <c r="B7" s="1">
        <v>31224</v>
      </c>
      <c r="C7" s="1">
        <f t="shared" si="0"/>
        <v>343.14999999999901</v>
      </c>
      <c r="D7">
        <f t="shared" si="1"/>
        <v>-4.4944885382731918</v>
      </c>
      <c r="E7" s="1">
        <f t="shared" si="2"/>
        <v>1542.2837419084412</v>
      </c>
      <c r="G7" s="2" t="s">
        <v>17</v>
      </c>
      <c r="H7" s="2">
        <v>0.99999573580073009</v>
      </c>
    </row>
    <row r="8" spans="1:12" x14ac:dyDescent="0.25">
      <c r="A8" s="1">
        <v>412.75</v>
      </c>
      <c r="B8" s="1">
        <v>357000</v>
      </c>
      <c r="C8" s="1">
        <f t="shared" si="0"/>
        <v>412.75</v>
      </c>
      <c r="D8">
        <f t="shared" si="1"/>
        <v>-5.5526682161121936</v>
      </c>
      <c r="E8" s="1">
        <f t="shared" si="2"/>
        <v>2291.8638062003079</v>
      </c>
      <c r="G8" s="2" t="s">
        <v>18</v>
      </c>
      <c r="H8" s="2">
        <v>2.4509225965970751</v>
      </c>
    </row>
    <row r="9" spans="1:12" ht="15.75" thickBot="1" x14ac:dyDescent="0.3">
      <c r="A9" s="1">
        <v>432.85</v>
      </c>
      <c r="B9" s="1">
        <v>613000</v>
      </c>
      <c r="C9" s="1">
        <f t="shared" si="0"/>
        <v>432.85</v>
      </c>
      <c r="D9">
        <f t="shared" si="1"/>
        <v>-5.7874604745184151</v>
      </c>
      <c r="E9" s="1">
        <f t="shared" si="2"/>
        <v>2505.1022663952963</v>
      </c>
      <c r="G9" s="3" t="s">
        <v>19</v>
      </c>
      <c r="H9" s="3">
        <v>26</v>
      </c>
    </row>
    <row r="10" spans="1:12" x14ac:dyDescent="0.25">
      <c r="A10" s="1">
        <v>451.25</v>
      </c>
      <c r="B10" s="1">
        <v>960000</v>
      </c>
      <c r="C10" s="1">
        <f t="shared" si="0"/>
        <v>451.25</v>
      </c>
      <c r="D10">
        <f t="shared" si="1"/>
        <v>-5.982271233039568</v>
      </c>
      <c r="E10" s="1">
        <f t="shared" si="2"/>
        <v>2699.4998939091051</v>
      </c>
    </row>
    <row r="11" spans="1:12" ht="15.75" thickBot="1" x14ac:dyDescent="0.3">
      <c r="A11" s="1">
        <v>463.14999999999901</v>
      </c>
      <c r="B11" s="1">
        <v>1255000</v>
      </c>
      <c r="C11" s="1">
        <f t="shared" si="0"/>
        <v>463.14999999999901</v>
      </c>
      <c r="D11">
        <f t="shared" si="1"/>
        <v>-6.0986437258170572</v>
      </c>
      <c r="E11" s="1">
        <f t="shared" si="2"/>
        <v>2824.5868416121639</v>
      </c>
      <c r="G11" t="s">
        <v>20</v>
      </c>
    </row>
    <row r="12" spans="1:12" x14ac:dyDescent="0.25">
      <c r="A12" s="1">
        <v>473.35</v>
      </c>
      <c r="B12" s="1">
        <v>1562000</v>
      </c>
      <c r="C12" s="1">
        <f t="shared" si="0"/>
        <v>473.35</v>
      </c>
      <c r="D12">
        <f t="shared" si="1"/>
        <v>-6.1936810295412812</v>
      </c>
      <c r="E12" s="1">
        <f t="shared" si="2"/>
        <v>2931.7789153333656</v>
      </c>
      <c r="G12" s="4"/>
      <c r="H12" s="4" t="s">
        <v>25</v>
      </c>
      <c r="I12" s="4" t="s">
        <v>26</v>
      </c>
      <c r="J12" s="4" t="s">
        <v>27</v>
      </c>
      <c r="K12" s="4" t="s">
        <v>28</v>
      </c>
      <c r="L12" s="4" t="s">
        <v>29</v>
      </c>
    </row>
    <row r="13" spans="1:12" x14ac:dyDescent="0.25">
      <c r="A13" s="1">
        <v>482.55</v>
      </c>
      <c r="B13" s="1">
        <v>1885000</v>
      </c>
      <c r="C13" s="1">
        <f t="shared" si="0"/>
        <v>482.55</v>
      </c>
      <c r="D13">
        <f t="shared" si="1"/>
        <v>-6.2753113545418113</v>
      </c>
      <c r="E13" s="1">
        <f t="shared" si="2"/>
        <v>3028.1514941341511</v>
      </c>
      <c r="G13" s="2" t="s">
        <v>21</v>
      </c>
      <c r="H13" s="2">
        <v>2</v>
      </c>
      <c r="I13" s="2">
        <v>35217620.169345208</v>
      </c>
      <c r="J13" s="2">
        <v>17608810.084672604</v>
      </c>
      <c r="K13" s="2">
        <v>2931371.2072206996</v>
      </c>
      <c r="L13" s="2">
        <v>6.7095155906396478E-63</v>
      </c>
    </row>
    <row r="14" spans="1:12" x14ac:dyDescent="0.25">
      <c r="A14" s="1">
        <v>492.64999999999901</v>
      </c>
      <c r="B14" s="1">
        <v>2298000</v>
      </c>
      <c r="C14" s="1">
        <f t="shared" si="0"/>
        <v>492.64999999999901</v>
      </c>
      <c r="D14">
        <f t="shared" si="1"/>
        <v>-6.3613500243522667</v>
      </c>
      <c r="E14" s="1">
        <f t="shared" si="2"/>
        <v>3133.919089497138</v>
      </c>
      <c r="G14" s="2" t="s">
        <v>22</v>
      </c>
      <c r="H14" s="2">
        <v>23</v>
      </c>
      <c r="I14" s="2">
        <v>138.16149621373341</v>
      </c>
      <c r="J14" s="2">
        <v>6.0070215745101487</v>
      </c>
      <c r="K14" s="2"/>
      <c r="L14" s="2"/>
    </row>
    <row r="15" spans="1:12" ht="15.75" thickBot="1" x14ac:dyDescent="0.3">
      <c r="A15" s="1">
        <v>504.14999999999901</v>
      </c>
      <c r="B15" s="1">
        <v>2850000</v>
      </c>
      <c r="C15" s="1">
        <f t="shared" si="0"/>
        <v>504.14999999999901</v>
      </c>
      <c r="D15">
        <f t="shared" si="1"/>
        <v>-6.4548448600085102</v>
      </c>
      <c r="E15" s="1">
        <f t="shared" si="2"/>
        <v>3254.2100361732842</v>
      </c>
      <c r="G15" s="3" t="s">
        <v>23</v>
      </c>
      <c r="H15" s="3">
        <v>25</v>
      </c>
      <c r="I15" s="3">
        <v>35217758.330841422</v>
      </c>
      <c r="J15" s="3"/>
      <c r="K15" s="3"/>
      <c r="L15" s="3"/>
    </row>
    <row r="16" spans="1:12" ht="15.75" thickBot="1" x14ac:dyDescent="0.3">
      <c r="A16" s="1">
        <v>507.76999999999902</v>
      </c>
      <c r="B16" s="1">
        <v>3043000</v>
      </c>
      <c r="C16" s="1">
        <f t="shared" si="0"/>
        <v>507.76999999999902</v>
      </c>
      <c r="D16">
        <f t="shared" si="1"/>
        <v>-6.4833019523581674</v>
      </c>
      <c r="E16" s="1">
        <f t="shared" si="2"/>
        <v>3292.0262323489001</v>
      </c>
    </row>
    <row r="17" spans="1:15" x14ac:dyDescent="0.25">
      <c r="A17" s="1">
        <v>521.27999999999895</v>
      </c>
      <c r="B17" s="1">
        <v>3854000</v>
      </c>
      <c r="C17" s="1">
        <f t="shared" si="0"/>
        <v>521.27999999999895</v>
      </c>
      <c r="D17">
        <f t="shared" si="1"/>
        <v>-6.5859117103194338</v>
      </c>
      <c r="E17" s="1">
        <f t="shared" si="2"/>
        <v>3433.1040563553074</v>
      </c>
      <c r="G17" s="4"/>
      <c r="H17" s="4" t="s">
        <v>30</v>
      </c>
      <c r="I17" s="4" t="s">
        <v>18</v>
      </c>
      <c r="J17" s="4" t="s">
        <v>31</v>
      </c>
      <c r="K17" s="4" t="s">
        <v>32</v>
      </c>
      <c r="L17" s="4" t="s">
        <v>33</v>
      </c>
      <c r="M17" s="4" t="s">
        <v>34</v>
      </c>
      <c r="N17" s="4" t="s">
        <v>35</v>
      </c>
      <c r="O17" s="4" t="s">
        <v>36</v>
      </c>
    </row>
    <row r="18" spans="1:15" x14ac:dyDescent="0.25">
      <c r="A18" s="1">
        <v>535.17999999999904</v>
      </c>
      <c r="B18" s="1">
        <v>4851000</v>
      </c>
      <c r="C18" s="1">
        <f t="shared" si="0"/>
        <v>535.17999999999904</v>
      </c>
      <c r="D18">
        <f t="shared" si="1"/>
        <v>-6.6858312746260635</v>
      </c>
      <c r="E18" s="1">
        <f t="shared" si="2"/>
        <v>3578.1231815543701</v>
      </c>
      <c r="G18" s="2" t="s">
        <v>24</v>
      </c>
      <c r="H18" s="2">
        <v>-2123.5824491802118</v>
      </c>
      <c r="I18" s="2">
        <v>2.5554485857456291</v>
      </c>
      <c r="J18" s="2">
        <v>-831.00182919962469</v>
      </c>
      <c r="K18" s="2">
        <v>5.3115579967895748E-53</v>
      </c>
      <c r="L18" s="2">
        <v>-2128.8687973451492</v>
      </c>
      <c r="M18" s="2">
        <v>-2118.2961010152744</v>
      </c>
      <c r="N18" s="2">
        <v>-2128.8687973451492</v>
      </c>
      <c r="O18" s="2">
        <v>-2118.2961010152744</v>
      </c>
    </row>
    <row r="19" spans="1:15" x14ac:dyDescent="0.25">
      <c r="A19" s="1">
        <v>541.49</v>
      </c>
      <c r="B19" s="1">
        <v>5364000</v>
      </c>
      <c r="C19" s="1">
        <f t="shared" si="0"/>
        <v>541.49</v>
      </c>
      <c r="D19">
        <f t="shared" si="1"/>
        <v>-6.7294887691795617</v>
      </c>
      <c r="E19" s="1">
        <f t="shared" si="2"/>
        <v>3643.9508736230409</v>
      </c>
      <c r="G19" s="2" t="s">
        <v>37</v>
      </c>
      <c r="H19" s="2">
        <v>10.227991116489516</v>
      </c>
      <c r="I19" s="2">
        <v>1.8383882408993791E-2</v>
      </c>
      <c r="J19" s="2">
        <v>556.35642618589441</v>
      </c>
      <c r="K19" s="2">
        <v>5.4044237695701996E-49</v>
      </c>
      <c r="L19" s="2">
        <v>10.189961158235102</v>
      </c>
      <c r="M19" s="2">
        <v>10.26602107474393</v>
      </c>
      <c r="N19" s="2">
        <v>10.189961158235102</v>
      </c>
      <c r="O19" s="2">
        <v>10.26602107474393</v>
      </c>
    </row>
    <row r="20" spans="1:15" ht="15.75" thickBot="1" x14ac:dyDescent="0.3">
      <c r="A20" s="1">
        <v>552.6</v>
      </c>
      <c r="B20" s="1">
        <v>6366000</v>
      </c>
      <c r="C20" s="1">
        <f t="shared" si="0"/>
        <v>552.6</v>
      </c>
      <c r="D20">
        <f t="shared" si="1"/>
        <v>-6.8038666342849847</v>
      </c>
      <c r="E20" s="1">
        <f t="shared" si="2"/>
        <v>3759.8167021058825</v>
      </c>
      <c r="G20" s="3" t="s">
        <v>38</v>
      </c>
      <c r="H20" s="3">
        <v>-34.378925933797149</v>
      </c>
      <c r="I20" s="3">
        <v>1.6657096827632834</v>
      </c>
      <c r="J20" s="3">
        <v>-20.639206393256462</v>
      </c>
      <c r="K20" s="3">
        <v>2.432973788783391E-16</v>
      </c>
      <c r="L20" s="3">
        <v>-37.824708945794114</v>
      </c>
      <c r="M20" s="3">
        <v>-30.933142921800183</v>
      </c>
      <c r="N20" s="3">
        <v>-37.824708945794114</v>
      </c>
      <c r="O20" s="3">
        <v>-30.933142921800183</v>
      </c>
    </row>
    <row r="21" spans="1:15" x14ac:dyDescent="0.25">
      <c r="A21" s="1">
        <v>557.97</v>
      </c>
      <c r="B21" s="1">
        <v>6899000</v>
      </c>
      <c r="C21" s="1">
        <f t="shared" si="0"/>
        <v>557.97</v>
      </c>
      <c r="D21">
        <f t="shared" si="1"/>
        <v>-6.838786144946595</v>
      </c>
      <c r="E21" s="1">
        <f t="shared" si="2"/>
        <v>3815.8375052958518</v>
      </c>
    </row>
    <row r="22" spans="1:15" x14ac:dyDescent="0.25">
      <c r="A22" s="1">
        <v>561.69000000000005</v>
      </c>
      <c r="B22" s="1">
        <v>7288000</v>
      </c>
      <c r="C22" s="1">
        <f t="shared" si="0"/>
        <v>561.69000000000005</v>
      </c>
      <c r="D22">
        <f t="shared" si="1"/>
        <v>-6.8626083639649416</v>
      </c>
      <c r="E22" s="1">
        <f t="shared" si="2"/>
        <v>3854.6584919554684</v>
      </c>
    </row>
    <row r="23" spans="1:15" x14ac:dyDescent="0.25">
      <c r="A23" s="1">
        <v>571.30999999999904</v>
      </c>
      <c r="B23" s="1">
        <v>8371000</v>
      </c>
      <c r="C23" s="1">
        <f t="shared" si="0"/>
        <v>571.30999999999904</v>
      </c>
      <c r="D23">
        <f t="shared" si="1"/>
        <v>-6.9227773419287981</v>
      </c>
      <c r="E23" s="1">
        <f t="shared" si="2"/>
        <v>3955.0519232173351</v>
      </c>
    </row>
    <row r="24" spans="1:15" x14ac:dyDescent="0.25">
      <c r="A24" s="1">
        <v>645.95000000000005</v>
      </c>
      <c r="B24" s="1">
        <v>21674000</v>
      </c>
      <c r="C24" s="1">
        <f t="shared" si="0"/>
        <v>645.95000000000005</v>
      </c>
      <c r="D24">
        <f t="shared" si="1"/>
        <v>-7.3359390690317294</v>
      </c>
      <c r="E24" s="1">
        <f t="shared" si="2"/>
        <v>4738.6498416410459</v>
      </c>
    </row>
    <row r="25" spans="1:15" x14ac:dyDescent="0.25">
      <c r="A25" s="1">
        <v>646.03999999999905</v>
      </c>
      <c r="B25" s="1">
        <v>21794000</v>
      </c>
      <c r="C25" s="1">
        <f t="shared" si="0"/>
        <v>646.03999999999905</v>
      </c>
      <c r="D25">
        <f t="shared" si="1"/>
        <v>-7.3383369465610722</v>
      </c>
      <c r="E25" s="1">
        <f t="shared" si="2"/>
        <v>4740.8592009563081</v>
      </c>
    </row>
    <row r="26" spans="1:15" x14ac:dyDescent="0.25">
      <c r="A26" s="1">
        <v>646.07000000000005</v>
      </c>
      <c r="B26" s="1">
        <v>21804000</v>
      </c>
      <c r="C26" s="1">
        <f t="shared" si="0"/>
        <v>646.07000000000005</v>
      </c>
      <c r="D26">
        <f t="shared" si="1"/>
        <v>-7.3385361733556591</v>
      </c>
      <c r="E26" s="1">
        <f t="shared" si="2"/>
        <v>4741.2080655198906</v>
      </c>
    </row>
    <row r="27" spans="1:15" x14ac:dyDescent="0.25">
      <c r="A27" s="1">
        <v>647.09</v>
      </c>
      <c r="B27" s="1">
        <v>21336000</v>
      </c>
      <c r="C27" s="1">
        <f t="shared" si="0"/>
        <v>647.09</v>
      </c>
      <c r="D27">
        <f t="shared" si="1"/>
        <v>-7.3291130026818196</v>
      </c>
      <c r="E27" s="1">
        <f t="shared" si="2"/>
        <v>4742.595732905379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nonlinearregression</vt:lpstr>
      <vt:lpstr>linearregression</vt:lpstr>
      <vt:lpstr>A.</vt:lpstr>
      <vt:lpstr>B.</vt:lpstr>
      <vt:lpstr>C.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</cp:lastModifiedBy>
  <dcterms:created xsi:type="dcterms:W3CDTF">2023-01-31T18:30:10Z</dcterms:created>
  <dcterms:modified xsi:type="dcterms:W3CDTF">2023-01-31T18:35:03Z</dcterms:modified>
</cp:coreProperties>
</file>