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40009_{6E16E402-9F55-44EF-B03F-9B3C9666E4DC}" xr6:coauthVersionLast="47" xr6:coauthVersionMax="47" xr10:uidLastSave="{00000000-0000-0000-0000-000000000000}"/>
  <bookViews>
    <workbookView xWindow="5775" yWindow="810" windowWidth="21630" windowHeight="14700" activeTab="1"/>
  </bookViews>
  <sheets>
    <sheet name="WaterVaporPressure" sheetId="1" r:id="rId1"/>
    <sheet name="Sheet1" sheetId="2" r:id="rId2"/>
  </sheets>
  <definedNames>
    <definedName name="A." localSheetId="1">Sheet1!$G$2</definedName>
    <definedName name="A.">WaterVaporPressure!$J$14</definedName>
    <definedName name="B." localSheetId="1">Sheet1!$G$3</definedName>
    <definedName name="B.">WaterVaporPressure!$J$18</definedName>
    <definedName name="C." localSheetId="1">Sheet1!$G$4</definedName>
    <definedName name="C.">WaterVaporPressure!$J$15</definedName>
    <definedName name="D.">WaterVaporPressure!$J$16</definedName>
    <definedName name="solver_adj" localSheetId="1" hidden="1">Sheet1!$G$2:$G$4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ng" localSheetId="0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eg" localSheetId="0" hidden="1">1</definedName>
    <definedName name="solver_nod" localSheetId="1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opt" localSheetId="1" hidden="1">Sheet1!$G$6</definedName>
    <definedName name="solver_opt" localSheetId="0" hidden="1">WaterVaporPressure!$J$14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0"/>
</workbook>
</file>

<file path=xl/calcChain.xml><?xml version="1.0" encoding="utf-8"?>
<calcChain xmlns="http://schemas.openxmlformats.org/spreadsheetml/2006/main">
  <c r="D3" i="2" l="1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" i="2"/>
  <c r="E2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" i="2"/>
  <c r="P7" i="1"/>
  <c r="P8" i="1"/>
  <c r="P9" i="1"/>
  <c r="P10" i="1"/>
  <c r="P11" i="1"/>
  <c r="P12" i="1"/>
  <c r="P19" i="1"/>
  <c r="P21" i="1"/>
  <c r="P22" i="1"/>
  <c r="P23" i="1"/>
  <c r="P24" i="1"/>
  <c r="P25" i="1"/>
  <c r="P26" i="1"/>
  <c r="P27" i="1"/>
  <c r="P28" i="1"/>
  <c r="P31" i="1"/>
  <c r="P35" i="1"/>
  <c r="P36" i="1"/>
  <c r="P37" i="1"/>
  <c r="P38" i="1"/>
  <c r="P39" i="1"/>
  <c r="P40" i="1"/>
  <c r="P41" i="1"/>
  <c r="P42" i="1"/>
  <c r="P43" i="1"/>
  <c r="P44" i="1"/>
  <c r="P47" i="1"/>
  <c r="P51" i="1"/>
  <c r="P52" i="1"/>
  <c r="P53" i="1"/>
  <c r="P54" i="1"/>
  <c r="P55" i="1"/>
  <c r="P56" i="1"/>
  <c r="P57" i="1"/>
  <c r="P58" i="1"/>
  <c r="P59" i="1"/>
  <c r="P60" i="1"/>
  <c r="P63" i="1"/>
  <c r="P67" i="1"/>
  <c r="P68" i="1"/>
  <c r="P69" i="1"/>
  <c r="P70" i="1"/>
  <c r="P71" i="1"/>
  <c r="P72" i="1"/>
  <c r="P73" i="1"/>
  <c r="P74" i="1"/>
  <c r="P75" i="1"/>
  <c r="P76" i="1"/>
  <c r="P79" i="1"/>
  <c r="J18" i="1"/>
  <c r="P13" i="1" s="1"/>
  <c r="P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I10" i="1" a="1"/>
  <c r="I10" i="1" s="1"/>
  <c r="E3" i="1"/>
  <c r="E4" i="1"/>
  <c r="I2" i="1" s="1" a="1"/>
  <c r="I2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G6" i="2" l="1"/>
  <c r="P20" i="1"/>
  <c r="P66" i="1"/>
  <c r="P50" i="1"/>
  <c r="P34" i="1"/>
  <c r="P18" i="1"/>
  <c r="P81" i="1"/>
  <c r="P65" i="1"/>
  <c r="P49" i="1"/>
  <c r="P33" i="1"/>
  <c r="P17" i="1"/>
  <c r="P80" i="1"/>
  <c r="P64" i="1"/>
  <c r="P48" i="1"/>
  <c r="P32" i="1"/>
  <c r="P16" i="1"/>
  <c r="P15" i="1"/>
  <c r="P78" i="1"/>
  <c r="P62" i="1"/>
  <c r="P46" i="1"/>
  <c r="P30" i="1"/>
  <c r="P14" i="1"/>
  <c r="P77" i="1"/>
  <c r="P61" i="1"/>
  <c r="P45" i="1"/>
  <c r="P29" i="1"/>
  <c r="M6" i="1" a="1"/>
  <c r="M6" i="1" s="1"/>
  <c r="J14" i="1" s="1" a="1"/>
  <c r="J14" i="1" s="1"/>
  <c r="I6" i="1" a="1"/>
  <c r="I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<sst xmlns="http://schemas.openxmlformats.org/spreadsheetml/2006/main" count="15" uniqueCount="10">
  <si>
    <t>T_exp</t>
  </si>
  <si>
    <t>P_exp</t>
  </si>
  <si>
    <t>A.</t>
  </si>
  <si>
    <t>C.</t>
  </si>
  <si>
    <t>D.</t>
  </si>
  <si>
    <t>B.</t>
  </si>
  <si>
    <t>logPexp</t>
  </si>
  <si>
    <t>logPmodel</t>
  </si>
  <si>
    <t>sse</t>
  </si>
  <si>
    <t>f(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</si>
</sst>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5D5D5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WaterVaporPressure!$A$2:$A$27</c:f>
              <c:numCache>
                <c:formatCode>0.00E+00</c:formatCode>
                <c:ptCount val="26"/>
                <c:pt idx="0">
                  <c:v>293.14999999999901</c:v>
                </c:pt>
                <c:pt idx="1">
                  <c:v>303.14999999999901</c:v>
                </c:pt>
                <c:pt idx="2">
                  <c:v>313.14999999999901</c:v>
                </c:pt>
                <c:pt idx="3">
                  <c:v>323.14999999999901</c:v>
                </c:pt>
                <c:pt idx="4">
                  <c:v>333.14999999999901</c:v>
                </c:pt>
                <c:pt idx="5">
                  <c:v>343.14999999999901</c:v>
                </c:pt>
                <c:pt idx="6">
                  <c:v>412.75</c:v>
                </c:pt>
                <c:pt idx="7">
                  <c:v>432.85</c:v>
                </c:pt>
                <c:pt idx="8">
                  <c:v>451.25</c:v>
                </c:pt>
                <c:pt idx="9">
                  <c:v>463.14999999999901</c:v>
                </c:pt>
                <c:pt idx="10">
                  <c:v>473.35</c:v>
                </c:pt>
                <c:pt idx="11">
                  <c:v>482.55</c:v>
                </c:pt>
                <c:pt idx="12">
                  <c:v>492.64999999999901</c:v>
                </c:pt>
                <c:pt idx="13">
                  <c:v>504.14999999999901</c:v>
                </c:pt>
                <c:pt idx="14">
                  <c:v>507.76999999999902</c:v>
                </c:pt>
                <c:pt idx="15">
                  <c:v>521.27999999999895</c:v>
                </c:pt>
                <c:pt idx="16">
                  <c:v>535.17999999999904</c:v>
                </c:pt>
                <c:pt idx="17">
                  <c:v>541.49</c:v>
                </c:pt>
                <c:pt idx="18">
                  <c:v>552.6</c:v>
                </c:pt>
                <c:pt idx="19">
                  <c:v>557.97</c:v>
                </c:pt>
                <c:pt idx="20">
                  <c:v>561.69000000000005</c:v>
                </c:pt>
                <c:pt idx="21">
                  <c:v>571.30999999999904</c:v>
                </c:pt>
                <c:pt idx="22">
                  <c:v>645.95000000000005</c:v>
                </c:pt>
                <c:pt idx="23">
                  <c:v>646.03999999999905</c:v>
                </c:pt>
                <c:pt idx="24">
                  <c:v>646.07000000000005</c:v>
                </c:pt>
                <c:pt idx="25">
                  <c:v>647.09</c:v>
                </c:pt>
              </c:numCache>
            </c:numRef>
          </c:xVal>
          <c:yVal>
            <c:numRef>
              <c:f>WaterVaporPressure!$B$2:$B$27</c:f>
              <c:numCache>
                <c:formatCode>0.00E+00</c:formatCode>
                <c:ptCount val="26"/>
                <c:pt idx="0">
                  <c:v>2400</c:v>
                </c:pt>
                <c:pt idx="1">
                  <c:v>4266</c:v>
                </c:pt>
                <c:pt idx="2">
                  <c:v>7333</c:v>
                </c:pt>
                <c:pt idx="3">
                  <c:v>12332</c:v>
                </c:pt>
                <c:pt idx="4">
                  <c:v>19932</c:v>
                </c:pt>
                <c:pt idx="5">
                  <c:v>31224</c:v>
                </c:pt>
                <c:pt idx="6">
                  <c:v>357000</c:v>
                </c:pt>
                <c:pt idx="7">
                  <c:v>613000</c:v>
                </c:pt>
                <c:pt idx="8">
                  <c:v>960000</c:v>
                </c:pt>
                <c:pt idx="9">
                  <c:v>1255000</c:v>
                </c:pt>
                <c:pt idx="10">
                  <c:v>1562000</c:v>
                </c:pt>
                <c:pt idx="11">
                  <c:v>1885000</c:v>
                </c:pt>
                <c:pt idx="12">
                  <c:v>2298000</c:v>
                </c:pt>
                <c:pt idx="13">
                  <c:v>2850000</c:v>
                </c:pt>
                <c:pt idx="14">
                  <c:v>3043000</c:v>
                </c:pt>
                <c:pt idx="15">
                  <c:v>3854000</c:v>
                </c:pt>
                <c:pt idx="16">
                  <c:v>4851000</c:v>
                </c:pt>
                <c:pt idx="17">
                  <c:v>5364000</c:v>
                </c:pt>
                <c:pt idx="18">
                  <c:v>6366000</c:v>
                </c:pt>
                <c:pt idx="19">
                  <c:v>6899000</c:v>
                </c:pt>
                <c:pt idx="20">
                  <c:v>7288000</c:v>
                </c:pt>
                <c:pt idx="21">
                  <c:v>8371000</c:v>
                </c:pt>
                <c:pt idx="22">
                  <c:v>21674000</c:v>
                </c:pt>
                <c:pt idx="23">
                  <c:v>21794000</c:v>
                </c:pt>
                <c:pt idx="24">
                  <c:v>21804000</c:v>
                </c:pt>
                <c:pt idx="25">
                  <c:v>21336000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D3-4156-9127-A03A379B566C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WaterVaporPressure!$O$6:$O$81</c:f>
              <c:numCache>
                <c:formatCode>General</c:formatCode>
                <c:ptCount val="76"/>
                <c:pt idx="0">
                  <c:v>275</c:v>
                </c:pt>
                <c:pt idx="1">
                  <c:v>280</c:v>
                </c:pt>
                <c:pt idx="2">
                  <c:v>285</c:v>
                </c:pt>
                <c:pt idx="3">
                  <c:v>290</c:v>
                </c:pt>
                <c:pt idx="4">
                  <c:v>295</c:v>
                </c:pt>
                <c:pt idx="5">
                  <c:v>300</c:v>
                </c:pt>
                <c:pt idx="6">
                  <c:v>305</c:v>
                </c:pt>
                <c:pt idx="7">
                  <c:v>310</c:v>
                </c:pt>
                <c:pt idx="8">
                  <c:v>315</c:v>
                </c:pt>
                <c:pt idx="9">
                  <c:v>320</c:v>
                </c:pt>
                <c:pt idx="10">
                  <c:v>325</c:v>
                </c:pt>
                <c:pt idx="11">
                  <c:v>330</c:v>
                </c:pt>
                <c:pt idx="12">
                  <c:v>335</c:v>
                </c:pt>
                <c:pt idx="13">
                  <c:v>340</c:v>
                </c:pt>
                <c:pt idx="14">
                  <c:v>345</c:v>
                </c:pt>
                <c:pt idx="15">
                  <c:v>350</c:v>
                </c:pt>
                <c:pt idx="16">
                  <c:v>355</c:v>
                </c:pt>
                <c:pt idx="17">
                  <c:v>360</c:v>
                </c:pt>
                <c:pt idx="18">
                  <c:v>365</c:v>
                </c:pt>
                <c:pt idx="19">
                  <c:v>370</c:v>
                </c:pt>
                <c:pt idx="20">
                  <c:v>375</c:v>
                </c:pt>
                <c:pt idx="21">
                  <c:v>380</c:v>
                </c:pt>
                <c:pt idx="22">
                  <c:v>385</c:v>
                </c:pt>
                <c:pt idx="23">
                  <c:v>390</c:v>
                </c:pt>
                <c:pt idx="24">
                  <c:v>395</c:v>
                </c:pt>
                <c:pt idx="25">
                  <c:v>400</c:v>
                </c:pt>
                <c:pt idx="26">
                  <c:v>405</c:v>
                </c:pt>
                <c:pt idx="27">
                  <c:v>410</c:v>
                </c:pt>
                <c:pt idx="28">
                  <c:v>415</c:v>
                </c:pt>
                <c:pt idx="29">
                  <c:v>420</c:v>
                </c:pt>
                <c:pt idx="30">
                  <c:v>425</c:v>
                </c:pt>
                <c:pt idx="31">
                  <c:v>430</c:v>
                </c:pt>
                <c:pt idx="32">
                  <c:v>435</c:v>
                </c:pt>
                <c:pt idx="33">
                  <c:v>440</c:v>
                </c:pt>
                <c:pt idx="34">
                  <c:v>445</c:v>
                </c:pt>
                <c:pt idx="35">
                  <c:v>450</c:v>
                </c:pt>
                <c:pt idx="36">
                  <c:v>455</c:v>
                </c:pt>
                <c:pt idx="37">
                  <c:v>460</c:v>
                </c:pt>
                <c:pt idx="38">
                  <c:v>465</c:v>
                </c:pt>
                <c:pt idx="39">
                  <c:v>470</c:v>
                </c:pt>
                <c:pt idx="40">
                  <c:v>475</c:v>
                </c:pt>
                <c:pt idx="41">
                  <c:v>480</c:v>
                </c:pt>
                <c:pt idx="42">
                  <c:v>485</c:v>
                </c:pt>
                <c:pt idx="43">
                  <c:v>490</c:v>
                </c:pt>
                <c:pt idx="44">
                  <c:v>495</c:v>
                </c:pt>
                <c:pt idx="45">
                  <c:v>500</c:v>
                </c:pt>
                <c:pt idx="46">
                  <c:v>505</c:v>
                </c:pt>
                <c:pt idx="47">
                  <c:v>510</c:v>
                </c:pt>
                <c:pt idx="48">
                  <c:v>515</c:v>
                </c:pt>
                <c:pt idx="49">
                  <c:v>520</c:v>
                </c:pt>
                <c:pt idx="50">
                  <c:v>525</c:v>
                </c:pt>
                <c:pt idx="51">
                  <c:v>530</c:v>
                </c:pt>
                <c:pt idx="52">
                  <c:v>535</c:v>
                </c:pt>
                <c:pt idx="53">
                  <c:v>540</c:v>
                </c:pt>
                <c:pt idx="54">
                  <c:v>545</c:v>
                </c:pt>
                <c:pt idx="55">
                  <c:v>550</c:v>
                </c:pt>
                <c:pt idx="56">
                  <c:v>555</c:v>
                </c:pt>
                <c:pt idx="57">
                  <c:v>560</c:v>
                </c:pt>
                <c:pt idx="58">
                  <c:v>565</c:v>
                </c:pt>
                <c:pt idx="59">
                  <c:v>570</c:v>
                </c:pt>
                <c:pt idx="60">
                  <c:v>575</c:v>
                </c:pt>
                <c:pt idx="61">
                  <c:v>580</c:v>
                </c:pt>
                <c:pt idx="62">
                  <c:v>585</c:v>
                </c:pt>
                <c:pt idx="63">
                  <c:v>590</c:v>
                </c:pt>
                <c:pt idx="64">
                  <c:v>595</c:v>
                </c:pt>
                <c:pt idx="65">
                  <c:v>600</c:v>
                </c:pt>
                <c:pt idx="66">
                  <c:v>605</c:v>
                </c:pt>
                <c:pt idx="67">
                  <c:v>610</c:v>
                </c:pt>
                <c:pt idx="68">
                  <c:v>615</c:v>
                </c:pt>
                <c:pt idx="69">
                  <c:v>620</c:v>
                </c:pt>
                <c:pt idx="70">
                  <c:v>625</c:v>
                </c:pt>
                <c:pt idx="71">
                  <c:v>630</c:v>
                </c:pt>
                <c:pt idx="72">
                  <c:v>635</c:v>
                </c:pt>
                <c:pt idx="73">
                  <c:v>640</c:v>
                </c:pt>
                <c:pt idx="74">
                  <c:v>645</c:v>
                </c:pt>
                <c:pt idx="75">
                  <c:v>650</c:v>
                </c:pt>
              </c:numCache>
            </c:numRef>
          </c:xVal>
          <c:yVal>
            <c:numRef>
              <c:f>WaterVaporPressure!$P$6:$P$81</c:f>
              <c:numCache>
                <c:formatCode>General</c:formatCode>
                <c:ptCount val="76"/>
                <c:pt idx="0">
                  <c:v>730.97364661991662</c:v>
                </c:pt>
                <c:pt idx="1">
                  <c:v>1032.3078825743526</c:v>
                </c:pt>
                <c:pt idx="2">
                  <c:v>1437.9219920396631</c:v>
                </c:pt>
                <c:pt idx="3">
                  <c:v>1977.1105874475525</c:v>
                </c:pt>
                <c:pt idx="4">
                  <c:v>2685.4694131318629</c:v>
                </c:pt>
                <c:pt idx="5">
                  <c:v>3605.8091017054039</c:v>
                </c:pt>
                <c:pt idx="6">
                  <c:v>4789.1234953508829</c:v>
                </c:pt>
                <c:pt idx="7">
                  <c:v>6295.6054515389133</c:v>
                </c:pt>
                <c:pt idx="8">
                  <c:v>8195.7020786120465</c:v>
                </c:pt>
                <c:pt idx="9">
                  <c:v>10571.200542326509</c:v>
                </c:pt>
                <c:pt idx="10">
                  <c:v>13516.334961704903</c:v>
                </c:pt>
                <c:pt idx="11">
                  <c:v>17138.90447689165</c:v>
                </c:pt>
                <c:pt idx="12">
                  <c:v>21561.392322749634</c:v>
                </c:pt>
                <c:pt idx="13">
                  <c:v>26922.07567418765</c:v>
                </c:pt>
                <c:pt idx="14">
                  <c:v>33376.116132857918</c:v>
                </c:pt>
                <c:pt idx="15">
                  <c:v>41096.620986624264</c:v>
                </c:pt>
                <c:pt idx="16">
                  <c:v>50275.665777174938</c:v>
                </c:pt>
                <c:pt idx="17">
                  <c:v>61125.269239603629</c:v>
                </c:pt>
                <c:pt idx="18">
                  <c:v>73878.312311909336</c:v>
                </c:pt>
                <c:pt idx="19">
                  <c:v>88789.393632910069</c:v>
                </c:pt>
                <c:pt idx="20">
                  <c:v>106135.61473494575</c:v>
                </c:pt>
                <c:pt idx="21">
                  <c:v>126217.2889744611</c:v>
                </c:pt>
                <c:pt idx="22">
                  <c:v>149358.56911160666</c:v>
                </c:pt>
                <c:pt idx="23">
                  <c:v>175907.98933315318</c:v>
                </c:pt>
                <c:pt idx="24">
                  <c:v>206238.91839654258</c:v>
                </c:pt>
                <c:pt idx="25">
                  <c:v>240749.9214436544</c:v>
                </c:pt>
                <c:pt idx="26">
                  <c:v>279865.02887944318</c:v>
                </c:pt>
                <c:pt idx="27">
                  <c:v>324033.91152320441</c:v>
                </c:pt>
                <c:pt idx="28">
                  <c:v>373731.9620108566</c:v>
                </c:pt>
                <c:pt idx="29">
                  <c:v>429460.28314873244</c:v>
                </c:pt>
                <c:pt idx="30">
                  <c:v>491745.58458805829</c:v>
                </c:pt>
                <c:pt idx="31">
                  <c:v>561139.98980100779</c:v>
                </c:pt>
                <c:pt idx="32">
                  <c:v>638220.75589156884</c:v>
                </c:pt>
                <c:pt idx="33">
                  <c:v>723589.90926647629</c:v>
                </c:pt>
                <c:pt idx="34">
                  <c:v>817873.80062278744</c:v>
                </c:pt>
                <c:pt idx="35">
                  <c:v>921722.58308024146</c:v>
                </c:pt>
                <c:pt idx="36">
                  <c:v>1035809.6175996204</c:v>
                </c:pt>
                <c:pt idx="37">
                  <c:v>1160830.8100851371</c:v>
                </c:pt>
                <c:pt idx="38">
                  <c:v>1297503.8847718632</c:v>
                </c:pt>
                <c:pt idx="39">
                  <c:v>1446567.5986514739</c:v>
                </c:pt>
                <c:pt idx="40">
                  <c:v>1608780.9017940804</c:v>
                </c:pt>
                <c:pt idx="41">
                  <c:v>1784922.0484846605</c:v>
                </c:pt>
                <c:pt idx="42">
                  <c:v>1975787.6641122352</c:v>
                </c:pt>
                <c:pt idx="43">
                  <c:v>2182191.7727333368</c:v>
                </c:pt>
                <c:pt idx="44">
                  <c:v>2404964.7901807157</c:v>
                </c:pt>
                <c:pt idx="45">
                  <c:v>2644952.4875084972</c:v>
                </c:pt>
                <c:pt idx="46">
                  <c:v>2903014.9294587215</c:v>
                </c:pt>
                <c:pt idx="47">
                  <c:v>3180025.3925051116</c:v>
                </c:pt>
                <c:pt idx="48">
                  <c:v>3476869.2668813951</c:v>
                </c:pt>
                <c:pt idx="49">
                  <c:v>3794442.9468360627</c:v>
                </c:pt>
                <c:pt idx="50">
                  <c:v>4133652.7131766183</c:v>
                </c:pt>
                <c:pt idx="51">
                  <c:v>4495413.6119763535</c:v>
                </c:pt>
                <c:pt idx="52">
                  <c:v>4880648.3331181146</c:v>
                </c:pt>
                <c:pt idx="53">
                  <c:v>5290286.0921446914</c:v>
                </c:pt>
                <c:pt idx="54">
                  <c:v>5725261.5186765026</c:v>
                </c:pt>
                <c:pt idx="55">
                  <c:v>6186513.554445778</c:v>
                </c:pt>
                <c:pt idx="56">
                  <c:v>6674984.3637846</c:v>
                </c:pt>
                <c:pt idx="57">
                  <c:v>7191618.2591928747</c:v>
                </c:pt>
                <c:pt idx="58">
                  <c:v>7737360.6444038823</c:v>
                </c:pt>
                <c:pt idx="59">
                  <c:v>8313156.9771588501</c:v>
                </c:pt>
                <c:pt idx="60">
                  <c:v>8919951.7537015285</c:v>
                </c:pt>
                <c:pt idx="61">
                  <c:v>9558687.516807586</c:v>
                </c:pt>
                <c:pt idx="62">
                  <c:v>10230303.888973881</c:v>
                </c:pt>
                <c:pt idx="63">
                  <c:v>10935736.632209152</c:v>
                </c:pt>
                <c:pt idx="64">
                  <c:v>11675916.735692052</c:v>
                </c:pt>
                <c:pt idx="65">
                  <c:v>12451769.532392802</c:v>
                </c:pt>
                <c:pt idx="66">
                  <c:v>13264213.845594952</c:v>
                </c:pt>
                <c:pt idx="67">
                  <c:v>14114161.166098852</c:v>
                </c:pt>
                <c:pt idx="68">
                  <c:v>15002514.860745979</c:v>
                </c:pt>
                <c:pt idx="69">
                  <c:v>15930169.412764067</c:v>
                </c:pt>
                <c:pt idx="70">
                  <c:v>16898009.694304958</c:v>
                </c:pt>
                <c:pt idx="71">
                  <c:v>17906910.271427982</c:v>
                </c:pt>
                <c:pt idx="72">
                  <c:v>18957734.741665982</c:v>
                </c:pt>
                <c:pt idx="73">
                  <c:v>20051335.104209159</c:v>
                </c:pt>
                <c:pt idx="74">
                  <c:v>21188551.162642725</c:v>
                </c:pt>
                <c:pt idx="75">
                  <c:v>22370209.960085034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D3-4156-9127-A03A379B5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924351"/>
        <c:axId val="1621925311"/>
      </c:scatterChart>
      <c:valAx>
        <c:axId val="162192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925311"/>
        <c:crosses val="autoZero"/>
        <c:crossBetween val="midCat"/>
      </c:valAx>
      <c:valAx>
        <c:axId val="16219253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924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506015</xdr:colOff>
      <xdr:row>10</xdr:row>
      <xdr:rowOff>101568</xdr:rowOff>
    </xdr:from>
    <xdr:to>
      <xdr:col>12</xdr:col>
      <xdr:colOff>387411</xdr:colOff>
      <xdr:row>24</xdr:row>
      <xdr:rowOff>177768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52F257-185B-A440-840F-1F19CC376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1"/>
  <sheetViews>
    <sheetView topLeftCell="A9" zoomScale="160" zoomScaleNormal="160" workbookViewId="0">
      <selection sqref="A1:B27"/>
    </sheetView>
  </sheetViews>
  <sheetFormatPr defaultRowHeight="15" x14ac:dyDescent="0.25"/>
  <cols>
    <col min="9" max="9" width="11.85546875" bestFit="1" customWidth="1"/>
    <col min="13" max="13" width="11.85546875" bestFit="1" customWidth="1"/>
    <col min="16" max="16" width="12.85546875" bestFit="1" customWidth="1"/>
  </cols>
  <sheetData>
    <row r="1" spans="1:34" x14ac:dyDescent="0.25">
      <c r="A1" t="s">
        <v>0</v>
      </c>
      <c r="B1" t="s">
        <v>1</v>
      </c>
    </row>
    <row r="2" spans="1:34" x14ac:dyDescent="0.25">
      <c r="A2" s="1">
        <v>293.14999999999901</v>
      </c>
      <c r="B2" s="1">
        <v>2400</v>
      </c>
      <c r="D2" s="1">
        <v>293.14999999999901</v>
      </c>
      <c r="E2">
        <f>-LOG10(B2)</f>
        <v>-3.3802112417116059</v>
      </c>
      <c r="F2" s="1">
        <v>1</v>
      </c>
      <c r="G2" s="1">
        <f>A2*LOG10(B2)</f>
        <v>990.90892550775391</v>
      </c>
      <c r="H2" s="1"/>
      <c r="I2" cm="1">
        <f t="array" ref="I2:AH4">TRANSPOSE(D2:F27)</f>
        <v>293.14999999999901</v>
      </c>
      <c r="J2">
        <v>303.14999999999901</v>
      </c>
      <c r="K2">
        <v>313.14999999999901</v>
      </c>
      <c r="L2">
        <v>323.14999999999901</v>
      </c>
      <c r="M2">
        <v>333.14999999999901</v>
      </c>
      <c r="N2">
        <v>343.14999999999901</v>
      </c>
      <c r="O2">
        <v>412.75</v>
      </c>
      <c r="P2">
        <v>432.85</v>
      </c>
      <c r="Q2">
        <v>451.25</v>
      </c>
      <c r="R2">
        <v>463.14999999999901</v>
      </c>
      <c r="S2">
        <v>473.35</v>
      </c>
      <c r="T2">
        <v>482.55</v>
      </c>
      <c r="U2">
        <v>492.64999999999901</v>
      </c>
      <c r="V2">
        <v>504.14999999999901</v>
      </c>
      <c r="W2">
        <v>507.76999999999902</v>
      </c>
      <c r="X2">
        <v>521.27999999999895</v>
      </c>
      <c r="Y2">
        <v>535.17999999999904</v>
      </c>
      <c r="Z2">
        <v>541.49</v>
      </c>
      <c r="AA2">
        <v>552.6</v>
      </c>
      <c r="AB2">
        <v>557.97</v>
      </c>
      <c r="AC2">
        <v>561.69000000000005</v>
      </c>
      <c r="AD2">
        <v>571.30999999999904</v>
      </c>
      <c r="AE2">
        <v>645.95000000000005</v>
      </c>
      <c r="AF2">
        <v>646.03999999999905</v>
      </c>
      <c r="AG2">
        <v>646.07000000000005</v>
      </c>
      <c r="AH2">
        <v>647.09</v>
      </c>
    </row>
    <row r="3" spans="1:34" x14ac:dyDescent="0.25">
      <c r="A3" s="1">
        <v>303.14999999999901</v>
      </c>
      <c r="B3" s="1">
        <v>4266</v>
      </c>
      <c r="D3" s="1">
        <v>303.14999999999901</v>
      </c>
      <c r="E3">
        <f t="shared" ref="E3:E27" si="0">-LOG10(B3)</f>
        <v>-3.63002085111341</v>
      </c>
      <c r="F3" s="1">
        <v>1</v>
      </c>
      <c r="G3" s="1">
        <f t="shared" ref="G3:G27" si="1">A3*LOG10(B3)</f>
        <v>1100.4408210150266</v>
      </c>
      <c r="H3" s="1"/>
      <c r="I3">
        <v>-3.3802112417116059</v>
      </c>
      <c r="J3">
        <v>-3.63002085111341</v>
      </c>
      <c r="K3">
        <v>-3.8652816849956104</v>
      </c>
      <c r="L3">
        <v>-4.0910335160544706</v>
      </c>
      <c r="M3">
        <v>-4.2995508784990193</v>
      </c>
      <c r="N3">
        <v>-4.4944885382731918</v>
      </c>
      <c r="O3">
        <v>-5.5526682161121936</v>
      </c>
      <c r="P3">
        <v>-5.7874604745184151</v>
      </c>
      <c r="Q3">
        <v>-5.982271233039568</v>
      </c>
      <c r="R3">
        <v>-6.0986437258170572</v>
      </c>
      <c r="S3">
        <v>-6.1936810295412812</v>
      </c>
      <c r="T3">
        <v>-6.2753113545418113</v>
      </c>
      <c r="U3">
        <v>-6.3613500243522667</v>
      </c>
      <c r="V3">
        <v>-6.4548448600085102</v>
      </c>
      <c r="W3">
        <v>-6.4833019523581674</v>
      </c>
      <c r="X3">
        <v>-6.5859117103194338</v>
      </c>
      <c r="Y3">
        <v>-6.6858312746260635</v>
      </c>
      <c r="Z3">
        <v>-6.7294887691795617</v>
      </c>
      <c r="AA3">
        <v>-6.8038666342849847</v>
      </c>
      <c r="AB3">
        <v>-6.838786144946595</v>
      </c>
      <c r="AC3">
        <v>-6.8626083639649416</v>
      </c>
      <c r="AD3">
        <v>-6.9227773419287981</v>
      </c>
      <c r="AE3">
        <v>-7.3359390690317294</v>
      </c>
      <c r="AF3">
        <v>-7.3383369465610722</v>
      </c>
      <c r="AG3">
        <v>-7.3385361733556591</v>
      </c>
      <c r="AH3">
        <v>-7.3291130026818196</v>
      </c>
    </row>
    <row r="4" spans="1:34" x14ac:dyDescent="0.25">
      <c r="A4" s="1">
        <v>313.14999999999901</v>
      </c>
      <c r="B4" s="1">
        <v>7333</v>
      </c>
      <c r="D4" s="1">
        <v>313.14999999999901</v>
      </c>
      <c r="E4">
        <f t="shared" si="0"/>
        <v>-3.8652816849956104</v>
      </c>
      <c r="F4" s="1">
        <v>1</v>
      </c>
      <c r="G4" s="1">
        <f t="shared" si="1"/>
        <v>1210.4129596563716</v>
      </c>
      <c r="H4" s="1"/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25">
      <c r="A5" s="1">
        <v>323.14999999999901</v>
      </c>
      <c r="B5" s="1">
        <v>12332</v>
      </c>
      <c r="D5" s="1">
        <v>323.14999999999901</v>
      </c>
      <c r="E5">
        <f t="shared" si="0"/>
        <v>-4.0910335160544706</v>
      </c>
      <c r="F5" s="1">
        <v>1</v>
      </c>
      <c r="G5" s="1">
        <f t="shared" si="1"/>
        <v>1322.0174807129981</v>
      </c>
      <c r="H5" s="1"/>
    </row>
    <row r="6" spans="1:34" x14ac:dyDescent="0.25">
      <c r="A6" s="1">
        <v>333.14999999999901</v>
      </c>
      <c r="B6" s="1">
        <v>19932</v>
      </c>
      <c r="D6" s="1">
        <v>333.14999999999901</v>
      </c>
      <c r="E6">
        <f t="shared" si="0"/>
        <v>-4.2995508784990193</v>
      </c>
      <c r="F6" s="1">
        <v>1</v>
      </c>
      <c r="G6" s="1">
        <f t="shared" si="1"/>
        <v>1432.3953751719441</v>
      </c>
      <c r="H6" s="1"/>
      <c r="I6" cm="1">
        <f t="array" ref="I6:K8">MMULT(_xlfn.ANCHORARRAY(I2),D2:F27)</f>
        <v>6377239.9889999889</v>
      </c>
      <c r="J6">
        <v>-78563.453454706134</v>
      </c>
      <c r="K6">
        <v>12556.039999999986</v>
      </c>
      <c r="M6" cm="1">
        <f t="array" ref="M6:M8">MMULT(_xlfn.ANCHORARRAY(I2),G2:G27)</f>
        <v>41263494.927431554</v>
      </c>
      <c r="O6">
        <v>275</v>
      </c>
      <c r="P6">
        <f>10^(A.-B./(O6+C.))</f>
        <v>730.97364661991662</v>
      </c>
    </row>
    <row r="7" spans="1:34" x14ac:dyDescent="0.25">
      <c r="A7" s="1">
        <v>343.14999999999901</v>
      </c>
      <c r="B7" s="1">
        <v>31224</v>
      </c>
      <c r="D7" s="1">
        <v>343.14999999999901</v>
      </c>
      <c r="E7">
        <f t="shared" si="0"/>
        <v>-4.4944885382731918</v>
      </c>
      <c r="F7" s="1">
        <v>1</v>
      </c>
      <c r="G7" s="1">
        <f t="shared" si="1"/>
        <v>1542.2837419084412</v>
      </c>
      <c r="H7" s="1"/>
      <c r="I7">
        <v>-78563.453454706134</v>
      </c>
      <c r="J7">
        <v>970.86009790803644</v>
      </c>
      <c r="K7">
        <v>-155.72131501181724</v>
      </c>
      <c r="M7">
        <v>-506236.37989117316</v>
      </c>
      <c r="O7">
        <v>280</v>
      </c>
      <c r="P7">
        <f>10^(A.-B./(O7+C.))</f>
        <v>1032.3078825743526</v>
      </c>
    </row>
    <row r="8" spans="1:34" x14ac:dyDescent="0.25">
      <c r="A8" s="1">
        <v>412.75</v>
      </c>
      <c r="B8" s="1">
        <v>357000</v>
      </c>
      <c r="D8" s="1">
        <v>412.75</v>
      </c>
      <c r="E8">
        <f t="shared" si="0"/>
        <v>-5.5526682161121936</v>
      </c>
      <c r="F8" s="1">
        <v>1</v>
      </c>
      <c r="G8" s="1">
        <f t="shared" si="1"/>
        <v>2291.8638062003079</v>
      </c>
      <c r="H8" s="1"/>
      <c r="I8">
        <v>12556.039999999986</v>
      </c>
      <c r="J8">
        <v>-155.72131501181724</v>
      </c>
      <c r="K8">
        <v>26</v>
      </c>
      <c r="M8">
        <v>78563.453454706134</v>
      </c>
      <c r="O8">
        <v>285</v>
      </c>
      <c r="P8">
        <f>10^(A.-B./(O8+C.))</f>
        <v>1437.9219920396631</v>
      </c>
    </row>
    <row r="9" spans="1:34" x14ac:dyDescent="0.25">
      <c r="A9" s="1">
        <v>432.85</v>
      </c>
      <c r="B9" s="1">
        <v>613000</v>
      </c>
      <c r="D9" s="1">
        <v>432.85</v>
      </c>
      <c r="E9">
        <f t="shared" si="0"/>
        <v>-5.7874604745184151</v>
      </c>
      <c r="F9" s="1">
        <v>1</v>
      </c>
      <c r="G9" s="1">
        <f t="shared" si="1"/>
        <v>2505.1022663952963</v>
      </c>
      <c r="H9" s="1"/>
      <c r="O9">
        <v>290</v>
      </c>
      <c r="P9">
        <f>10^(A.-B./(O9+C.))</f>
        <v>1977.1105874475525</v>
      </c>
    </row>
    <row r="10" spans="1:34" x14ac:dyDescent="0.25">
      <c r="A10" s="1">
        <v>451.25</v>
      </c>
      <c r="B10" s="1">
        <v>960000</v>
      </c>
      <c r="D10" s="1">
        <v>451.25</v>
      </c>
      <c r="E10">
        <f t="shared" si="0"/>
        <v>-5.982271233039568</v>
      </c>
      <c r="F10" s="1">
        <v>1</v>
      </c>
      <c r="G10" s="1">
        <f t="shared" si="1"/>
        <v>2699.4998939091051</v>
      </c>
      <c r="H10" s="1"/>
      <c r="I10" cm="1">
        <f t="array" ref="I10:K12">MINVERSE(_xlfn.ANCHORARRAY(I6))</f>
        <v>5.6262014083954575E-5</v>
      </c>
      <c r="J10">
        <v>4.9511753549501296E-3</v>
      </c>
      <c r="K10">
        <v>2.4836706849322623E-3</v>
      </c>
      <c r="O10">
        <v>295</v>
      </c>
      <c r="P10">
        <f>10^(A.-B./(O10+C.))</f>
        <v>2685.4694131318629</v>
      </c>
    </row>
    <row r="11" spans="1:34" x14ac:dyDescent="0.25">
      <c r="A11" s="1">
        <v>463.14999999999901</v>
      </c>
      <c r="B11" s="1">
        <v>1255000</v>
      </c>
      <c r="D11" s="1">
        <v>463.14999999999901</v>
      </c>
      <c r="E11">
        <f t="shared" si="0"/>
        <v>-6.0986437258170572</v>
      </c>
      <c r="F11" s="1">
        <v>1</v>
      </c>
      <c r="G11" s="1">
        <f t="shared" si="1"/>
        <v>2824.5868416121639</v>
      </c>
      <c r="H11" s="1"/>
      <c r="I11">
        <v>4.9511753549501287E-3</v>
      </c>
      <c r="J11">
        <v>0.46189092428515377</v>
      </c>
      <c r="K11">
        <v>0.37535024299768865</v>
      </c>
      <c r="O11">
        <v>300</v>
      </c>
      <c r="P11">
        <f>10^(A.-B./(O11+C.))</f>
        <v>3605.8091017054039</v>
      </c>
    </row>
    <row r="12" spans="1:34" x14ac:dyDescent="0.25">
      <c r="A12" s="1">
        <v>473.35</v>
      </c>
      <c r="B12" s="1">
        <v>1562000</v>
      </c>
      <c r="D12" s="1">
        <v>473.35</v>
      </c>
      <c r="E12">
        <f t="shared" si="0"/>
        <v>-6.1936810295412812</v>
      </c>
      <c r="F12" s="1">
        <v>1</v>
      </c>
      <c r="G12" s="1">
        <f t="shared" si="1"/>
        <v>2931.7789153333656</v>
      </c>
      <c r="H12" s="1"/>
      <c r="I12">
        <v>2.4836706849322623E-3</v>
      </c>
      <c r="J12">
        <v>0.37535024299768865</v>
      </c>
      <c r="K12">
        <v>1.0871140370295529</v>
      </c>
      <c r="O12">
        <v>305</v>
      </c>
      <c r="P12">
        <f>10^(A.-B./(O12+C.))</f>
        <v>4789.1234953508829</v>
      </c>
    </row>
    <row r="13" spans="1:34" x14ac:dyDescent="0.25">
      <c r="A13" s="1">
        <v>482.55</v>
      </c>
      <c r="B13" s="1">
        <v>1885000</v>
      </c>
      <c r="D13" s="1">
        <v>482.55</v>
      </c>
      <c r="E13">
        <f t="shared" si="0"/>
        <v>-6.2753113545418113</v>
      </c>
      <c r="F13" s="1">
        <v>1</v>
      </c>
      <c r="G13" s="1">
        <f t="shared" si="1"/>
        <v>3028.1514941341511</v>
      </c>
      <c r="H13" s="1"/>
      <c r="O13">
        <v>310</v>
      </c>
      <c r="P13">
        <f>10^(A.-B./(O13+C.))</f>
        <v>6295.6054515389133</v>
      </c>
    </row>
    <row r="14" spans="1:34" x14ac:dyDescent="0.25">
      <c r="A14" s="1">
        <v>492.64999999999901</v>
      </c>
      <c r="B14" s="1">
        <v>2298000</v>
      </c>
      <c r="D14" s="1">
        <v>492.64999999999901</v>
      </c>
      <c r="E14">
        <f t="shared" si="0"/>
        <v>-6.3613500243522667</v>
      </c>
      <c r="F14" s="1">
        <v>1</v>
      </c>
      <c r="G14" s="1">
        <f t="shared" si="1"/>
        <v>3133.919089497138</v>
      </c>
      <c r="H14" s="1"/>
      <c r="I14" t="s">
        <v>2</v>
      </c>
      <c r="J14" cm="1">
        <f t="array" ref="J14:J16">MMULT(_xlfn.ANCHORARRAY(I10),_xlfn.ANCHORARRAY(M6))</f>
        <v>10.227991116488084</v>
      </c>
      <c r="O14">
        <v>315</v>
      </c>
      <c r="P14">
        <f>10^(A.-B./(O14+C.))</f>
        <v>8195.7020786120465</v>
      </c>
    </row>
    <row r="15" spans="1:34" x14ac:dyDescent="0.25">
      <c r="A15" s="1">
        <v>504.14999999999901</v>
      </c>
      <c r="B15" s="1">
        <v>2850000</v>
      </c>
      <c r="D15" s="1">
        <v>504.14999999999901</v>
      </c>
      <c r="E15">
        <f t="shared" si="0"/>
        <v>-6.4548448600085102</v>
      </c>
      <c r="F15" s="1">
        <v>1</v>
      </c>
      <c r="G15" s="1">
        <f t="shared" si="1"/>
        <v>3254.2100361732842</v>
      </c>
      <c r="H15" s="1"/>
      <c r="I15" t="s">
        <v>3</v>
      </c>
      <c r="J15">
        <v>-34.378925933910068</v>
      </c>
      <c r="O15">
        <v>320</v>
      </c>
      <c r="P15">
        <f>10^(A.-B./(O15+C.))</f>
        <v>10571.200542326509</v>
      </c>
    </row>
    <row r="16" spans="1:34" x14ac:dyDescent="0.25">
      <c r="A16" s="1">
        <v>507.76999999999902</v>
      </c>
      <c r="B16" s="1">
        <v>3043000</v>
      </c>
      <c r="D16" s="1">
        <v>507.76999999999902</v>
      </c>
      <c r="E16">
        <f t="shared" si="0"/>
        <v>-6.4833019523581674</v>
      </c>
      <c r="F16" s="1">
        <v>1</v>
      </c>
      <c r="G16" s="1">
        <f t="shared" si="1"/>
        <v>3292.0262323489001</v>
      </c>
      <c r="H16" s="1"/>
      <c r="I16" t="s">
        <v>4</v>
      </c>
      <c r="J16">
        <v>-2123.5824491802487</v>
      </c>
      <c r="O16">
        <v>325</v>
      </c>
      <c r="P16">
        <f>10^(A.-B./(O16+C.))</f>
        <v>13516.334961704903</v>
      </c>
    </row>
    <row r="17" spans="1:16" x14ac:dyDescent="0.25">
      <c r="A17" s="1">
        <v>521.27999999999895</v>
      </c>
      <c r="B17" s="1">
        <v>3854000</v>
      </c>
      <c r="D17" s="1">
        <v>521.27999999999895</v>
      </c>
      <c r="E17">
        <f t="shared" si="0"/>
        <v>-6.5859117103194338</v>
      </c>
      <c r="F17" s="1">
        <v>1</v>
      </c>
      <c r="G17" s="1">
        <f t="shared" si="1"/>
        <v>3433.1040563553074</v>
      </c>
      <c r="H17" s="1"/>
      <c r="O17">
        <v>330</v>
      </c>
      <c r="P17">
        <f>10^(A.-B./(O17+C.))</f>
        <v>17138.90447689165</v>
      </c>
    </row>
    <row r="18" spans="1:16" x14ac:dyDescent="0.25">
      <c r="A18" s="1">
        <v>535.17999999999904</v>
      </c>
      <c r="B18" s="1">
        <v>4851000</v>
      </c>
      <c r="D18" s="1">
        <v>535.17999999999904</v>
      </c>
      <c r="E18">
        <f t="shared" si="0"/>
        <v>-6.6858312746260635</v>
      </c>
      <c r="F18" s="1">
        <v>1</v>
      </c>
      <c r="G18" s="1">
        <f t="shared" si="1"/>
        <v>3578.1231815543701</v>
      </c>
      <c r="H18" s="1"/>
      <c r="I18" t="s">
        <v>5</v>
      </c>
      <c r="J18">
        <f>A.*C.-D.</f>
        <v>1771.9551001338145</v>
      </c>
      <c r="O18">
        <v>335</v>
      </c>
      <c r="P18">
        <f>10^(A.-B./(O18+C.))</f>
        <v>21561.392322749634</v>
      </c>
    </row>
    <row r="19" spans="1:16" x14ac:dyDescent="0.25">
      <c r="A19" s="1">
        <v>541.49</v>
      </c>
      <c r="B19" s="1">
        <v>5364000</v>
      </c>
      <c r="D19" s="1">
        <v>541.49</v>
      </c>
      <c r="E19">
        <f t="shared" si="0"/>
        <v>-6.7294887691795617</v>
      </c>
      <c r="F19" s="1">
        <v>1</v>
      </c>
      <c r="G19" s="1">
        <f t="shared" si="1"/>
        <v>3643.9508736230409</v>
      </c>
      <c r="H19" s="1"/>
      <c r="O19">
        <v>340</v>
      </c>
      <c r="P19">
        <f>10^(A.-B./(O19+C.))</f>
        <v>26922.07567418765</v>
      </c>
    </row>
    <row r="20" spans="1:16" x14ac:dyDescent="0.25">
      <c r="A20" s="1">
        <v>552.6</v>
      </c>
      <c r="B20" s="1">
        <v>6366000</v>
      </c>
      <c r="D20" s="1">
        <v>552.6</v>
      </c>
      <c r="E20">
        <f t="shared" si="0"/>
        <v>-6.8038666342849847</v>
      </c>
      <c r="F20" s="1">
        <v>1</v>
      </c>
      <c r="G20" s="1">
        <f t="shared" si="1"/>
        <v>3759.8167021058825</v>
      </c>
      <c r="H20" s="1"/>
      <c r="O20">
        <v>345</v>
      </c>
      <c r="P20">
        <f>10^(A.-B./(O20+C.))</f>
        <v>33376.116132857918</v>
      </c>
    </row>
    <row r="21" spans="1:16" x14ac:dyDescent="0.25">
      <c r="A21" s="1">
        <v>557.97</v>
      </c>
      <c r="B21" s="1">
        <v>6899000</v>
      </c>
      <c r="D21" s="1">
        <v>557.97</v>
      </c>
      <c r="E21">
        <f t="shared" si="0"/>
        <v>-6.838786144946595</v>
      </c>
      <c r="F21" s="1">
        <v>1</v>
      </c>
      <c r="G21" s="1">
        <f t="shared" si="1"/>
        <v>3815.8375052958518</v>
      </c>
      <c r="H21" s="1"/>
      <c r="O21">
        <v>350</v>
      </c>
      <c r="P21">
        <f>10^(A.-B./(O21+C.))</f>
        <v>41096.620986624264</v>
      </c>
    </row>
    <row r="22" spans="1:16" x14ac:dyDescent="0.25">
      <c r="A22" s="1">
        <v>561.69000000000005</v>
      </c>
      <c r="B22" s="1">
        <v>7288000</v>
      </c>
      <c r="D22" s="1">
        <v>561.69000000000005</v>
      </c>
      <c r="E22">
        <f t="shared" si="0"/>
        <v>-6.8626083639649416</v>
      </c>
      <c r="F22" s="1">
        <v>1</v>
      </c>
      <c r="G22" s="1">
        <f t="shared" si="1"/>
        <v>3854.6584919554684</v>
      </c>
      <c r="H22" s="1"/>
      <c r="O22">
        <v>355</v>
      </c>
      <c r="P22">
        <f>10^(A.-B./(O22+C.))</f>
        <v>50275.665777174938</v>
      </c>
    </row>
    <row r="23" spans="1:16" x14ac:dyDescent="0.25">
      <c r="A23" s="1">
        <v>571.30999999999904</v>
      </c>
      <c r="B23" s="1">
        <v>8371000</v>
      </c>
      <c r="D23" s="1">
        <v>571.30999999999904</v>
      </c>
      <c r="E23">
        <f t="shared" si="0"/>
        <v>-6.9227773419287981</v>
      </c>
      <c r="F23" s="1">
        <v>1</v>
      </c>
      <c r="G23" s="1">
        <f t="shared" si="1"/>
        <v>3955.0519232173351</v>
      </c>
      <c r="H23" s="1"/>
      <c r="O23">
        <v>360</v>
      </c>
      <c r="P23">
        <f>10^(A.-B./(O23+C.))</f>
        <v>61125.269239603629</v>
      </c>
    </row>
    <row r="24" spans="1:16" x14ac:dyDescent="0.25">
      <c r="A24" s="1">
        <v>645.95000000000005</v>
      </c>
      <c r="B24" s="1">
        <v>21674000</v>
      </c>
      <c r="D24" s="1">
        <v>645.95000000000005</v>
      </c>
      <c r="E24">
        <f t="shared" si="0"/>
        <v>-7.3359390690317294</v>
      </c>
      <c r="F24" s="1">
        <v>1</v>
      </c>
      <c r="G24" s="1">
        <f t="shared" si="1"/>
        <v>4738.6498416410459</v>
      </c>
      <c r="H24" s="1"/>
      <c r="O24">
        <v>365</v>
      </c>
      <c r="P24">
        <f>10^(A.-B./(O24+C.))</f>
        <v>73878.312311909336</v>
      </c>
    </row>
    <row r="25" spans="1:16" x14ac:dyDescent="0.25">
      <c r="A25" s="1">
        <v>646.03999999999905</v>
      </c>
      <c r="B25" s="1">
        <v>21794000</v>
      </c>
      <c r="D25" s="1">
        <v>646.03999999999905</v>
      </c>
      <c r="E25">
        <f t="shared" si="0"/>
        <v>-7.3383369465610722</v>
      </c>
      <c r="F25" s="1">
        <v>1</v>
      </c>
      <c r="G25" s="1">
        <f t="shared" si="1"/>
        <v>4740.8592009563081</v>
      </c>
      <c r="H25" s="1"/>
      <c r="O25">
        <v>370</v>
      </c>
      <c r="P25">
        <f>10^(A.-B./(O25+C.))</f>
        <v>88789.393632910069</v>
      </c>
    </row>
    <row r="26" spans="1:16" x14ac:dyDescent="0.25">
      <c r="A26" s="1">
        <v>646.07000000000005</v>
      </c>
      <c r="B26" s="1">
        <v>21804000</v>
      </c>
      <c r="D26" s="1">
        <v>646.07000000000005</v>
      </c>
      <c r="E26">
        <f t="shared" si="0"/>
        <v>-7.3385361733556591</v>
      </c>
      <c r="F26" s="1">
        <v>1</v>
      </c>
      <c r="G26" s="1">
        <f t="shared" si="1"/>
        <v>4741.2080655198906</v>
      </c>
      <c r="H26" s="1"/>
      <c r="O26">
        <v>375</v>
      </c>
      <c r="P26">
        <f>10^(A.-B./(O26+C.))</f>
        <v>106135.61473494575</v>
      </c>
    </row>
    <row r="27" spans="1:16" x14ac:dyDescent="0.25">
      <c r="A27" s="1">
        <v>647.09</v>
      </c>
      <c r="B27" s="1">
        <v>21336000</v>
      </c>
      <c r="D27" s="1">
        <v>647.09</v>
      </c>
      <c r="E27">
        <f t="shared" si="0"/>
        <v>-7.3291130026818196</v>
      </c>
      <c r="F27" s="1">
        <v>1</v>
      </c>
      <c r="G27" s="1">
        <f t="shared" si="1"/>
        <v>4742.595732905379</v>
      </c>
      <c r="H27" s="1"/>
      <c r="O27">
        <v>380</v>
      </c>
      <c r="P27">
        <f>10^(A.-B./(O27+C.))</f>
        <v>126217.2889744611</v>
      </c>
    </row>
    <row r="28" spans="1:16" x14ac:dyDescent="0.25">
      <c r="O28">
        <v>385</v>
      </c>
      <c r="P28">
        <f>10^(A.-B./(O28+C.))</f>
        <v>149358.56911160666</v>
      </c>
    </row>
    <row r="29" spans="1:16" x14ac:dyDescent="0.25">
      <c r="O29">
        <v>390</v>
      </c>
      <c r="P29">
        <f>10^(A.-B./(O29+C.))</f>
        <v>175907.98933315318</v>
      </c>
    </row>
    <row r="30" spans="1:16" x14ac:dyDescent="0.25">
      <c r="O30">
        <v>395</v>
      </c>
      <c r="P30">
        <f>10^(A.-B./(O30+C.))</f>
        <v>206238.91839654258</v>
      </c>
    </row>
    <row r="31" spans="1:16" x14ac:dyDescent="0.25">
      <c r="O31">
        <v>400</v>
      </c>
      <c r="P31">
        <f>10^(A.-B./(O31+C.))</f>
        <v>240749.9214436544</v>
      </c>
    </row>
    <row r="32" spans="1:16" x14ac:dyDescent="0.25">
      <c r="O32">
        <v>405</v>
      </c>
      <c r="P32">
        <f>10^(A.-B./(O32+C.))</f>
        <v>279865.02887944318</v>
      </c>
    </row>
    <row r="33" spans="15:16" x14ac:dyDescent="0.25">
      <c r="O33">
        <v>410</v>
      </c>
      <c r="P33">
        <f>10^(A.-B./(O33+C.))</f>
        <v>324033.91152320441</v>
      </c>
    </row>
    <row r="34" spans="15:16" x14ac:dyDescent="0.25">
      <c r="O34">
        <v>415</v>
      </c>
      <c r="P34">
        <f>10^(A.-B./(O34+C.))</f>
        <v>373731.9620108566</v>
      </c>
    </row>
    <row r="35" spans="15:16" x14ac:dyDescent="0.25">
      <c r="O35">
        <v>420</v>
      </c>
      <c r="P35">
        <f>10^(A.-B./(O35+C.))</f>
        <v>429460.28314873244</v>
      </c>
    </row>
    <row r="36" spans="15:16" x14ac:dyDescent="0.25">
      <c r="O36">
        <v>425</v>
      </c>
      <c r="P36">
        <f>10^(A.-B./(O36+C.))</f>
        <v>491745.58458805829</v>
      </c>
    </row>
    <row r="37" spans="15:16" x14ac:dyDescent="0.25">
      <c r="O37">
        <v>430</v>
      </c>
      <c r="P37">
        <f>10^(A.-B./(O37+C.))</f>
        <v>561139.98980100779</v>
      </c>
    </row>
    <row r="38" spans="15:16" x14ac:dyDescent="0.25">
      <c r="O38">
        <v>435</v>
      </c>
      <c r="P38">
        <f>10^(A.-B./(O38+C.))</f>
        <v>638220.75589156884</v>
      </c>
    </row>
    <row r="39" spans="15:16" x14ac:dyDescent="0.25">
      <c r="O39">
        <v>440</v>
      </c>
      <c r="P39">
        <f>10^(A.-B./(O39+C.))</f>
        <v>723589.90926647629</v>
      </c>
    </row>
    <row r="40" spans="15:16" x14ac:dyDescent="0.25">
      <c r="O40">
        <v>445</v>
      </c>
      <c r="P40">
        <f>10^(A.-B./(O40+C.))</f>
        <v>817873.80062278744</v>
      </c>
    </row>
    <row r="41" spans="15:16" x14ac:dyDescent="0.25">
      <c r="O41">
        <v>450</v>
      </c>
      <c r="P41">
        <f>10^(A.-B./(O41+C.))</f>
        <v>921722.58308024146</v>
      </c>
    </row>
    <row r="42" spans="15:16" x14ac:dyDescent="0.25">
      <c r="O42">
        <v>455</v>
      </c>
      <c r="P42">
        <f>10^(A.-B./(O42+C.))</f>
        <v>1035809.6175996204</v>
      </c>
    </row>
    <row r="43" spans="15:16" x14ac:dyDescent="0.25">
      <c r="O43">
        <v>460</v>
      </c>
      <c r="P43">
        <f>10^(A.-B./(O43+C.))</f>
        <v>1160830.8100851371</v>
      </c>
    </row>
    <row r="44" spans="15:16" x14ac:dyDescent="0.25">
      <c r="O44">
        <v>465</v>
      </c>
      <c r="P44">
        <f>10^(A.-B./(O44+C.))</f>
        <v>1297503.8847718632</v>
      </c>
    </row>
    <row r="45" spans="15:16" x14ac:dyDescent="0.25">
      <c r="O45">
        <v>470</v>
      </c>
      <c r="P45">
        <f>10^(A.-B./(O45+C.))</f>
        <v>1446567.5986514739</v>
      </c>
    </row>
    <row r="46" spans="15:16" x14ac:dyDescent="0.25">
      <c r="O46">
        <v>475</v>
      </c>
      <c r="P46">
        <f>10^(A.-B./(O46+C.))</f>
        <v>1608780.9017940804</v>
      </c>
    </row>
    <row r="47" spans="15:16" x14ac:dyDescent="0.25">
      <c r="O47">
        <v>480</v>
      </c>
      <c r="P47">
        <f>10^(A.-B./(O47+C.))</f>
        <v>1784922.0484846605</v>
      </c>
    </row>
    <row r="48" spans="15:16" x14ac:dyDescent="0.25">
      <c r="O48">
        <v>485</v>
      </c>
      <c r="P48">
        <f>10^(A.-B./(O48+C.))</f>
        <v>1975787.6641122352</v>
      </c>
    </row>
    <row r="49" spans="15:16" x14ac:dyDescent="0.25">
      <c r="O49">
        <v>490</v>
      </c>
      <c r="P49">
        <f>10^(A.-B./(O49+C.))</f>
        <v>2182191.7727333368</v>
      </c>
    </row>
    <row r="50" spans="15:16" x14ac:dyDescent="0.25">
      <c r="O50">
        <v>495</v>
      </c>
      <c r="P50">
        <f>10^(A.-B./(O50+C.))</f>
        <v>2404964.7901807157</v>
      </c>
    </row>
    <row r="51" spans="15:16" x14ac:dyDescent="0.25">
      <c r="O51">
        <v>500</v>
      </c>
      <c r="P51">
        <f>10^(A.-B./(O51+C.))</f>
        <v>2644952.4875084972</v>
      </c>
    </row>
    <row r="52" spans="15:16" x14ac:dyDescent="0.25">
      <c r="O52">
        <v>505</v>
      </c>
      <c r="P52">
        <f>10^(A.-B./(O52+C.))</f>
        <v>2903014.9294587215</v>
      </c>
    </row>
    <row r="53" spans="15:16" x14ac:dyDescent="0.25">
      <c r="O53">
        <v>510</v>
      </c>
      <c r="P53">
        <f>10^(A.-B./(O53+C.))</f>
        <v>3180025.3925051116</v>
      </c>
    </row>
    <row r="54" spans="15:16" x14ac:dyDescent="0.25">
      <c r="O54">
        <v>515</v>
      </c>
      <c r="P54">
        <f>10^(A.-B./(O54+C.))</f>
        <v>3476869.2668813951</v>
      </c>
    </row>
    <row r="55" spans="15:16" x14ac:dyDescent="0.25">
      <c r="O55">
        <v>520</v>
      </c>
      <c r="P55">
        <f>10^(A.-B./(O55+C.))</f>
        <v>3794442.9468360627</v>
      </c>
    </row>
    <row r="56" spans="15:16" x14ac:dyDescent="0.25">
      <c r="O56">
        <v>525</v>
      </c>
      <c r="P56">
        <f>10^(A.-B./(O56+C.))</f>
        <v>4133652.7131766183</v>
      </c>
    </row>
    <row r="57" spans="15:16" x14ac:dyDescent="0.25">
      <c r="O57">
        <v>530</v>
      </c>
      <c r="P57">
        <f>10^(A.-B./(O57+C.))</f>
        <v>4495413.6119763535</v>
      </c>
    </row>
    <row r="58" spans="15:16" x14ac:dyDescent="0.25">
      <c r="O58">
        <v>535</v>
      </c>
      <c r="P58">
        <f>10^(A.-B./(O58+C.))</f>
        <v>4880648.3331181146</v>
      </c>
    </row>
    <row r="59" spans="15:16" x14ac:dyDescent="0.25">
      <c r="O59">
        <v>540</v>
      </c>
      <c r="P59">
        <f>10^(A.-B./(O59+C.))</f>
        <v>5290286.0921446914</v>
      </c>
    </row>
    <row r="60" spans="15:16" x14ac:dyDescent="0.25">
      <c r="O60">
        <v>545</v>
      </c>
      <c r="P60">
        <f>10^(A.-B./(O60+C.))</f>
        <v>5725261.5186765026</v>
      </c>
    </row>
    <row r="61" spans="15:16" x14ac:dyDescent="0.25">
      <c r="O61">
        <v>550</v>
      </c>
      <c r="P61">
        <f>10^(A.-B./(O61+C.))</f>
        <v>6186513.554445778</v>
      </c>
    </row>
    <row r="62" spans="15:16" x14ac:dyDescent="0.25">
      <c r="O62">
        <v>555</v>
      </c>
      <c r="P62">
        <f>10^(A.-B./(O62+C.))</f>
        <v>6674984.3637846</v>
      </c>
    </row>
    <row r="63" spans="15:16" x14ac:dyDescent="0.25">
      <c r="O63">
        <v>560</v>
      </c>
      <c r="P63">
        <f>10^(A.-B./(O63+C.))</f>
        <v>7191618.2591928747</v>
      </c>
    </row>
    <row r="64" spans="15:16" x14ac:dyDescent="0.25">
      <c r="O64">
        <v>565</v>
      </c>
      <c r="P64">
        <f>10^(A.-B./(O64+C.))</f>
        <v>7737360.6444038823</v>
      </c>
    </row>
    <row r="65" spans="15:16" x14ac:dyDescent="0.25">
      <c r="O65">
        <v>570</v>
      </c>
      <c r="P65">
        <f>10^(A.-B./(O65+C.))</f>
        <v>8313156.9771588501</v>
      </c>
    </row>
    <row r="66" spans="15:16" x14ac:dyDescent="0.25">
      <c r="O66">
        <v>575</v>
      </c>
      <c r="P66">
        <f>10^(A.-B./(O66+C.))</f>
        <v>8919951.7537015285</v>
      </c>
    </row>
    <row r="67" spans="15:16" x14ac:dyDescent="0.25">
      <c r="O67">
        <v>580</v>
      </c>
      <c r="P67">
        <f>10^(A.-B./(O67+C.))</f>
        <v>9558687.516807586</v>
      </c>
    </row>
    <row r="68" spans="15:16" x14ac:dyDescent="0.25">
      <c r="O68">
        <v>585</v>
      </c>
      <c r="P68">
        <f>10^(A.-B./(O68+C.))</f>
        <v>10230303.888973881</v>
      </c>
    </row>
    <row r="69" spans="15:16" x14ac:dyDescent="0.25">
      <c r="O69">
        <v>590</v>
      </c>
      <c r="P69">
        <f>10^(A.-B./(O69+C.))</f>
        <v>10935736.632209152</v>
      </c>
    </row>
    <row r="70" spans="15:16" x14ac:dyDescent="0.25">
      <c r="O70">
        <v>595</v>
      </c>
      <c r="P70">
        <f>10^(A.-B./(O70+C.))</f>
        <v>11675916.735692052</v>
      </c>
    </row>
    <row r="71" spans="15:16" x14ac:dyDescent="0.25">
      <c r="O71">
        <v>600</v>
      </c>
      <c r="P71">
        <f>10^(A.-B./(O71+C.))</f>
        <v>12451769.532392802</v>
      </c>
    </row>
    <row r="72" spans="15:16" x14ac:dyDescent="0.25">
      <c r="O72">
        <v>605</v>
      </c>
      <c r="P72">
        <f>10^(A.-B./(O72+C.))</f>
        <v>13264213.845594952</v>
      </c>
    </row>
    <row r="73" spans="15:16" x14ac:dyDescent="0.25">
      <c r="O73">
        <v>610</v>
      </c>
      <c r="P73">
        <f>10^(A.-B./(O73+C.))</f>
        <v>14114161.166098852</v>
      </c>
    </row>
    <row r="74" spans="15:16" x14ac:dyDescent="0.25">
      <c r="O74">
        <v>615</v>
      </c>
      <c r="P74">
        <f>10^(A.-B./(O74+C.))</f>
        <v>15002514.860745979</v>
      </c>
    </row>
    <row r="75" spans="15:16" x14ac:dyDescent="0.25">
      <c r="O75">
        <v>620</v>
      </c>
      <c r="P75">
        <f>10^(A.-B./(O75+C.))</f>
        <v>15930169.412764067</v>
      </c>
    </row>
    <row r="76" spans="15:16" x14ac:dyDescent="0.25">
      <c r="O76">
        <v>625</v>
      </c>
      <c r="P76">
        <f>10^(A.-B./(O76+C.))</f>
        <v>16898009.694304958</v>
      </c>
    </row>
    <row r="77" spans="15:16" x14ac:dyDescent="0.25">
      <c r="O77">
        <v>630</v>
      </c>
      <c r="P77">
        <f>10^(A.-B./(O77+C.))</f>
        <v>17906910.271427982</v>
      </c>
    </row>
    <row r="78" spans="15:16" x14ac:dyDescent="0.25">
      <c r="O78">
        <v>635</v>
      </c>
      <c r="P78">
        <f>10^(A.-B./(O78+C.))</f>
        <v>18957734.741665982</v>
      </c>
    </row>
    <row r="79" spans="15:16" x14ac:dyDescent="0.25">
      <c r="O79">
        <v>640</v>
      </c>
      <c r="P79">
        <f>10^(A.-B./(O79+C.))</f>
        <v>20051335.104209159</v>
      </c>
    </row>
    <row r="80" spans="15:16" x14ac:dyDescent="0.25">
      <c r="O80">
        <v>645</v>
      </c>
      <c r="P80">
        <f>10^(A.-B./(O80+C.))</f>
        <v>21188551.162642725</v>
      </c>
    </row>
    <row r="81" spans="15:16" x14ac:dyDescent="0.25">
      <c r="O81">
        <v>650</v>
      </c>
      <c r="P81">
        <f>10^(A.-B./(O81+C.))</f>
        <v>22370209.960085034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130" zoomScaleNormal="130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6</v>
      </c>
      <c r="D1" t="s">
        <v>7</v>
      </c>
    </row>
    <row r="2" spans="1:8" x14ac:dyDescent="0.25">
      <c r="A2" s="1">
        <v>293.14999999999901</v>
      </c>
      <c r="B2" s="1">
        <v>2400</v>
      </c>
      <c r="C2">
        <f>LOG10(B2)</f>
        <v>3.3802112417116059</v>
      </c>
      <c r="D2" s="1">
        <f>A.-B./(A2+C.)</f>
        <v>3.3774031419772594</v>
      </c>
      <c r="E2" s="1">
        <f>(C2-D2)^2</f>
        <v>7.8854241180367769E-6</v>
      </c>
      <c r="F2" t="s">
        <v>2</v>
      </c>
      <c r="G2">
        <v>10.204734535195488</v>
      </c>
    </row>
    <row r="3" spans="1:8" x14ac:dyDescent="0.25">
      <c r="A3" s="1">
        <v>303.14999999999901</v>
      </c>
      <c r="B3" s="1">
        <v>4266</v>
      </c>
      <c r="C3">
        <f t="shared" ref="C3:C27" si="0">LOG10(B3)</f>
        <v>3.63002085111341</v>
      </c>
      <c r="D3" s="1">
        <f>A.-B./(A3+C.)</f>
        <v>3.6333087468456995</v>
      </c>
      <c r="E3" s="1">
        <f t="shared" ref="E3:E27" si="1">(C3-D3)^2</f>
        <v>1.0810258346407455E-5</v>
      </c>
      <c r="F3" t="s">
        <v>5</v>
      </c>
      <c r="G3">
        <v>1753.1973012497863</v>
      </c>
    </row>
    <row r="4" spans="1:8" x14ac:dyDescent="0.25">
      <c r="A4" s="1">
        <v>313.14999999999901</v>
      </c>
      <c r="B4" s="1">
        <v>7333</v>
      </c>
      <c r="C4">
        <f t="shared" si="0"/>
        <v>3.8652816849956104</v>
      </c>
      <c r="D4" s="1">
        <f>A.-B./(A4+C.)</f>
        <v>3.8707234615686392</v>
      </c>
      <c r="E4" s="1">
        <f t="shared" si="1"/>
        <v>2.9612932270765076E-5</v>
      </c>
      <c r="F4" t="s">
        <v>3</v>
      </c>
      <c r="G4">
        <v>-36.35899334236349</v>
      </c>
    </row>
    <row r="5" spans="1:8" x14ac:dyDescent="0.25">
      <c r="A5" s="1">
        <v>323.14999999999901</v>
      </c>
      <c r="B5" s="1">
        <v>12332</v>
      </c>
      <c r="C5">
        <f t="shared" si="0"/>
        <v>4.0910335160544706</v>
      </c>
      <c r="D5" s="1">
        <f>A.-B./(A5+C.)</f>
        <v>4.0915815403293951</v>
      </c>
      <c r="E5" s="1">
        <f t="shared" si="1"/>
        <v>3.0033060590653263E-7</v>
      </c>
    </row>
    <row r="6" spans="1:8" x14ac:dyDescent="0.25">
      <c r="A6" s="1">
        <v>333.14999999999901</v>
      </c>
      <c r="B6" s="1">
        <v>19932</v>
      </c>
      <c r="C6">
        <f t="shared" si="0"/>
        <v>4.2995508784990193</v>
      </c>
      <c r="D6" s="1">
        <f>A.-B./(A6+C.)</f>
        <v>4.2975565482553577</v>
      </c>
      <c r="E6" s="1">
        <f t="shared" si="1"/>
        <v>3.9773531207832552E-6</v>
      </c>
      <c r="F6" t="s">
        <v>8</v>
      </c>
      <c r="G6">
        <f>SUM(E:E)</f>
        <v>5.3944845802943739E-4</v>
      </c>
    </row>
    <row r="7" spans="1:8" x14ac:dyDescent="0.25">
      <c r="A7" s="1">
        <v>343.14999999999901</v>
      </c>
      <c r="B7" s="1">
        <v>31224</v>
      </c>
      <c r="C7">
        <f t="shared" si="0"/>
        <v>4.4944885382731918</v>
      </c>
      <c r="D7" s="1">
        <f>A.-B./(A7+C.)</f>
        <v>4.4901038478420192</v>
      </c>
      <c r="E7" s="1">
        <f t="shared" si="1"/>
        <v>1.9225510177216753E-5</v>
      </c>
    </row>
    <row r="8" spans="1:8" x14ac:dyDescent="0.25">
      <c r="A8" s="1">
        <v>412.75</v>
      </c>
      <c r="B8" s="1">
        <v>357000</v>
      </c>
      <c r="C8">
        <f t="shared" si="0"/>
        <v>5.5526682161121936</v>
      </c>
      <c r="D8" s="1">
        <f>A.-B./(A8+C.)</f>
        <v>5.5468195737881176</v>
      </c>
      <c r="E8" s="1">
        <f t="shared" si="1"/>
        <v>3.4206617034973155E-5</v>
      </c>
      <c r="H8" t="s">
        <v>9</v>
      </c>
    </row>
    <row r="9" spans="1:8" x14ac:dyDescent="0.25">
      <c r="A9" s="1">
        <v>432.85</v>
      </c>
      <c r="B9" s="1">
        <v>613000</v>
      </c>
      <c r="C9">
        <f t="shared" si="0"/>
        <v>5.7874604745184151</v>
      </c>
      <c r="D9" s="1">
        <f>A.-B./(A9+C.)</f>
        <v>5.7829512619026255</v>
      </c>
      <c r="E9" s="1">
        <f t="shared" si="1"/>
        <v>2.0332998414395322E-5</v>
      </c>
      <c r="G9" s="2"/>
    </row>
    <row r="10" spans="1:8" x14ac:dyDescent="0.25">
      <c r="A10" s="1">
        <v>451.25</v>
      </c>
      <c r="B10" s="1">
        <v>960000</v>
      </c>
      <c r="C10">
        <f t="shared" si="0"/>
        <v>5.982271233039568</v>
      </c>
      <c r="D10" s="1">
        <f>A.-B./(A10+C.)</f>
        <v>5.979052914922371</v>
      </c>
      <c r="E10" s="1">
        <f t="shared" si="1"/>
        <v>1.0357571503478264E-5</v>
      </c>
    </row>
    <row r="11" spans="1:8" x14ac:dyDescent="0.25">
      <c r="A11" s="1">
        <v>463.14999999999901</v>
      </c>
      <c r="B11" s="1">
        <v>1255000</v>
      </c>
      <c r="C11">
        <f t="shared" si="0"/>
        <v>6.0986437258170572</v>
      </c>
      <c r="D11" s="1">
        <f>A.-B./(A11+C.)</f>
        <v>6.0968754802923675</v>
      </c>
      <c r="E11" s="1">
        <f t="shared" si="1"/>
        <v>3.1266922355850897E-6</v>
      </c>
    </row>
    <row r="12" spans="1:8" x14ac:dyDescent="0.25">
      <c r="A12" s="1">
        <v>473.35</v>
      </c>
      <c r="B12" s="1">
        <v>1562000</v>
      </c>
      <c r="C12">
        <f t="shared" si="0"/>
        <v>6.1936810295412812</v>
      </c>
      <c r="D12" s="1">
        <f>A.-B./(A12+C.)</f>
        <v>6.1927588319441389</v>
      </c>
      <c r="E12" s="1">
        <f t="shared" si="1"/>
        <v>8.5044840817501997E-7</v>
      </c>
    </row>
    <row r="13" spans="1:8" x14ac:dyDescent="0.25">
      <c r="A13" s="1">
        <v>482.55</v>
      </c>
      <c r="B13" s="1">
        <v>1885000</v>
      </c>
      <c r="C13">
        <f t="shared" si="0"/>
        <v>6.2753113545418113</v>
      </c>
      <c r="D13" s="1">
        <f>A.-B./(A13+C.)</f>
        <v>6.2754816477767621</v>
      </c>
      <c r="E13" s="1">
        <f t="shared" si="1"/>
        <v>2.8999785869997843E-8</v>
      </c>
    </row>
    <row r="14" spans="1:8" x14ac:dyDescent="0.25">
      <c r="A14" s="1">
        <v>492.64999999999901</v>
      </c>
      <c r="B14" s="1">
        <v>2298000</v>
      </c>
      <c r="C14">
        <f t="shared" si="0"/>
        <v>6.3613500243522667</v>
      </c>
      <c r="D14" s="1">
        <f>A.-B./(A14+C.)</f>
        <v>6.3624556481052457</v>
      </c>
      <c r="E14" s="1">
        <f t="shared" si="1"/>
        <v>1.2224038831512737E-6</v>
      </c>
    </row>
    <row r="15" spans="1:8" x14ac:dyDescent="0.25">
      <c r="A15" s="1">
        <v>504.14999999999901</v>
      </c>
      <c r="B15" s="1">
        <v>2850000</v>
      </c>
      <c r="C15">
        <f t="shared" si="0"/>
        <v>6.4548448600085102</v>
      </c>
      <c r="D15" s="1">
        <f>A.-B./(A15+C.)</f>
        <v>6.456912802203286</v>
      </c>
      <c r="E15" s="1">
        <f t="shared" si="1"/>
        <v>4.2763849209341356E-6</v>
      </c>
    </row>
    <row r="16" spans="1:8" x14ac:dyDescent="0.25">
      <c r="A16" s="1">
        <v>507.76999999999902</v>
      </c>
      <c r="B16" s="1">
        <v>3043000</v>
      </c>
      <c r="C16">
        <f t="shared" si="0"/>
        <v>6.4833019523581674</v>
      </c>
      <c r="D16" s="1">
        <f>A.-B./(A16+C.)</f>
        <v>6.4856926025936597</v>
      </c>
      <c r="E16" s="1">
        <f t="shared" si="1"/>
        <v>5.7152085484590597E-6</v>
      </c>
    </row>
    <row r="17" spans="1:5" x14ac:dyDescent="0.25">
      <c r="A17" s="1">
        <v>521.27999999999895</v>
      </c>
      <c r="B17" s="1">
        <v>3854000</v>
      </c>
      <c r="C17">
        <f t="shared" si="0"/>
        <v>6.5859117103194338</v>
      </c>
      <c r="D17" s="1">
        <f>A.-B./(A17+C.)</f>
        <v>6.5893058835603142</v>
      </c>
      <c r="E17" s="1">
        <f t="shared" si="1"/>
        <v>1.1520411989108742E-5</v>
      </c>
    </row>
    <row r="18" spans="1:5" x14ac:dyDescent="0.25">
      <c r="A18" s="1">
        <v>535.17999999999904</v>
      </c>
      <c r="B18" s="1">
        <v>4851000</v>
      </c>
      <c r="C18">
        <f t="shared" si="0"/>
        <v>6.6858312746260635</v>
      </c>
      <c r="D18" s="1">
        <f>A.-B./(A18+C.)</f>
        <v>6.6900523589232117</v>
      </c>
      <c r="E18" s="1">
        <f t="shared" si="1"/>
        <v>1.7817552643630954E-5</v>
      </c>
    </row>
    <row r="19" spans="1:5" x14ac:dyDescent="0.25">
      <c r="A19" s="1">
        <v>541.49</v>
      </c>
      <c r="B19" s="1">
        <v>5364000</v>
      </c>
      <c r="C19">
        <f t="shared" si="0"/>
        <v>6.7294887691795617</v>
      </c>
      <c r="D19" s="1">
        <f>A.-B./(A19+C.)</f>
        <v>6.7339570969812197</v>
      </c>
      <c r="E19" s="1">
        <f t="shared" si="1"/>
        <v>1.9965953343069424E-5</v>
      </c>
    </row>
    <row r="20" spans="1:5" x14ac:dyDescent="0.25">
      <c r="A20" s="1">
        <v>552.6</v>
      </c>
      <c r="B20" s="1">
        <v>6366000</v>
      </c>
      <c r="C20">
        <f t="shared" si="0"/>
        <v>6.8038666342849847</v>
      </c>
      <c r="D20" s="1">
        <f>A.-B./(A20+C.)</f>
        <v>6.8086515455842402</v>
      </c>
      <c r="E20" s="1">
        <f t="shared" si="1"/>
        <v>2.2895376141743071E-5</v>
      </c>
    </row>
    <row r="21" spans="1:5" x14ac:dyDescent="0.25">
      <c r="A21" s="1">
        <v>557.97</v>
      </c>
      <c r="B21" s="1">
        <v>6899000</v>
      </c>
      <c r="C21">
        <f t="shared" si="0"/>
        <v>6.838786144946595</v>
      </c>
      <c r="D21" s="1">
        <f>A.-B./(A21+C.)</f>
        <v>6.843614315582272</v>
      </c>
      <c r="E21" s="1">
        <f t="shared" si="1"/>
        <v>2.3311231687213415E-5</v>
      </c>
    </row>
    <row r="22" spans="1:5" x14ac:dyDescent="0.25">
      <c r="A22" s="1">
        <v>561.69000000000005</v>
      </c>
      <c r="B22" s="1">
        <v>7288000</v>
      </c>
      <c r="C22">
        <f t="shared" si="0"/>
        <v>6.8626083639649416</v>
      </c>
      <c r="D22" s="1">
        <f>A.-B./(A22+C.)</f>
        <v>6.8674152469160461</v>
      </c>
      <c r="E22" s="1">
        <f t="shared" si="1"/>
        <v>2.3106123705619498E-5</v>
      </c>
    </row>
    <row r="23" spans="1:5" x14ac:dyDescent="0.25">
      <c r="A23" s="1">
        <v>571.30999999999904</v>
      </c>
      <c r="B23" s="1">
        <v>8371000</v>
      </c>
      <c r="C23">
        <f t="shared" si="0"/>
        <v>6.9227773419287981</v>
      </c>
      <c r="D23" s="1">
        <f>A.-B./(A23+C.)</f>
        <v>6.9274301102468705</v>
      </c>
      <c r="E23" s="1">
        <f t="shared" si="1"/>
        <v>2.1648253021658042E-5</v>
      </c>
    </row>
    <row r="24" spans="1:5" x14ac:dyDescent="0.25">
      <c r="A24" s="1">
        <v>645.95000000000005</v>
      </c>
      <c r="B24" s="1">
        <v>21674000</v>
      </c>
      <c r="C24">
        <f t="shared" si="0"/>
        <v>7.3359390690317294</v>
      </c>
      <c r="D24" s="1">
        <f>A.-B./(A24+C.)</f>
        <v>7.3287122807621454</v>
      </c>
      <c r="E24" s="1">
        <f t="shared" si="1"/>
        <v>5.2226468693396991E-5</v>
      </c>
    </row>
    <row r="25" spans="1:5" x14ac:dyDescent="0.25">
      <c r="A25" s="1">
        <v>646.03999999999905</v>
      </c>
      <c r="B25" s="1">
        <v>21794000</v>
      </c>
      <c r="C25">
        <f t="shared" si="0"/>
        <v>7.3383369465610722</v>
      </c>
      <c r="D25" s="1">
        <f>A.-B./(A25+C.)</f>
        <v>7.3291368339302281</v>
      </c>
      <c r="E25" s="1">
        <f t="shared" si="1"/>
        <v>8.4642072420216817E-5</v>
      </c>
    </row>
    <row r="26" spans="1:5" x14ac:dyDescent="0.25">
      <c r="A26" s="1">
        <v>646.07000000000005</v>
      </c>
      <c r="B26" s="1">
        <v>21804000</v>
      </c>
      <c r="C26">
        <f t="shared" si="0"/>
        <v>7.3385361733556591</v>
      </c>
      <c r="D26" s="1">
        <f>A.-B./(A26+C.)</f>
        <v>7.3292783238001817</v>
      </c>
      <c r="E26" s="1">
        <f t="shared" si="1"/>
        <v>8.5707778391852559E-5</v>
      </c>
    </row>
    <row r="27" spans="1:5" x14ac:dyDescent="0.25">
      <c r="A27" s="1">
        <v>647.09</v>
      </c>
      <c r="B27" s="1">
        <v>21336000</v>
      </c>
      <c r="C27">
        <f t="shared" si="0"/>
        <v>7.3291130026818196</v>
      </c>
      <c r="D27" s="1">
        <f>A.-B./(A27+C.)</f>
        <v>7.3340807086531701</v>
      </c>
      <c r="E27" s="1">
        <f t="shared" si="1"/>
        <v>2.4678102617790753E-5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WaterVaporPressure</vt:lpstr>
      <vt:lpstr>Sheet1</vt:lpstr>
      <vt:lpstr>Sheet1!A.</vt:lpstr>
      <vt:lpstr>A.</vt:lpstr>
      <vt:lpstr>Sheet1!B.</vt:lpstr>
      <vt:lpstr>B.</vt:lpstr>
      <vt:lpstr>Sheet1!C.</vt:lpstr>
      <vt:lpstr>C.</vt:lpstr>
      <vt:lpstr>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2023-06-21T01:00:20Z</dcterms:created>
  <dcterms:modified xsi:type="dcterms:W3CDTF">2023-06-21T02:13:09Z</dcterms:modified>
</cp:coreProperties>
</file>