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Source\Github\AA_Calculator\"/>
    </mc:Choice>
  </mc:AlternateContent>
  <xr:revisionPtr revIDLastSave="0" documentId="13_ncr:1_{19030D0C-3CFC-476C-9AFA-F5A888491824}" xr6:coauthVersionLast="47" xr6:coauthVersionMax="47" xr10:uidLastSave="{00000000-0000-0000-0000-000000000000}"/>
  <bookViews>
    <workbookView xWindow="-108" yWindow="-108" windowWidth="30936" windowHeight="16776" activeTab="2" xr2:uid="{00000000-000D-0000-FFFF-FFFF00000000}"/>
  </bookViews>
  <sheets>
    <sheet name="Export Summary" sheetId="1" r:id="rId1"/>
    <sheet name="Tax List" sheetId="4" r:id="rId2"/>
    <sheet name="_Example_20231110_Costco - 2023" sheetId="2" r:id="rId3"/>
    <sheet name="_Example_20231115_Japas - 2023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5" i="3"/>
  <c r="E6" i="3"/>
  <c r="E7" i="3"/>
  <c r="E8" i="3"/>
  <c r="E3" i="3"/>
  <c r="D14" i="2"/>
  <c r="D8" i="2"/>
  <c r="D9" i="2"/>
  <c r="D10" i="2"/>
  <c r="D11" i="2"/>
  <c r="D12" i="2"/>
  <c r="D13" i="2"/>
  <c r="D5" i="2"/>
  <c r="D6" i="2"/>
  <c r="D7" i="2"/>
  <c r="D4" i="2"/>
  <c r="D3" i="2"/>
  <c r="B9" i="3" l="1"/>
  <c r="H8" i="3"/>
  <c r="G8" i="3"/>
  <c r="G7" i="3"/>
  <c r="G6" i="3"/>
  <c r="H6" i="3" s="1"/>
  <c r="G5" i="3"/>
  <c r="H5" i="3"/>
  <c r="G4" i="3"/>
  <c r="H4" i="3"/>
  <c r="G3" i="3"/>
  <c r="H3" i="3"/>
  <c r="B15" i="2"/>
  <c r="F14" i="2"/>
  <c r="F13" i="2"/>
  <c r="G13" i="2"/>
  <c r="F12" i="2"/>
  <c r="G12" i="2"/>
  <c r="F11" i="2"/>
  <c r="G11" i="2"/>
  <c r="F10" i="2"/>
  <c r="G10" i="2"/>
  <c r="F9" i="2"/>
  <c r="G9" i="2"/>
  <c r="F8" i="2"/>
  <c r="F7" i="2"/>
  <c r="G7" i="2"/>
  <c r="F6" i="2"/>
  <c r="G6" i="2"/>
  <c r="F5" i="2"/>
  <c r="F4" i="2"/>
  <c r="G4" i="2" s="1"/>
  <c r="F3" i="2"/>
  <c r="E9" i="3" l="1"/>
  <c r="G5" i="2"/>
  <c r="G8" i="2"/>
  <c r="G3" i="2"/>
  <c r="D15" i="2"/>
  <c r="J6" i="2"/>
  <c r="J7" i="2"/>
  <c r="J5" i="2"/>
  <c r="K8" i="3"/>
  <c r="K7" i="3"/>
  <c r="H7" i="3"/>
  <c r="K10" i="3" l="1"/>
  <c r="J8" i="2"/>
</calcChain>
</file>

<file path=xl/sharedStrings.xml><?xml version="1.0" encoding="utf-8"?>
<sst xmlns="http://schemas.openxmlformats.org/spreadsheetml/2006/main" count="85" uniqueCount="48">
  <si>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</si>
  <si>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</si>
  <si>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</si>
  <si>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</si>
  <si>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[Example]20231110_Costco</t>
  </si>
  <si>
    <t>20231110_Costco</t>
  </si>
  <si>
    <t>_Example_20231110_Costco - 2023</t>
  </si>
  <si>
    <t>Item</t>
  </si>
  <si>
    <t>Price Value</t>
  </si>
  <si>
    <t>Tax?</t>
  </si>
  <si>
    <t>After Tax price</t>
  </si>
  <si>
    <t>Payee</t>
  </si>
  <si>
    <t>No. of payee</t>
  </si>
  <si>
    <t>Price per person</t>
  </si>
  <si>
    <t xml:space="preserve"> SAPORITO             </t>
  </si>
  <si>
    <t>Ming</t>
  </si>
  <si>
    <t>HST</t>
  </si>
  <si>
    <t xml:space="preserve"> MILKIS                </t>
  </si>
  <si>
    <t>Ming,Eric</t>
  </si>
  <si>
    <t xml:space="preserve">Total ppl </t>
  </si>
  <si>
    <t xml:space="preserve"> SHORT RIBS           </t>
  </si>
  <si>
    <t xml:space="preserve"> OTTAVIOOLIVE         </t>
  </si>
  <si>
    <t>ALL</t>
  </si>
  <si>
    <t>Cindy</t>
  </si>
  <si>
    <t xml:space="preserve"> MANUKA HONEY         </t>
  </si>
  <si>
    <t>Eric</t>
  </si>
  <si>
    <t>TPD/1175659</t>
  </si>
  <si>
    <t>Total</t>
  </si>
  <si>
    <t xml:space="preserve"> BULA NECK            </t>
  </si>
  <si>
    <t xml:space="preserve"> LRG FREE RUN         </t>
  </si>
  <si>
    <t xml:space="preserve"> CHAMPION             </t>
  </si>
  <si>
    <t xml:space="preserve"> JAM CAL GMY          </t>
  </si>
  <si>
    <t xml:space="preserve"> PUMA BOXER           </t>
  </si>
  <si>
    <t>[Example]20231115_Japas</t>
  </si>
  <si>
    <t>20231115_Japas</t>
  </si>
  <si>
    <t>_Example_20231115_Japas - 20231</t>
  </si>
  <si>
    <t>Cat</t>
  </si>
  <si>
    <t>Mayo</t>
  </si>
  <si>
    <t>Food</t>
  </si>
  <si>
    <t>Ming, OnLai</t>
  </si>
  <si>
    <t>Udon</t>
  </si>
  <si>
    <t>Apple Royal</t>
  </si>
  <si>
    <t>Tips:</t>
  </si>
  <si>
    <t>List of payee:</t>
  </si>
  <si>
    <t>OnLai</t>
  </si>
  <si>
    <t>Percentage</t>
    <phoneticPr fontId="12" type="noConversion"/>
  </si>
  <si>
    <t>Tax List</t>
    <phoneticPr fontId="12" type="noConversion"/>
  </si>
  <si>
    <t>LipStick</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</si>
</sst>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CAD]0.00"/>
    <numFmt numFmtId="177" formatCode="[$CAD]0.00;[Red][$CAD]0.00"/>
  </numFmts>
  <fonts count="13">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1"/>
      <color indexed="8"/>
      <name val="Helvetica Neue"/>
    </font>
    <font>
      <b/>
      <sz val="12"/>
      <color indexed="8"/>
      <name val="Helvetica Neue"/>
    </font>
    <font>
      <sz val="13"/>
      <color indexed="8"/>
      <name val="Helvetica Neue"/>
    </font>
    <font>
      <sz val="11"/>
      <color indexed="8"/>
      <name val="Helvetica Neue"/>
    </font>
    <font>
      <b/>
      <sz val="16"/>
      <color indexed="16"/>
      <name val="Helvetica"/>
    </font>
    <font>
      <sz val="10"/>
      <color indexed="8"/>
      <name val="Helvetica Neue"/>
    </font>
    <font>
      <b/>
      <sz val="11"/>
      <color theme="3"/>
      <name val="Helvetica Neue"/>
      <family val="2"/>
      <charset val="136"/>
      <scheme val="minor"/>
    </font>
    <font>
      <sz val="9"/>
      <name val="細明體"/>
      <family val="3"/>
      <charset val="136"/>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9">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right/>
      <top/>
      <bottom style="medium">
        <color theme="4" tint="0.39997558519241921"/>
      </bottom>
      <diagonal/>
    </border>
  </borders>
  <cellStyleXfs count="3">
    <xf numFmtId="0" fontId="0" fillId="0" borderId="0" applyNumberFormat="0" applyFill="0" applyBorder="0" applyProtection="0">
      <alignment vertical="top" wrapText="1"/>
    </xf>
    <xf numFmtId="9" fontId="10" fillId="0" borderId="0" applyFont="0" applyFill="0" applyBorder="0" applyAlignment="0" applyProtection="0">
      <alignment vertical="center"/>
    </xf>
    <xf numFmtId="0" fontId="11" fillId="0" borderId="8" applyNumberFormat="0" applyFill="0" applyAlignment="0" applyProtection="0">
      <alignment vertical="center"/>
    </xf>
  </cellStyleXfs>
  <cellXfs count="43">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49" fontId="5" fillId="4" borderId="1" xfId="0" applyNumberFormat="1" applyFont="1" applyFill="1" applyBorder="1">
      <alignment vertical="top" wrapText="1"/>
    </xf>
    <xf numFmtId="49" fontId="6" fillId="4" borderId="1" xfId="0" applyNumberFormat="1" applyFont="1" applyFill="1" applyBorder="1">
      <alignment vertical="top" wrapText="1"/>
    </xf>
    <xf numFmtId="0" fontId="4" fillId="4" borderId="1" xfId="0" applyFont="1" applyFill="1" applyBorder="1">
      <alignment vertical="top" wrapText="1"/>
    </xf>
    <xf numFmtId="49" fontId="7" fillId="5" borderId="2" xfId="0" applyNumberFormat="1" applyFont="1" applyFill="1" applyBorder="1" applyAlignment="1">
      <alignment horizontal="right" vertical="top" wrapText="1" readingOrder="1"/>
    </xf>
    <xf numFmtId="176" fontId="8" fillId="0" borderId="3" xfId="0" applyNumberFormat="1" applyFont="1" applyBorder="1">
      <alignment vertical="top" wrapText="1"/>
    </xf>
    <xf numFmtId="0" fontId="0" fillId="0" borderId="4" xfId="0" applyBorder="1">
      <alignment vertical="top" wrapText="1"/>
    </xf>
    <xf numFmtId="177" fontId="1" fillId="0" borderId="4" xfId="0" applyNumberFormat="1" applyFont="1" applyBorder="1">
      <alignment vertical="top" wrapText="1"/>
    </xf>
    <xf numFmtId="49" fontId="7" fillId="0" borderId="4" xfId="0" applyNumberFormat="1" applyFont="1" applyBorder="1" applyAlignment="1">
      <alignment horizontal="left" vertical="top" wrapText="1" readingOrder="1"/>
    </xf>
    <xf numFmtId="0" fontId="9" fillId="0" borderId="4" xfId="0" applyNumberFormat="1" applyFont="1" applyBorder="1" applyAlignment="1">
      <alignment horizontal="left" vertical="top" wrapText="1" readingOrder="1"/>
    </xf>
    <xf numFmtId="177" fontId="0" fillId="0" borderId="4" xfId="0" applyNumberFormat="1" applyBorder="1">
      <alignment vertical="top" wrapText="1"/>
    </xf>
    <xf numFmtId="49" fontId="0" fillId="0" borderId="4" xfId="0" applyNumberFormat="1" applyBorder="1">
      <alignment vertical="top" wrapText="1"/>
    </xf>
    <xf numFmtId="0" fontId="0" fillId="0" borderId="4" xfId="0" applyNumberFormat="1" applyBorder="1">
      <alignment vertical="top" wrapText="1"/>
    </xf>
    <xf numFmtId="49" fontId="7" fillId="5" borderId="5" xfId="0" applyNumberFormat="1" applyFont="1" applyFill="1" applyBorder="1" applyAlignment="1">
      <alignment horizontal="right" vertical="top" wrapText="1" readingOrder="1"/>
    </xf>
    <xf numFmtId="176" fontId="8" fillId="0" borderId="6" xfId="0" applyNumberFormat="1" applyFont="1" applyBorder="1">
      <alignment vertical="top" wrapText="1"/>
    </xf>
    <xf numFmtId="49" fontId="0" fillId="0" borderId="7" xfId="0" applyNumberFormat="1" applyBorder="1">
      <alignment vertical="top" wrapText="1"/>
    </xf>
    <xf numFmtId="177" fontId="1" fillId="0" borderId="7" xfId="0" applyNumberFormat="1" applyFont="1" applyBorder="1">
      <alignment vertical="top" wrapText="1"/>
    </xf>
    <xf numFmtId="49" fontId="7" fillId="0" borderId="7" xfId="0" applyNumberFormat="1" applyFont="1" applyBorder="1" applyAlignment="1">
      <alignment horizontal="left" vertical="top" wrapText="1" readingOrder="1"/>
    </xf>
    <xf numFmtId="0" fontId="9" fillId="0" borderId="7" xfId="0" applyNumberFormat="1" applyFont="1" applyBorder="1" applyAlignment="1">
      <alignment horizontal="left" vertical="top" wrapText="1" readingOrder="1"/>
    </xf>
    <xf numFmtId="177" fontId="0" fillId="0" borderId="7" xfId="0" applyNumberFormat="1" applyBorder="1">
      <alignment vertical="top" wrapText="1"/>
    </xf>
    <xf numFmtId="0" fontId="0" fillId="0" borderId="7" xfId="0" applyBorder="1">
      <alignment vertical="top" wrapText="1"/>
    </xf>
    <xf numFmtId="0" fontId="0" fillId="0" borderId="7" xfId="0" applyNumberFormat="1" applyBorder="1">
      <alignment vertical="top" wrapText="1"/>
    </xf>
    <xf numFmtId="176" fontId="0" fillId="0" borderId="7" xfId="0" applyNumberFormat="1" applyBorder="1">
      <alignment vertical="top" wrapText="1"/>
    </xf>
    <xf numFmtId="49" fontId="7" fillId="5" borderId="5" xfId="0" applyNumberFormat="1" applyFont="1" applyFill="1" applyBorder="1" applyAlignment="1">
      <alignment horizontal="left" vertical="top" wrapText="1" readingOrder="1"/>
    </xf>
    <xf numFmtId="177" fontId="8" fillId="0" borderId="6" xfId="0" applyNumberFormat="1" applyFont="1" applyBorder="1">
      <alignment vertical="top" wrapText="1"/>
    </xf>
    <xf numFmtId="177" fontId="7" fillId="0" borderId="7" xfId="0" applyNumberFormat="1" applyFont="1" applyBorder="1" applyAlignment="1">
      <alignment horizontal="right" vertical="top" wrapText="1" readingOrder="1"/>
    </xf>
    <xf numFmtId="0" fontId="7" fillId="0" borderId="7" xfId="0" applyFont="1" applyBorder="1" applyAlignment="1">
      <alignment horizontal="left" vertical="top" wrapText="1" readingOrder="1"/>
    </xf>
    <xf numFmtId="0" fontId="7" fillId="5" borderId="5" xfId="0" applyFont="1" applyFill="1" applyBorder="1" applyAlignment="1">
      <alignment horizontal="left" vertical="top" wrapText="1" readingOrder="1"/>
    </xf>
    <xf numFmtId="9" fontId="0" fillId="0" borderId="7" xfId="0" applyNumberFormat="1" applyBorder="1">
      <alignment vertical="top" wrapText="1"/>
    </xf>
    <xf numFmtId="0" fontId="7" fillId="5" borderId="5" xfId="0" applyFont="1" applyFill="1" applyBorder="1" applyAlignment="1">
      <alignment horizontal="right" vertical="top" wrapText="1" readingOrder="1"/>
    </xf>
    <xf numFmtId="49" fontId="4" fillId="0" borderId="7" xfId="0" applyNumberFormat="1" applyFont="1" applyBorder="1">
      <alignment vertical="top" wrapText="1"/>
    </xf>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xf numFmtId="10" fontId="0" fillId="0" borderId="0" xfId="0" applyNumberFormat="1">
      <alignment vertical="top" wrapText="1"/>
    </xf>
    <xf numFmtId="10" fontId="0" fillId="0" borderId="4" xfId="1" applyNumberFormat="1" applyFont="1" applyBorder="1" applyAlignment="1">
      <alignment vertical="top" wrapText="1"/>
    </xf>
    <xf numFmtId="0" fontId="11" fillId="0" borderId="8" xfId="2" applyAlignment="1">
      <alignment horizontal="center" vertical="center" wrapText="1"/>
    </xf>
  </cellXfs>
  <cellStyles count="3">
    <cellStyle name="Heading 3" xfId="2" builtinId="18"/>
    <cellStyle name="Normal" xfId="0" builtinId="0"/>
    <cellStyle name="Percent" xfId="1" builtinId="5"/>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000018"/>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05" customHeight="1"/>
  <cols>
    <col min="1" max="1" width="2" customWidth="1"/>
    <col min="2" max="4" width="33.5546875" customWidth="1"/>
  </cols>
  <sheetData>
    <row r="3" spans="2:4" ht="0" hidden="1" customHeight="1">
      <c r="B3" s="37" t="s">
        <v>0</v>
      </c>
      <c r="C3" s="38"/>
      <c r="D3" s="38"/>
    </row>
    <row r="7" spans="2:4" ht="17.399999999999999">
      <c r="B7" s="1" t="s">
        <v>1</v>
      </c>
      <c r="C7" s="1" t="s">
        <v>2</v>
      </c>
      <c r="D7" s="1" t="s">
        <v>3</v>
      </c>
    </row>
    <row r="9" spans="2:4" ht="15">
      <c r="B9" s="2" t="s">
        <v>4</v>
      </c>
      <c r="C9" s="2"/>
      <c r="D9" s="2"/>
    </row>
    <row r="10" spans="2:4" ht="30">
      <c r="B10" s="3"/>
      <c r="C10" s="3" t="s">
        <v>5</v>
      </c>
      <c r="D10" s="4" t="s">
        <v>6</v>
      </c>
    </row>
    <row r="11" spans="2:4" ht="15">
      <c r="B11" s="2" t="s">
        <v>33</v>
      </c>
      <c r="C11" s="2"/>
      <c r="D11" s="2"/>
    </row>
    <row r="12" spans="2:4" ht="30">
      <c r="B12" s="3"/>
      <c r="C12" s="3" t="s">
        <v>34</v>
      </c>
      <c r="D12" s="4" t="s">
        <v>35</v>
      </c>
    </row>
  </sheetData>
  <mergeCells count="1">
    <mergeCell ref="B3:D3"/>
  </mergeCells>
  <phoneticPr fontId="12" type="noConversion"/>
  <hyperlinks>
    <hyperlink ref="D10" location="'_Example_20231110_Costco - 2023'!R2C1" display="_Example_20231110_Costco - 2023" xr:uid="{00000000-0004-0000-0000-000000000000}"/>
    <hyperlink ref="D12" location="'_Example_20231115_Japas - 20231'!R2C1" display="_Example_20231115_Japas - 2023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181E-13F2-43B0-A9C7-2028A2DF9FCD}">
  <dimension ref="A1:B2"/>
  <sheetViews>
    <sheetView workbookViewId="0">
      <selection activeCell="B31" sqref="B31"/>
    </sheetView>
  </sheetViews>
  <sheetFormatPr defaultRowHeight="13.2"/>
  <cols>
    <col min="1" max="1" width="25.109375" customWidth="1"/>
    <col min="2" max="2" width="17.6640625" style="40" customWidth="1"/>
  </cols>
  <sheetData>
    <row r="1" spans="1:2" ht="14.4" thickBot="1">
      <c r="A1" s="42" t="s">
        <v>46</v>
      </c>
      <c r="B1" s="42" t="s">
        <v>45</v>
      </c>
    </row>
    <row r="2" spans="1:2">
      <c r="A2" s="17" t="s">
        <v>16</v>
      </c>
      <c r="B2" s="41">
        <v>0.13</v>
      </c>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showGridLines="0" tabSelected="1" workbookViewId="0">
      <pane xSplit="1" ySplit="2" topLeftCell="B3" activePane="bottomRight" state="frozen"/>
      <selection pane="topRight"/>
      <selection pane="bottomLeft"/>
      <selection pane="bottomRight" activeCell="C3" sqref="C3"/>
    </sheetView>
  </sheetViews>
  <sheetFormatPr defaultColWidth="16.33203125" defaultRowHeight="19.95" customHeight="1"/>
  <cols>
    <col min="1" max="1" width="20.33203125" style="5" customWidth="1"/>
    <col min="2" max="2" width="16.33203125" style="5" customWidth="1"/>
    <col min="3" max="3" width="5.21875" style="5" customWidth="1"/>
    <col min="4" max="12" width="16.33203125" style="5" customWidth="1"/>
    <col min="13" max="16384" width="16.33203125" style="5"/>
  </cols>
  <sheetData>
    <row r="1" spans="1:11" ht="27.6" customHeight="1">
      <c r="A1" s="39" t="s">
        <v>5</v>
      </c>
      <c r="B1" s="39"/>
      <c r="C1" s="39"/>
      <c r="D1" s="39"/>
      <c r="E1" s="39"/>
      <c r="F1" s="39"/>
      <c r="G1" s="39"/>
      <c r="H1" s="39"/>
      <c r="I1" s="39"/>
      <c r="J1" s="39"/>
      <c r="K1" s="39"/>
    </row>
    <row r="2" spans="1:11" ht="23.25" customHeight="1">
      <c r="A2" s="6" t="s">
        <v>7</v>
      </c>
      <c r="B2" s="7" t="s">
        <v>8</v>
      </c>
      <c r="C2" s="6" t="s">
        <v>9</v>
      </c>
      <c r="D2" s="8" t="s">
        <v>10</v>
      </c>
      <c r="E2" s="6" t="s">
        <v>11</v>
      </c>
      <c r="F2" s="6" t="s">
        <v>12</v>
      </c>
      <c r="G2" s="6" t="s">
        <v>13</v>
      </c>
      <c r="H2" s="9"/>
      <c r="I2" s="9"/>
      <c r="J2" s="9"/>
      <c r="K2" s="9"/>
    </row>
    <row r="3" spans="1:11" ht="27.6" customHeight="1">
      <c r="A3" s="10" t="s">
        <v>14</v>
      </c>
      <c r="B3" s="11">
        <v>16.489999999999998</v>
      </c>
      <c r="C3" s="12" t="s">
        <v>16</v>
      </c>
      <c r="D3" s="13">
        <f>IF(C3&lt;&gt;"",ROUND(B3*(VLOOKUP(C3, 'Tax List'!A:B, 2,FALSE)+1),2),B3)</f>
        <v>18.63</v>
      </c>
      <c r="E3" s="14" t="s">
        <v>15</v>
      </c>
      <c r="F3" s="15">
        <f t="shared" ref="F3:F14" si="0">IF(E3="ALL",J$4,LEN(TRIM(E3))-LEN(SUBSTITUTE(TRIM(E3),",",""))+1)</f>
        <v>1</v>
      </c>
      <c r="G3" s="16">
        <f t="shared" ref="G3:G13" si="1">D3/F3</f>
        <v>18.63</v>
      </c>
      <c r="H3" s="12"/>
      <c r="I3" s="17"/>
      <c r="J3" s="18"/>
      <c r="K3" s="12"/>
    </row>
    <row r="4" spans="1:11" ht="27.3" customHeight="1">
      <c r="A4" s="19" t="s">
        <v>17</v>
      </c>
      <c r="B4" s="20">
        <v>15.99</v>
      </c>
      <c r="C4" s="12" t="s">
        <v>16</v>
      </c>
      <c r="D4" s="13">
        <f>IF(C4&lt;&gt;"",ROUND(B4*(VLOOKUP(C4, 'Tax List'!A:B, 2,FALSE)+1),2),B4)</f>
        <v>18.07</v>
      </c>
      <c r="E4" s="23" t="s">
        <v>18</v>
      </c>
      <c r="F4" s="24">
        <f t="shared" si="0"/>
        <v>2</v>
      </c>
      <c r="G4" s="25">
        <f t="shared" si="1"/>
        <v>9.0350000000000001</v>
      </c>
      <c r="H4" s="26"/>
      <c r="I4" s="21" t="s">
        <v>19</v>
      </c>
      <c r="J4" s="27">
        <v>3</v>
      </c>
      <c r="K4" s="26"/>
    </row>
    <row r="5" spans="1:11" ht="27.3" customHeight="1">
      <c r="A5" s="19" t="s">
        <v>20</v>
      </c>
      <c r="B5" s="20">
        <v>66.06</v>
      </c>
      <c r="C5" s="12"/>
      <c r="D5" s="13">
        <f>IF(C5&lt;&gt;"",ROUND(B5*(VLOOKUP(C5, 'Tax List'!A:B, 2,FALSE)+1),2),B5)</f>
        <v>66.06</v>
      </c>
      <c r="E5" s="23" t="s">
        <v>18</v>
      </c>
      <c r="F5" s="24">
        <f t="shared" si="0"/>
        <v>2</v>
      </c>
      <c r="G5" s="25">
        <f t="shared" si="1"/>
        <v>33.03</v>
      </c>
      <c r="H5" s="26"/>
      <c r="I5" s="21" t="s">
        <v>15</v>
      </c>
      <c r="J5" s="25">
        <f>SUMIF(E$3:E$14,"ALL",G$3:G$14)+SUMIF(E$3:E$14,"*"&amp;I5&amp;"*",G$3:G$14)</f>
        <v>147.30833333333331</v>
      </c>
      <c r="K5" s="26"/>
    </row>
    <row r="6" spans="1:11" ht="27.3" customHeight="1">
      <c r="A6" s="19" t="s">
        <v>21</v>
      </c>
      <c r="B6" s="20">
        <v>31.99</v>
      </c>
      <c r="C6" s="12"/>
      <c r="D6" s="13">
        <f>IF(C6&lt;&gt;"",ROUND(B6*(VLOOKUP(C6, 'Tax List'!A:B, 2,FALSE)+1),2),B6)</f>
        <v>31.99</v>
      </c>
      <c r="E6" s="21" t="s">
        <v>22</v>
      </c>
      <c r="F6" s="24">
        <f t="shared" si="0"/>
        <v>3</v>
      </c>
      <c r="G6" s="25">
        <f t="shared" si="1"/>
        <v>10.663333333333332</v>
      </c>
      <c r="H6" s="26"/>
      <c r="I6" s="21" t="s">
        <v>23</v>
      </c>
      <c r="J6" s="25">
        <f>SUMIF(E$3:E$14,"ALL",G$3:G$14)+SUMIF(E$3:E$14,"*"&amp;I6&amp;"*",G$3:G$14)</f>
        <v>10.663333333333332</v>
      </c>
      <c r="K6" s="26"/>
    </row>
    <row r="7" spans="1:11" ht="27.3" customHeight="1">
      <c r="A7" s="19" t="s">
        <v>24</v>
      </c>
      <c r="B7" s="20">
        <v>44.99</v>
      </c>
      <c r="C7" s="12"/>
      <c r="D7" s="13">
        <f>IF(C7&lt;&gt;"",ROUND(B7*(VLOOKUP(C7, 'Tax List'!A:B, 2,FALSE)+1),2),B7)</f>
        <v>44.99</v>
      </c>
      <c r="E7" s="23" t="s">
        <v>25</v>
      </c>
      <c r="F7" s="24">
        <f t="shared" si="0"/>
        <v>1</v>
      </c>
      <c r="G7" s="25">
        <f t="shared" si="1"/>
        <v>44.99</v>
      </c>
      <c r="H7" s="26"/>
      <c r="I7" s="21" t="s">
        <v>25</v>
      </c>
      <c r="J7" s="25">
        <f>SUMIF(E$3:E$14,"ALL",G$3:G$14)+SUMIF(E$3:E$14,"*"&amp;I7&amp;"*",G$3:G$14)</f>
        <v>109.45833333333334</v>
      </c>
      <c r="K7" s="26"/>
    </row>
    <row r="8" spans="1:11" ht="27.3" customHeight="1">
      <c r="A8" s="19" t="s">
        <v>26</v>
      </c>
      <c r="B8" s="20">
        <v>-10</v>
      </c>
      <c r="C8" s="12"/>
      <c r="D8" s="13">
        <f>IF(C8&lt;&gt;"",ROUND(B8*(VLOOKUP(C8, 'Tax List'!A:B, 2,FALSE)+1),2),B8)</f>
        <v>-10</v>
      </c>
      <c r="E8" s="23" t="s">
        <v>25</v>
      </c>
      <c r="F8" s="24">
        <f t="shared" si="0"/>
        <v>1</v>
      </c>
      <c r="G8" s="25">
        <f t="shared" si="1"/>
        <v>-10</v>
      </c>
      <c r="H8" s="26"/>
      <c r="I8" s="21" t="s">
        <v>27</v>
      </c>
      <c r="J8" s="25">
        <f>SUM(J5,J7,J6)</f>
        <v>267.43</v>
      </c>
      <c r="K8" s="26"/>
    </row>
    <row r="9" spans="1:11" ht="27.3" customHeight="1">
      <c r="A9" s="19" t="s">
        <v>28</v>
      </c>
      <c r="B9" s="20">
        <v>9.99</v>
      </c>
      <c r="C9" s="12" t="s">
        <v>16</v>
      </c>
      <c r="D9" s="13">
        <f>IF(C9&lt;&gt;"",ROUND(B9*(VLOOKUP(C9, 'Tax List'!A:B, 2,FALSE)+1),2),B9)</f>
        <v>11.29</v>
      </c>
      <c r="E9" s="23" t="s">
        <v>15</v>
      </c>
      <c r="F9" s="24">
        <f t="shared" si="0"/>
        <v>1</v>
      </c>
      <c r="G9" s="25">
        <f t="shared" si="1"/>
        <v>11.29</v>
      </c>
      <c r="H9" s="26"/>
      <c r="I9" s="26"/>
      <c r="J9" s="26"/>
      <c r="K9" s="26"/>
    </row>
    <row r="10" spans="1:11" ht="27.3" customHeight="1">
      <c r="A10" s="19" t="s">
        <v>29</v>
      </c>
      <c r="B10" s="20">
        <v>8.49</v>
      </c>
      <c r="C10" s="12"/>
      <c r="D10" s="13">
        <f>IF(C10&lt;&gt;"",ROUND(B10*(VLOOKUP(C10, 'Tax List'!A:B, 2,FALSE)+1),2),B10)</f>
        <v>8.49</v>
      </c>
      <c r="E10" s="23" t="s">
        <v>18</v>
      </c>
      <c r="F10" s="24">
        <f t="shared" si="0"/>
        <v>2</v>
      </c>
      <c r="G10" s="25">
        <f t="shared" si="1"/>
        <v>4.2450000000000001</v>
      </c>
      <c r="H10" s="26"/>
      <c r="I10" s="26"/>
      <c r="J10" s="28"/>
      <c r="K10" s="26"/>
    </row>
    <row r="11" spans="1:11" ht="27.3" customHeight="1">
      <c r="A11" s="19" t="s">
        <v>30</v>
      </c>
      <c r="B11" s="20">
        <v>19.989999999999998</v>
      </c>
      <c r="C11" s="12" t="s">
        <v>16</v>
      </c>
      <c r="D11" s="13">
        <f>IF(C11&lt;&gt;"",ROUND(B11*(VLOOKUP(C11, 'Tax List'!A:B, 2,FALSE)+1),2),B11)</f>
        <v>22.59</v>
      </c>
      <c r="E11" s="23" t="s">
        <v>18</v>
      </c>
      <c r="F11" s="24">
        <f t="shared" si="0"/>
        <v>2</v>
      </c>
      <c r="G11" s="25">
        <f t="shared" si="1"/>
        <v>11.295</v>
      </c>
      <c r="H11" s="26"/>
      <c r="I11" s="26"/>
      <c r="J11" s="26"/>
      <c r="K11" s="26"/>
    </row>
    <row r="12" spans="1:11" ht="27.3" customHeight="1">
      <c r="A12" s="19" t="s">
        <v>31</v>
      </c>
      <c r="B12" s="20">
        <v>17.989999999999998</v>
      </c>
      <c r="C12" s="12" t="s">
        <v>16</v>
      </c>
      <c r="D12" s="13">
        <f>IF(C12&lt;&gt;"",ROUND(B12*(VLOOKUP(C12, 'Tax List'!A:B, 2,FALSE)+1),2),B12)</f>
        <v>20.329999999999998</v>
      </c>
      <c r="E12" s="23" t="s">
        <v>15</v>
      </c>
      <c r="F12" s="24">
        <f t="shared" si="0"/>
        <v>1</v>
      </c>
      <c r="G12" s="25">
        <f t="shared" si="1"/>
        <v>20.329999999999998</v>
      </c>
      <c r="H12" s="26"/>
      <c r="I12" s="26"/>
      <c r="J12" s="26"/>
      <c r="K12" s="26"/>
    </row>
    <row r="13" spans="1:11" ht="27.3" customHeight="1">
      <c r="A13" s="19" t="s">
        <v>32</v>
      </c>
      <c r="B13" s="20">
        <v>19.989999999999998</v>
      </c>
      <c r="C13" s="12" t="s">
        <v>16</v>
      </c>
      <c r="D13" s="13">
        <f>IF(C13&lt;&gt;"",ROUND(B13*(VLOOKUP(C13, 'Tax List'!A:B, 2,FALSE)+1),2),B13)</f>
        <v>22.59</v>
      </c>
      <c r="E13" s="23" t="s">
        <v>15</v>
      </c>
      <c r="F13" s="24">
        <f t="shared" si="0"/>
        <v>1</v>
      </c>
      <c r="G13" s="25">
        <f t="shared" si="1"/>
        <v>22.59</v>
      </c>
      <c r="H13" s="26"/>
      <c r="I13" s="26"/>
      <c r="J13" s="26"/>
      <c r="K13" s="26"/>
    </row>
    <row r="14" spans="1:11" ht="27.3" customHeight="1">
      <c r="A14" s="19" t="s">
        <v>47</v>
      </c>
      <c r="B14" s="20"/>
      <c r="C14" s="12"/>
      <c r="D14" s="13">
        <f>IF(C14&lt;&gt;"",ROUND(B14*(VLOOKUP(C14, 'Tax List'!A:B, 2,FALSE)+1),2),B14)</f>
        <v>0</v>
      </c>
      <c r="E14" s="23" t="s">
        <v>18</v>
      </c>
      <c r="F14" s="24">
        <f t="shared" si="0"/>
        <v>2</v>
      </c>
      <c r="G14" s="28">
        <v>6.2</v>
      </c>
      <c r="H14" s="26"/>
      <c r="I14" s="26"/>
      <c r="J14" s="26"/>
      <c r="K14" s="26"/>
    </row>
    <row r="15" spans="1:11" ht="22.95" customHeight="1">
      <c r="A15" s="29" t="s">
        <v>27</v>
      </c>
      <c r="B15" s="30">
        <f>SUM(B3:B14)</f>
        <v>241.97000000000006</v>
      </c>
      <c r="C15" s="31"/>
      <c r="D15" s="31">
        <f>SUM(D3:D14)</f>
        <v>255.03</v>
      </c>
      <c r="E15" s="32"/>
      <c r="F15" s="26"/>
      <c r="G15" s="26"/>
      <c r="H15" s="26"/>
      <c r="I15" s="26"/>
      <c r="J15" s="26"/>
      <c r="K15" s="26"/>
    </row>
    <row r="16" spans="1:11" ht="22.95" customHeight="1">
      <c r="A16" s="33"/>
      <c r="B16" s="30"/>
      <c r="C16" s="26"/>
      <c r="D16" s="22"/>
      <c r="E16" s="32"/>
      <c r="F16" s="26"/>
      <c r="G16" s="26"/>
      <c r="H16" s="26"/>
      <c r="I16" s="26"/>
      <c r="J16" s="26"/>
      <c r="K16" s="26"/>
    </row>
  </sheetData>
  <mergeCells count="1">
    <mergeCell ref="A1:K1"/>
  </mergeCells>
  <phoneticPr fontId="12" type="noConversion"/>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16EC1E25-3802-4899-8871-E904A81DAEB6}">
          <x14:formula1>
            <xm:f>'Tax List'!$A$2:$A$1048576</xm:f>
          </x14:formula1>
          <xm:sqref>C3:C14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showGridLines="0" workbookViewId="0">
      <pane xSplit="1" ySplit="2" topLeftCell="B3" activePane="bottomRight" state="frozen"/>
      <selection pane="topRight"/>
      <selection pane="bottomLeft"/>
      <selection pane="bottomRight" activeCell="J3" sqref="J3:K3"/>
    </sheetView>
  </sheetViews>
  <sheetFormatPr defaultColWidth="16.33203125" defaultRowHeight="19.95" customHeight="1"/>
  <cols>
    <col min="1" max="1" width="20.33203125" style="5" customWidth="1"/>
    <col min="2" max="2" width="16.33203125" style="5" customWidth="1"/>
    <col min="3" max="3" width="5.21875" style="5" customWidth="1"/>
    <col min="4" max="4" width="14.77734375" style="5" customWidth="1"/>
    <col min="5" max="13" width="16.33203125" style="5" customWidth="1"/>
    <col min="14" max="16384" width="16.33203125" style="5"/>
  </cols>
  <sheetData>
    <row r="1" spans="1:12" ht="27.6" customHeight="1">
      <c r="A1" s="39" t="s">
        <v>34</v>
      </c>
      <c r="B1" s="39"/>
      <c r="C1" s="39"/>
      <c r="D1" s="39"/>
      <c r="E1" s="39"/>
      <c r="F1" s="39"/>
      <c r="G1" s="39"/>
      <c r="H1" s="39"/>
      <c r="I1" s="39"/>
      <c r="J1" s="39"/>
      <c r="K1" s="39"/>
      <c r="L1" s="39"/>
    </row>
    <row r="2" spans="1:12" ht="23.25" customHeight="1">
      <c r="A2" s="6" t="s">
        <v>7</v>
      </c>
      <c r="B2" s="7" t="s">
        <v>8</v>
      </c>
      <c r="C2" s="6" t="s">
        <v>9</v>
      </c>
      <c r="D2" s="6" t="s">
        <v>36</v>
      </c>
      <c r="E2" s="8" t="s">
        <v>10</v>
      </c>
      <c r="F2" s="6" t="s">
        <v>11</v>
      </c>
      <c r="G2" s="6" t="s">
        <v>12</v>
      </c>
      <c r="H2" s="6" t="s">
        <v>13</v>
      </c>
      <c r="I2" s="9"/>
      <c r="J2" s="9"/>
      <c r="K2" s="9"/>
      <c r="L2" s="9"/>
    </row>
    <row r="3" spans="1:12" ht="27.6" customHeight="1">
      <c r="A3" s="10" t="s">
        <v>37</v>
      </c>
      <c r="B3" s="11">
        <v>11</v>
      </c>
      <c r="C3" s="12" t="s">
        <v>16</v>
      </c>
      <c r="D3" s="17" t="s">
        <v>38</v>
      </c>
      <c r="E3" s="13">
        <f>IF(C3&lt;&gt;"",ROUND(B3*(VLOOKUP(C3, 'Tax List'!A:B, 2,FALSE)+1),2),B3)</f>
        <v>12.43</v>
      </c>
      <c r="F3" s="14" t="s">
        <v>39</v>
      </c>
      <c r="G3" s="15">
        <f t="shared" ref="G3:G8" si="0">IF(F3="ALL",K$4,LEN(TRIM(F3))-LEN(SUBSTITUTE(TRIM(F3),",",""))+1)</f>
        <v>2</v>
      </c>
      <c r="H3" s="16">
        <f t="shared" ref="H3:H8" si="1">E3/G3</f>
        <v>6.2149999999999999</v>
      </c>
      <c r="I3" s="12"/>
      <c r="J3" s="17"/>
      <c r="K3" s="18"/>
      <c r="L3" s="12"/>
    </row>
    <row r="4" spans="1:12" ht="27.3" customHeight="1">
      <c r="A4" s="19" t="s">
        <v>40</v>
      </c>
      <c r="B4" s="20">
        <v>17</v>
      </c>
      <c r="C4" s="12" t="s">
        <v>16</v>
      </c>
      <c r="D4" s="21" t="s">
        <v>38</v>
      </c>
      <c r="E4" s="13">
        <f>IF(C4&lt;&gt;"",ROUND(B4*(VLOOKUP(C4, 'Tax List'!A:B, 2,FALSE)+1),2),B4)</f>
        <v>19.21</v>
      </c>
      <c r="F4" s="23" t="s">
        <v>15</v>
      </c>
      <c r="G4" s="24">
        <f t="shared" si="0"/>
        <v>1</v>
      </c>
      <c r="H4" s="25">
        <f t="shared" si="1"/>
        <v>19.21</v>
      </c>
      <c r="I4" s="26"/>
      <c r="J4" s="21" t="s">
        <v>19</v>
      </c>
      <c r="K4" s="27">
        <v>2</v>
      </c>
      <c r="L4" s="26"/>
    </row>
    <row r="5" spans="1:12" ht="27.3" customHeight="1">
      <c r="A5" s="19" t="s">
        <v>41</v>
      </c>
      <c r="B5" s="20">
        <v>12</v>
      </c>
      <c r="C5" s="12" t="s">
        <v>16</v>
      </c>
      <c r="D5" s="21" t="s">
        <v>38</v>
      </c>
      <c r="E5" s="13">
        <f>IF(C5&lt;&gt;"",ROUND(B5*(VLOOKUP(C5, 'Tax List'!A:B, 2,FALSE)+1),2),B5)</f>
        <v>13.56</v>
      </c>
      <c r="F5" s="23" t="s">
        <v>15</v>
      </c>
      <c r="G5" s="24">
        <f t="shared" si="0"/>
        <v>1</v>
      </c>
      <c r="H5" s="25">
        <f t="shared" si="1"/>
        <v>13.56</v>
      </c>
      <c r="I5" s="26"/>
      <c r="J5" s="21" t="s">
        <v>42</v>
      </c>
      <c r="K5" s="34">
        <v>0.15</v>
      </c>
      <c r="L5" s="26"/>
    </row>
    <row r="6" spans="1:12" ht="27.3" customHeight="1">
      <c r="A6" s="35"/>
      <c r="B6" s="20"/>
      <c r="C6" s="12"/>
      <c r="D6" s="26"/>
      <c r="E6" s="13">
        <f>IF(C6&lt;&gt;"",ROUND(B6*(VLOOKUP(C6, 'Tax List'!A:B, 2,FALSE)+1),2),B6)</f>
        <v>0</v>
      </c>
      <c r="F6" s="26"/>
      <c r="G6" s="24">
        <f t="shared" si="0"/>
        <v>1</v>
      </c>
      <c r="H6" s="25">
        <f t="shared" si="1"/>
        <v>0</v>
      </c>
      <c r="I6" s="26"/>
      <c r="J6" s="36" t="s">
        <v>43</v>
      </c>
      <c r="K6" s="26"/>
      <c r="L6" s="26"/>
    </row>
    <row r="7" spans="1:12" ht="27.3" customHeight="1">
      <c r="A7" s="35"/>
      <c r="B7" s="20"/>
      <c r="C7" s="12"/>
      <c r="D7" s="26"/>
      <c r="E7" s="13">
        <f>IF(C7&lt;&gt;"",ROUND(B7*(VLOOKUP(C7, 'Tax List'!A:B, 2,FALSE)+1),2),B7)</f>
        <v>0</v>
      </c>
      <c r="F7" s="32"/>
      <c r="G7" s="24">
        <f t="shared" si="0"/>
        <v>1</v>
      </c>
      <c r="H7" s="25">
        <f t="shared" si="1"/>
        <v>0</v>
      </c>
      <c r="I7" s="26"/>
      <c r="J7" s="21" t="s">
        <v>15</v>
      </c>
      <c r="K7" s="28">
        <f>(SUMIF(F$3:F$8,"ALL",H$3:H$8)+SUMIF(F$3:F$8,"*"&amp;J7&amp;"*",H$3:H$8))*(1+K$5)</f>
        <v>44.832749999999997</v>
      </c>
      <c r="L7" s="26"/>
    </row>
    <row r="8" spans="1:12" ht="27.3" customHeight="1">
      <c r="A8" s="35"/>
      <c r="B8" s="20"/>
      <c r="C8" s="12"/>
      <c r="D8" s="26"/>
      <c r="E8" s="13">
        <f>IF(C8&lt;&gt;"",ROUND(B8*(VLOOKUP(C8, 'Tax List'!A:B, 2,FALSE)+1),2),B8)</f>
        <v>0</v>
      </c>
      <c r="F8" s="32"/>
      <c r="G8" s="24">
        <f t="shared" si="0"/>
        <v>1</v>
      </c>
      <c r="H8" s="25">
        <f t="shared" si="1"/>
        <v>0</v>
      </c>
      <c r="I8" s="26"/>
      <c r="J8" s="21" t="s">
        <v>44</v>
      </c>
      <c r="K8" s="28">
        <f>(SUMIF(F$3:F$8,"ALL",H$3:H$8)+SUMIF(F$3:F$8,"*"&amp;J8&amp;"*",H$3:H$8))*(1+K$5)</f>
        <v>7.1472499999999997</v>
      </c>
      <c r="L8" s="26"/>
    </row>
    <row r="9" spans="1:12" ht="22.95" customHeight="1">
      <c r="A9" s="29" t="s">
        <v>27</v>
      </c>
      <c r="B9" s="30">
        <f>SUM(B3:B8)</f>
        <v>40</v>
      </c>
      <c r="C9" s="31"/>
      <c r="D9" s="31"/>
      <c r="E9" s="31">
        <f>SUM(E3:E8)</f>
        <v>45.2</v>
      </c>
      <c r="F9" s="32"/>
      <c r="G9" s="26"/>
      <c r="H9" s="26"/>
      <c r="I9" s="26"/>
      <c r="J9" s="26"/>
      <c r="K9" s="28"/>
      <c r="L9" s="26"/>
    </row>
    <row r="10" spans="1:12" ht="22.95" customHeight="1">
      <c r="A10" s="33"/>
      <c r="B10" s="30"/>
      <c r="C10" s="26"/>
      <c r="D10" s="26"/>
      <c r="E10" s="22"/>
      <c r="F10" s="32"/>
      <c r="G10" s="26"/>
      <c r="H10" s="26"/>
      <c r="I10" s="26"/>
      <c r="J10" s="21" t="s">
        <v>27</v>
      </c>
      <c r="K10" s="28">
        <f>SUM(K6:K9)</f>
        <v>51.98</v>
      </c>
      <c r="L10" s="26"/>
    </row>
  </sheetData>
  <mergeCells count="1">
    <mergeCell ref="A1:L1"/>
  </mergeCells>
  <phoneticPr fontId="12" type="noConversion"/>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8DDE6E9-3C0B-481F-875B-C2C050D5304B}">
          <x14:formula1>
            <xm:f>'Tax List'!$A$2:$A$1048576</xm:f>
          </x14:formula1>
          <xm:sqref>C3:C8</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Tax List</vt:lpstr>
      <vt:lpstr>_Example_20231110_Costco - 2023</vt:lpstr>
      <vt:lpstr>_Example_20231115_Japas - 20231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Sham</cp:lastModifiedBy>
  <dcterms:modified xsi:type="dcterms:W3CDTF">2023-11-16T18:28:41Z</dcterms:modified>
</cp:coreProperties>
</file>