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_Example_20231110_Costco - 2023" sheetId="2" r:id="rId5"/>
    <sheet name="_Example_20231115_Japas - 20231" sheetId="3" r:id="rId6"/>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<sst xmlns="http://schemas.openxmlformats.org/spreadsheetml/2006/main" uniqueCount="47">
  <si>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</si>
  <si>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</si>
  <si>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</si>
  <si>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</si>
  <si>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[Example]20231110_Costco</t>
  </si>
  <si>
    <t>20231110_Costco</t>
  </si>
  <si>
    <t>_Example_20231110_Costco - 2023</t>
  </si>
  <si>
    <t>Item</t>
  </si>
  <si>
    <t>Price Value</t>
  </si>
  <si>
    <t>Tax?</t>
  </si>
  <si>
    <t>After Tax price</t>
  </si>
  <si>
    <t>Payee</t>
  </si>
  <si>
    <t>No. of payee</t>
  </si>
  <si>
    <t>Price per person</t>
  </si>
  <si>
    <t xml:space="preserve"> SAPORITO             </t>
  </si>
  <si>
    <t>Ming</t>
  </si>
  <si>
    <t>HST</t>
  </si>
  <si>
    <t xml:space="preserve"> MILKIS                </t>
  </si>
  <si>
    <t>H</t>
  </si>
  <si>
    <t>Ming,Eric</t>
  </si>
  <si>
    <t xml:space="preserve">Total ppl </t>
  </si>
  <si>
    <t xml:space="preserve"> SHORT RIBS           </t>
  </si>
  <si>
    <t xml:space="preserve"> OTTAVIOOLIVE         </t>
  </si>
  <si>
    <t>ALL</t>
  </si>
  <si>
    <t>Cindy</t>
  </si>
  <si>
    <t xml:space="preserve"> MANUKA HONEY         </t>
  </si>
  <si>
    <t>Eric</t>
  </si>
  <si>
    <t>TPD/1175659</t>
  </si>
  <si>
    <t>Total</t>
  </si>
  <si>
    <t xml:space="preserve"> BULA NECK            </t>
  </si>
  <si>
    <t xml:space="preserve"> LRG FREE RUN         </t>
  </si>
  <si>
    <t xml:space="preserve"> CHAMPION             </t>
  </si>
  <si>
    <t xml:space="preserve"> JAM CAL GMY          </t>
  </si>
  <si>
    <t xml:space="preserve"> PUMA BOXER           </t>
  </si>
  <si>
    <t>LipStick</t>
  </si>
  <si>
    <t>[Example]20231115_Japas</t>
  </si>
  <si>
    <t>20231115_Japas</t>
  </si>
  <si>
    <t>_Example_20231115_Japas - 20231</t>
  </si>
  <si>
    <t>Cat</t>
  </si>
  <si>
    <t>Mayo</t>
  </si>
  <si>
    <t>Food</t>
  </si>
  <si>
    <t>Ming, OnLai</t>
  </si>
  <si>
    <t>Udon</t>
  </si>
  <si>
    <t>Apple Royal</t>
  </si>
  <si>
    <t>Tips:</t>
  </si>
  <si>
    <t>List of payee:</t>
  </si>
  <si>
    <t>OnLai</t>
  </si>
</sst>
</file>

<file path=xl/styles.xml><?xml version="1.0" encoding="utf-8"?>
<styleSheet xmlns="http://schemas.openxmlformats.org/spreadsheetml/2006/main">
  <numFmts count="3">
    <numFmt numFmtId="0" formatCode="General"/>
    <numFmt numFmtId="59" formatCode="[$CAD]0.00"/>
    <numFmt numFmtId="60" formatCode="[$CAD]0.00;[Red][$CAD]0.00"/>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1"/>
      <color indexed="8"/>
      <name val="Helvetica Neue"/>
    </font>
    <font>
      <b val="1"/>
      <sz val="12"/>
      <color indexed="8"/>
      <name val="Helvetica Neue"/>
    </font>
    <font>
      <sz val="13"/>
      <color indexed="8"/>
      <name val="Helvetica Neue"/>
    </font>
    <font>
      <sz val="11"/>
      <color indexed="8"/>
      <name val="Helvetica Neue"/>
    </font>
    <font>
      <b val="1"/>
      <sz val="16"/>
      <color indexed="16"/>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5" fillId="4" borderId="1" applyNumberFormat="1" applyFont="1" applyFill="1" applyBorder="1" applyAlignment="1" applyProtection="0">
      <alignment vertical="top" wrapText="1"/>
    </xf>
    <xf numFmtId="49" fontId="6"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7" fillId="5" borderId="2" applyNumberFormat="1" applyFont="1" applyFill="1" applyBorder="1" applyAlignment="1" applyProtection="0">
      <alignment horizontal="right" vertical="top" wrapText="1" readingOrder="1"/>
    </xf>
    <xf numFmtId="59" fontId="8"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60" fontId="1" borderId="4" applyNumberFormat="1" applyFont="1" applyFill="0" applyBorder="1" applyAlignment="1" applyProtection="0">
      <alignment vertical="top" wrapText="1"/>
    </xf>
    <xf numFmtId="49" fontId="7" borderId="4" applyNumberFormat="1" applyFont="1" applyFill="0" applyBorder="1" applyAlignment="1" applyProtection="0">
      <alignment horizontal="left" vertical="top" wrapText="1" readingOrder="1"/>
    </xf>
    <xf numFmtId="0" fontId="9" borderId="4" applyNumberFormat="1" applyFont="1" applyFill="0" applyBorder="1" applyAlignment="1" applyProtection="0">
      <alignment horizontal="left" vertical="top" wrapText="1" readingOrder="1"/>
    </xf>
    <xf numFmtId="6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7" fillId="5" borderId="5" applyNumberFormat="1" applyFont="1" applyFill="1" applyBorder="1" applyAlignment="1" applyProtection="0">
      <alignment horizontal="right" vertical="top" wrapText="1" readingOrder="1"/>
    </xf>
    <xf numFmtId="59" fontId="8"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60" fontId="1" borderId="7" applyNumberFormat="1" applyFont="1" applyFill="0" applyBorder="1" applyAlignment="1" applyProtection="0">
      <alignment vertical="top" wrapText="1"/>
    </xf>
    <xf numFmtId="49" fontId="7" borderId="7" applyNumberFormat="1" applyFont="1" applyFill="0" applyBorder="1" applyAlignment="1" applyProtection="0">
      <alignment horizontal="left" vertical="top" wrapText="1" readingOrder="1"/>
    </xf>
    <xf numFmtId="0" fontId="9" borderId="7" applyNumberFormat="1" applyFont="1" applyFill="0" applyBorder="1" applyAlignment="1" applyProtection="0">
      <alignment horizontal="left" vertical="top" wrapText="1" readingOrder="1"/>
    </xf>
    <xf numFmtId="6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7" fillId="5" borderId="5" applyNumberFormat="1" applyFont="1" applyFill="1" applyBorder="1" applyAlignment="1" applyProtection="0">
      <alignment horizontal="left" vertical="top" wrapText="1" readingOrder="1"/>
    </xf>
    <xf numFmtId="60" fontId="8" borderId="6" applyNumberFormat="1" applyFont="1" applyFill="0" applyBorder="1" applyAlignment="1" applyProtection="0">
      <alignment vertical="top" wrapText="1"/>
    </xf>
    <xf numFmtId="60" fontId="7" borderId="7" applyNumberFormat="1" applyFont="1" applyFill="0" applyBorder="1" applyAlignment="1" applyProtection="0">
      <alignment horizontal="right" vertical="top" wrapText="1" readingOrder="1"/>
    </xf>
    <xf numFmtId="0" fontId="7" borderId="7" applyNumberFormat="0" applyFont="1" applyFill="0" applyBorder="1" applyAlignment="1" applyProtection="0">
      <alignment horizontal="left" vertical="top" wrapText="1" readingOrder="1"/>
    </xf>
    <xf numFmtId="0" fontId="7" fillId="5" borderId="5" applyNumberFormat="0"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9" fontId="0" borderId="7" applyNumberFormat="1" applyFont="1" applyFill="0" applyBorder="1" applyAlignment="1" applyProtection="0">
      <alignment vertical="top" wrapText="1"/>
    </xf>
    <xf numFmtId="0" fontId="7" fillId="5" borderId="5" applyNumberFormat="0" applyFont="1" applyFill="1" applyBorder="1" applyAlignment="1" applyProtection="0">
      <alignment horizontal="right" vertical="top" wrapText="1" readingOrder="1"/>
    </xf>
    <xf numFmtId="49" fontId="4"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00001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35</v>
      </c>
      <c r="C11" s="3"/>
      <c r="D11" s="3"/>
    </row>
    <row r="12">
      <c r="B12" s="4"/>
      <c r="C12" t="s" s="4">
        <v>36</v>
      </c>
      <c r="D12" t="s" s="5">
        <v>37</v>
      </c>
    </row>
  </sheetData>
  <mergeCells count="1">
    <mergeCell ref="B3:D3"/>
  </mergeCells>
  <hyperlinks>
    <hyperlink ref="D10" location="'_Example_20231110_Costco - 2023'!R2C1" tooltip="" display="_Example_20231110_Costco - 2023"/>
    <hyperlink ref="D12" location="'_Example_20231115_Japas - 20231'!R2C1" tooltip="" display="_Example_20231115_Japas - 20231"/>
  </hyperlinks>
</worksheet>
</file>

<file path=xl/worksheets/sheet2.xml><?xml version="1.0" encoding="utf-8"?>
<worksheet xmlns:r="http://schemas.openxmlformats.org/officeDocument/2006/relationships" xmlns="http://schemas.openxmlformats.org/spreadsheetml/2006/main">
  <dimension ref="A2:K1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3672" style="6" customWidth="1"/>
    <col min="2" max="2" width="16.3516" style="6" customWidth="1"/>
    <col min="3" max="3" width="5.22656" style="6" customWidth="1"/>
    <col min="4" max="11" width="16.3516" style="6" customWidth="1"/>
    <col min="12" max="16384" width="16.3516" style="6" customWidth="1"/>
  </cols>
  <sheetData>
    <row r="1" ht="27.65" customHeight="1">
      <c r="A1" t="s" s="7">
        <v>5</v>
      </c>
      <c r="B1" s="7"/>
      <c r="C1" s="7"/>
      <c r="D1" s="7"/>
      <c r="E1" s="7"/>
      <c r="F1" s="7"/>
      <c r="G1" s="7"/>
      <c r="H1" s="7"/>
      <c r="I1" s="7"/>
      <c r="J1" s="7"/>
      <c r="K1" s="7"/>
    </row>
    <row r="2" ht="23.2" customHeight="1">
      <c r="A2" t="s" s="8">
        <v>7</v>
      </c>
      <c r="B2" t="s" s="9">
        <v>8</v>
      </c>
      <c r="C2" t="s" s="8">
        <v>9</v>
      </c>
      <c r="D2" t="s" s="10">
        <v>10</v>
      </c>
      <c r="E2" t="s" s="8">
        <v>11</v>
      </c>
      <c r="F2" t="s" s="8">
        <v>12</v>
      </c>
      <c r="G2" t="s" s="8">
        <v>13</v>
      </c>
      <c r="H2" s="11"/>
      <c r="I2" s="11"/>
      <c r="J2" s="11"/>
      <c r="K2" s="11"/>
    </row>
    <row r="3" ht="27.55" customHeight="1">
      <c r="A3" t="s" s="12">
        <v>14</v>
      </c>
      <c r="B3" s="13">
        <v>16.49</v>
      </c>
      <c r="C3" s="14"/>
      <c r="D3" s="15">
        <f>IF(C3="H",ROUND(B3*J$3,2),B3)</f>
        <v>16.49</v>
      </c>
      <c r="E3" t="s" s="16">
        <v>15</v>
      </c>
      <c r="F3" s="17">
        <f>IF(E3="ALL",J$4,LEN(TRIM(E3))-LEN(SUBSTITUTE(TRIM(E3),",",""))+1)</f>
        <v>1</v>
      </c>
      <c r="G3" s="18">
        <f>D3/F3</f>
        <v>16.49</v>
      </c>
      <c r="H3" s="14"/>
      <c r="I3" t="s" s="19">
        <v>16</v>
      </c>
      <c r="J3" s="20">
        <v>1.13</v>
      </c>
      <c r="K3" s="14"/>
    </row>
    <row r="4" ht="27.35" customHeight="1">
      <c r="A4" t="s" s="21">
        <v>17</v>
      </c>
      <c r="B4" s="22">
        <v>15.99</v>
      </c>
      <c r="C4" t="s" s="23">
        <v>18</v>
      </c>
      <c r="D4" s="24">
        <f>IF(C4="H",ROUND(B4*J$3,2),B4)</f>
        <v>18.07</v>
      </c>
      <c r="E4" t="s" s="25">
        <v>19</v>
      </c>
      <c r="F4" s="26">
        <f>IF(E4="ALL",J$4,LEN(TRIM(E4))-LEN(SUBSTITUTE(TRIM(E4),",",""))+1)</f>
        <v>2</v>
      </c>
      <c r="G4" s="27">
        <f>D4/F4</f>
        <v>9.035</v>
      </c>
      <c r="H4" s="28"/>
      <c r="I4" t="s" s="23">
        <v>20</v>
      </c>
      <c r="J4" s="29">
        <v>3</v>
      </c>
      <c r="K4" s="28"/>
    </row>
    <row r="5" ht="27.35" customHeight="1">
      <c r="A5" t="s" s="21">
        <v>21</v>
      </c>
      <c r="B5" s="22">
        <v>66.06</v>
      </c>
      <c r="C5" s="28"/>
      <c r="D5" s="24">
        <f>IF(C5="H",ROUND(B5*J$3,2),B5)</f>
        <v>66.06</v>
      </c>
      <c r="E5" t="s" s="25">
        <v>19</v>
      </c>
      <c r="F5" s="26">
        <f>IF(E5="ALL",J$4,LEN(TRIM(E5))-LEN(SUBSTITUTE(TRIM(E5),",",""))+1)</f>
        <v>2</v>
      </c>
      <c r="G5" s="27">
        <f>D5/F5</f>
        <v>33.03</v>
      </c>
      <c r="H5" s="28"/>
      <c r="I5" t="s" s="23">
        <v>15</v>
      </c>
      <c r="J5" s="27">
        <f>SUMIF(E$3:E$14,"ALL",G$3:G$14)+SUMIF(E$3:E$14,"*"&amp;I5&amp;"*",G$3:G$14)</f>
        <v>145.168333333333</v>
      </c>
      <c r="K5" s="28"/>
    </row>
    <row r="6" ht="27.35" customHeight="1">
      <c r="A6" t="s" s="21">
        <v>22</v>
      </c>
      <c r="B6" s="22">
        <v>31.99</v>
      </c>
      <c r="C6" s="28"/>
      <c r="D6" s="24">
        <f>IF(C6="H",ROUND(B6*J$3,2),B6)</f>
        <v>31.99</v>
      </c>
      <c r="E6" t="s" s="23">
        <v>23</v>
      </c>
      <c r="F6" s="26">
        <f>IF(E6="ALL",J$4,LEN(TRIM(E6))-LEN(SUBSTITUTE(TRIM(E6),",",""))+1)</f>
        <v>3</v>
      </c>
      <c r="G6" s="27">
        <f>D6/F6</f>
        <v>10.6633333333333</v>
      </c>
      <c r="H6" s="28"/>
      <c r="I6" t="s" s="23">
        <v>24</v>
      </c>
      <c r="J6" s="27">
        <f>SUMIF(E$3:E$14,"ALL",G$3:G$14)+SUMIF(E$3:E$14,"*"&amp;I6&amp;"*",G$3:G$14)</f>
        <v>10.6633333333333</v>
      </c>
      <c r="K6" s="28"/>
    </row>
    <row r="7" ht="27.35" customHeight="1">
      <c r="A7" t="s" s="21">
        <v>25</v>
      </c>
      <c r="B7" s="22">
        <v>44.99</v>
      </c>
      <c r="C7" s="28"/>
      <c r="D7" s="24">
        <f>IF(C7="H",ROUND(B7*J$3,2),B7)</f>
        <v>44.99</v>
      </c>
      <c r="E7" t="s" s="25">
        <v>26</v>
      </c>
      <c r="F7" s="26">
        <f>IF(E7="ALL",J$4,LEN(TRIM(E7))-LEN(SUBSTITUTE(TRIM(E7),",",""))+1)</f>
        <v>1</v>
      </c>
      <c r="G7" s="27">
        <f>D7/F7</f>
        <v>44.99</v>
      </c>
      <c r="H7" s="28"/>
      <c r="I7" t="s" s="23">
        <v>26</v>
      </c>
      <c r="J7" s="27">
        <f>SUMIF(E$3:E$14,"ALL",G$3:G$14)+SUMIF(E$3:E$14,"*"&amp;I7&amp;"*",G$3:G$14)</f>
        <v>109.458333333333</v>
      </c>
      <c r="K7" s="28"/>
    </row>
    <row r="8" ht="27.35" customHeight="1">
      <c r="A8" t="s" s="21">
        <v>27</v>
      </c>
      <c r="B8" s="22">
        <v>-10</v>
      </c>
      <c r="C8" s="28"/>
      <c r="D8" s="24">
        <f>IF(C8="H",ROUND(B8*J$3,2),B8)</f>
        <v>-10</v>
      </c>
      <c r="E8" t="s" s="25">
        <v>26</v>
      </c>
      <c r="F8" s="26">
        <f>IF(E8="ALL",J$4,LEN(TRIM(E8))-LEN(SUBSTITUTE(TRIM(E8),",",""))+1)</f>
        <v>1</v>
      </c>
      <c r="G8" s="27">
        <f>D8/F8</f>
        <v>-10</v>
      </c>
      <c r="H8" s="28"/>
      <c r="I8" t="s" s="23">
        <v>28</v>
      </c>
      <c r="J8" s="27">
        <f>SUM(J5,J7,J6)</f>
        <v>265.289999999999</v>
      </c>
      <c r="K8" s="28"/>
    </row>
    <row r="9" ht="27.35" customHeight="1">
      <c r="A9" t="s" s="21">
        <v>29</v>
      </c>
      <c r="B9" s="22">
        <v>9.99</v>
      </c>
      <c r="C9" t="s" s="23">
        <v>18</v>
      </c>
      <c r="D9" s="24">
        <f>IF(C9="H",ROUND(B9*J$3,2),B9)</f>
        <v>11.29</v>
      </c>
      <c r="E9" t="s" s="25">
        <v>15</v>
      </c>
      <c r="F9" s="26">
        <f>IF(E9="ALL",J$4,LEN(TRIM(E9))-LEN(SUBSTITUTE(TRIM(E9),",",""))+1)</f>
        <v>1</v>
      </c>
      <c r="G9" s="27">
        <f>D9/F9</f>
        <v>11.29</v>
      </c>
      <c r="H9" s="28"/>
      <c r="I9" s="28"/>
      <c r="J9" s="28"/>
      <c r="K9" s="28"/>
    </row>
    <row r="10" ht="27.35" customHeight="1">
      <c r="A10" t="s" s="21">
        <v>30</v>
      </c>
      <c r="B10" s="22">
        <v>8.49</v>
      </c>
      <c r="C10" s="28"/>
      <c r="D10" s="24">
        <f>IF(C10="H",ROUND(B10*J$3,2),B10)</f>
        <v>8.49</v>
      </c>
      <c r="E10" t="s" s="25">
        <v>19</v>
      </c>
      <c r="F10" s="26">
        <f>IF(E10="ALL",J$4,LEN(TRIM(E10))-LEN(SUBSTITUTE(TRIM(E10),",",""))+1)</f>
        <v>2</v>
      </c>
      <c r="G10" s="27">
        <f>D10/F10</f>
        <v>4.245</v>
      </c>
      <c r="H10" s="28"/>
      <c r="I10" s="28"/>
      <c r="J10" s="30"/>
      <c r="K10" s="28"/>
    </row>
    <row r="11" ht="27.35" customHeight="1">
      <c r="A11" t="s" s="21">
        <v>31</v>
      </c>
      <c r="B11" s="22">
        <v>19.99</v>
      </c>
      <c r="C11" t="s" s="23">
        <v>18</v>
      </c>
      <c r="D11" s="24">
        <f>IF(C11="H",ROUND(B11*J$3,2),B11)</f>
        <v>22.59</v>
      </c>
      <c r="E11" t="s" s="25">
        <v>19</v>
      </c>
      <c r="F11" s="26">
        <f>IF(E11="ALL",J$4,LEN(TRIM(E11))-LEN(SUBSTITUTE(TRIM(E11),",",""))+1)</f>
        <v>2</v>
      </c>
      <c r="G11" s="27">
        <f>D11/F11</f>
        <v>11.295</v>
      </c>
      <c r="H11" s="28"/>
      <c r="I11" s="28"/>
      <c r="J11" s="28"/>
      <c r="K11" s="28"/>
    </row>
    <row r="12" ht="27.35" customHeight="1">
      <c r="A12" t="s" s="21">
        <v>32</v>
      </c>
      <c r="B12" s="22">
        <v>17.99</v>
      </c>
      <c r="C12" t="s" s="23">
        <v>18</v>
      </c>
      <c r="D12" s="24">
        <f>IF(C12="H",ROUND(B12*J$3,2),B12)</f>
        <v>20.33</v>
      </c>
      <c r="E12" t="s" s="25">
        <v>15</v>
      </c>
      <c r="F12" s="26">
        <f>IF(E12="ALL",J$4,LEN(TRIM(E12))-LEN(SUBSTITUTE(TRIM(E12),",",""))+1)</f>
        <v>1</v>
      </c>
      <c r="G12" s="27">
        <f>D12/F12</f>
        <v>20.33</v>
      </c>
      <c r="H12" s="28"/>
      <c r="I12" s="28"/>
      <c r="J12" s="28"/>
      <c r="K12" s="28"/>
    </row>
    <row r="13" ht="27.35" customHeight="1">
      <c r="A13" t="s" s="21">
        <v>33</v>
      </c>
      <c r="B13" s="22">
        <v>19.99</v>
      </c>
      <c r="C13" t="s" s="23">
        <v>18</v>
      </c>
      <c r="D13" s="24">
        <f>IF(C13="H",ROUND(B13*J$3,2),B13)</f>
        <v>22.59</v>
      </c>
      <c r="E13" t="s" s="25">
        <v>15</v>
      </c>
      <c r="F13" s="26">
        <f>IF(E13="ALL",J$4,LEN(TRIM(E13))-LEN(SUBSTITUTE(TRIM(E13),",",""))+1)</f>
        <v>1</v>
      </c>
      <c r="G13" s="27">
        <f>D13/F13</f>
        <v>22.59</v>
      </c>
      <c r="H13" s="28"/>
      <c r="I13" s="28"/>
      <c r="J13" s="28"/>
      <c r="K13" s="28"/>
    </row>
    <row r="14" ht="27.35" customHeight="1">
      <c r="A14" t="s" s="31">
        <v>34</v>
      </c>
      <c r="B14" s="22"/>
      <c r="C14" s="28"/>
      <c r="D14" s="24"/>
      <c r="E14" t="s" s="25">
        <v>19</v>
      </c>
      <c r="F14" s="26">
        <f>IF(E14="ALL",J$4,LEN(TRIM(E14))-LEN(SUBSTITUTE(TRIM(E14),",",""))+1)</f>
        <v>2</v>
      </c>
      <c r="G14" s="30">
        <v>6.2</v>
      </c>
      <c r="H14" s="28"/>
      <c r="I14" s="28"/>
      <c r="J14" s="28"/>
      <c r="K14" s="28"/>
    </row>
    <row r="15" ht="22.95" customHeight="1">
      <c r="A15" t="s" s="32">
        <v>28</v>
      </c>
      <c r="B15" s="33">
        <f>SUM(B3:B14)</f>
        <v>241.97</v>
      </c>
      <c r="C15" s="34"/>
      <c r="D15" s="34">
        <f>SUM(D3:D14)</f>
        <v>252.89</v>
      </c>
      <c r="E15" s="35"/>
      <c r="F15" s="28"/>
      <c r="G15" s="28"/>
      <c r="H15" s="28"/>
      <c r="I15" s="28"/>
      <c r="J15" s="28"/>
      <c r="K15" s="28"/>
    </row>
    <row r="16" ht="22.95" customHeight="1">
      <c r="A16" s="36"/>
      <c r="B16" s="33"/>
      <c r="C16" s="28"/>
      <c r="D16" s="24"/>
      <c r="E16" s="35"/>
      <c r="F16" s="28"/>
      <c r="G16" s="28"/>
      <c r="H16" s="28"/>
      <c r="I16" s="28"/>
      <c r="J16" s="28"/>
      <c r="K16" s="28"/>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L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3672" style="37" customWidth="1"/>
    <col min="2" max="2" width="16.3516" style="37" customWidth="1"/>
    <col min="3" max="3" width="5.22656" style="37" customWidth="1"/>
    <col min="4" max="4" width="14.8047" style="37" customWidth="1"/>
    <col min="5" max="12" width="16.3516" style="37" customWidth="1"/>
    <col min="13" max="16384" width="16.3516" style="37" customWidth="1"/>
  </cols>
  <sheetData>
    <row r="1" ht="27.65" customHeight="1">
      <c r="A1" t="s" s="7">
        <v>36</v>
      </c>
      <c r="B1" s="7"/>
      <c r="C1" s="7"/>
      <c r="D1" s="7"/>
      <c r="E1" s="7"/>
      <c r="F1" s="7"/>
      <c r="G1" s="7"/>
      <c r="H1" s="7"/>
      <c r="I1" s="7"/>
      <c r="J1" s="7"/>
      <c r="K1" s="7"/>
      <c r="L1" s="7"/>
    </row>
    <row r="2" ht="23.2" customHeight="1">
      <c r="A2" t="s" s="8">
        <v>7</v>
      </c>
      <c r="B2" t="s" s="9">
        <v>8</v>
      </c>
      <c r="C2" t="s" s="8">
        <v>9</v>
      </c>
      <c r="D2" t="s" s="8">
        <v>38</v>
      </c>
      <c r="E2" t="s" s="10">
        <v>10</v>
      </c>
      <c r="F2" t="s" s="8">
        <v>11</v>
      </c>
      <c r="G2" t="s" s="8">
        <v>12</v>
      </c>
      <c r="H2" t="s" s="8">
        <v>13</v>
      </c>
      <c r="I2" s="11"/>
      <c r="J2" s="11"/>
      <c r="K2" s="11"/>
      <c r="L2" s="11"/>
    </row>
    <row r="3" ht="27.55" customHeight="1">
      <c r="A3" t="s" s="12">
        <v>39</v>
      </c>
      <c r="B3" s="13">
        <v>11</v>
      </c>
      <c r="C3" t="s" s="19">
        <v>18</v>
      </c>
      <c r="D3" t="s" s="19">
        <v>40</v>
      </c>
      <c r="E3" s="15">
        <f>IF(C3="H",ROUND(B3*K$3,2),B3)</f>
        <v>12.43</v>
      </c>
      <c r="F3" t="s" s="16">
        <v>41</v>
      </c>
      <c r="G3" s="17">
        <f>IF(F3="ALL",K$4,LEN(TRIM(F3))-LEN(SUBSTITUTE(TRIM(F3),",",""))+1)</f>
        <v>2</v>
      </c>
      <c r="H3" s="18">
        <f>E3/G3</f>
        <v>6.215</v>
      </c>
      <c r="I3" s="14"/>
      <c r="J3" t="s" s="19">
        <v>16</v>
      </c>
      <c r="K3" s="20">
        <v>1.13</v>
      </c>
      <c r="L3" s="14"/>
    </row>
    <row r="4" ht="27.35" customHeight="1">
      <c r="A4" t="s" s="21">
        <v>42</v>
      </c>
      <c r="B4" s="22">
        <v>17</v>
      </c>
      <c r="C4" t="s" s="23">
        <v>18</v>
      </c>
      <c r="D4" t="s" s="23">
        <v>40</v>
      </c>
      <c r="E4" s="24">
        <f>IF(C4="H",ROUND(B4*K$3,2),B4)</f>
        <v>19.21</v>
      </c>
      <c r="F4" t="s" s="25">
        <v>15</v>
      </c>
      <c r="G4" s="26">
        <f>IF(F4="ALL",K$4,LEN(TRIM(F4))-LEN(SUBSTITUTE(TRIM(F4),",",""))+1)</f>
        <v>1</v>
      </c>
      <c r="H4" s="27">
        <f>E4/G4</f>
        <v>19.21</v>
      </c>
      <c r="I4" s="28"/>
      <c r="J4" t="s" s="23">
        <v>20</v>
      </c>
      <c r="K4" s="29">
        <v>2</v>
      </c>
      <c r="L4" s="28"/>
    </row>
    <row r="5" ht="27.35" customHeight="1">
      <c r="A5" t="s" s="21">
        <v>43</v>
      </c>
      <c r="B5" s="22">
        <v>12</v>
      </c>
      <c r="C5" t="s" s="23">
        <v>18</v>
      </c>
      <c r="D5" t="s" s="23">
        <v>40</v>
      </c>
      <c r="E5" s="24">
        <f>IF(C5="H",ROUND(B5*K$3,2),B5)</f>
        <v>13.56</v>
      </c>
      <c r="F5" t="s" s="25">
        <v>15</v>
      </c>
      <c r="G5" s="26">
        <f>IF(F5="ALL",K$4,LEN(TRIM(F5))-LEN(SUBSTITUTE(TRIM(F5),",",""))+1)</f>
        <v>1</v>
      </c>
      <c r="H5" s="27">
        <f>E5/G5</f>
        <v>13.56</v>
      </c>
      <c r="I5" s="28"/>
      <c r="J5" t="s" s="23">
        <v>44</v>
      </c>
      <c r="K5" s="38">
        <v>0.15</v>
      </c>
      <c r="L5" s="28"/>
    </row>
    <row r="6" ht="27.35" customHeight="1">
      <c r="A6" s="39"/>
      <c r="B6" s="22"/>
      <c r="C6" s="28"/>
      <c r="D6" s="28"/>
      <c r="E6" s="24">
        <f>IF(C6="H",ROUND(B6*K$3,2),B6)</f>
        <v>0</v>
      </c>
      <c r="F6" s="28"/>
      <c r="G6" s="26">
        <f>IF(F6="ALL",K$4,LEN(TRIM(F6))-LEN(SUBSTITUTE(TRIM(F6),",",""))+1)</f>
        <v>1</v>
      </c>
      <c r="H6" s="27">
        <f>E6/G6</f>
        <v>0</v>
      </c>
      <c r="I6" s="28"/>
      <c r="J6" t="s" s="40">
        <v>45</v>
      </c>
      <c r="K6" s="28"/>
      <c r="L6" s="28"/>
    </row>
    <row r="7" ht="27.35" customHeight="1">
      <c r="A7" s="39"/>
      <c r="B7" s="22"/>
      <c r="C7" s="28"/>
      <c r="D7" s="28"/>
      <c r="E7" s="24">
        <f>IF(C7="H",ROUND(B7*K$3,2),B7)</f>
        <v>0</v>
      </c>
      <c r="F7" s="35"/>
      <c r="G7" s="26">
        <f>IF(F7="ALL",K$4,LEN(TRIM(F7))-LEN(SUBSTITUTE(TRIM(F7),",",""))+1)</f>
        <v>1</v>
      </c>
      <c r="H7" s="27">
        <f>E7/G7</f>
        <v>0</v>
      </c>
      <c r="I7" s="28"/>
      <c r="J7" t="s" s="23">
        <v>15</v>
      </c>
      <c r="K7" s="30">
        <f>(SUMIF(F$3:F$8,"ALL",H$3:H$8)+SUMIF(F$3:F$8,"*"&amp;J7&amp;"*",H$3:H$8))*(1+K$5)</f>
        <v>44.83275</v>
      </c>
      <c r="L7" s="28"/>
    </row>
    <row r="8" ht="27.35" customHeight="1">
      <c r="A8" s="39"/>
      <c r="B8" s="22"/>
      <c r="C8" s="28"/>
      <c r="D8" s="28"/>
      <c r="E8" s="24">
        <f>IF(C8="H",ROUND(B8*K$3,2),B8)</f>
        <v>0</v>
      </c>
      <c r="F8" s="35"/>
      <c r="G8" s="26">
        <f>IF(F8="ALL",K$4,LEN(TRIM(F8))-LEN(SUBSTITUTE(TRIM(F8),",",""))+1)</f>
        <v>1</v>
      </c>
      <c r="H8" s="27">
        <f>E8/G8</f>
        <v>0</v>
      </c>
      <c r="I8" s="28"/>
      <c r="J8" t="s" s="23">
        <v>46</v>
      </c>
      <c r="K8" s="30">
        <f>(SUMIF(F$3:F$8,"ALL",H$3:H$8)+SUMIF(F$3:F$8,"*"&amp;J8&amp;"*",H$3:H$8))*(1+K$5)</f>
        <v>7.14725</v>
      </c>
      <c r="L8" s="28"/>
    </row>
    <row r="9" ht="22.95" customHeight="1">
      <c r="A9" t="s" s="32">
        <v>28</v>
      </c>
      <c r="B9" s="33">
        <f>SUM(B3:B8)</f>
        <v>40</v>
      </c>
      <c r="C9" s="34"/>
      <c r="D9" s="34"/>
      <c r="E9" s="34">
        <f>SUM(E3:E8)</f>
        <v>45.2</v>
      </c>
      <c r="F9" s="35"/>
      <c r="G9" s="28"/>
      <c r="H9" s="28"/>
      <c r="I9" s="28"/>
      <c r="J9" s="28"/>
      <c r="K9" s="30"/>
      <c r="L9" s="28"/>
    </row>
    <row r="10" ht="22.95" customHeight="1">
      <c r="A10" s="36"/>
      <c r="B10" s="33"/>
      <c r="C10" s="28"/>
      <c r="D10" s="28"/>
      <c r="E10" s="24"/>
      <c r="F10" s="35"/>
      <c r="G10" s="28"/>
      <c r="H10" s="28"/>
      <c r="I10" s="28"/>
      <c r="J10" t="s" s="23">
        <v>28</v>
      </c>
      <c r="K10" s="30">
        <f>SUM(K6:K9)</f>
        <v>51.98</v>
      </c>
      <c r="L10" s="28"/>
    </row>
  </sheetData>
  <mergeCells count="1">
    <mergeCell ref="A1:L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