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ungbx/Documents/Crystal Radio/"/>
    </mc:Choice>
  </mc:AlternateContent>
  <xr:revisionPtr revIDLastSave="0" documentId="13_ncr:1_{41A5517B-2B4B-DC45-BD95-7D18E4FB05A4}" xr6:coauthVersionLast="47" xr6:coauthVersionMax="47" xr10:uidLastSave="{00000000-0000-0000-0000-000000000000}"/>
  <bookViews>
    <workbookView xWindow="13680" yWindow="7120" windowWidth="34140" windowHeight="19240" xr2:uid="{6F85C3B2-967E-2643-BBE0-1E88CB781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20" i="1"/>
  <c r="G18" i="1"/>
  <c r="I20" i="1"/>
  <c r="H20" i="1"/>
  <c r="I18" i="1"/>
  <c r="H18" i="1"/>
  <c r="H15" i="1"/>
  <c r="I15" i="1"/>
  <c r="E4" i="1"/>
  <c r="E5" i="1" s="1"/>
  <c r="C5" i="1" s="1"/>
</calcChain>
</file>

<file path=xl/sharedStrings.xml><?xml version="1.0" encoding="utf-8"?>
<sst xmlns="http://schemas.openxmlformats.org/spreadsheetml/2006/main" count="25" uniqueCount="18">
  <si>
    <t>Calculate  Inductance</t>
  </si>
  <si>
    <t>F (Khz)</t>
  </si>
  <si>
    <t>C(pf)</t>
  </si>
  <si>
    <t>L(μH)</t>
  </si>
  <si>
    <t>Stray C(pf)</t>
  </si>
  <si>
    <t>Min. C (pf)</t>
  </si>
  <si>
    <t>Max. C (pf)</t>
  </si>
  <si>
    <t>Band</t>
  </si>
  <si>
    <t>Max. F（KHz）</t>
  </si>
  <si>
    <t>Min. F（KHz）</t>
  </si>
  <si>
    <t>FM</t>
  </si>
  <si>
    <t>AM</t>
  </si>
  <si>
    <t>SW</t>
  </si>
  <si>
    <t>Mid. F(Khz)</t>
  </si>
  <si>
    <t>Min. F（MHz）</t>
  </si>
  <si>
    <t>Mid. F(Mhz)</t>
  </si>
  <si>
    <t>Max. F（MHz）</t>
  </si>
  <si>
    <t>Resonance Frequency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</si>
</sst>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"/>
    <numFmt numFmtId="165" formatCode="0.00_ "/>
    <numFmt numFmtId="166" formatCode="0.0"/>
  </numFmts>
  <fonts count="7">
    <font>
      <sz val="12"/>
      <color theme="1"/>
      <name val="Calibri"/>
      <family val="2"/>
      <scheme val="minor"/>
    </font>
    <font>
      <b/>
      <sz val="12"/>
      <color rgb="FF0000D4"/>
      <name val="宋体"/>
      <charset val="134"/>
    </font>
    <font>
      <b/>
      <i/>
      <sz val="12"/>
      <color rgb="FFFF0000"/>
      <name val="宋体"/>
      <charset val="134"/>
    </font>
    <font>
      <b/>
      <sz val="12"/>
      <color rgb="FF7030A0"/>
      <name val="宋体"/>
      <charset val="134"/>
    </font>
    <font>
      <b/>
      <i/>
      <sz val="12"/>
      <color rgb="FF0000D4"/>
      <name val="宋体"/>
      <charset val="134"/>
    </font>
    <font>
      <b/>
      <sz val="14"/>
      <color rgb="FF7030A0"/>
      <name val="宋体"/>
      <charset val="134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92CDDC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textRotation="255" wrapText="1"/>
    </xf>
    <xf numFmtId="164" fontId="1" fillId="3" borderId="7" xfId="0" applyNumberFormat="1" applyFont="1" applyFill="1" applyBorder="1" applyAlignment="1" applyProtection="1">
      <alignment horizontal="center" vertical="center" shrinkToFit="1"/>
      <protection locked="0"/>
    </xf>
    <xf numFmtId="164" fontId="1" fillId="3" borderId="8" xfId="0" applyNumberFormat="1" applyFont="1" applyFill="1" applyBorder="1" applyAlignment="1" applyProtection="1">
      <alignment horizontal="center" vertical="center" shrinkToFit="1"/>
      <protection locked="0"/>
    </xf>
    <xf numFmtId="165" fontId="1" fillId="3" borderId="10" xfId="0" applyNumberFormat="1" applyFont="1" applyFill="1" applyBorder="1" applyAlignment="1" applyProtection="1">
      <alignment horizontal="center" vertical="center" shrinkToFit="1"/>
      <protection locked="0"/>
    </xf>
    <xf numFmtId="164" fontId="2" fillId="3" borderId="4" xfId="0" applyNumberFormat="1" applyFont="1" applyFill="1" applyBorder="1" applyAlignment="1">
      <alignment horizontal="center" vertical="center" shrinkToFit="1"/>
    </xf>
    <xf numFmtId="164" fontId="3" fillId="3" borderId="5" xfId="0" applyNumberFormat="1" applyFont="1" applyFill="1" applyBorder="1" applyAlignment="1" applyProtection="1">
      <alignment horizontal="center" vertical="center" shrinkToFit="1"/>
      <protection locked="0"/>
    </xf>
    <xf numFmtId="165" fontId="1" fillId="3" borderId="6" xfId="0" applyNumberFormat="1" applyFont="1" applyFill="1" applyBorder="1" applyAlignment="1" applyProtection="1">
      <alignment horizontal="center" vertical="center" shrinkToFit="1"/>
      <protection locked="0"/>
    </xf>
    <xf numFmtId="164" fontId="1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5" fontId="1" fillId="3" borderId="7" xfId="0" applyNumberFormat="1" applyFont="1" applyFill="1" applyBorder="1" applyAlignment="1" applyProtection="1">
      <alignment horizontal="center" vertical="center" shrinkToFit="1"/>
      <protection locked="0"/>
    </xf>
    <xf numFmtId="164" fontId="2" fillId="3" borderId="8" xfId="0" applyNumberFormat="1" applyFont="1" applyFill="1" applyBorder="1" applyAlignment="1">
      <alignment horizontal="center" vertical="center" shrinkToFit="1"/>
    </xf>
    <xf numFmtId="165" fontId="2" fillId="3" borderId="9" xfId="0" applyNumberFormat="1" applyFont="1" applyFill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 wrapText="1"/>
    </xf>
    <xf numFmtId="165" fontId="1" fillId="3" borderId="0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 applyFill="1"/>
    <xf numFmtId="164" fontId="1" fillId="0" borderId="0" xfId="0" applyNumberFormat="1" applyFont="1" applyFill="1" applyAlignment="1">
      <alignment horizontal="center" vertical="center" textRotation="255" wrapText="1"/>
    </xf>
    <xf numFmtId="164" fontId="2" fillId="0" borderId="0" xfId="0" applyNumberFormat="1" applyFont="1" applyFill="1" applyBorder="1" applyAlignment="1">
      <alignment horizontal="center" vertical="center" shrinkToFit="1"/>
    </xf>
    <xf numFmtId="16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165" fontId="1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6" fontId="2" fillId="3" borderId="8" xfId="0" applyNumberFormat="1" applyFont="1" applyFill="1" applyBorder="1" applyAlignment="1">
      <alignment horizontal="center" vertical="center" shrinkToFit="1"/>
    </xf>
    <xf numFmtId="164" fontId="5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0" fontId="6" fillId="0" borderId="0" xfId="0" applyFon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436D-EC55-524D-A5CD-39F19E6ABED1}">
  <dimension ref="B1:I20"/>
  <sheetViews>
    <sheetView tabSelected="1" topLeftCell="A10" zoomScale="230" zoomScaleNormal="230" workbookViewId="0">
      <selection activeCell="D12" sqref="D12:G12"/>
    </sheetView>
  </sheetViews>
  <sheetFormatPr baseColWidth="10" defaultRowHeight="16"/>
  <cols>
    <col min="1" max="1" width="16.5" customWidth="1"/>
    <col min="10" max="10" width="20.33203125" customWidth="1"/>
  </cols>
  <sheetData>
    <row r="1" spans="2:9" ht="17" thickBot="1">
      <c r="B1" s="1"/>
      <c r="C1" s="1"/>
      <c r="D1" s="1"/>
      <c r="E1" s="1"/>
      <c r="F1" s="1"/>
      <c r="G1" s="1"/>
      <c r="H1" s="1"/>
    </row>
    <row r="2" spans="2:9" ht="17" thickBot="1">
      <c r="B2" s="1"/>
      <c r="C2" s="24" t="s">
        <v>0</v>
      </c>
      <c r="D2" s="25"/>
      <c r="E2" s="25"/>
      <c r="F2" s="26"/>
      <c r="G2" s="17"/>
      <c r="H2" s="17"/>
    </row>
    <row r="3" spans="2:9" ht="33" thickBot="1">
      <c r="B3" s="1"/>
      <c r="C3" s="2" t="s">
        <v>1</v>
      </c>
      <c r="D3" s="3" t="s">
        <v>2</v>
      </c>
      <c r="E3" s="3" t="s">
        <v>3</v>
      </c>
      <c r="F3" s="4" t="s">
        <v>4</v>
      </c>
      <c r="G3" s="17"/>
      <c r="H3" s="17"/>
    </row>
    <row r="4" spans="2:9" ht="17" thickBot="1">
      <c r="B4" s="5"/>
      <c r="C4" s="6">
        <v>535</v>
      </c>
      <c r="D4" s="7">
        <v>340</v>
      </c>
      <c r="E4" s="16">
        <f>10^12/(4*(PI()*C4)^2*(D4+F4))</f>
        <v>256.51549503681167</v>
      </c>
      <c r="F4" s="8">
        <v>5</v>
      </c>
      <c r="G4" s="18"/>
      <c r="H4" s="18"/>
    </row>
    <row r="5" spans="2:9" ht="17" thickBot="1">
      <c r="B5" s="5"/>
      <c r="C5" s="9">
        <f>(1/(2*PI()*(E5/10^6*(D5+F5)/10^12)^0.5))/10^3</f>
        <v>1987.4367914477182</v>
      </c>
      <c r="D5" s="10">
        <v>20</v>
      </c>
      <c r="E5" s="10">
        <f>E4</f>
        <v>256.51549503681167</v>
      </c>
      <c r="F5" s="11">
        <v>5</v>
      </c>
      <c r="G5" s="18"/>
      <c r="H5" s="18"/>
    </row>
    <row r="6" spans="2:9" s="19" customFormat="1">
      <c r="B6" s="20"/>
      <c r="C6" s="21"/>
      <c r="D6" s="22"/>
      <c r="E6" s="22"/>
      <c r="F6" s="23"/>
      <c r="G6" s="23"/>
      <c r="H6" s="23"/>
    </row>
    <row r="7" spans="2:9" s="19" customFormat="1">
      <c r="B7" s="20"/>
      <c r="C7" s="21"/>
      <c r="D7" s="22"/>
      <c r="E7" s="22"/>
      <c r="F7" s="23"/>
      <c r="G7" s="23"/>
      <c r="H7" s="23"/>
    </row>
    <row r="8" spans="2:9" s="19" customFormat="1">
      <c r="B8" s="20"/>
      <c r="C8" s="21"/>
      <c r="D8" s="22"/>
      <c r="E8" s="22"/>
      <c r="F8" s="23"/>
      <c r="G8" s="23"/>
      <c r="H8" s="23"/>
    </row>
    <row r="9" spans="2:9" s="19" customFormat="1">
      <c r="B9" s="20"/>
      <c r="C9" s="21"/>
      <c r="D9" s="22"/>
      <c r="E9" s="22"/>
      <c r="F9" s="23"/>
      <c r="G9" s="23"/>
      <c r="H9" s="23"/>
    </row>
    <row r="10" spans="2:9" s="19" customFormat="1">
      <c r="B10" s="20"/>
      <c r="C10" s="21"/>
      <c r="D10" s="22"/>
      <c r="E10" s="22"/>
      <c r="F10" s="23"/>
      <c r="G10" s="23"/>
      <c r="H10" s="23"/>
    </row>
    <row r="11" spans="2:9" s="19" customFormat="1">
      <c r="B11" s="20"/>
      <c r="C11" s="21"/>
      <c r="D11" s="22"/>
      <c r="E11" s="22"/>
      <c r="F11" s="23"/>
      <c r="G11" s="23"/>
      <c r="H11" s="23"/>
    </row>
    <row r="12" spans="2:9" s="19" customFormat="1" ht="22" customHeight="1">
      <c r="B12" s="20"/>
      <c r="C12" s="21"/>
      <c r="D12" s="28" t="s">
        <v>17</v>
      </c>
      <c r="E12" s="29"/>
      <c r="F12" s="29"/>
      <c r="G12" s="29"/>
      <c r="H12" s="23"/>
    </row>
    <row r="13" spans="2:9">
      <c r="B13" s="5"/>
      <c r="C13" s="12"/>
      <c r="D13" s="13"/>
      <c r="E13" s="12"/>
      <c r="F13" s="12"/>
      <c r="G13" s="12"/>
      <c r="H13" s="12"/>
    </row>
    <row r="14" spans="2:9" ht="33" thickBot="1">
      <c r="B14" s="2" t="s">
        <v>7</v>
      </c>
      <c r="C14" s="2" t="s">
        <v>3</v>
      </c>
      <c r="D14" s="3" t="s">
        <v>5</v>
      </c>
      <c r="E14" s="3" t="s">
        <v>6</v>
      </c>
      <c r="F14" s="4" t="s">
        <v>4</v>
      </c>
      <c r="G14" s="3" t="s">
        <v>9</v>
      </c>
      <c r="H14" s="3" t="s">
        <v>13</v>
      </c>
      <c r="I14" s="3" t="s">
        <v>8</v>
      </c>
    </row>
    <row r="15" spans="2:9">
      <c r="B15" s="14" t="s">
        <v>11</v>
      </c>
      <c r="C15" s="14">
        <v>250</v>
      </c>
      <c r="D15" s="7">
        <v>20</v>
      </c>
      <c r="E15" s="7">
        <v>350</v>
      </c>
      <c r="F15" s="8">
        <v>5</v>
      </c>
      <c r="G15" s="15">
        <f>(1/(2*PI()*($C15/10^6*($E15+$F15)/10^12)^0.5))/10^3</f>
        <v>534.23944529395601</v>
      </c>
      <c r="H15" s="15">
        <f>(1/(2*PI()*($C15/10^6*(AVERAGE($D15,$E15)+$F15)/10^12)^0.5))/10^3</f>
        <v>730.25296137109342</v>
      </c>
      <c r="I15" s="15">
        <f>(1/(2*PI()*($C15/10^6*($D15+$F15)/10^12)^0.5))/10^3</f>
        <v>2013.1684841794815</v>
      </c>
    </row>
    <row r="16" spans="2:9">
      <c r="B16" s="14"/>
      <c r="C16" s="14"/>
      <c r="D16" s="7"/>
      <c r="E16" s="7"/>
      <c r="F16" s="8"/>
      <c r="G16" s="15"/>
      <c r="H16" s="15"/>
      <c r="I16" s="15"/>
    </row>
    <row r="17" spans="2:9" ht="33" thickBot="1">
      <c r="B17" s="2" t="s">
        <v>7</v>
      </c>
      <c r="C17" s="2" t="s">
        <v>3</v>
      </c>
      <c r="D17" s="3" t="s">
        <v>5</v>
      </c>
      <c r="E17" s="3" t="s">
        <v>6</v>
      </c>
      <c r="F17" s="4" t="s">
        <v>4</v>
      </c>
      <c r="G17" s="3" t="s">
        <v>14</v>
      </c>
      <c r="H17" s="3" t="s">
        <v>15</v>
      </c>
      <c r="I17" s="3" t="s">
        <v>16</v>
      </c>
    </row>
    <row r="18" spans="2:9">
      <c r="B18" s="14" t="s">
        <v>12</v>
      </c>
      <c r="C18" s="14">
        <v>3</v>
      </c>
      <c r="D18" s="7">
        <v>20</v>
      </c>
      <c r="E18" s="7">
        <v>350</v>
      </c>
      <c r="F18" s="8">
        <v>5</v>
      </c>
      <c r="G18" s="27">
        <f>(1/(2*PI()*($C18/10^6*($E18+$F18)/10^12)^0.5))/10^6</f>
        <v>4.8769165882757797</v>
      </c>
      <c r="H18" s="27">
        <f>(1/(2*PI()*($C18/10^6*(AVERAGE($D18,$E18)+$F18)/10^12)^0.5))/10^6</f>
        <v>6.6662669937982741</v>
      </c>
      <c r="I18" s="27">
        <f>(1/(2*PI()*($C18/10^6*($D18+$F18)/10^12)^0.5))/10^6</f>
        <v>18.377629847393067</v>
      </c>
    </row>
    <row r="19" spans="2:9">
      <c r="B19" s="14"/>
      <c r="C19" s="14"/>
      <c r="D19" s="7"/>
      <c r="E19" s="7"/>
      <c r="F19" s="8"/>
      <c r="G19" s="27"/>
      <c r="H19" s="27"/>
      <c r="I19" s="27"/>
    </row>
    <row r="20" spans="2:9">
      <c r="B20" s="14" t="s">
        <v>10</v>
      </c>
      <c r="C20" s="14">
        <v>0.3</v>
      </c>
      <c r="D20" s="7">
        <v>2</v>
      </c>
      <c r="E20" s="7">
        <v>25</v>
      </c>
      <c r="F20" s="8">
        <v>1</v>
      </c>
      <c r="G20" s="27">
        <f>(1/(2*PI()*($C20/10^6*($E20+$F20)/10^12)^0.5))/10^6</f>
        <v>56.98661101250287</v>
      </c>
      <c r="H20" s="27">
        <f>(1/(2*PI()*($C20/10^6*(AVERAGE($D20,$E20)+$F20)/10^12)^0.5))/10^6</f>
        <v>76.308954462558589</v>
      </c>
      <c r="I20" s="27">
        <f>(1/(2*PI()*($C20/10^6*($D20+$F20)/10^12)^0.5))/10^6</f>
        <v>167.76404034829011</v>
      </c>
    </row>
  </sheetData>
  <mergeCells count="2">
    <mergeCell ref="C2:F2"/>
    <mergeCell ref="D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2021-08-08T04:17:41Z</dcterms:created>
  <dcterms:modified xsi:type="dcterms:W3CDTF">2021-08-22T10:25:24Z</dcterms:modified>
</cp:coreProperties>
</file>