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36V APP\Matrials-Information\Nois.xu\Battery-App-Function\"/>
    </mc:Choice>
  </mc:AlternateContent>
  <bookViews>
    <workbookView xWindow="0" yWindow="0" windowWidth="28800" windowHeight="12435" activeTab="2"/>
  </bookViews>
  <sheets>
    <sheet name="Id Define" sheetId="7" r:id="rId1"/>
    <sheet name="APP Command new checksum" sheetId="6" r:id="rId2"/>
    <sheet name="Data Precision Define" sheetId="5" r:id="rId3"/>
    <sheet name="Background Command" sheetId="4" r:id="rId4"/>
  </sheets>
  <calcPr calcId="152511"/>
</workbook>
</file>

<file path=xl/calcChain.xml><?xml version="1.0" encoding="utf-8"?>
<calcChain xmlns="http://schemas.openxmlformats.org/spreadsheetml/2006/main">
  <c r="M11" i="5" l="1"/>
  <c r="M3" i="5"/>
  <c r="N3" i="5" s="1"/>
  <c r="O3" i="5" s="1"/>
  <c r="M4" i="5"/>
  <c r="N4" i="5" s="1"/>
  <c r="O4" i="5" s="1"/>
  <c r="M7" i="5"/>
  <c r="N7" i="5" s="1"/>
  <c r="O7" i="5" s="1"/>
  <c r="N11" i="5"/>
  <c r="O11" i="5" s="1"/>
  <c r="R86" i="6" l="1"/>
  <c r="AB89" i="6" l="1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AC89" i="6" s="1"/>
  <c r="AC88" i="6" s="1"/>
  <c r="L89" i="6"/>
  <c r="R27" i="6"/>
  <c r="Q27" i="6"/>
  <c r="P27" i="6"/>
  <c r="O27" i="6"/>
  <c r="N27" i="6"/>
  <c r="M27" i="6"/>
  <c r="L27" i="6"/>
  <c r="R25" i="6"/>
  <c r="Q25" i="6"/>
  <c r="P25" i="6"/>
  <c r="O25" i="6"/>
  <c r="N25" i="6"/>
  <c r="M25" i="6"/>
  <c r="L25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R171" i="6"/>
  <c r="Q171" i="6"/>
  <c r="P171" i="6"/>
  <c r="O171" i="6"/>
  <c r="N171" i="6"/>
  <c r="M171" i="6"/>
  <c r="L171" i="6"/>
  <c r="R169" i="6"/>
  <c r="Q169" i="6"/>
  <c r="P169" i="6"/>
  <c r="O169" i="6"/>
  <c r="N169" i="6"/>
  <c r="M169" i="6"/>
  <c r="L169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R73" i="6"/>
  <c r="S25" i="6" l="1"/>
  <c r="S24" i="6" s="1"/>
  <c r="AC22" i="6"/>
  <c r="AC21" i="6" s="1"/>
  <c r="S27" i="6"/>
  <c r="S26" i="6" s="1"/>
  <c r="AC166" i="6"/>
  <c r="AC165" i="6" s="1"/>
  <c r="S171" i="6"/>
  <c r="S170" i="6" s="1"/>
  <c r="S169" i="6"/>
  <c r="S168" i="6" s="1"/>
  <c r="Q163" i="6"/>
  <c r="P163" i="6"/>
  <c r="O163" i="6"/>
  <c r="N163" i="6"/>
  <c r="M163" i="6"/>
  <c r="L163" i="6"/>
  <c r="Q161" i="6"/>
  <c r="P161" i="6"/>
  <c r="O161" i="6"/>
  <c r="N161" i="6"/>
  <c r="M161" i="6"/>
  <c r="L16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Q138" i="6"/>
  <c r="P138" i="6"/>
  <c r="O138" i="6"/>
  <c r="N138" i="6"/>
  <c r="M138" i="6"/>
  <c r="L138" i="6"/>
  <c r="U133" i="6"/>
  <c r="T133" i="6"/>
  <c r="S133" i="6"/>
  <c r="R133" i="6"/>
  <c r="Q133" i="6"/>
  <c r="P133" i="6"/>
  <c r="O133" i="6"/>
  <c r="N133" i="6"/>
  <c r="M133" i="6"/>
  <c r="L133" i="6"/>
  <c r="Q130" i="6"/>
  <c r="P130" i="6"/>
  <c r="O130" i="6"/>
  <c r="N130" i="6"/>
  <c r="M130" i="6"/>
  <c r="L130" i="6"/>
  <c r="S103" i="6"/>
  <c r="R103" i="6"/>
  <c r="Q103" i="6"/>
  <c r="P103" i="6"/>
  <c r="O103" i="6"/>
  <c r="N103" i="6"/>
  <c r="M103" i="6"/>
  <c r="L103" i="6"/>
  <c r="Q100" i="6"/>
  <c r="P100" i="6"/>
  <c r="O100" i="6"/>
  <c r="N100" i="6"/>
  <c r="M100" i="6"/>
  <c r="L100" i="6"/>
  <c r="Q86" i="6"/>
  <c r="P86" i="6"/>
  <c r="O86" i="6"/>
  <c r="N86" i="6"/>
  <c r="M86" i="6"/>
  <c r="L86" i="6"/>
  <c r="R83" i="6"/>
  <c r="Q83" i="6"/>
  <c r="P83" i="6"/>
  <c r="O83" i="6"/>
  <c r="N83" i="6"/>
  <c r="M83" i="6"/>
  <c r="L83" i="6"/>
  <c r="R81" i="6"/>
  <c r="Q81" i="6"/>
  <c r="P81" i="6"/>
  <c r="O81" i="6"/>
  <c r="N81" i="6"/>
  <c r="M81" i="6"/>
  <c r="L81" i="6"/>
  <c r="Q78" i="6"/>
  <c r="P78" i="6"/>
  <c r="O78" i="6"/>
  <c r="N78" i="6"/>
  <c r="M78" i="6"/>
  <c r="L78" i="6"/>
  <c r="R75" i="6"/>
  <c r="Q75" i="6"/>
  <c r="P75" i="6"/>
  <c r="O75" i="6"/>
  <c r="N75" i="6"/>
  <c r="M75" i="6"/>
  <c r="L75" i="6"/>
  <c r="Q73" i="6"/>
  <c r="P73" i="6"/>
  <c r="O73" i="6"/>
  <c r="N73" i="6"/>
  <c r="M73" i="6"/>
  <c r="L73" i="6"/>
  <c r="Q70" i="6"/>
  <c r="P70" i="6"/>
  <c r="O70" i="6"/>
  <c r="N70" i="6"/>
  <c r="M70" i="6"/>
  <c r="L70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Q63" i="6"/>
  <c r="P63" i="6"/>
  <c r="O63" i="6"/>
  <c r="N63" i="6"/>
  <c r="M63" i="6"/>
  <c r="L63" i="6"/>
  <c r="R37" i="6"/>
  <c r="Q37" i="6"/>
  <c r="P37" i="6"/>
  <c r="O37" i="6"/>
  <c r="N37" i="6"/>
  <c r="M37" i="6"/>
  <c r="L37" i="6"/>
  <c r="R35" i="6"/>
  <c r="Q35" i="6"/>
  <c r="P35" i="6"/>
  <c r="O35" i="6"/>
  <c r="N35" i="6"/>
  <c r="M35" i="6"/>
  <c r="L35" i="6"/>
  <c r="Q32" i="6"/>
  <c r="P32" i="6"/>
  <c r="O32" i="6"/>
  <c r="N32" i="6"/>
  <c r="M32" i="6"/>
  <c r="L32" i="6"/>
  <c r="R19" i="6"/>
  <c r="Q19" i="6"/>
  <c r="P19" i="6"/>
  <c r="O19" i="6"/>
  <c r="N19" i="6"/>
  <c r="M19" i="6"/>
  <c r="L19" i="6"/>
  <c r="R17" i="6"/>
  <c r="Q17" i="6"/>
  <c r="P17" i="6"/>
  <c r="O17" i="6"/>
  <c r="N17" i="6"/>
  <c r="M17" i="6"/>
  <c r="L17" i="6"/>
  <c r="R14" i="6"/>
  <c r="Q14" i="6"/>
  <c r="P14" i="6"/>
  <c r="O14" i="6"/>
  <c r="N14" i="6"/>
  <c r="M14" i="6"/>
  <c r="L14" i="6"/>
  <c r="R12" i="6"/>
  <c r="Q12" i="6"/>
  <c r="P12" i="6"/>
  <c r="O12" i="6"/>
  <c r="N12" i="6"/>
  <c r="M12" i="6"/>
  <c r="L12" i="6"/>
  <c r="R8" i="6"/>
  <c r="Q8" i="6"/>
  <c r="P8" i="6"/>
  <c r="O8" i="6"/>
  <c r="N8" i="6"/>
  <c r="M8" i="6"/>
  <c r="L8" i="6"/>
  <c r="R6" i="6"/>
  <c r="Q6" i="6"/>
  <c r="P6" i="6"/>
  <c r="O6" i="6"/>
  <c r="N6" i="6"/>
  <c r="M6" i="6"/>
  <c r="L6" i="6"/>
  <c r="Q3" i="6"/>
  <c r="P3" i="6"/>
  <c r="O3" i="6"/>
  <c r="N3" i="6"/>
  <c r="M3" i="6"/>
  <c r="L3" i="6"/>
  <c r="S73" i="6" l="1"/>
  <c r="S72" i="6" s="1"/>
  <c r="S6" i="6"/>
  <c r="S5" i="6" s="1"/>
  <c r="S12" i="6"/>
  <c r="S11" i="6" s="1"/>
  <c r="S17" i="6"/>
  <c r="S16" i="6" s="1"/>
  <c r="R32" i="6"/>
  <c r="R31" i="6" s="1"/>
  <c r="S37" i="6"/>
  <c r="S36" i="6" s="1"/>
  <c r="AA66" i="6"/>
  <c r="AA65" i="6" s="1"/>
  <c r="R78" i="6"/>
  <c r="R77" i="6" s="1"/>
  <c r="S83" i="6"/>
  <c r="S82" i="6" s="1"/>
  <c r="R100" i="6"/>
  <c r="R99" i="6" s="1"/>
  <c r="R130" i="6"/>
  <c r="R129" i="6" s="1"/>
  <c r="R138" i="6"/>
  <c r="R137" i="6" s="1"/>
  <c r="S14" i="6"/>
  <c r="S13" i="6" s="1"/>
  <c r="S35" i="6"/>
  <c r="S34" i="6" s="1"/>
  <c r="R70" i="6"/>
  <c r="R69" i="6" s="1"/>
  <c r="S81" i="6"/>
  <c r="S80" i="6" s="1"/>
  <c r="T103" i="6"/>
  <c r="T102" i="6" s="1"/>
  <c r="R3" i="6"/>
  <c r="R2" i="6" s="1"/>
  <c r="S8" i="6"/>
  <c r="S7" i="6" s="1"/>
  <c r="S19" i="6"/>
  <c r="S18" i="6" s="1"/>
  <c r="R63" i="6"/>
  <c r="R62" i="6" s="1"/>
  <c r="S75" i="6"/>
  <c r="S74" i="6" s="1"/>
  <c r="R85" i="6"/>
  <c r="V133" i="6"/>
  <c r="V132" i="6" s="1"/>
  <c r="Z141" i="6"/>
  <c r="Z140" i="6" s="1"/>
  <c r="R163" i="6"/>
  <c r="R162" i="6" s="1"/>
  <c r="R161" i="6"/>
  <c r="R160" i="6" s="1"/>
  <c r="J7" i="4"/>
  <c r="I7" i="4"/>
  <c r="H7" i="4"/>
  <c r="G7" i="4"/>
  <c r="F7" i="4"/>
  <c r="E7" i="4"/>
  <c r="D7" i="4"/>
  <c r="C7" i="4"/>
  <c r="K7" i="4" s="1"/>
  <c r="K6" i="4" s="1"/>
  <c r="J3" i="4"/>
  <c r="I3" i="4"/>
  <c r="H3" i="4"/>
  <c r="G3" i="4"/>
  <c r="F3" i="4"/>
  <c r="E3" i="4"/>
  <c r="D3" i="4"/>
  <c r="C3" i="4"/>
  <c r="K3" i="4" l="1"/>
  <c r="K2" i="4" s="1"/>
</calcChain>
</file>

<file path=xl/sharedStrings.xml><?xml version="1.0" encoding="utf-8"?>
<sst xmlns="http://schemas.openxmlformats.org/spreadsheetml/2006/main" count="606" uniqueCount="212">
  <si>
    <t xml:space="preserve">0x0002 - low SOC (less than 10%), </t>
  </si>
  <si>
    <t>0x0001 - charge completion,</t>
  </si>
  <si>
    <t xml:space="preserve">0xFF0, Get version of Firmware </t>
  </si>
  <si>
    <t>0xFF1, Get version of Hardware</t>
  </si>
  <si>
    <t>Start</t>
  </si>
  <si>
    <t>Length</t>
  </si>
  <si>
    <t>SeqID</t>
  </si>
  <si>
    <t>SenID</t>
  </si>
  <si>
    <t>RevID</t>
  </si>
  <si>
    <t>OP code - Low</t>
  </si>
  <si>
    <t>OP code - High</t>
  </si>
  <si>
    <t>Parameter/data</t>
  </si>
  <si>
    <t>checksum</t>
  </si>
  <si>
    <t>tail</t>
  </si>
  <si>
    <t>aa</t>
  </si>
  <si>
    <t>Read Battery Profile 0x2E</t>
  </si>
  <si>
    <t xml:space="preserve">Request Alert notification 0x017 </t>
  </si>
  <si>
    <t>Read Charge cycles and discharge cycles 0x019</t>
  </si>
  <si>
    <t>Modify BT broadcast interval - 200ms</t>
  </si>
  <si>
    <t>Modify BT broadcast interval - 500ms</t>
  </si>
  <si>
    <t>2a</t>
  </si>
  <si>
    <t>Phone - send out Command</t>
  </si>
  <si>
    <t>1c</t>
  </si>
  <si>
    <t>f0</t>
  </si>
  <si>
    <t>1f</t>
  </si>
  <si>
    <t>f1</t>
  </si>
  <si>
    <t>0b</t>
  </si>
  <si>
    <t>0c</t>
  </si>
  <si>
    <t>Modify Battery module name</t>
  </si>
  <si>
    <t>Success</t>
  </si>
  <si>
    <t>Fail</t>
  </si>
  <si>
    <t>MCU-Respone</t>
  </si>
  <si>
    <t>Parameter/data[6]</t>
  </si>
  <si>
    <t>Read Battery Profile</t>
  </si>
  <si>
    <t>Pack Temperature</t>
  </si>
  <si>
    <t>SOC</t>
  </si>
  <si>
    <t>Pack Current</t>
  </si>
  <si>
    <t>Charge cycles and discharge cycles</t>
  </si>
  <si>
    <t>get</t>
  </si>
  <si>
    <t>Parameter/data[0]</t>
  </si>
  <si>
    <t>Enable ble Pair - 0x02a</t>
  </si>
  <si>
    <t>MCU-&gt;BLE - send out Command</t>
  </si>
  <si>
    <t>MCU &lt;- BLE - send out Command</t>
  </si>
  <si>
    <t>pair success</t>
  </si>
  <si>
    <t>pair fail</t>
  </si>
  <si>
    <t>Bluetooth feedback the result of pairing - 0x030</t>
  </si>
  <si>
    <t>Handshake request - 0x001</t>
  </si>
  <si>
    <t>reject</t>
  </si>
  <si>
    <t>Parameter/data[1]</t>
  </si>
  <si>
    <t>Parameter/data[2]</t>
  </si>
  <si>
    <t>Parameter/data[3]</t>
  </si>
  <si>
    <t>Parameter/data[4]</t>
  </si>
  <si>
    <t>Parameter/data[5]</t>
  </si>
  <si>
    <t>Parameter/data[7]</t>
  </si>
  <si>
    <t>Lock respond - lock success</t>
  </si>
  <si>
    <t>Lock respond - lock fail</t>
  </si>
  <si>
    <t>unlock respond - unlock success</t>
  </si>
  <si>
    <t>unlock respond - unlock fail</t>
  </si>
  <si>
    <t>2E</t>
  </si>
  <si>
    <t>Charge/Discharge/Idle/Protection</t>
  </si>
  <si>
    <t>Pack Voltage</t>
  </si>
  <si>
    <t xml:space="preserve">Payload Define: </t>
  </si>
  <si>
    <t>0x0010 - over current,</t>
  </si>
  <si>
    <t xml:space="preserve">0x0020 - high storage temp </t>
  </si>
  <si>
    <t xml:space="preserve">0x0040 - low storage temp, </t>
  </si>
  <si>
    <t>0x0080 - lock-out status</t>
  </si>
  <si>
    <t xml:space="preserve">Total charge cycles </t>
  </si>
  <si>
    <t xml:space="preserve">Total discharge cycles </t>
  </si>
  <si>
    <t xml:space="preserve">Total charge time </t>
  </si>
  <si>
    <t xml:space="preserve">Total discharge time </t>
  </si>
  <si>
    <t>Read Charge time and discharge time 0x014</t>
  </si>
  <si>
    <t xml:space="preserve">BLE- feedback pair command </t>
  </si>
  <si>
    <t>Phone -&gt; MCU - send out Command</t>
  </si>
  <si>
    <t>Data Type</t>
  </si>
  <si>
    <t>Scaling Factor</t>
  </si>
  <si>
    <t>Valid Range</t>
  </si>
  <si>
    <t>Offset</t>
  </si>
  <si>
    <t>Actual Scale</t>
  </si>
  <si>
    <t>Byte Lenth</t>
  </si>
  <si>
    <t>Remark</t>
  </si>
  <si>
    <t>cell voltage</t>
  </si>
  <si>
    <t>1mV/bit</t>
  </si>
  <si>
    <t>0 to 65534</t>
  </si>
  <si>
    <t>0 ~ 65V</t>
  </si>
  <si>
    <t>2 Bytes</t>
  </si>
  <si>
    <t>include cell voltage difference</t>
  </si>
  <si>
    <t>package voltage</t>
  </si>
  <si>
    <t>0.1V/bit</t>
  </si>
  <si>
    <t>0 ~65534</t>
  </si>
  <si>
    <t>0 ~ 6553V</t>
  </si>
  <si>
    <t>include PCS data</t>
  </si>
  <si>
    <t xml:space="preserve">charge/discharge current </t>
  </si>
  <si>
    <t>0.1A/bit</t>
  </si>
  <si>
    <t>0 ~ 65534</t>
  </si>
  <si>
    <t>-2000 ~ 4553A</t>
  </si>
  <si>
    <t>capacity</t>
  </si>
  <si>
    <t>0.1Ah/bit</t>
  </si>
  <si>
    <t>0 ~ 6553Ah</t>
  </si>
  <si>
    <t>include history data</t>
  </si>
  <si>
    <t>energy/electric quality</t>
  </si>
  <si>
    <t>0.1kWh/bit</t>
  </si>
  <si>
    <t>0-0xFFFFFFFE</t>
  </si>
  <si>
    <t>0-429496729kWh</t>
  </si>
  <si>
    <t>4 Bytes</t>
  </si>
  <si>
    <t>UCAN scale factor :kWh/bit</t>
  </si>
  <si>
    <t>1‰/bit</t>
  </si>
  <si>
    <t>0 ~ 1000</t>
  </si>
  <si>
    <t>0 ~ 1000‰</t>
  </si>
  <si>
    <t>SOH</t>
  </si>
  <si>
    <t>power/power factor</t>
  </si>
  <si>
    <t>1%/bit</t>
  </si>
  <si>
    <t>0-100</t>
  </si>
  <si>
    <t>0-100%</t>
  </si>
  <si>
    <t>1  Byte</t>
  </si>
  <si>
    <t>charge C-rate</t>
  </si>
  <si>
    <t>0-1000</t>
  </si>
  <si>
    <t>0-1000‰</t>
  </si>
  <si>
    <t>temperature</t>
  </si>
  <si>
    <t>1℃/bit</t>
  </si>
  <si>
    <t>-273 ~ 65234℃</t>
  </si>
  <si>
    <t>2 Byte</t>
  </si>
  <si>
    <t>include temperature difference</t>
  </si>
  <si>
    <t>power</t>
  </si>
  <si>
    <t>0.1kW/bit</t>
  </si>
  <si>
    <t>-2000 ~ (0xFFFFFFFE -2000)kW</t>
  </si>
  <si>
    <t>insulation resistance</t>
  </si>
  <si>
    <t>1kΩ/bit</t>
  </si>
  <si>
    <t>0-65534</t>
  </si>
  <si>
    <t>life info()</t>
  </si>
  <si>
    <t>--</t>
  </si>
  <si>
    <t>0 ~ 15</t>
  </si>
  <si>
    <t>1 Byte</t>
  </si>
  <si>
    <t>　Heart Beat</t>
  </si>
  <si>
    <t>charge accumulate  count</t>
  </si>
  <si>
    <t>1/ unit</t>
  </si>
  <si>
    <t>0 ~ 0xFFFFFFFE</t>
  </si>
  <si>
    <t>0~0xFFFFFFFE</t>
  </si>
  <si>
    <t xml:space="preserve"> discharge  accumulate count</t>
  </si>
  <si>
    <t>run time</t>
  </si>
  <si>
    <t>1min/ bit</t>
  </si>
  <si>
    <t>0 ~ 16777215</t>
  </si>
  <si>
    <t>0 ~ 16777215 min</t>
  </si>
  <si>
    <t>3 Bytes</t>
  </si>
  <si>
    <t>Parameter/data[8]</t>
  </si>
  <si>
    <t xml:space="preserve">0x0008 - over temperature, </t>
  </si>
  <si>
    <t xml:space="preserve">0x0004 - deep discharge, </t>
  </si>
  <si>
    <t xml:space="preserve">0x0100 - over voltage protection. </t>
  </si>
  <si>
    <t>0x0200 - other faults</t>
  </si>
  <si>
    <t xml:space="preserve">Request Alert </t>
  </si>
  <si>
    <t>KEEP UPDATE</t>
  </si>
  <si>
    <t>MCU respond</t>
  </si>
  <si>
    <t>Lock battery command -0x00b</t>
  </si>
  <si>
    <t>unlock battery command--0x00c</t>
  </si>
  <si>
    <t>Read device Name</t>
  </si>
  <si>
    <t>1a</t>
  </si>
  <si>
    <t>bit5:</t>
  </si>
  <si>
    <t>bit6:</t>
  </si>
  <si>
    <t>bit7:</t>
  </si>
  <si>
    <t>bit3:1-&gt;Protection  0-&gt;Normal</t>
  </si>
  <si>
    <t>bit4:1-&gt;Lock 0-&gt;Unlock</t>
  </si>
  <si>
    <t xml:space="preserve">bit0-bit3: </t>
  </si>
  <si>
    <t>001 -&gt;Idle</t>
  </si>
  <si>
    <t>010-&gt;Charge</t>
  </si>
  <si>
    <t>100 -&gt;Discharge</t>
  </si>
  <si>
    <t>Example</t>
  </si>
  <si>
    <t>0x1x - Lock</t>
  </si>
  <si>
    <t>0x01 - Idle</t>
  </si>
  <si>
    <t>0x02 - charge</t>
  </si>
  <si>
    <t>0x09 - Idle &amp; Protection</t>
  </si>
  <si>
    <t xml:space="preserve">0x0a - charge&amp;protection </t>
  </si>
  <si>
    <t>0x04 - discharge</t>
  </si>
  <si>
    <t>0x0c - discharge&amp;protection</t>
  </si>
  <si>
    <t xml:space="preserve">Power Pack:   </t>
  </si>
  <si>
    <t>0x00</t>
  </si>
  <si>
    <t xml:space="preserve">Power Tools:  </t>
  </si>
  <si>
    <t>0x01</t>
  </si>
  <si>
    <t xml:space="preserve">Charger:         </t>
  </si>
  <si>
    <t>0x02</t>
  </si>
  <si>
    <t xml:space="preserve">Host Device:  </t>
  </si>
  <si>
    <t>0x03</t>
  </si>
  <si>
    <t xml:space="preserve">Accessory:     </t>
  </si>
  <si>
    <t>0x04</t>
  </si>
  <si>
    <t>Communication Module:</t>
  </si>
  <si>
    <t>0x05</t>
  </si>
  <si>
    <t xml:space="preserve">JIG:                </t>
  </si>
  <si>
    <t>0x06</t>
  </si>
  <si>
    <t>Phone</t>
  </si>
  <si>
    <t>BLE</t>
  </si>
  <si>
    <t>mcu</t>
  </si>
  <si>
    <t>Charge time and discharge time 0x014</t>
  </si>
  <si>
    <t>d2</t>
  </si>
  <si>
    <t>0f</t>
  </si>
  <si>
    <t>fe</t>
  </si>
  <si>
    <t>4c</t>
  </si>
  <si>
    <t>Parameter/data[9]</t>
  </si>
  <si>
    <t>Parameter/data[10]</t>
  </si>
  <si>
    <t>mcu-Respond</t>
  </si>
  <si>
    <t>change name success</t>
  </si>
  <si>
    <t>change name fail</t>
  </si>
  <si>
    <t>Battery modifies BLE name</t>
  </si>
  <si>
    <t>Payload[0]</t>
  </si>
  <si>
    <t>Payload[1]</t>
  </si>
  <si>
    <t>=</t>
  </si>
  <si>
    <t>dec</t>
  </si>
  <si>
    <t>hex(0xXXXX)</t>
  </si>
  <si>
    <t>display</t>
  </si>
  <si>
    <t>negative power: charging
/positive power:  discharging</t>
  </si>
  <si>
    <t>V</t>
  </si>
  <si>
    <t>A</t>
  </si>
  <si>
    <t>%</t>
  </si>
  <si>
    <t>℃</t>
  </si>
  <si>
    <t xml:space="preserve">Uint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</si>
</sst>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Arial"/>
      <family val="2"/>
    </font>
    <font>
      <b/>
      <sz val="10"/>
      <color rgb="FF000000"/>
      <name val="Microsoft JhengHei"/>
      <family val="2"/>
    </font>
    <font>
      <sz val="10"/>
      <color rgb="FF000000"/>
      <name val="Microsoft JhengHe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right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0" fillId="4" borderId="0" xfId="0" applyFill="1"/>
    <xf numFmtId="164" fontId="0" fillId="0" borderId="0" xfId="0" quotePrefix="1" applyNumberFormat="1" applyFill="1" applyAlignment="1">
      <alignment horizontal="right"/>
    </xf>
    <xf numFmtId="0" fontId="0" fillId="0" borderId="0" xfId="0" applyFill="1"/>
    <xf numFmtId="0" fontId="0" fillId="0" borderId="6" xfId="0" applyBorder="1"/>
    <xf numFmtId="0" fontId="0" fillId="0" borderId="6" xfId="0" applyBorder="1" applyAlignment="1">
      <alignment horizontal="right"/>
    </xf>
    <xf numFmtId="0" fontId="0" fillId="2" borderId="6" xfId="0" applyFill="1" applyBorder="1" applyAlignment="1">
      <alignment horizontal="right"/>
    </xf>
    <xf numFmtId="164" fontId="0" fillId="2" borderId="6" xfId="0" applyNumberFormat="1" applyFill="1" applyBorder="1"/>
    <xf numFmtId="0" fontId="1" fillId="3" borderId="0" xfId="0" applyFont="1" applyFill="1"/>
    <xf numFmtId="0" fontId="5" fillId="5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29</xdr:row>
      <xdr:rowOff>19050</xdr:rowOff>
    </xdr:from>
    <xdr:to>
      <xdr:col>7</xdr:col>
      <xdr:colOff>280987</xdr:colOff>
      <xdr:row>57</xdr:row>
      <xdr:rowOff>159732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410075"/>
          <a:ext cx="3956647" cy="5474682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58</xdr:row>
      <xdr:rowOff>85725</xdr:rowOff>
    </xdr:from>
    <xdr:to>
      <xdr:col>7</xdr:col>
      <xdr:colOff>246614</xdr:colOff>
      <xdr:row>88</xdr:row>
      <xdr:rowOff>140621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10001250"/>
          <a:ext cx="4023709" cy="5781523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96</xdr:row>
      <xdr:rowOff>180975</xdr:rowOff>
    </xdr:from>
    <xdr:to>
      <xdr:col>7</xdr:col>
      <xdr:colOff>230605</xdr:colOff>
      <xdr:row>125</xdr:row>
      <xdr:rowOff>131438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17354550"/>
          <a:ext cx="3950550" cy="5480778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127</xdr:row>
      <xdr:rowOff>0</xdr:rowOff>
    </xdr:from>
    <xdr:to>
      <xdr:col>7</xdr:col>
      <xdr:colOff>240130</xdr:colOff>
      <xdr:row>155</xdr:row>
      <xdr:rowOff>146779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23088600"/>
          <a:ext cx="3950550" cy="54807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7</xdr:col>
      <xdr:colOff>255840</xdr:colOff>
      <xdr:row>186</xdr:row>
      <xdr:rowOff>146779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8994100"/>
          <a:ext cx="3950550" cy="5480779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4</xdr:row>
      <xdr:rowOff>19050</xdr:rowOff>
    </xdr:from>
    <xdr:to>
      <xdr:col>3</xdr:col>
      <xdr:colOff>152400</xdr:colOff>
      <xdr:row>11</xdr:row>
      <xdr:rowOff>123825</xdr:rowOff>
    </xdr:to>
    <xdr:sp macro="" textlink="">
      <xdr:nvSpPr>
        <xdr:cNvPr id="7" name="Rectangle 6"/>
        <xdr:cNvSpPr/>
      </xdr:nvSpPr>
      <xdr:spPr>
        <a:xfrm>
          <a:off x="133350" y="781050"/>
          <a:ext cx="1847850" cy="1438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/>
            <a:t>MCU</a:t>
          </a:r>
        </a:p>
      </xdr:txBody>
    </xdr:sp>
    <xdr:clientData/>
  </xdr:twoCellAnchor>
  <xdr:twoCellAnchor>
    <xdr:from>
      <xdr:col>5</xdr:col>
      <xdr:colOff>19050</xdr:colOff>
      <xdr:row>4</xdr:row>
      <xdr:rowOff>19050</xdr:rowOff>
    </xdr:from>
    <xdr:to>
      <xdr:col>8</xdr:col>
      <xdr:colOff>38100</xdr:colOff>
      <xdr:row>11</xdr:row>
      <xdr:rowOff>123825</xdr:rowOff>
    </xdr:to>
    <xdr:sp macro="" textlink="">
      <xdr:nvSpPr>
        <xdr:cNvPr id="8" name="Rectangle 7"/>
        <xdr:cNvSpPr/>
      </xdr:nvSpPr>
      <xdr:spPr>
        <a:xfrm>
          <a:off x="3067050" y="781050"/>
          <a:ext cx="1847850" cy="1438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/>
            <a:t>BLE</a:t>
          </a:r>
        </a:p>
      </xdr:txBody>
    </xdr:sp>
    <xdr:clientData/>
  </xdr:twoCellAnchor>
  <xdr:twoCellAnchor>
    <xdr:from>
      <xdr:col>3</xdr:col>
      <xdr:colOff>304800</xdr:colOff>
      <xdr:row>7</xdr:row>
      <xdr:rowOff>180975</xdr:rowOff>
    </xdr:from>
    <xdr:to>
      <xdr:col>4</xdr:col>
      <xdr:colOff>438150</xdr:colOff>
      <xdr:row>7</xdr:row>
      <xdr:rowOff>180975</xdr:rowOff>
    </xdr:to>
    <xdr:cxnSp macro="">
      <xdr:nvCxnSpPr>
        <xdr:cNvPr id="9" name="Straight Arrow Connector 8"/>
        <xdr:cNvCxnSpPr/>
      </xdr:nvCxnSpPr>
      <xdr:spPr>
        <a:xfrm>
          <a:off x="2133600" y="1514475"/>
          <a:ext cx="7429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4" sqref="F14"/>
    </sheetView>
  </sheetViews>
  <sheetFormatPr defaultRowHeight="15" x14ac:dyDescent="0.25"/>
  <cols>
    <col min="1" max="1" width="23.28515625" bestFit="1" customWidth="1"/>
  </cols>
  <sheetData>
    <row r="1" spans="1:3" x14ac:dyDescent="0.25">
      <c r="A1" t="s">
        <v>172</v>
      </c>
      <c r="B1" t="s">
        <v>173</v>
      </c>
      <c r="C1" t="s">
        <v>188</v>
      </c>
    </row>
    <row r="2" spans="1:3" x14ac:dyDescent="0.25">
      <c r="A2" t="s">
        <v>174</v>
      </c>
      <c r="B2" t="s">
        <v>175</v>
      </c>
    </row>
    <row r="3" spans="1:3" x14ac:dyDescent="0.25">
      <c r="A3" t="s">
        <v>176</v>
      </c>
      <c r="B3" t="s">
        <v>177</v>
      </c>
    </row>
    <row r="4" spans="1:3" x14ac:dyDescent="0.25">
      <c r="A4" t="s">
        <v>178</v>
      </c>
      <c r="B4" t="s">
        <v>179</v>
      </c>
      <c r="C4" t="s">
        <v>186</v>
      </c>
    </row>
    <row r="5" spans="1:3" x14ac:dyDescent="0.25">
      <c r="A5" t="s">
        <v>180</v>
      </c>
      <c r="B5" t="s">
        <v>181</v>
      </c>
    </row>
    <row r="6" spans="1:3" x14ac:dyDescent="0.25">
      <c r="A6" t="s">
        <v>182</v>
      </c>
      <c r="B6" t="s">
        <v>183</v>
      </c>
      <c r="C6" t="s">
        <v>187</v>
      </c>
    </row>
    <row r="7" spans="1:3" x14ac:dyDescent="0.25">
      <c r="A7" t="s">
        <v>184</v>
      </c>
      <c r="B7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D179"/>
  <sheetViews>
    <sheetView topLeftCell="O1" zoomScale="85" zoomScaleNormal="85" workbookViewId="0">
      <selection activeCell="U64" sqref="U64"/>
    </sheetView>
  </sheetViews>
  <sheetFormatPr defaultRowHeight="15" x14ac:dyDescent="0.25"/>
  <cols>
    <col min="10" max="10" width="46.140625" customWidth="1"/>
    <col min="11" max="15" width="9.140625" style="6"/>
    <col min="16" max="16" width="13.5703125" style="6" bestFit="1" customWidth="1"/>
    <col min="17" max="17" width="14" style="6" bestFit="1" customWidth="1"/>
    <col min="18" max="18" width="19.28515625" style="6" bestFit="1" customWidth="1"/>
    <col min="19" max="19" width="25" style="6" customWidth="1"/>
    <col min="20" max="20" width="20.28515625" style="6" customWidth="1"/>
    <col min="21" max="21" width="22" bestFit="1" customWidth="1"/>
    <col min="22" max="23" width="22" customWidth="1"/>
    <col min="24" max="24" width="30.42578125" bestFit="1" customWidth="1"/>
    <col min="25" max="25" width="22" customWidth="1"/>
    <col min="26" max="26" width="34.140625" customWidth="1"/>
    <col min="27" max="27" width="30.42578125" customWidth="1"/>
    <col min="28" max="28" width="18.28515625" bestFit="1" customWidth="1"/>
    <col min="29" max="29" width="10" bestFit="1" customWidth="1"/>
  </cols>
  <sheetData>
    <row r="1" spans="10:20" x14ac:dyDescent="0.25">
      <c r="J1" s="23" t="s">
        <v>41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12</v>
      </c>
      <c r="S1" s="7" t="s">
        <v>13</v>
      </c>
      <c r="T1"/>
    </row>
    <row r="2" spans="10:20" x14ac:dyDescent="0.25">
      <c r="J2" t="s">
        <v>40</v>
      </c>
      <c r="K2" s="8" t="s">
        <v>14</v>
      </c>
      <c r="L2" s="9">
        <v>0</v>
      </c>
      <c r="M2" s="9">
        <v>0</v>
      </c>
      <c r="N2" s="9">
        <v>0</v>
      </c>
      <c r="O2" s="9">
        <v>5</v>
      </c>
      <c r="P2" s="9" t="s">
        <v>20</v>
      </c>
      <c r="Q2" s="9">
        <v>10</v>
      </c>
      <c r="R2" s="9" t="str">
        <f>R3</f>
        <v>C1</v>
      </c>
      <c r="S2" s="6">
        <v>55</v>
      </c>
      <c r="T2"/>
    </row>
    <row r="3" spans="10:20" x14ac:dyDescent="0.25">
      <c r="L3" s="10">
        <f>HEX2DEC(L2)</f>
        <v>0</v>
      </c>
      <c r="M3" s="10">
        <f t="shared" ref="M3:Q3" si="0">HEX2DEC(M2)</f>
        <v>0</v>
      </c>
      <c r="N3" s="10">
        <f t="shared" si="0"/>
        <v>0</v>
      </c>
      <c r="O3" s="10">
        <f t="shared" si="0"/>
        <v>5</v>
      </c>
      <c r="P3" s="10">
        <f t="shared" si="0"/>
        <v>42</v>
      </c>
      <c r="Q3" s="10">
        <f t="shared" si="0"/>
        <v>16</v>
      </c>
      <c r="R3" s="11" t="str">
        <f>RIGHT(DEC2HEX(-SUM(L3:Q3)),2)</f>
        <v>C1</v>
      </c>
      <c r="T3"/>
    </row>
    <row r="4" spans="10:20" x14ac:dyDescent="0.25">
      <c r="J4" s="7" t="s">
        <v>71</v>
      </c>
      <c r="K4" s="7" t="s">
        <v>4</v>
      </c>
      <c r="L4" s="7" t="s">
        <v>5</v>
      </c>
      <c r="M4" s="7" t="s">
        <v>6</v>
      </c>
      <c r="N4" s="7" t="s">
        <v>7</v>
      </c>
      <c r="O4" s="7" t="s">
        <v>8</v>
      </c>
      <c r="P4" s="7" t="s">
        <v>9</v>
      </c>
      <c r="Q4" s="7" t="s">
        <v>10</v>
      </c>
      <c r="R4" s="7" t="s">
        <v>39</v>
      </c>
      <c r="S4" s="7" t="s">
        <v>12</v>
      </c>
      <c r="T4" s="7" t="s">
        <v>13</v>
      </c>
    </row>
    <row r="5" spans="10:20" x14ac:dyDescent="0.25">
      <c r="J5" t="s">
        <v>38</v>
      </c>
      <c r="K5" s="8" t="s">
        <v>14</v>
      </c>
      <c r="L5" s="9">
        <v>1</v>
      </c>
      <c r="M5" s="9">
        <v>0</v>
      </c>
      <c r="N5" s="9">
        <v>5</v>
      </c>
      <c r="O5" s="9">
        <v>0</v>
      </c>
      <c r="P5" s="9" t="s">
        <v>20</v>
      </c>
      <c r="Q5" s="9">
        <v>20</v>
      </c>
      <c r="R5" s="9">
        <v>0</v>
      </c>
      <c r="S5" s="9" t="str">
        <f>S6</f>
        <v>B0</v>
      </c>
      <c r="T5" s="6">
        <v>55</v>
      </c>
    </row>
    <row r="6" spans="10:20" x14ac:dyDescent="0.25">
      <c r="L6" s="10">
        <f>HEX2DEC(L5)</f>
        <v>1</v>
      </c>
      <c r="M6" s="10">
        <f t="shared" ref="M6:R6" si="1">HEX2DEC(M5)</f>
        <v>0</v>
      </c>
      <c r="N6" s="10">
        <f t="shared" si="1"/>
        <v>5</v>
      </c>
      <c r="O6" s="10">
        <f t="shared" si="1"/>
        <v>0</v>
      </c>
      <c r="P6" s="10">
        <f t="shared" si="1"/>
        <v>42</v>
      </c>
      <c r="Q6" s="10">
        <f t="shared" si="1"/>
        <v>32</v>
      </c>
      <c r="R6" s="10">
        <f t="shared" si="1"/>
        <v>0</v>
      </c>
      <c r="S6" s="11" t="str">
        <f>RIGHT(DEC2HEX(-SUM(L6:R6)),2)</f>
        <v>B0</v>
      </c>
    </row>
    <row r="7" spans="10:20" x14ac:dyDescent="0.25">
      <c r="J7" t="s">
        <v>30</v>
      </c>
      <c r="K7" s="8" t="s">
        <v>14</v>
      </c>
      <c r="L7" s="9">
        <v>1</v>
      </c>
      <c r="M7" s="9">
        <v>0</v>
      </c>
      <c r="N7" s="9">
        <v>0</v>
      </c>
      <c r="O7" s="9">
        <v>5</v>
      </c>
      <c r="P7" s="9" t="s">
        <v>20</v>
      </c>
      <c r="Q7" s="9">
        <v>20</v>
      </c>
      <c r="R7" s="9">
        <v>1</v>
      </c>
      <c r="S7" s="9" t="str">
        <f>S8</f>
        <v>AF</v>
      </c>
      <c r="T7" s="6">
        <v>55</v>
      </c>
    </row>
    <row r="8" spans="10:20" x14ac:dyDescent="0.25">
      <c r="L8" s="10">
        <f>HEX2DEC(L7)</f>
        <v>1</v>
      </c>
      <c r="M8" s="10">
        <f t="shared" ref="M8:R8" si="2">HEX2DEC(M7)</f>
        <v>0</v>
      </c>
      <c r="N8" s="10">
        <f t="shared" si="2"/>
        <v>0</v>
      </c>
      <c r="O8" s="10">
        <f t="shared" si="2"/>
        <v>5</v>
      </c>
      <c r="P8" s="10">
        <f t="shared" si="2"/>
        <v>42</v>
      </c>
      <c r="Q8" s="10">
        <f t="shared" si="2"/>
        <v>32</v>
      </c>
      <c r="R8" s="10">
        <f t="shared" si="2"/>
        <v>1</v>
      </c>
      <c r="S8" s="11" t="str">
        <f>RIGHT(DEC2HEX(-SUM(L8:R8)),2)</f>
        <v>AF</v>
      </c>
    </row>
    <row r="9" spans="10:20" x14ac:dyDescent="0.25">
      <c r="L9" s="15"/>
      <c r="M9" s="15"/>
      <c r="N9" s="15"/>
      <c r="O9" s="15"/>
      <c r="P9" s="15"/>
      <c r="Q9" s="15"/>
      <c r="R9" s="15"/>
      <c r="S9" s="16"/>
    </row>
    <row r="10" spans="10:20" x14ac:dyDescent="0.25">
      <c r="J10" s="23" t="s">
        <v>42</v>
      </c>
      <c r="K10" s="7" t="s">
        <v>4</v>
      </c>
      <c r="L10" s="7" t="s">
        <v>5</v>
      </c>
      <c r="M10" s="7" t="s">
        <v>6</v>
      </c>
      <c r="N10" s="7" t="s">
        <v>7</v>
      </c>
      <c r="O10" s="7" t="s">
        <v>8</v>
      </c>
      <c r="P10" s="7" t="s">
        <v>9</v>
      </c>
      <c r="Q10" s="7" t="s">
        <v>10</v>
      </c>
      <c r="R10" s="7" t="s">
        <v>39</v>
      </c>
      <c r="S10" s="7" t="s">
        <v>12</v>
      </c>
      <c r="T10" s="7" t="s">
        <v>13</v>
      </c>
    </row>
    <row r="11" spans="10:20" x14ac:dyDescent="0.25">
      <c r="J11" t="s">
        <v>45</v>
      </c>
      <c r="K11" s="8" t="s">
        <v>14</v>
      </c>
      <c r="L11" s="9">
        <v>1</v>
      </c>
      <c r="M11" s="9">
        <v>0</v>
      </c>
      <c r="N11" s="9">
        <v>5</v>
      </c>
      <c r="O11" s="9">
        <v>0</v>
      </c>
      <c r="P11" s="9">
        <v>30</v>
      </c>
      <c r="Q11" s="9">
        <v>10</v>
      </c>
      <c r="R11" s="9">
        <v>0</v>
      </c>
      <c r="S11" s="9" t="str">
        <f>S12</f>
        <v>BA</v>
      </c>
      <c r="T11" s="6">
        <v>55</v>
      </c>
    </row>
    <row r="12" spans="10:20" x14ac:dyDescent="0.25">
      <c r="J12" t="s">
        <v>43</v>
      </c>
      <c r="L12" s="10">
        <f>HEX2DEC(L11)</f>
        <v>1</v>
      </c>
      <c r="M12" s="10">
        <f t="shared" ref="M12:R12" si="3">HEX2DEC(M11)</f>
        <v>0</v>
      </c>
      <c r="N12" s="10">
        <f t="shared" si="3"/>
        <v>5</v>
      </c>
      <c r="O12" s="10">
        <f t="shared" si="3"/>
        <v>0</v>
      </c>
      <c r="P12" s="10">
        <f t="shared" si="3"/>
        <v>48</v>
      </c>
      <c r="Q12" s="10">
        <f t="shared" si="3"/>
        <v>16</v>
      </c>
      <c r="R12" s="10">
        <f t="shared" si="3"/>
        <v>0</v>
      </c>
      <c r="S12" s="11" t="str">
        <f>RIGHT(DEC2HEX(-SUM(L12:R12)),2)</f>
        <v>BA</v>
      </c>
    </row>
    <row r="13" spans="10:20" x14ac:dyDescent="0.25">
      <c r="J13" t="s">
        <v>44</v>
      </c>
      <c r="K13" s="8" t="s">
        <v>14</v>
      </c>
      <c r="L13" s="9">
        <v>1</v>
      </c>
      <c r="M13" s="9">
        <v>0</v>
      </c>
      <c r="N13" s="9">
        <v>5</v>
      </c>
      <c r="O13" s="9">
        <v>0</v>
      </c>
      <c r="P13" s="9">
        <v>30</v>
      </c>
      <c r="Q13" s="9">
        <v>10</v>
      </c>
      <c r="R13" s="9">
        <v>1</v>
      </c>
      <c r="S13" s="9" t="str">
        <f>S14</f>
        <v>B9</v>
      </c>
      <c r="T13" s="6">
        <v>55</v>
      </c>
    </row>
    <row r="14" spans="10:20" x14ac:dyDescent="0.25">
      <c r="L14" s="10">
        <f>HEX2DEC(L13)</f>
        <v>1</v>
      </c>
      <c r="M14" s="10">
        <f t="shared" ref="M14:R14" si="4">HEX2DEC(M13)</f>
        <v>0</v>
      </c>
      <c r="N14" s="10">
        <f t="shared" si="4"/>
        <v>5</v>
      </c>
      <c r="O14" s="10">
        <f t="shared" si="4"/>
        <v>0</v>
      </c>
      <c r="P14" s="10">
        <f t="shared" si="4"/>
        <v>48</v>
      </c>
      <c r="Q14" s="10">
        <f t="shared" si="4"/>
        <v>16</v>
      </c>
      <c r="R14" s="10">
        <f t="shared" si="4"/>
        <v>1</v>
      </c>
      <c r="S14" s="11" t="str">
        <f>RIGHT(DEC2HEX(-SUM(L14:R14)),2)</f>
        <v>B9</v>
      </c>
    </row>
    <row r="15" spans="10:20" x14ac:dyDescent="0.25">
      <c r="J15" s="7" t="s">
        <v>150</v>
      </c>
      <c r="K15" s="7" t="s">
        <v>4</v>
      </c>
      <c r="L15" s="7" t="s">
        <v>5</v>
      </c>
      <c r="M15" s="7" t="s">
        <v>6</v>
      </c>
      <c r="N15" s="7" t="s">
        <v>7</v>
      </c>
      <c r="O15" s="7" t="s">
        <v>8</v>
      </c>
      <c r="P15" s="7" t="s">
        <v>9</v>
      </c>
      <c r="Q15" s="7" t="s">
        <v>10</v>
      </c>
      <c r="R15" s="7" t="s">
        <v>39</v>
      </c>
      <c r="S15" s="7" t="s">
        <v>12</v>
      </c>
      <c r="T15" s="7" t="s">
        <v>13</v>
      </c>
    </row>
    <row r="16" spans="10:20" x14ac:dyDescent="0.25">
      <c r="J16" t="s">
        <v>38</v>
      </c>
      <c r="K16" s="8" t="s">
        <v>14</v>
      </c>
      <c r="L16" s="9">
        <v>1</v>
      </c>
      <c r="M16" s="9">
        <v>0</v>
      </c>
      <c r="N16" s="9">
        <v>0</v>
      </c>
      <c r="O16" s="9">
        <v>5</v>
      </c>
      <c r="P16" s="9">
        <v>30</v>
      </c>
      <c r="Q16" s="9">
        <v>20</v>
      </c>
      <c r="R16" s="9">
        <v>0</v>
      </c>
      <c r="S16" s="9" t="str">
        <f>S17</f>
        <v>AA</v>
      </c>
      <c r="T16" s="6">
        <v>55</v>
      </c>
    </row>
    <row r="17" spans="10:30" x14ac:dyDescent="0.25">
      <c r="L17" s="10">
        <f>HEX2DEC(L16)</f>
        <v>1</v>
      </c>
      <c r="M17" s="10">
        <f t="shared" ref="M17:R17" si="5">HEX2DEC(M16)</f>
        <v>0</v>
      </c>
      <c r="N17" s="10">
        <f t="shared" si="5"/>
        <v>0</v>
      </c>
      <c r="O17" s="10">
        <f t="shared" si="5"/>
        <v>5</v>
      </c>
      <c r="P17" s="10">
        <f t="shared" si="5"/>
        <v>48</v>
      </c>
      <c r="Q17" s="10">
        <f t="shared" si="5"/>
        <v>32</v>
      </c>
      <c r="R17" s="10">
        <f t="shared" si="5"/>
        <v>0</v>
      </c>
      <c r="S17" s="11" t="str">
        <f>RIGHT(DEC2HEX(-SUM(L17:R17)),2)</f>
        <v>AA</v>
      </c>
    </row>
    <row r="18" spans="10:30" x14ac:dyDescent="0.25">
      <c r="J18" t="s">
        <v>30</v>
      </c>
      <c r="K18" s="8" t="s">
        <v>14</v>
      </c>
      <c r="L18" s="9">
        <v>1</v>
      </c>
      <c r="M18" s="9">
        <v>0</v>
      </c>
      <c r="N18" s="9">
        <v>0</v>
      </c>
      <c r="O18" s="9">
        <v>5</v>
      </c>
      <c r="P18" s="9">
        <v>30</v>
      </c>
      <c r="Q18" s="9">
        <v>20</v>
      </c>
      <c r="R18" s="9">
        <v>1</v>
      </c>
      <c r="S18" s="9" t="str">
        <f>S19</f>
        <v>A9</v>
      </c>
      <c r="T18" s="6">
        <v>55</v>
      </c>
    </row>
    <row r="19" spans="10:30" x14ac:dyDescent="0.25">
      <c r="L19" s="10">
        <f>HEX2DEC(L18)</f>
        <v>1</v>
      </c>
      <c r="M19" s="10">
        <f t="shared" ref="M19:R19" si="6">HEX2DEC(M18)</f>
        <v>0</v>
      </c>
      <c r="N19" s="10">
        <f t="shared" si="6"/>
        <v>0</v>
      </c>
      <c r="O19" s="10">
        <f t="shared" si="6"/>
        <v>5</v>
      </c>
      <c r="P19" s="10">
        <f t="shared" si="6"/>
        <v>48</v>
      </c>
      <c r="Q19" s="10">
        <f t="shared" si="6"/>
        <v>32</v>
      </c>
      <c r="R19" s="10">
        <f t="shared" si="6"/>
        <v>1</v>
      </c>
      <c r="S19" s="11" t="str">
        <f>RIGHT(DEC2HEX(-SUM(L19:R19)),2)</f>
        <v>A9</v>
      </c>
    </row>
    <row r="20" spans="10:30" x14ac:dyDescent="0.25">
      <c r="J20" s="36" t="s">
        <v>199</v>
      </c>
      <c r="K20" s="7" t="s">
        <v>4</v>
      </c>
      <c r="L20" s="7" t="s">
        <v>5</v>
      </c>
      <c r="M20" s="7" t="s">
        <v>6</v>
      </c>
      <c r="N20" s="7" t="s">
        <v>7</v>
      </c>
      <c r="O20" s="7" t="s">
        <v>8</v>
      </c>
      <c r="P20" s="7" t="s">
        <v>9</v>
      </c>
      <c r="Q20" s="7" t="s">
        <v>10</v>
      </c>
      <c r="R20" s="7" t="s">
        <v>39</v>
      </c>
      <c r="S20" s="7" t="s">
        <v>48</v>
      </c>
      <c r="T20" s="7" t="s">
        <v>49</v>
      </c>
      <c r="U20" s="7" t="s">
        <v>50</v>
      </c>
      <c r="V20" s="7" t="s">
        <v>51</v>
      </c>
      <c r="W20" s="7" t="s">
        <v>52</v>
      </c>
      <c r="X20" s="7" t="s">
        <v>32</v>
      </c>
      <c r="Y20" s="7" t="s">
        <v>53</v>
      </c>
      <c r="Z20" s="7" t="s">
        <v>143</v>
      </c>
      <c r="AA20" s="7" t="s">
        <v>194</v>
      </c>
      <c r="AB20" s="7" t="s">
        <v>195</v>
      </c>
      <c r="AC20" s="7" t="s">
        <v>12</v>
      </c>
      <c r="AD20" s="7" t="s">
        <v>13</v>
      </c>
    </row>
    <row r="21" spans="10:30" x14ac:dyDescent="0.25">
      <c r="K21" s="8" t="s">
        <v>14</v>
      </c>
      <c r="L21" s="9" t="s">
        <v>26</v>
      </c>
      <c r="M21" s="9">
        <v>0</v>
      </c>
      <c r="N21" s="9">
        <v>0</v>
      </c>
      <c r="O21" s="9">
        <v>5</v>
      </c>
      <c r="P21" s="9">
        <v>4</v>
      </c>
      <c r="Q21" s="9">
        <v>10</v>
      </c>
      <c r="R21" s="9">
        <v>82</v>
      </c>
      <c r="S21" s="9">
        <v>39</v>
      </c>
      <c r="T21" s="9">
        <v>19</v>
      </c>
      <c r="U21" s="9">
        <v>66</v>
      </c>
      <c r="V21" s="9">
        <v>73</v>
      </c>
      <c r="W21" s="9">
        <v>50</v>
      </c>
      <c r="X21" s="9">
        <v>80</v>
      </c>
      <c r="Y21" s="9">
        <v>65</v>
      </c>
      <c r="Z21" s="9">
        <v>67</v>
      </c>
      <c r="AA21" s="9">
        <v>75</v>
      </c>
      <c r="AB21" s="9">
        <v>32</v>
      </c>
      <c r="AC21" s="9" t="str">
        <f>AC22</f>
        <v>EC</v>
      </c>
      <c r="AD21" s="6">
        <v>55</v>
      </c>
    </row>
    <row r="22" spans="10:30" x14ac:dyDescent="0.25">
      <c r="L22" s="10">
        <f>HEX2DEC(L21)</f>
        <v>11</v>
      </c>
      <c r="M22" s="10">
        <f t="shared" ref="M22:AB22" si="7">HEX2DEC(M21)</f>
        <v>0</v>
      </c>
      <c r="N22" s="10">
        <f t="shared" si="7"/>
        <v>0</v>
      </c>
      <c r="O22" s="10">
        <f t="shared" si="7"/>
        <v>5</v>
      </c>
      <c r="P22" s="10">
        <f t="shared" si="7"/>
        <v>4</v>
      </c>
      <c r="Q22" s="10">
        <f t="shared" si="7"/>
        <v>16</v>
      </c>
      <c r="R22" s="10">
        <f t="shared" si="7"/>
        <v>130</v>
      </c>
      <c r="S22" s="10">
        <f t="shared" si="7"/>
        <v>57</v>
      </c>
      <c r="T22" s="10">
        <f t="shared" si="7"/>
        <v>25</v>
      </c>
      <c r="U22" s="10">
        <f t="shared" si="7"/>
        <v>102</v>
      </c>
      <c r="V22" s="10">
        <f t="shared" si="7"/>
        <v>115</v>
      </c>
      <c r="W22" s="10">
        <f t="shared" si="7"/>
        <v>80</v>
      </c>
      <c r="X22" s="10">
        <f t="shared" si="7"/>
        <v>128</v>
      </c>
      <c r="Y22" s="10">
        <f t="shared" si="7"/>
        <v>101</v>
      </c>
      <c r="Z22" s="10">
        <f t="shared" si="7"/>
        <v>103</v>
      </c>
      <c r="AA22" s="10">
        <f t="shared" si="7"/>
        <v>117</v>
      </c>
      <c r="AB22" s="10">
        <f t="shared" si="7"/>
        <v>50</v>
      </c>
      <c r="AC22" s="11" t="str">
        <f>RIGHT(DEC2HEX(-SUM(L22:AB22)),2)</f>
        <v>EC</v>
      </c>
    </row>
    <row r="23" spans="10:30" x14ac:dyDescent="0.25">
      <c r="J23" s="7" t="s">
        <v>196</v>
      </c>
      <c r="K23" s="7" t="s">
        <v>4</v>
      </c>
      <c r="L23" s="7" t="s">
        <v>5</v>
      </c>
      <c r="M23" s="7" t="s">
        <v>6</v>
      </c>
      <c r="N23" s="7" t="s">
        <v>7</v>
      </c>
      <c r="O23" s="7" t="s">
        <v>8</v>
      </c>
      <c r="P23" s="7" t="s">
        <v>9</v>
      </c>
      <c r="Q23" s="7" t="s">
        <v>10</v>
      </c>
      <c r="R23" s="7" t="s">
        <v>39</v>
      </c>
      <c r="S23" s="7" t="s">
        <v>12</v>
      </c>
      <c r="T23" s="7" t="s">
        <v>13</v>
      </c>
    </row>
    <row r="24" spans="10:30" x14ac:dyDescent="0.25">
      <c r="J24" t="s">
        <v>197</v>
      </c>
      <c r="K24" s="8" t="s">
        <v>14</v>
      </c>
      <c r="L24" s="9">
        <v>1</v>
      </c>
      <c r="M24" s="9">
        <v>0</v>
      </c>
      <c r="N24" s="9">
        <v>5</v>
      </c>
      <c r="O24" s="9">
        <v>0</v>
      </c>
      <c r="P24" s="9">
        <v>4</v>
      </c>
      <c r="Q24" s="9">
        <v>20</v>
      </c>
      <c r="R24" s="9">
        <v>0</v>
      </c>
      <c r="S24" s="9" t="str">
        <f>S25</f>
        <v>D6</v>
      </c>
      <c r="T24" s="6">
        <v>55</v>
      </c>
    </row>
    <row r="25" spans="10:30" x14ac:dyDescent="0.25">
      <c r="L25" s="10">
        <f>HEX2DEC(L24)</f>
        <v>1</v>
      </c>
      <c r="M25" s="10">
        <f t="shared" ref="M25:R25" si="8">HEX2DEC(M24)</f>
        <v>0</v>
      </c>
      <c r="N25" s="10">
        <f t="shared" si="8"/>
        <v>5</v>
      </c>
      <c r="O25" s="10">
        <f t="shared" si="8"/>
        <v>0</v>
      </c>
      <c r="P25" s="10">
        <f t="shared" si="8"/>
        <v>4</v>
      </c>
      <c r="Q25" s="10">
        <f t="shared" si="8"/>
        <v>32</v>
      </c>
      <c r="R25" s="10">
        <f t="shared" si="8"/>
        <v>0</v>
      </c>
      <c r="S25" s="11" t="str">
        <f>RIGHT(DEC2HEX(-SUM(L25:R25)),2)</f>
        <v>D6</v>
      </c>
    </row>
    <row r="26" spans="10:30" x14ac:dyDescent="0.25">
      <c r="J26" t="s">
        <v>198</v>
      </c>
      <c r="K26" s="8" t="s">
        <v>14</v>
      </c>
      <c r="L26" s="9">
        <v>1</v>
      </c>
      <c r="M26" s="9">
        <v>0</v>
      </c>
      <c r="N26" s="9">
        <v>5</v>
      </c>
      <c r="O26" s="9">
        <v>0</v>
      </c>
      <c r="P26" s="9">
        <v>4</v>
      </c>
      <c r="Q26" s="9">
        <v>20</v>
      </c>
      <c r="R26" s="9">
        <v>1</v>
      </c>
      <c r="S26" s="9" t="str">
        <f>S27</f>
        <v>D5</v>
      </c>
      <c r="T26" s="6">
        <v>55</v>
      </c>
    </row>
    <row r="27" spans="10:30" s="32" customFormat="1" x14ac:dyDescent="0.25">
      <c r="K27" s="33"/>
      <c r="L27" s="34">
        <f>HEX2DEC(L26)</f>
        <v>1</v>
      </c>
      <c r="M27" s="34">
        <f t="shared" ref="M27:R27" si="9">HEX2DEC(M26)</f>
        <v>0</v>
      </c>
      <c r="N27" s="34">
        <f t="shared" si="9"/>
        <v>5</v>
      </c>
      <c r="O27" s="34">
        <f t="shared" si="9"/>
        <v>0</v>
      </c>
      <c r="P27" s="34">
        <f t="shared" si="9"/>
        <v>4</v>
      </c>
      <c r="Q27" s="34">
        <f t="shared" si="9"/>
        <v>32</v>
      </c>
      <c r="R27" s="34">
        <f t="shared" si="9"/>
        <v>1</v>
      </c>
      <c r="S27" s="35" t="str">
        <f>RIGHT(DEC2HEX(-SUM(L27:R27)),2)</f>
        <v>D5</v>
      </c>
      <c r="T27" s="33"/>
    </row>
    <row r="30" spans="10:30" x14ac:dyDescent="0.25">
      <c r="J30" s="23" t="s">
        <v>72</v>
      </c>
      <c r="K30" s="7" t="s">
        <v>4</v>
      </c>
      <c r="L30" s="7" t="s">
        <v>5</v>
      </c>
      <c r="M30" s="7" t="s">
        <v>6</v>
      </c>
      <c r="N30" s="7" t="s">
        <v>7</v>
      </c>
      <c r="O30" s="7" t="s">
        <v>8</v>
      </c>
      <c r="P30" s="7" t="s">
        <v>9</v>
      </c>
      <c r="Q30" s="7" t="s">
        <v>10</v>
      </c>
      <c r="R30" s="7" t="s">
        <v>12</v>
      </c>
      <c r="S30" s="7" t="s">
        <v>13</v>
      </c>
      <c r="T30"/>
    </row>
    <row r="31" spans="10:30" x14ac:dyDescent="0.25">
      <c r="J31" s="17" t="s">
        <v>46</v>
      </c>
      <c r="K31" s="8" t="s">
        <v>14</v>
      </c>
      <c r="L31" s="9">
        <v>0</v>
      </c>
      <c r="M31" s="9">
        <v>0</v>
      </c>
      <c r="N31" s="30">
        <v>3</v>
      </c>
      <c r="O31" s="9">
        <v>0</v>
      </c>
      <c r="P31" s="9">
        <v>1</v>
      </c>
      <c r="Q31" s="9">
        <v>10</v>
      </c>
      <c r="R31" s="9" t="str">
        <f>R32</f>
        <v>EC</v>
      </c>
      <c r="S31" s="6">
        <v>55</v>
      </c>
      <c r="T31"/>
    </row>
    <row r="32" spans="10:30" x14ac:dyDescent="0.25">
      <c r="L32" s="10">
        <f>HEX2DEC(L31)</f>
        <v>0</v>
      </c>
      <c r="M32" s="10">
        <f t="shared" ref="M32:Q32" si="10">HEX2DEC(M31)</f>
        <v>0</v>
      </c>
      <c r="N32" s="10">
        <f t="shared" si="10"/>
        <v>3</v>
      </c>
      <c r="O32" s="10">
        <f t="shared" si="10"/>
        <v>0</v>
      </c>
      <c r="P32" s="10">
        <f t="shared" si="10"/>
        <v>1</v>
      </c>
      <c r="Q32" s="10">
        <f t="shared" si="10"/>
        <v>16</v>
      </c>
      <c r="R32" s="11" t="str">
        <f>RIGHT(DEC2HEX(-SUM(L32:Q32)),2)</f>
        <v>EC</v>
      </c>
      <c r="T32"/>
    </row>
    <row r="33" spans="10:20" x14ac:dyDescent="0.25">
      <c r="J33" s="7" t="s">
        <v>31</v>
      </c>
      <c r="K33" s="7" t="s">
        <v>4</v>
      </c>
      <c r="L33" s="7" t="s">
        <v>5</v>
      </c>
      <c r="M33" s="7" t="s">
        <v>6</v>
      </c>
      <c r="N33" s="7" t="s">
        <v>7</v>
      </c>
      <c r="O33" s="7" t="s">
        <v>8</v>
      </c>
      <c r="P33" s="7" t="s">
        <v>9</v>
      </c>
      <c r="Q33" s="7" t="s">
        <v>10</v>
      </c>
      <c r="R33" s="7" t="s">
        <v>39</v>
      </c>
      <c r="S33" s="7" t="s">
        <v>12</v>
      </c>
      <c r="T33" s="7" t="s">
        <v>13</v>
      </c>
    </row>
    <row r="34" spans="10:20" x14ac:dyDescent="0.25">
      <c r="J34" t="s">
        <v>29</v>
      </c>
      <c r="K34" s="8" t="s">
        <v>14</v>
      </c>
      <c r="L34" s="9">
        <v>1</v>
      </c>
      <c r="M34" s="9">
        <v>0</v>
      </c>
      <c r="N34" s="9">
        <v>0</v>
      </c>
      <c r="O34" s="30">
        <v>3</v>
      </c>
      <c r="P34" s="9">
        <v>1</v>
      </c>
      <c r="Q34" s="9">
        <v>20</v>
      </c>
      <c r="R34" s="9">
        <v>0</v>
      </c>
      <c r="S34" s="9" t="str">
        <f>S35</f>
        <v>DB</v>
      </c>
      <c r="T34" s="6">
        <v>55</v>
      </c>
    </row>
    <row r="35" spans="10:20" x14ac:dyDescent="0.25">
      <c r="L35" s="10">
        <f>HEX2DEC(L34)</f>
        <v>1</v>
      </c>
      <c r="M35" s="10">
        <f t="shared" ref="M35:R35" si="11">HEX2DEC(M34)</f>
        <v>0</v>
      </c>
      <c r="N35" s="10">
        <f t="shared" si="11"/>
        <v>0</v>
      </c>
      <c r="O35" s="10">
        <f t="shared" si="11"/>
        <v>3</v>
      </c>
      <c r="P35" s="10">
        <f t="shared" si="11"/>
        <v>1</v>
      </c>
      <c r="Q35" s="10">
        <f t="shared" si="11"/>
        <v>32</v>
      </c>
      <c r="R35" s="10">
        <f t="shared" si="11"/>
        <v>0</v>
      </c>
      <c r="S35" s="11" t="str">
        <f>RIGHT(DEC2HEX(-SUM(L35:R35)),2)</f>
        <v>DB</v>
      </c>
    </row>
    <row r="36" spans="10:20" x14ac:dyDescent="0.25">
      <c r="J36" t="s">
        <v>47</v>
      </c>
      <c r="K36" s="8" t="s">
        <v>14</v>
      </c>
      <c r="L36" s="9">
        <v>1</v>
      </c>
      <c r="M36" s="9">
        <v>0</v>
      </c>
      <c r="N36" s="9">
        <v>0</v>
      </c>
      <c r="O36" s="30">
        <v>3</v>
      </c>
      <c r="P36" s="9">
        <v>1</v>
      </c>
      <c r="Q36" s="9">
        <v>20</v>
      </c>
      <c r="R36" s="9">
        <v>1</v>
      </c>
      <c r="S36" s="9" t="str">
        <f>S37</f>
        <v>DA</v>
      </c>
      <c r="T36" s="6">
        <v>55</v>
      </c>
    </row>
    <row r="37" spans="10:20" x14ac:dyDescent="0.25">
      <c r="L37" s="10">
        <f>HEX2DEC(L36)</f>
        <v>1</v>
      </c>
      <c r="M37" s="10">
        <f t="shared" ref="M37:R37" si="12">HEX2DEC(M36)</f>
        <v>0</v>
      </c>
      <c r="N37" s="10">
        <f t="shared" si="12"/>
        <v>0</v>
      </c>
      <c r="O37" s="10">
        <f t="shared" si="12"/>
        <v>3</v>
      </c>
      <c r="P37" s="10">
        <f t="shared" si="12"/>
        <v>1</v>
      </c>
      <c r="Q37" s="10">
        <f t="shared" si="12"/>
        <v>32</v>
      </c>
      <c r="R37" s="10">
        <f t="shared" si="12"/>
        <v>1</v>
      </c>
      <c r="S37" s="11" t="str">
        <f>RIGHT(DEC2HEX(-SUM(L37:R37)),2)</f>
        <v>DA</v>
      </c>
    </row>
    <row r="38" spans="10:20" x14ac:dyDescent="0.25">
      <c r="K38"/>
      <c r="L38"/>
      <c r="M38"/>
      <c r="N38"/>
      <c r="O38"/>
      <c r="P38"/>
      <c r="Q38"/>
      <c r="R38"/>
      <c r="S38"/>
      <c r="T38"/>
    </row>
    <row r="39" spans="10:20" x14ac:dyDescent="0.25">
      <c r="K39"/>
      <c r="L39"/>
      <c r="M39"/>
      <c r="N39"/>
      <c r="O39"/>
      <c r="P39"/>
      <c r="Q39"/>
      <c r="R39"/>
      <c r="S39"/>
      <c r="T39"/>
    </row>
    <row r="40" spans="10:20" x14ac:dyDescent="0.25">
      <c r="K40"/>
      <c r="L40"/>
      <c r="M40"/>
      <c r="N40"/>
      <c r="O40"/>
      <c r="P40"/>
      <c r="Q40"/>
      <c r="R40"/>
      <c r="S40"/>
      <c r="T40"/>
    </row>
    <row r="41" spans="10:20" x14ac:dyDescent="0.25">
      <c r="K41"/>
      <c r="L41"/>
      <c r="M41"/>
      <c r="N41"/>
      <c r="O41"/>
      <c r="P41"/>
      <c r="Q41"/>
      <c r="R41"/>
      <c r="S41"/>
      <c r="T41"/>
    </row>
    <row r="42" spans="10:20" x14ac:dyDescent="0.25">
      <c r="K42"/>
      <c r="L42"/>
      <c r="M42"/>
      <c r="N42"/>
      <c r="O42"/>
      <c r="P42"/>
      <c r="Q42"/>
      <c r="R42"/>
      <c r="S42"/>
      <c r="T42"/>
    </row>
    <row r="61" spans="10:28" x14ac:dyDescent="0.25">
      <c r="J61" s="23" t="s">
        <v>21</v>
      </c>
      <c r="K61" s="7" t="s">
        <v>4</v>
      </c>
      <c r="L61" s="7" t="s">
        <v>5</v>
      </c>
      <c r="M61" s="7" t="s">
        <v>6</v>
      </c>
      <c r="N61" s="7" t="s">
        <v>7</v>
      </c>
      <c r="O61" s="7" t="s">
        <v>8</v>
      </c>
      <c r="P61" s="7" t="s">
        <v>9</v>
      </c>
      <c r="Q61" s="7" t="s">
        <v>10</v>
      </c>
      <c r="R61" s="7" t="s">
        <v>12</v>
      </c>
      <c r="S61" s="7" t="s">
        <v>13</v>
      </c>
      <c r="T61"/>
    </row>
    <row r="62" spans="10:28" x14ac:dyDescent="0.25">
      <c r="J62" t="s">
        <v>15</v>
      </c>
      <c r="K62" s="8" t="s">
        <v>14</v>
      </c>
      <c r="L62" s="9">
        <v>0</v>
      </c>
      <c r="M62" s="9">
        <v>0</v>
      </c>
      <c r="N62" s="9">
        <v>3</v>
      </c>
      <c r="O62" s="9">
        <v>0</v>
      </c>
      <c r="P62" s="9" t="s">
        <v>58</v>
      </c>
      <c r="Q62" s="9">
        <v>10</v>
      </c>
      <c r="R62" s="9" t="str">
        <f>R63</f>
        <v>BF</v>
      </c>
      <c r="S62" s="6">
        <v>55</v>
      </c>
      <c r="T62"/>
    </row>
    <row r="63" spans="10:28" x14ac:dyDescent="0.25">
      <c r="L63" s="10">
        <f>HEX2DEC(L62)</f>
        <v>0</v>
      </c>
      <c r="M63" s="10">
        <f t="shared" ref="M63:Q63" si="13">HEX2DEC(M62)</f>
        <v>0</v>
      </c>
      <c r="N63" s="10">
        <f t="shared" si="13"/>
        <v>3</v>
      </c>
      <c r="O63" s="10">
        <f t="shared" si="13"/>
        <v>0</v>
      </c>
      <c r="P63" s="10">
        <f t="shared" si="13"/>
        <v>46</v>
      </c>
      <c r="Q63" s="10">
        <f t="shared" si="13"/>
        <v>16</v>
      </c>
      <c r="R63" s="11" t="str">
        <f>RIGHT(DEC2HEX(-SUM(L63:Q63)),2)</f>
        <v>BF</v>
      </c>
      <c r="T63"/>
    </row>
    <row r="64" spans="10:28" x14ac:dyDescent="0.25">
      <c r="J64" s="7" t="s">
        <v>31</v>
      </c>
      <c r="K64" s="7" t="s">
        <v>4</v>
      </c>
      <c r="L64" s="7" t="s">
        <v>5</v>
      </c>
      <c r="M64" s="7" t="s">
        <v>6</v>
      </c>
      <c r="N64" s="7" t="s">
        <v>7</v>
      </c>
      <c r="O64" s="7" t="s">
        <v>8</v>
      </c>
      <c r="P64" s="7" t="s">
        <v>9</v>
      </c>
      <c r="Q64" s="7" t="s">
        <v>10</v>
      </c>
      <c r="R64" s="7" t="s">
        <v>39</v>
      </c>
      <c r="S64" s="7" t="s">
        <v>48</v>
      </c>
      <c r="T64" s="7" t="s">
        <v>49</v>
      </c>
      <c r="U64" s="7" t="s">
        <v>50</v>
      </c>
      <c r="V64" s="7" t="s">
        <v>51</v>
      </c>
      <c r="W64" s="7" t="s">
        <v>52</v>
      </c>
      <c r="X64" s="7" t="s">
        <v>32</v>
      </c>
      <c r="Y64" s="7" t="s">
        <v>53</v>
      </c>
      <c r="Z64" s="7" t="s">
        <v>143</v>
      </c>
      <c r="AA64" s="7" t="s">
        <v>12</v>
      </c>
      <c r="AB64" s="7" t="s">
        <v>13</v>
      </c>
    </row>
    <row r="65" spans="10:28" x14ac:dyDescent="0.25">
      <c r="J65" s="18" t="s">
        <v>33</v>
      </c>
      <c r="K65" s="8" t="s">
        <v>14</v>
      </c>
      <c r="L65" s="9">
        <v>9</v>
      </c>
      <c r="M65" s="9">
        <v>0</v>
      </c>
      <c r="N65" s="9">
        <v>0</v>
      </c>
      <c r="O65" s="9">
        <v>3</v>
      </c>
      <c r="P65" s="9" t="s">
        <v>58</v>
      </c>
      <c r="Q65" s="9">
        <v>20</v>
      </c>
      <c r="R65" s="9" t="s">
        <v>190</v>
      </c>
      <c r="S65" s="9">
        <v>0</v>
      </c>
      <c r="T65" s="9" t="s">
        <v>191</v>
      </c>
      <c r="U65" s="9">
        <v>0</v>
      </c>
      <c r="V65" s="9" t="s">
        <v>192</v>
      </c>
      <c r="W65" s="9" t="s">
        <v>193</v>
      </c>
      <c r="X65" s="9" t="s">
        <v>26</v>
      </c>
      <c r="Y65" s="9">
        <v>0</v>
      </c>
      <c r="Z65" s="9">
        <v>14</v>
      </c>
      <c r="AA65" s="9" t="str">
        <f>AA66</f>
        <v>5C</v>
      </c>
      <c r="AB65" s="6">
        <v>55</v>
      </c>
    </row>
    <row r="66" spans="10:28" x14ac:dyDescent="0.25">
      <c r="L66" s="10">
        <f>HEX2DEC(L65)</f>
        <v>9</v>
      </c>
      <c r="M66" s="10">
        <f t="shared" ref="M66:Z66" si="14">HEX2DEC(M65)</f>
        <v>0</v>
      </c>
      <c r="N66" s="10">
        <f t="shared" si="14"/>
        <v>0</v>
      </c>
      <c r="O66" s="10">
        <f t="shared" si="14"/>
        <v>3</v>
      </c>
      <c r="P66" s="10">
        <f t="shared" si="14"/>
        <v>46</v>
      </c>
      <c r="Q66" s="10">
        <f t="shared" si="14"/>
        <v>32</v>
      </c>
      <c r="R66" s="10">
        <f t="shared" si="14"/>
        <v>210</v>
      </c>
      <c r="S66" s="10">
        <f t="shared" si="14"/>
        <v>0</v>
      </c>
      <c r="T66" s="10">
        <f t="shared" si="14"/>
        <v>15</v>
      </c>
      <c r="U66" s="10">
        <f t="shared" si="14"/>
        <v>0</v>
      </c>
      <c r="V66" s="10">
        <f t="shared" si="14"/>
        <v>254</v>
      </c>
      <c r="W66" s="10">
        <f t="shared" si="14"/>
        <v>76</v>
      </c>
      <c r="X66" s="10">
        <f t="shared" si="14"/>
        <v>11</v>
      </c>
      <c r="Y66" s="10">
        <f t="shared" si="14"/>
        <v>0</v>
      </c>
      <c r="Z66" s="10">
        <f t="shared" si="14"/>
        <v>20</v>
      </c>
      <c r="AA66" s="11" t="str">
        <f>RIGHT(DEC2HEX(-SUM(L66:Z66)),2)</f>
        <v>5C</v>
      </c>
      <c r="AB66" s="6"/>
    </row>
    <row r="67" spans="10:28" ht="15.75" x14ac:dyDescent="0.25">
      <c r="R67" s="13" t="s">
        <v>34</v>
      </c>
      <c r="T67" s="13" t="s">
        <v>35</v>
      </c>
      <c r="V67" s="13" t="s">
        <v>36</v>
      </c>
      <c r="X67" s="14" t="s">
        <v>60</v>
      </c>
      <c r="Y67" s="14"/>
      <c r="Z67" s="14" t="s">
        <v>59</v>
      </c>
      <c r="AB67" s="14"/>
    </row>
    <row r="68" spans="10:28" x14ac:dyDescent="0.25">
      <c r="J68" s="23" t="s">
        <v>21</v>
      </c>
      <c r="K68" s="7" t="s">
        <v>4</v>
      </c>
      <c r="L68" s="7" t="s">
        <v>5</v>
      </c>
      <c r="M68" s="7" t="s">
        <v>6</v>
      </c>
      <c r="N68" s="7" t="s">
        <v>7</v>
      </c>
      <c r="O68" s="7" t="s">
        <v>8</v>
      </c>
      <c r="P68" s="7" t="s">
        <v>9</v>
      </c>
      <c r="Q68" s="7" t="s">
        <v>10</v>
      </c>
      <c r="R68" s="7" t="s">
        <v>12</v>
      </c>
      <c r="S68" s="7" t="s">
        <v>13</v>
      </c>
      <c r="T68"/>
      <c r="Z68" t="s">
        <v>160</v>
      </c>
    </row>
    <row r="69" spans="10:28" x14ac:dyDescent="0.25">
      <c r="J69" s="3" t="s">
        <v>151</v>
      </c>
      <c r="K69" s="8" t="s">
        <v>14</v>
      </c>
      <c r="L69" s="9">
        <v>0</v>
      </c>
      <c r="M69" s="9">
        <v>0</v>
      </c>
      <c r="N69" s="9">
        <v>3</v>
      </c>
      <c r="O69" s="9">
        <v>0</v>
      </c>
      <c r="P69" s="9" t="s">
        <v>26</v>
      </c>
      <c r="Q69" s="9">
        <v>10</v>
      </c>
      <c r="R69" s="9" t="str">
        <f>R70</f>
        <v>E2</v>
      </c>
      <c r="S69" s="6">
        <v>55</v>
      </c>
      <c r="T69"/>
      <c r="Z69" t="s">
        <v>161</v>
      </c>
    </row>
    <row r="70" spans="10:28" x14ac:dyDescent="0.25">
      <c r="L70" s="10">
        <f>HEX2DEC(L69)</f>
        <v>0</v>
      </c>
      <c r="M70" s="10">
        <f t="shared" ref="M70:Q70" si="15">HEX2DEC(M69)</f>
        <v>0</v>
      </c>
      <c r="N70" s="10">
        <f t="shared" si="15"/>
        <v>3</v>
      </c>
      <c r="O70" s="10">
        <f t="shared" si="15"/>
        <v>0</v>
      </c>
      <c r="P70" s="10">
        <f t="shared" si="15"/>
        <v>11</v>
      </c>
      <c r="Q70" s="10">
        <f t="shared" si="15"/>
        <v>16</v>
      </c>
      <c r="R70" s="11" t="str">
        <f>RIGHT(DEC2HEX(-SUM(L70:Q70)),2)</f>
        <v>E2</v>
      </c>
      <c r="T70"/>
      <c r="Z70" t="s">
        <v>162</v>
      </c>
    </row>
    <row r="71" spans="10:28" x14ac:dyDescent="0.25">
      <c r="J71" s="7" t="s">
        <v>31</v>
      </c>
      <c r="K71" s="7" t="s">
        <v>4</v>
      </c>
      <c r="L71" s="7" t="s">
        <v>5</v>
      </c>
      <c r="M71" s="7" t="s">
        <v>6</v>
      </c>
      <c r="N71" s="7" t="s">
        <v>7</v>
      </c>
      <c r="O71" s="7" t="s">
        <v>8</v>
      </c>
      <c r="P71" s="7" t="s">
        <v>9</v>
      </c>
      <c r="Q71" s="7" t="s">
        <v>10</v>
      </c>
      <c r="R71" s="7" t="s">
        <v>39</v>
      </c>
      <c r="S71" s="7" t="s">
        <v>12</v>
      </c>
      <c r="T71" s="7" t="s">
        <v>13</v>
      </c>
      <c r="Z71" t="s">
        <v>163</v>
      </c>
    </row>
    <row r="72" spans="10:28" x14ac:dyDescent="0.25">
      <c r="J72" s="18" t="s">
        <v>54</v>
      </c>
      <c r="K72" s="8" t="s">
        <v>14</v>
      </c>
      <c r="L72" s="9">
        <v>1</v>
      </c>
      <c r="M72" s="9">
        <v>0</v>
      </c>
      <c r="N72" s="9">
        <v>0</v>
      </c>
      <c r="O72" s="9">
        <v>3</v>
      </c>
      <c r="P72" s="9" t="s">
        <v>26</v>
      </c>
      <c r="Q72" s="9">
        <v>20</v>
      </c>
      <c r="R72" s="9">
        <v>0</v>
      </c>
      <c r="S72" s="9" t="str">
        <f>S73</f>
        <v>D1</v>
      </c>
      <c r="T72" s="6">
        <v>55</v>
      </c>
      <c r="Z72" t="s">
        <v>158</v>
      </c>
    </row>
    <row r="73" spans="10:28" ht="15.75" x14ac:dyDescent="0.25">
      <c r="J73" s="18"/>
      <c r="L73" s="10">
        <f>HEX2DEC(L72)</f>
        <v>1</v>
      </c>
      <c r="M73" s="10">
        <f t="shared" ref="M73:R73" si="16">HEX2DEC(M72)</f>
        <v>0</v>
      </c>
      <c r="N73" s="10">
        <f t="shared" si="16"/>
        <v>0</v>
      </c>
      <c r="O73" s="10">
        <f t="shared" si="16"/>
        <v>3</v>
      </c>
      <c r="P73" s="10">
        <f t="shared" si="16"/>
        <v>11</v>
      </c>
      <c r="Q73" s="10">
        <f t="shared" si="16"/>
        <v>32</v>
      </c>
      <c r="R73" s="10">
        <f t="shared" si="16"/>
        <v>0</v>
      </c>
      <c r="S73" s="11" t="str">
        <f>RIGHT(DEC2HEX(-SUM(L73:R73)),2)</f>
        <v>D1</v>
      </c>
      <c r="Z73" t="s">
        <v>159</v>
      </c>
      <c r="AA73" s="14"/>
    </row>
    <row r="74" spans="10:28" x14ac:dyDescent="0.25">
      <c r="J74" s="18" t="s">
        <v>55</v>
      </c>
      <c r="K74" s="8" t="s">
        <v>14</v>
      </c>
      <c r="L74" s="9">
        <v>0</v>
      </c>
      <c r="M74" s="9">
        <v>0</v>
      </c>
      <c r="N74" s="9">
        <v>0</v>
      </c>
      <c r="O74" s="9">
        <v>3</v>
      </c>
      <c r="P74" s="9" t="s">
        <v>26</v>
      </c>
      <c r="Q74" s="9">
        <v>20</v>
      </c>
      <c r="R74" s="9">
        <v>1</v>
      </c>
      <c r="S74" s="9" t="str">
        <f>S75</f>
        <v>D1</v>
      </c>
      <c r="T74" s="6">
        <v>55</v>
      </c>
      <c r="Z74" t="s">
        <v>155</v>
      </c>
    </row>
    <row r="75" spans="10:28" x14ac:dyDescent="0.25">
      <c r="J75" s="18"/>
      <c r="L75" s="10">
        <f>HEX2DEC(L74)</f>
        <v>0</v>
      </c>
      <c r="M75" s="10">
        <f t="shared" ref="M75:R75" si="17">HEX2DEC(M74)</f>
        <v>0</v>
      </c>
      <c r="N75" s="10">
        <f t="shared" si="17"/>
        <v>0</v>
      </c>
      <c r="O75" s="10">
        <f t="shared" si="17"/>
        <v>3</v>
      </c>
      <c r="P75" s="10">
        <f t="shared" si="17"/>
        <v>11</v>
      </c>
      <c r="Q75" s="10">
        <f t="shared" si="17"/>
        <v>32</v>
      </c>
      <c r="R75" s="10">
        <f t="shared" si="17"/>
        <v>1</v>
      </c>
      <c r="S75" s="11" t="str">
        <f>RIGHT(DEC2HEX(-SUM(L75:R75)),2)</f>
        <v>D1</v>
      </c>
      <c r="Z75" t="s">
        <v>156</v>
      </c>
    </row>
    <row r="76" spans="10:28" x14ac:dyDescent="0.25">
      <c r="J76" s="23" t="s">
        <v>21</v>
      </c>
      <c r="K76" s="7" t="s">
        <v>4</v>
      </c>
      <c r="L76" s="7" t="s">
        <v>5</v>
      </c>
      <c r="M76" s="7" t="s">
        <v>6</v>
      </c>
      <c r="N76" s="7" t="s">
        <v>7</v>
      </c>
      <c r="O76" s="7" t="s">
        <v>8</v>
      </c>
      <c r="P76" s="7" t="s">
        <v>9</v>
      </c>
      <c r="Q76" s="7" t="s">
        <v>10</v>
      </c>
      <c r="R76" s="7" t="s">
        <v>12</v>
      </c>
      <c r="S76" s="7" t="s">
        <v>13</v>
      </c>
      <c r="T76"/>
      <c r="Z76" t="s">
        <v>157</v>
      </c>
    </row>
    <row r="77" spans="10:28" x14ac:dyDescent="0.25">
      <c r="J77" s="19" t="s">
        <v>152</v>
      </c>
      <c r="K77" s="8" t="s">
        <v>14</v>
      </c>
      <c r="L77" s="9">
        <v>0</v>
      </c>
      <c r="M77" s="9">
        <v>0</v>
      </c>
      <c r="N77" s="9">
        <v>3</v>
      </c>
      <c r="O77" s="9">
        <v>0</v>
      </c>
      <c r="P77" s="9" t="s">
        <v>27</v>
      </c>
      <c r="Q77" s="9">
        <v>10</v>
      </c>
      <c r="R77" s="9" t="str">
        <f>R78</f>
        <v>E1</v>
      </c>
      <c r="S77" s="6">
        <v>55</v>
      </c>
      <c r="T77"/>
      <c r="Z77" t="s">
        <v>164</v>
      </c>
    </row>
    <row r="78" spans="10:28" x14ac:dyDescent="0.25">
      <c r="J78" s="18"/>
      <c r="L78" s="10">
        <f>HEX2DEC(L77)</f>
        <v>0</v>
      </c>
      <c r="M78" s="10">
        <f t="shared" ref="M78:Q78" si="18">HEX2DEC(M77)</f>
        <v>0</v>
      </c>
      <c r="N78" s="10">
        <f t="shared" si="18"/>
        <v>3</v>
      </c>
      <c r="O78" s="10">
        <f t="shared" si="18"/>
        <v>0</v>
      </c>
      <c r="P78" s="10">
        <f t="shared" si="18"/>
        <v>12</v>
      </c>
      <c r="Q78" s="10">
        <f t="shared" si="18"/>
        <v>16</v>
      </c>
      <c r="R78" s="11" t="str">
        <f>RIGHT(DEC2HEX(-SUM(L78:Q78)),2)</f>
        <v>E1</v>
      </c>
      <c r="T78"/>
      <c r="Z78" t="s">
        <v>165</v>
      </c>
    </row>
    <row r="79" spans="10:28" x14ac:dyDescent="0.25">
      <c r="J79" s="7" t="s">
        <v>31</v>
      </c>
      <c r="K79" s="7" t="s">
        <v>4</v>
      </c>
      <c r="L79" s="7" t="s">
        <v>5</v>
      </c>
      <c r="M79" s="7" t="s">
        <v>6</v>
      </c>
      <c r="N79" s="7" t="s">
        <v>7</v>
      </c>
      <c r="O79" s="7" t="s">
        <v>8</v>
      </c>
      <c r="P79" s="7" t="s">
        <v>9</v>
      </c>
      <c r="Q79" s="7" t="s">
        <v>10</v>
      </c>
      <c r="R79" s="7" t="s">
        <v>39</v>
      </c>
      <c r="S79" s="7" t="s">
        <v>12</v>
      </c>
      <c r="T79" s="7" t="s">
        <v>13</v>
      </c>
      <c r="Z79" t="s">
        <v>166</v>
      </c>
    </row>
    <row r="80" spans="10:28" x14ac:dyDescent="0.25">
      <c r="J80" s="19" t="s">
        <v>56</v>
      </c>
      <c r="K80" s="8" t="s">
        <v>14</v>
      </c>
      <c r="L80" s="9">
        <v>1</v>
      </c>
      <c r="M80" s="9">
        <v>0</v>
      </c>
      <c r="N80" s="9">
        <v>0</v>
      </c>
      <c r="O80" s="9">
        <v>3</v>
      </c>
      <c r="P80" s="9" t="s">
        <v>27</v>
      </c>
      <c r="Q80" s="9">
        <v>20</v>
      </c>
      <c r="R80" s="9">
        <v>0</v>
      </c>
      <c r="S80" s="9" t="str">
        <f>S81</f>
        <v>D0</v>
      </c>
      <c r="T80" s="6">
        <v>55</v>
      </c>
      <c r="Z80" t="s">
        <v>167</v>
      </c>
    </row>
    <row r="81" spans="10:30" x14ac:dyDescent="0.25">
      <c r="L81" s="10">
        <f>HEX2DEC(L80)</f>
        <v>1</v>
      </c>
      <c r="M81" s="10">
        <f t="shared" ref="M81:R81" si="19">HEX2DEC(M80)</f>
        <v>0</v>
      </c>
      <c r="N81" s="10">
        <f t="shared" si="19"/>
        <v>0</v>
      </c>
      <c r="O81" s="10">
        <f t="shared" si="19"/>
        <v>3</v>
      </c>
      <c r="P81" s="10">
        <f t="shared" si="19"/>
        <v>12</v>
      </c>
      <c r="Q81" s="10">
        <f t="shared" si="19"/>
        <v>32</v>
      </c>
      <c r="R81" s="10">
        <f t="shared" si="19"/>
        <v>0</v>
      </c>
      <c r="S81" s="11" t="str">
        <f>RIGHT(DEC2HEX(-SUM(L81:R81)),2)</f>
        <v>D0</v>
      </c>
      <c r="Z81" t="s">
        <v>170</v>
      </c>
    </row>
    <row r="82" spans="10:30" x14ac:dyDescent="0.25">
      <c r="J82" t="s">
        <v>57</v>
      </c>
      <c r="K82" s="8" t="s">
        <v>14</v>
      </c>
      <c r="L82" s="9">
        <v>1</v>
      </c>
      <c r="M82" s="9">
        <v>0</v>
      </c>
      <c r="N82" s="9">
        <v>0</v>
      </c>
      <c r="O82" s="9">
        <v>3</v>
      </c>
      <c r="P82" s="9" t="s">
        <v>27</v>
      </c>
      <c r="Q82" s="9">
        <v>20</v>
      </c>
      <c r="R82" s="9">
        <v>1</v>
      </c>
      <c r="S82" s="9" t="str">
        <f>S83</f>
        <v>CF</v>
      </c>
      <c r="T82" s="6">
        <v>55</v>
      </c>
      <c r="Z82" t="s">
        <v>168</v>
      </c>
    </row>
    <row r="83" spans="10:30" x14ac:dyDescent="0.25">
      <c r="L83" s="10">
        <f>HEX2DEC(L82)</f>
        <v>1</v>
      </c>
      <c r="M83" s="10">
        <f t="shared" ref="M83:R83" si="20">HEX2DEC(M82)</f>
        <v>0</v>
      </c>
      <c r="N83" s="10">
        <f t="shared" si="20"/>
        <v>0</v>
      </c>
      <c r="O83" s="10">
        <f t="shared" si="20"/>
        <v>3</v>
      </c>
      <c r="P83" s="10">
        <f t="shared" si="20"/>
        <v>12</v>
      </c>
      <c r="Q83" s="10">
        <f t="shared" si="20"/>
        <v>32</v>
      </c>
      <c r="R83" s="10">
        <f t="shared" si="20"/>
        <v>1</v>
      </c>
      <c r="S83" s="11" t="str">
        <f>RIGHT(DEC2HEX(-SUM(L83:R83)),2)</f>
        <v>CF</v>
      </c>
      <c r="Z83" t="s">
        <v>169</v>
      </c>
    </row>
    <row r="84" spans="10:30" x14ac:dyDescent="0.25">
      <c r="J84" s="23" t="s">
        <v>21</v>
      </c>
      <c r="K84" s="7" t="s">
        <v>4</v>
      </c>
      <c r="L84" s="7" t="s">
        <v>5</v>
      </c>
      <c r="M84" s="7" t="s">
        <v>6</v>
      </c>
      <c r="N84" s="7" t="s">
        <v>7</v>
      </c>
      <c r="O84" s="7" t="s">
        <v>8</v>
      </c>
      <c r="P84" s="7" t="s">
        <v>9</v>
      </c>
      <c r="Q84" s="7" t="s">
        <v>10</v>
      </c>
      <c r="R84" s="7" t="s">
        <v>12</v>
      </c>
      <c r="S84" s="7" t="s">
        <v>13</v>
      </c>
      <c r="T84"/>
      <c r="Z84" t="s">
        <v>171</v>
      </c>
    </row>
    <row r="85" spans="10:30" x14ac:dyDescent="0.25">
      <c r="J85" t="s">
        <v>153</v>
      </c>
      <c r="K85" s="8" t="s">
        <v>14</v>
      </c>
      <c r="L85" s="9">
        <v>0</v>
      </c>
      <c r="M85" s="9">
        <v>0</v>
      </c>
      <c r="N85" s="9">
        <v>3</v>
      </c>
      <c r="O85" s="9">
        <v>0</v>
      </c>
      <c r="P85" s="9" t="s">
        <v>154</v>
      </c>
      <c r="Q85" s="9">
        <v>10</v>
      </c>
      <c r="R85" s="9" t="str">
        <f>R86</f>
        <v>D3</v>
      </c>
      <c r="S85" s="6">
        <v>55</v>
      </c>
      <c r="T85"/>
    </row>
    <row r="86" spans="10:30" x14ac:dyDescent="0.25">
      <c r="L86" s="10">
        <f>HEX2DEC(L85)</f>
        <v>0</v>
      </c>
      <c r="M86" s="10">
        <f t="shared" ref="M86:Q86" si="21">HEX2DEC(M85)</f>
        <v>0</v>
      </c>
      <c r="N86" s="10">
        <f t="shared" si="21"/>
        <v>3</v>
      </c>
      <c r="O86" s="10">
        <f t="shared" si="21"/>
        <v>0</v>
      </c>
      <c r="P86" s="10">
        <f t="shared" si="21"/>
        <v>26</v>
      </c>
      <c r="Q86" s="10">
        <f t="shared" si="21"/>
        <v>16</v>
      </c>
      <c r="R86" s="11" t="str">
        <f>RIGHT(DEC2HEX(-SUM(L86:Q86)),2)</f>
        <v>D3</v>
      </c>
      <c r="T86"/>
    </row>
    <row r="87" spans="10:30" x14ac:dyDescent="0.25">
      <c r="J87" s="7" t="s">
        <v>196</v>
      </c>
      <c r="K87" s="7" t="s">
        <v>4</v>
      </c>
      <c r="L87" s="7" t="s">
        <v>5</v>
      </c>
      <c r="M87" s="7" t="s">
        <v>6</v>
      </c>
      <c r="N87" s="7" t="s">
        <v>7</v>
      </c>
      <c r="O87" s="7" t="s">
        <v>8</v>
      </c>
      <c r="P87" s="7" t="s">
        <v>9</v>
      </c>
      <c r="Q87" s="7" t="s">
        <v>10</v>
      </c>
      <c r="R87" s="7" t="s">
        <v>39</v>
      </c>
      <c r="S87" s="7" t="s">
        <v>48</v>
      </c>
      <c r="T87" s="7" t="s">
        <v>49</v>
      </c>
      <c r="U87" s="7" t="s">
        <v>50</v>
      </c>
      <c r="V87" s="7" t="s">
        <v>51</v>
      </c>
      <c r="W87" s="7" t="s">
        <v>52</v>
      </c>
      <c r="X87" s="7" t="s">
        <v>32</v>
      </c>
      <c r="Y87" s="7" t="s">
        <v>53</v>
      </c>
      <c r="Z87" s="7" t="s">
        <v>143</v>
      </c>
      <c r="AA87" s="7" t="s">
        <v>194</v>
      </c>
      <c r="AB87" s="7" t="s">
        <v>195</v>
      </c>
      <c r="AC87" s="7" t="s">
        <v>12</v>
      </c>
      <c r="AD87" s="7" t="s">
        <v>13</v>
      </c>
    </row>
    <row r="88" spans="10:30" x14ac:dyDescent="0.25">
      <c r="K88" s="8" t="s">
        <v>14</v>
      </c>
      <c r="L88" s="9" t="s">
        <v>26</v>
      </c>
      <c r="M88" s="9">
        <v>0</v>
      </c>
      <c r="N88" s="9">
        <v>0</v>
      </c>
      <c r="O88" s="9">
        <v>3</v>
      </c>
      <c r="P88" s="9" t="s">
        <v>154</v>
      </c>
      <c r="Q88" s="9">
        <v>10</v>
      </c>
      <c r="R88" s="9">
        <v>82</v>
      </c>
      <c r="S88" s="9">
        <v>39</v>
      </c>
      <c r="T88" s="9">
        <v>19</v>
      </c>
      <c r="U88" s="9">
        <v>66</v>
      </c>
      <c r="V88" s="9">
        <v>73</v>
      </c>
      <c r="W88" s="9">
        <v>32</v>
      </c>
      <c r="X88" s="9">
        <v>80</v>
      </c>
      <c r="Y88" s="9">
        <v>65</v>
      </c>
      <c r="Z88" s="9">
        <v>67</v>
      </c>
      <c r="AA88" s="9">
        <v>75</v>
      </c>
      <c r="AB88" s="9">
        <v>32</v>
      </c>
      <c r="AC88" s="9" t="str">
        <f>AC89</f>
        <v>F6</v>
      </c>
      <c r="AD88" s="6">
        <v>55</v>
      </c>
    </row>
    <row r="89" spans="10:30" x14ac:dyDescent="0.25">
      <c r="L89" s="10">
        <f>HEX2DEC(L88)</f>
        <v>11</v>
      </c>
      <c r="M89" s="10">
        <f t="shared" ref="M89:AB89" si="22">HEX2DEC(M88)</f>
        <v>0</v>
      </c>
      <c r="N89" s="10">
        <f t="shared" si="22"/>
        <v>0</v>
      </c>
      <c r="O89" s="10">
        <f t="shared" si="22"/>
        <v>3</v>
      </c>
      <c r="P89" s="10">
        <f t="shared" si="22"/>
        <v>26</v>
      </c>
      <c r="Q89" s="10">
        <f t="shared" si="22"/>
        <v>16</v>
      </c>
      <c r="R89" s="10">
        <f t="shared" si="22"/>
        <v>130</v>
      </c>
      <c r="S89" s="10">
        <f t="shared" si="22"/>
        <v>57</v>
      </c>
      <c r="T89" s="10">
        <f t="shared" si="22"/>
        <v>25</v>
      </c>
      <c r="U89" s="10">
        <f t="shared" si="22"/>
        <v>102</v>
      </c>
      <c r="V89" s="10">
        <f t="shared" si="22"/>
        <v>115</v>
      </c>
      <c r="W89" s="10">
        <f t="shared" si="22"/>
        <v>50</v>
      </c>
      <c r="X89" s="10">
        <f t="shared" si="22"/>
        <v>128</v>
      </c>
      <c r="Y89" s="10">
        <f t="shared" si="22"/>
        <v>101</v>
      </c>
      <c r="Z89" s="10">
        <f t="shared" si="22"/>
        <v>103</v>
      </c>
      <c r="AA89" s="10">
        <f t="shared" si="22"/>
        <v>117</v>
      </c>
      <c r="AB89" s="10">
        <f t="shared" si="22"/>
        <v>50</v>
      </c>
      <c r="AC89" s="11" t="str">
        <f>RIGHT(DEC2HEX(-SUM(L89:AB89)),2)</f>
        <v>F6</v>
      </c>
    </row>
    <row r="90" spans="10:30" x14ac:dyDescent="0.25">
      <c r="K90"/>
      <c r="L90"/>
      <c r="M90"/>
      <c r="N90"/>
      <c r="O90"/>
      <c r="P90"/>
      <c r="Q90"/>
      <c r="R90"/>
      <c r="S90"/>
      <c r="T90"/>
    </row>
    <row r="91" spans="10:30" x14ac:dyDescent="0.25">
      <c r="K91"/>
      <c r="L91"/>
      <c r="M91"/>
      <c r="N91"/>
      <c r="O91"/>
      <c r="P91"/>
      <c r="Q91"/>
      <c r="R91"/>
      <c r="S91"/>
      <c r="T91"/>
    </row>
    <row r="92" spans="10:30" x14ac:dyDescent="0.25">
      <c r="K92"/>
      <c r="L92"/>
      <c r="M92"/>
      <c r="N92"/>
      <c r="O92"/>
      <c r="P92"/>
      <c r="Q92"/>
      <c r="R92"/>
      <c r="S92"/>
      <c r="T92"/>
    </row>
    <row r="93" spans="10:30" x14ac:dyDescent="0.25">
      <c r="K93"/>
      <c r="L93"/>
      <c r="M93"/>
      <c r="N93"/>
      <c r="O93"/>
      <c r="P93"/>
      <c r="Q93"/>
      <c r="R93"/>
      <c r="S93"/>
      <c r="T93"/>
    </row>
    <row r="94" spans="10:30" x14ac:dyDescent="0.25">
      <c r="J94" s="4"/>
      <c r="K94" s="4"/>
      <c r="L94" s="4"/>
      <c r="M94" s="4"/>
      <c r="N94" s="4"/>
      <c r="O94" s="4"/>
      <c r="P94" s="4"/>
      <c r="Q94" s="4"/>
      <c r="R94" s="4"/>
      <c r="S94" s="4"/>
      <c r="T94"/>
    </row>
    <row r="95" spans="10:30" x14ac:dyDescent="0.25">
      <c r="K95"/>
      <c r="L95"/>
      <c r="M95"/>
      <c r="N95"/>
      <c r="O95"/>
      <c r="P95"/>
      <c r="Q95"/>
      <c r="R95"/>
      <c r="S95"/>
      <c r="T95"/>
    </row>
    <row r="98" spans="10:21" x14ac:dyDescent="0.25">
      <c r="J98" s="23" t="s">
        <v>21</v>
      </c>
      <c r="K98" s="7" t="s">
        <v>4</v>
      </c>
      <c r="L98" s="7" t="s">
        <v>5</v>
      </c>
      <c r="M98" s="7" t="s">
        <v>6</v>
      </c>
      <c r="N98" s="7" t="s">
        <v>7</v>
      </c>
      <c r="O98" s="7" t="s">
        <v>8</v>
      </c>
      <c r="P98" s="7" t="s">
        <v>9</v>
      </c>
      <c r="Q98" s="7" t="s">
        <v>10</v>
      </c>
      <c r="R98" s="7" t="s">
        <v>12</v>
      </c>
      <c r="S98" s="7" t="s">
        <v>13</v>
      </c>
      <c r="T98"/>
    </row>
    <row r="99" spans="10:21" x14ac:dyDescent="0.25">
      <c r="J99" t="s">
        <v>16</v>
      </c>
      <c r="K99" s="8" t="s">
        <v>14</v>
      </c>
      <c r="L99" s="9">
        <v>0</v>
      </c>
      <c r="M99" s="9">
        <v>0</v>
      </c>
      <c r="N99" s="9">
        <v>3</v>
      </c>
      <c r="O99" s="9">
        <v>0</v>
      </c>
      <c r="P99" s="9">
        <v>17</v>
      </c>
      <c r="Q99" s="9">
        <v>10</v>
      </c>
      <c r="R99" s="9" t="str">
        <f>R100</f>
        <v>D6</v>
      </c>
      <c r="S99" s="6">
        <v>55</v>
      </c>
      <c r="T99"/>
    </row>
    <row r="100" spans="10:21" x14ac:dyDescent="0.25">
      <c r="L100" s="10">
        <f>HEX2DEC(L99)</f>
        <v>0</v>
      </c>
      <c r="M100" s="10">
        <f t="shared" ref="M100:S103" si="23">HEX2DEC(M99)</f>
        <v>0</v>
      </c>
      <c r="N100" s="10">
        <f t="shared" si="23"/>
        <v>3</v>
      </c>
      <c r="O100" s="10">
        <f t="shared" si="23"/>
        <v>0</v>
      </c>
      <c r="P100" s="10">
        <f t="shared" si="23"/>
        <v>23</v>
      </c>
      <c r="Q100" s="10">
        <f t="shared" si="23"/>
        <v>16</v>
      </c>
      <c r="R100" s="11" t="str">
        <f>RIGHT(DEC2HEX(-SUM(L100:Q100)),2)</f>
        <v>D6</v>
      </c>
      <c r="T100"/>
    </row>
    <row r="101" spans="10:21" x14ac:dyDescent="0.25">
      <c r="J101" s="7" t="s">
        <v>31</v>
      </c>
      <c r="K101" s="7" t="s">
        <v>4</v>
      </c>
      <c r="L101" s="7" t="s">
        <v>5</v>
      </c>
      <c r="M101" s="7" t="s">
        <v>6</v>
      </c>
      <c r="N101" s="7" t="s">
        <v>7</v>
      </c>
      <c r="O101" s="7" t="s">
        <v>8</v>
      </c>
      <c r="P101" s="7" t="s">
        <v>9</v>
      </c>
      <c r="Q101" s="7" t="s">
        <v>10</v>
      </c>
      <c r="R101" s="7" t="s">
        <v>39</v>
      </c>
      <c r="S101" s="7" t="s">
        <v>48</v>
      </c>
      <c r="T101" s="7" t="s">
        <v>12</v>
      </c>
      <c r="U101" s="7" t="s">
        <v>13</v>
      </c>
    </row>
    <row r="102" spans="10:21" x14ac:dyDescent="0.25">
      <c r="J102" t="s">
        <v>148</v>
      </c>
      <c r="K102" s="8" t="s">
        <v>14</v>
      </c>
      <c r="L102" s="9">
        <v>2</v>
      </c>
      <c r="M102" s="9">
        <v>0</v>
      </c>
      <c r="N102" s="9">
        <v>0</v>
      </c>
      <c r="O102" s="9">
        <v>3</v>
      </c>
      <c r="P102" s="9">
        <v>17</v>
      </c>
      <c r="Q102" s="9">
        <v>20</v>
      </c>
      <c r="R102" s="9">
        <v>1</v>
      </c>
      <c r="S102" s="9">
        <v>0</v>
      </c>
      <c r="T102" s="9" t="str">
        <f>T103</f>
        <v>C3</v>
      </c>
      <c r="U102" s="6">
        <v>55</v>
      </c>
    </row>
    <row r="103" spans="10:21" x14ac:dyDescent="0.25">
      <c r="L103" s="10">
        <f>HEX2DEC(L102)</f>
        <v>2</v>
      </c>
      <c r="M103" s="10">
        <f t="shared" si="23"/>
        <v>0</v>
      </c>
      <c r="N103" s="10">
        <f t="shared" si="23"/>
        <v>0</v>
      </c>
      <c r="O103" s="10">
        <f t="shared" si="23"/>
        <v>3</v>
      </c>
      <c r="P103" s="10">
        <f t="shared" si="23"/>
        <v>23</v>
      </c>
      <c r="Q103" s="10">
        <f t="shared" si="23"/>
        <v>32</v>
      </c>
      <c r="R103" s="10">
        <f t="shared" si="23"/>
        <v>1</v>
      </c>
      <c r="S103" s="10">
        <f t="shared" si="23"/>
        <v>0</v>
      </c>
      <c r="T103" s="11" t="str">
        <f>RIGHT(DEC2HEX(-SUM(L103:S103)),2)</f>
        <v>C3</v>
      </c>
      <c r="U103" s="6"/>
    </row>
    <row r="104" spans="10:21" ht="15.75" x14ac:dyDescent="0.25">
      <c r="J104" s="20" t="s">
        <v>61</v>
      </c>
    </row>
    <row r="105" spans="10:21" x14ac:dyDescent="0.25">
      <c r="J105" s="21" t="s">
        <v>1</v>
      </c>
    </row>
    <row r="106" spans="10:21" x14ac:dyDescent="0.25">
      <c r="J106" s="21" t="s">
        <v>0</v>
      </c>
    </row>
    <row r="107" spans="10:21" x14ac:dyDescent="0.25">
      <c r="J107" s="21" t="s">
        <v>145</v>
      </c>
    </row>
    <row r="108" spans="10:21" x14ac:dyDescent="0.25">
      <c r="J108" s="21" t="s">
        <v>144</v>
      </c>
    </row>
    <row r="109" spans="10:21" x14ac:dyDescent="0.25">
      <c r="J109" s="21" t="s">
        <v>62</v>
      </c>
    </row>
    <row r="110" spans="10:21" x14ac:dyDescent="0.25">
      <c r="J110" s="21" t="s">
        <v>63</v>
      </c>
    </row>
    <row r="111" spans="10:21" x14ac:dyDescent="0.25">
      <c r="J111" s="21" t="s">
        <v>64</v>
      </c>
    </row>
    <row r="112" spans="10:21" x14ac:dyDescent="0.25">
      <c r="J112" s="21" t="s">
        <v>65</v>
      </c>
    </row>
    <row r="113" spans="10:20" x14ac:dyDescent="0.25">
      <c r="J113" s="21" t="s">
        <v>146</v>
      </c>
    </row>
    <row r="114" spans="10:20" x14ac:dyDescent="0.25">
      <c r="J114" s="21" t="s">
        <v>147</v>
      </c>
    </row>
    <row r="116" spans="10:20" x14ac:dyDescent="0.25">
      <c r="J116" s="21"/>
    </row>
    <row r="128" spans="10:20" x14ac:dyDescent="0.25">
      <c r="J128" s="23" t="s">
        <v>21</v>
      </c>
      <c r="K128" s="7" t="s">
        <v>4</v>
      </c>
      <c r="L128" s="7" t="s">
        <v>5</v>
      </c>
      <c r="M128" s="7" t="s">
        <v>6</v>
      </c>
      <c r="N128" s="7" t="s">
        <v>7</v>
      </c>
      <c r="O128" s="7" t="s">
        <v>8</v>
      </c>
      <c r="P128" s="7" t="s">
        <v>9</v>
      </c>
      <c r="Q128" s="7" t="s">
        <v>10</v>
      </c>
      <c r="R128" s="7" t="s">
        <v>12</v>
      </c>
      <c r="S128" s="7" t="s">
        <v>13</v>
      </c>
      <c r="T128"/>
    </row>
    <row r="129" spans="9:28" x14ac:dyDescent="0.25">
      <c r="J129" t="s">
        <v>17</v>
      </c>
      <c r="K129" s="8" t="s">
        <v>14</v>
      </c>
      <c r="L129" s="9">
        <v>0</v>
      </c>
      <c r="M129" s="9">
        <v>0</v>
      </c>
      <c r="N129" s="9">
        <v>3</v>
      </c>
      <c r="O129" s="9">
        <v>0</v>
      </c>
      <c r="P129" s="9">
        <v>19</v>
      </c>
      <c r="Q129" s="9">
        <v>10</v>
      </c>
      <c r="R129" s="9" t="str">
        <f>R130</f>
        <v>D4</v>
      </c>
      <c r="S129" s="6">
        <v>55</v>
      </c>
      <c r="T129"/>
    </row>
    <row r="130" spans="9:28" x14ac:dyDescent="0.25">
      <c r="L130" s="10">
        <f>HEX2DEC(L129)</f>
        <v>0</v>
      </c>
      <c r="M130" s="10">
        <f t="shared" ref="M130:Q130" si="24">HEX2DEC(M129)</f>
        <v>0</v>
      </c>
      <c r="N130" s="10">
        <f t="shared" si="24"/>
        <v>3</v>
      </c>
      <c r="O130" s="10">
        <f t="shared" si="24"/>
        <v>0</v>
      </c>
      <c r="P130" s="10">
        <f t="shared" si="24"/>
        <v>25</v>
      </c>
      <c r="Q130" s="10">
        <f t="shared" si="24"/>
        <v>16</v>
      </c>
      <c r="R130" s="11" t="str">
        <f>RIGHT(DEC2HEX(-SUM(L130:Q130)),2)</f>
        <v>D4</v>
      </c>
      <c r="T130"/>
    </row>
    <row r="131" spans="9:28" x14ac:dyDescent="0.25">
      <c r="J131" s="7" t="s">
        <v>31</v>
      </c>
      <c r="K131" s="7" t="s">
        <v>4</v>
      </c>
      <c r="L131" s="7" t="s">
        <v>5</v>
      </c>
      <c r="M131" s="7" t="s">
        <v>6</v>
      </c>
      <c r="N131" s="7" t="s">
        <v>7</v>
      </c>
      <c r="O131" s="7" t="s">
        <v>8</v>
      </c>
      <c r="P131" s="7" t="s">
        <v>9</v>
      </c>
      <c r="Q131" s="7" t="s">
        <v>10</v>
      </c>
      <c r="R131" s="7" t="s">
        <v>39</v>
      </c>
      <c r="S131" s="7" t="s">
        <v>48</v>
      </c>
      <c r="T131" s="7" t="s">
        <v>49</v>
      </c>
      <c r="U131" s="7" t="s">
        <v>50</v>
      </c>
      <c r="V131" s="7" t="s">
        <v>12</v>
      </c>
      <c r="W131" s="7" t="s">
        <v>13</v>
      </c>
    </row>
    <row r="132" spans="9:28" x14ac:dyDescent="0.25">
      <c r="J132" t="s">
        <v>37</v>
      </c>
      <c r="K132" s="8" t="s">
        <v>14</v>
      </c>
      <c r="L132" s="9">
        <v>4</v>
      </c>
      <c r="M132" s="9">
        <v>0</v>
      </c>
      <c r="N132" s="9">
        <v>0</v>
      </c>
      <c r="O132" s="9">
        <v>3</v>
      </c>
      <c r="P132" s="9">
        <v>19</v>
      </c>
      <c r="Q132" s="9">
        <v>20</v>
      </c>
      <c r="R132" s="9">
        <v>0</v>
      </c>
      <c r="S132" s="9">
        <v>0</v>
      </c>
      <c r="T132" s="9">
        <v>0</v>
      </c>
      <c r="U132" s="9">
        <v>0</v>
      </c>
      <c r="V132" s="9" t="str">
        <f>V133</f>
        <v>C0</v>
      </c>
      <c r="W132" s="6">
        <v>55</v>
      </c>
    </row>
    <row r="133" spans="9:28" x14ac:dyDescent="0.25">
      <c r="L133" s="10">
        <f>HEX2DEC(L132)</f>
        <v>4</v>
      </c>
      <c r="M133" s="10">
        <f t="shared" ref="M133:U133" si="25">HEX2DEC(M132)</f>
        <v>0</v>
      </c>
      <c r="N133" s="10">
        <f t="shared" si="25"/>
        <v>0</v>
      </c>
      <c r="O133" s="10">
        <f t="shared" si="25"/>
        <v>3</v>
      </c>
      <c r="P133" s="10">
        <f t="shared" si="25"/>
        <v>25</v>
      </c>
      <c r="Q133" s="10">
        <f t="shared" si="25"/>
        <v>32</v>
      </c>
      <c r="R133" s="10">
        <f t="shared" si="25"/>
        <v>0</v>
      </c>
      <c r="S133" s="10">
        <f t="shared" si="25"/>
        <v>0</v>
      </c>
      <c r="T133" s="10">
        <f t="shared" si="25"/>
        <v>0</v>
      </c>
      <c r="U133" s="10">
        <f t="shared" si="25"/>
        <v>0</v>
      </c>
      <c r="V133" s="11" t="str">
        <f>RIGHT(DEC2HEX(-SUM(L133:U133)),2)</f>
        <v>C0</v>
      </c>
      <c r="W133" s="6"/>
    </row>
    <row r="134" spans="9:28" x14ac:dyDescent="0.25">
      <c r="R134" s="22" t="s">
        <v>66</v>
      </c>
      <c r="T134" s="22" t="s">
        <v>67</v>
      </c>
    </row>
    <row r="136" spans="9:28" x14ac:dyDescent="0.25">
      <c r="J136" s="23" t="s">
        <v>21</v>
      </c>
      <c r="K136" s="7" t="s">
        <v>4</v>
      </c>
      <c r="L136" s="7" t="s">
        <v>5</v>
      </c>
      <c r="M136" s="7" t="s">
        <v>6</v>
      </c>
      <c r="N136" s="7" t="s">
        <v>7</v>
      </c>
      <c r="O136" s="7" t="s">
        <v>8</v>
      </c>
      <c r="P136" s="7" t="s">
        <v>9</v>
      </c>
      <c r="Q136" s="7" t="s">
        <v>10</v>
      </c>
      <c r="R136" s="7" t="s">
        <v>12</v>
      </c>
      <c r="S136" s="7" t="s">
        <v>13</v>
      </c>
      <c r="T136"/>
    </row>
    <row r="137" spans="9:28" x14ac:dyDescent="0.25">
      <c r="I137" s="31"/>
      <c r="J137" t="s">
        <v>70</v>
      </c>
      <c r="K137" s="8" t="s">
        <v>14</v>
      </c>
      <c r="L137" s="9">
        <v>0</v>
      </c>
      <c r="M137" s="9">
        <v>0</v>
      </c>
      <c r="N137" s="9">
        <v>3</v>
      </c>
      <c r="O137" s="9">
        <v>0</v>
      </c>
      <c r="P137" s="9">
        <v>14</v>
      </c>
      <c r="Q137" s="9">
        <v>10</v>
      </c>
      <c r="R137" s="9" t="str">
        <f>R138</f>
        <v>D9</v>
      </c>
      <c r="S137" s="6">
        <v>55</v>
      </c>
      <c r="T137"/>
    </row>
    <row r="138" spans="9:28" x14ac:dyDescent="0.25">
      <c r="L138" s="10">
        <f>HEX2DEC(L137)</f>
        <v>0</v>
      </c>
      <c r="M138" s="10">
        <f t="shared" ref="M138:Q138" si="26">HEX2DEC(M137)</f>
        <v>0</v>
      </c>
      <c r="N138" s="10">
        <f t="shared" si="26"/>
        <v>3</v>
      </c>
      <c r="O138" s="10">
        <f t="shared" si="26"/>
        <v>0</v>
      </c>
      <c r="P138" s="10">
        <f t="shared" si="26"/>
        <v>20</v>
      </c>
      <c r="Q138" s="10">
        <f t="shared" si="26"/>
        <v>16</v>
      </c>
      <c r="R138" s="11" t="str">
        <f>RIGHT(DEC2HEX(-SUM(L138:Q138)),2)</f>
        <v>D9</v>
      </c>
      <c r="T138"/>
    </row>
    <row r="139" spans="9:28" x14ac:dyDescent="0.25">
      <c r="J139" s="7" t="s">
        <v>31</v>
      </c>
      <c r="K139" s="7" t="s">
        <v>4</v>
      </c>
      <c r="L139" s="7" t="s">
        <v>5</v>
      </c>
      <c r="M139" s="7" t="s">
        <v>6</v>
      </c>
      <c r="N139" s="7" t="s">
        <v>7</v>
      </c>
      <c r="O139" s="7" t="s">
        <v>8</v>
      </c>
      <c r="P139" s="7" t="s">
        <v>9</v>
      </c>
      <c r="Q139" s="7" t="s">
        <v>10</v>
      </c>
      <c r="R139" s="7" t="s">
        <v>39</v>
      </c>
      <c r="S139" s="7" t="s">
        <v>48</v>
      </c>
      <c r="T139" s="7" t="s">
        <v>49</v>
      </c>
      <c r="U139" s="7" t="s">
        <v>50</v>
      </c>
      <c r="V139" s="7" t="s">
        <v>51</v>
      </c>
      <c r="W139" s="7" t="s">
        <v>52</v>
      </c>
      <c r="X139" s="7" t="s">
        <v>32</v>
      </c>
      <c r="Y139" s="7" t="s">
        <v>53</v>
      </c>
      <c r="Z139" s="7" t="s">
        <v>12</v>
      </c>
      <c r="AA139" s="7"/>
      <c r="AB139" s="7" t="s">
        <v>13</v>
      </c>
    </row>
    <row r="140" spans="9:28" x14ac:dyDescent="0.25">
      <c r="J140" t="s">
        <v>189</v>
      </c>
      <c r="K140" s="8" t="s">
        <v>14</v>
      </c>
      <c r="L140" s="9">
        <v>8</v>
      </c>
      <c r="M140" s="9">
        <v>0</v>
      </c>
      <c r="N140" s="9">
        <v>0</v>
      </c>
      <c r="O140" s="9">
        <v>3</v>
      </c>
      <c r="P140" s="9">
        <v>14</v>
      </c>
      <c r="Q140" s="9">
        <v>20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 t="str">
        <f>Z141</f>
        <v>C1</v>
      </c>
      <c r="AA140" s="9"/>
      <c r="AB140" s="6">
        <v>55</v>
      </c>
    </row>
    <row r="141" spans="9:28" x14ac:dyDescent="0.25">
      <c r="L141" s="10">
        <f>HEX2DEC(L140)</f>
        <v>8</v>
      </c>
      <c r="M141" s="10">
        <f t="shared" ref="M141:Y141" si="27">HEX2DEC(M140)</f>
        <v>0</v>
      </c>
      <c r="N141" s="10">
        <f t="shared" si="27"/>
        <v>0</v>
      </c>
      <c r="O141" s="10">
        <f t="shared" si="27"/>
        <v>3</v>
      </c>
      <c r="P141" s="10">
        <f t="shared" si="27"/>
        <v>20</v>
      </c>
      <c r="Q141" s="10">
        <f t="shared" si="27"/>
        <v>32</v>
      </c>
      <c r="R141" s="10">
        <f t="shared" si="27"/>
        <v>0</v>
      </c>
      <c r="S141" s="10">
        <f t="shared" si="27"/>
        <v>0</v>
      </c>
      <c r="T141" s="10">
        <f t="shared" si="27"/>
        <v>0</v>
      </c>
      <c r="U141" s="10">
        <f t="shared" si="27"/>
        <v>0</v>
      </c>
      <c r="V141" s="10">
        <f t="shared" si="27"/>
        <v>0</v>
      </c>
      <c r="W141" s="10">
        <f t="shared" si="27"/>
        <v>0</v>
      </c>
      <c r="X141" s="10">
        <f t="shared" si="27"/>
        <v>0</v>
      </c>
      <c r="Y141" s="10">
        <f t="shared" si="27"/>
        <v>0</v>
      </c>
      <c r="Z141" s="11" t="str">
        <f>RIGHT(DEC2HEX(-SUM(L141:Y141)),2)</f>
        <v>C1</v>
      </c>
      <c r="AA141" s="11"/>
      <c r="AB141" s="6"/>
    </row>
    <row r="142" spans="9:28" x14ac:dyDescent="0.25">
      <c r="R142" s="22" t="s">
        <v>68</v>
      </c>
      <c r="V142" s="22" t="s">
        <v>69</v>
      </c>
      <c r="X142" s="22"/>
    </row>
    <row r="158" spans="10:20" x14ac:dyDescent="0.25">
      <c r="J158" s="29" t="s">
        <v>149</v>
      </c>
    </row>
    <row r="159" spans="10:20" x14ac:dyDescent="0.25">
      <c r="J159" s="23" t="s">
        <v>21</v>
      </c>
      <c r="K159" s="7" t="s">
        <v>4</v>
      </c>
      <c r="L159" s="7" t="s">
        <v>5</v>
      </c>
      <c r="M159" s="7" t="s">
        <v>6</v>
      </c>
      <c r="N159" s="7" t="s">
        <v>7</v>
      </c>
      <c r="O159" s="7" t="s">
        <v>8</v>
      </c>
      <c r="P159" s="7" t="s">
        <v>9</v>
      </c>
      <c r="Q159" s="7" t="s">
        <v>10</v>
      </c>
      <c r="R159" s="7" t="s">
        <v>12</v>
      </c>
      <c r="S159" s="7" t="s">
        <v>13</v>
      </c>
      <c r="T159"/>
    </row>
    <row r="160" spans="10:20" x14ac:dyDescent="0.25">
      <c r="J160" s="12" t="s">
        <v>2</v>
      </c>
      <c r="K160" s="8" t="s">
        <v>14</v>
      </c>
      <c r="L160" s="9">
        <v>0</v>
      </c>
      <c r="M160" s="9">
        <v>0</v>
      </c>
      <c r="N160" s="9">
        <v>3</v>
      </c>
      <c r="O160" s="9">
        <v>0</v>
      </c>
      <c r="P160" s="9" t="s">
        <v>23</v>
      </c>
      <c r="Q160" s="9" t="s">
        <v>24</v>
      </c>
      <c r="R160" s="9" t="str">
        <f>R161</f>
        <v>EE</v>
      </c>
      <c r="S160" s="6">
        <v>55</v>
      </c>
      <c r="T160"/>
    </row>
    <row r="161" spans="10:30" x14ac:dyDescent="0.25">
      <c r="L161" s="10">
        <f>HEX2DEC(L160)</f>
        <v>0</v>
      </c>
      <c r="M161" s="10">
        <f t="shared" ref="M161:Q161" si="28">HEX2DEC(M160)</f>
        <v>0</v>
      </c>
      <c r="N161" s="10">
        <f t="shared" si="28"/>
        <v>3</v>
      </c>
      <c r="O161" s="10">
        <f t="shared" si="28"/>
        <v>0</v>
      </c>
      <c r="P161" s="10">
        <f t="shared" si="28"/>
        <v>240</v>
      </c>
      <c r="Q161" s="10">
        <f t="shared" si="28"/>
        <v>31</v>
      </c>
      <c r="R161" s="11" t="str">
        <f>RIGHT(DEC2HEX(-SUM(L161:Q161)),2)</f>
        <v>EE</v>
      </c>
      <c r="T161"/>
    </row>
    <row r="162" spans="10:30" x14ac:dyDescent="0.25">
      <c r="J162" s="12" t="s">
        <v>3</v>
      </c>
      <c r="K162" s="8" t="s">
        <v>14</v>
      </c>
      <c r="L162" s="9">
        <v>0</v>
      </c>
      <c r="M162" s="9">
        <v>0</v>
      </c>
      <c r="N162" s="9">
        <v>3</v>
      </c>
      <c r="O162" s="9">
        <v>0</v>
      </c>
      <c r="P162" s="9" t="s">
        <v>25</v>
      </c>
      <c r="Q162" s="9" t="s">
        <v>24</v>
      </c>
      <c r="R162" s="9" t="str">
        <f>R163</f>
        <v>ED</v>
      </c>
      <c r="T162"/>
    </row>
    <row r="163" spans="10:30" x14ac:dyDescent="0.25">
      <c r="L163" s="10">
        <f t="shared" ref="L163:Q163" si="29">HEX2DEC(L162)</f>
        <v>0</v>
      </c>
      <c r="M163" s="10">
        <f t="shared" si="29"/>
        <v>0</v>
      </c>
      <c r="N163" s="10">
        <f t="shared" si="29"/>
        <v>3</v>
      </c>
      <c r="O163" s="10">
        <f t="shared" si="29"/>
        <v>0</v>
      </c>
      <c r="P163" s="10">
        <f t="shared" si="29"/>
        <v>241</v>
      </c>
      <c r="Q163" s="10">
        <f t="shared" si="29"/>
        <v>31</v>
      </c>
      <c r="R163" s="11" t="str">
        <f>RIGHT(DEC2HEX(-SUM(L163:Q163)),2)</f>
        <v>ED</v>
      </c>
      <c r="T163"/>
    </row>
    <row r="164" spans="10:30" x14ac:dyDescent="0.25">
      <c r="J164" s="12" t="s">
        <v>28</v>
      </c>
      <c r="K164" s="7" t="s">
        <v>4</v>
      </c>
      <c r="L164" s="7" t="s">
        <v>5</v>
      </c>
      <c r="M164" s="7" t="s">
        <v>6</v>
      </c>
      <c r="N164" s="7" t="s">
        <v>7</v>
      </c>
      <c r="O164" s="7" t="s">
        <v>8</v>
      </c>
      <c r="P164" s="7" t="s">
        <v>9</v>
      </c>
      <c r="Q164" s="7" t="s">
        <v>10</v>
      </c>
      <c r="R164" s="7" t="s">
        <v>39</v>
      </c>
      <c r="S164" s="7" t="s">
        <v>48</v>
      </c>
      <c r="T164" s="7" t="s">
        <v>49</v>
      </c>
      <c r="U164" s="7" t="s">
        <v>50</v>
      </c>
      <c r="V164" s="7" t="s">
        <v>51</v>
      </c>
      <c r="W164" s="7" t="s">
        <v>52</v>
      </c>
      <c r="X164" s="7" t="s">
        <v>32</v>
      </c>
      <c r="Y164" s="7" t="s">
        <v>53</v>
      </c>
      <c r="Z164" s="7" t="s">
        <v>143</v>
      </c>
      <c r="AA164" s="7" t="s">
        <v>194</v>
      </c>
      <c r="AB164" s="7" t="s">
        <v>195</v>
      </c>
      <c r="AC164" s="7" t="s">
        <v>12</v>
      </c>
      <c r="AD164" s="7" t="s">
        <v>13</v>
      </c>
    </row>
    <row r="165" spans="10:30" x14ac:dyDescent="0.25">
      <c r="K165" s="8" t="s">
        <v>14</v>
      </c>
      <c r="L165" s="9" t="s">
        <v>26</v>
      </c>
      <c r="M165" s="9">
        <v>0</v>
      </c>
      <c r="N165" s="9">
        <v>3</v>
      </c>
      <c r="O165" s="9">
        <v>0</v>
      </c>
      <c r="P165" s="9">
        <v>4</v>
      </c>
      <c r="Q165" s="9">
        <v>10</v>
      </c>
      <c r="R165" s="9">
        <v>82</v>
      </c>
      <c r="S165" s="9">
        <v>39</v>
      </c>
      <c r="T165" s="9">
        <v>19</v>
      </c>
      <c r="U165" s="9">
        <v>66</v>
      </c>
      <c r="V165" s="9">
        <v>73</v>
      </c>
      <c r="W165" s="9">
        <v>50</v>
      </c>
      <c r="X165" s="9">
        <v>80</v>
      </c>
      <c r="Y165" s="9">
        <v>65</v>
      </c>
      <c r="Z165" s="9">
        <v>67</v>
      </c>
      <c r="AA165" s="9">
        <v>75</v>
      </c>
      <c r="AB165" s="9">
        <v>32</v>
      </c>
      <c r="AC165" s="9" t="str">
        <f>AC166</f>
        <v>EE</v>
      </c>
      <c r="AD165" s="8">
        <v>55</v>
      </c>
    </row>
    <row r="166" spans="10:30" x14ac:dyDescent="0.25">
      <c r="L166" s="10">
        <f>HEX2DEC(L165)</f>
        <v>11</v>
      </c>
      <c r="M166" s="10">
        <f t="shared" ref="M166:Y166" si="30">HEX2DEC(M165)</f>
        <v>0</v>
      </c>
      <c r="N166" s="10">
        <f t="shared" si="30"/>
        <v>3</v>
      </c>
      <c r="O166" s="10">
        <f t="shared" si="30"/>
        <v>0</v>
      </c>
      <c r="P166" s="10">
        <f t="shared" si="30"/>
        <v>4</v>
      </c>
      <c r="Q166" s="10">
        <f t="shared" si="30"/>
        <v>16</v>
      </c>
      <c r="R166" s="10">
        <f t="shared" si="30"/>
        <v>130</v>
      </c>
      <c r="S166" s="10">
        <f t="shared" si="30"/>
        <v>57</v>
      </c>
      <c r="T166" s="10">
        <f t="shared" si="30"/>
        <v>25</v>
      </c>
      <c r="U166" s="10">
        <f t="shared" si="30"/>
        <v>102</v>
      </c>
      <c r="V166" s="10">
        <f t="shared" si="30"/>
        <v>115</v>
      </c>
      <c r="W166" s="10">
        <f t="shared" si="30"/>
        <v>80</v>
      </c>
      <c r="X166" s="10">
        <f t="shared" si="30"/>
        <v>128</v>
      </c>
      <c r="Y166" s="10">
        <f t="shared" si="30"/>
        <v>101</v>
      </c>
      <c r="Z166" s="10">
        <f t="shared" ref="Z166:AA166" si="31">HEX2DEC(Z165)</f>
        <v>103</v>
      </c>
      <c r="AA166" s="10">
        <f t="shared" si="31"/>
        <v>117</v>
      </c>
      <c r="AB166" s="10">
        <f t="shared" ref="AB166" si="32">HEX2DEC(AB165)</f>
        <v>50</v>
      </c>
      <c r="AC166" s="11" t="str">
        <f>RIGHT(DEC2HEX(-SUM(L166:AB166)),2)</f>
        <v>EE</v>
      </c>
    </row>
    <row r="167" spans="10:30" x14ac:dyDescent="0.25">
      <c r="J167" s="7" t="s">
        <v>196</v>
      </c>
      <c r="K167" s="7" t="s">
        <v>4</v>
      </c>
      <c r="L167" s="7" t="s">
        <v>5</v>
      </c>
      <c r="M167" s="7" t="s">
        <v>6</v>
      </c>
      <c r="N167" s="7" t="s">
        <v>7</v>
      </c>
      <c r="O167" s="7" t="s">
        <v>8</v>
      </c>
      <c r="P167" s="7" t="s">
        <v>9</v>
      </c>
      <c r="Q167" s="7" t="s">
        <v>10</v>
      </c>
      <c r="R167" s="7" t="s">
        <v>39</v>
      </c>
      <c r="S167" s="7" t="s">
        <v>12</v>
      </c>
      <c r="T167" s="7" t="s">
        <v>13</v>
      </c>
    </row>
    <row r="168" spans="10:30" x14ac:dyDescent="0.25">
      <c r="J168" t="s">
        <v>197</v>
      </c>
      <c r="K168" s="8" t="s">
        <v>14</v>
      </c>
      <c r="L168" s="9">
        <v>1</v>
      </c>
      <c r="M168" s="9">
        <v>0</v>
      </c>
      <c r="N168" s="9">
        <v>0</v>
      </c>
      <c r="O168" s="9">
        <v>3</v>
      </c>
      <c r="P168" s="9">
        <v>4</v>
      </c>
      <c r="Q168" s="9">
        <v>20</v>
      </c>
      <c r="R168" s="9">
        <v>0</v>
      </c>
      <c r="S168" s="9" t="str">
        <f>S169</f>
        <v>D8</v>
      </c>
      <c r="T168" s="6">
        <v>55</v>
      </c>
    </row>
    <row r="169" spans="10:30" x14ac:dyDescent="0.25">
      <c r="L169" s="10">
        <f>HEX2DEC(L168)</f>
        <v>1</v>
      </c>
      <c r="M169" s="10">
        <f t="shared" ref="M169:R169" si="33">HEX2DEC(M168)</f>
        <v>0</v>
      </c>
      <c r="N169" s="10">
        <f t="shared" si="33"/>
        <v>0</v>
      </c>
      <c r="O169" s="10">
        <f t="shared" si="33"/>
        <v>3</v>
      </c>
      <c r="P169" s="10">
        <f t="shared" si="33"/>
        <v>4</v>
      </c>
      <c r="Q169" s="10">
        <f t="shared" si="33"/>
        <v>32</v>
      </c>
      <c r="R169" s="10">
        <f t="shared" si="33"/>
        <v>0</v>
      </c>
      <c r="S169" s="11" t="str">
        <f>RIGHT(DEC2HEX(-SUM(L169:R169)),2)</f>
        <v>D8</v>
      </c>
    </row>
    <row r="170" spans="10:30" x14ac:dyDescent="0.25">
      <c r="J170" t="s">
        <v>198</v>
      </c>
      <c r="K170" s="8" t="s">
        <v>14</v>
      </c>
      <c r="L170" s="9">
        <v>1</v>
      </c>
      <c r="M170" s="9">
        <v>0</v>
      </c>
      <c r="N170" s="9">
        <v>0</v>
      </c>
      <c r="O170" s="9">
        <v>3</v>
      </c>
      <c r="P170" s="9">
        <v>4</v>
      </c>
      <c r="Q170" s="9">
        <v>20</v>
      </c>
      <c r="R170" s="9">
        <v>1</v>
      </c>
      <c r="S170" s="9" t="str">
        <f>S171</f>
        <v>D7</v>
      </c>
      <c r="T170" s="6">
        <v>55</v>
      </c>
    </row>
    <row r="171" spans="10:30" x14ac:dyDescent="0.25">
      <c r="L171" s="10">
        <f>HEX2DEC(L170)</f>
        <v>1</v>
      </c>
      <c r="M171" s="10">
        <f t="shared" ref="M171:R171" si="34">HEX2DEC(M170)</f>
        <v>0</v>
      </c>
      <c r="N171" s="10">
        <f t="shared" si="34"/>
        <v>0</v>
      </c>
      <c r="O171" s="10">
        <f t="shared" si="34"/>
        <v>3</v>
      </c>
      <c r="P171" s="10">
        <f t="shared" si="34"/>
        <v>4</v>
      </c>
      <c r="Q171" s="10">
        <f t="shared" si="34"/>
        <v>32</v>
      </c>
      <c r="R171" s="10">
        <f t="shared" si="34"/>
        <v>1</v>
      </c>
      <c r="S171" s="11" t="str">
        <f>RIGHT(DEC2HEX(-SUM(L171:R171)),2)</f>
        <v>D7</v>
      </c>
    </row>
    <row r="179" s="4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Q6" sqref="Q6"/>
    </sheetView>
  </sheetViews>
  <sheetFormatPr defaultRowHeight="15" x14ac:dyDescent="0.25"/>
  <cols>
    <col min="1" max="1" width="9" bestFit="1" customWidth="1"/>
    <col min="3" max="3" width="9" bestFit="1" customWidth="1"/>
    <col min="4" max="4" width="7.5703125" bestFit="1" customWidth="1"/>
    <col min="5" max="5" width="11.28515625" bestFit="1" customWidth="1"/>
    <col min="6" max="6" width="7.28515625" bestFit="1" customWidth="1"/>
    <col min="7" max="7" width="9" bestFit="1" customWidth="1"/>
    <col min="10" max="10" width="12.85546875" customWidth="1"/>
    <col min="11" max="11" width="12.42578125" customWidth="1"/>
    <col min="13" max="13" width="12.28515625" style="45" bestFit="1" customWidth="1"/>
    <col min="14" max="14" width="7.5703125" customWidth="1"/>
    <col min="15" max="15" width="14" style="1" customWidth="1"/>
    <col min="16" max="16" width="5.140625" style="5" bestFit="1" customWidth="1"/>
  </cols>
  <sheetData>
    <row r="1" spans="1:16" ht="27.75" thickBot="1" x14ac:dyDescent="0.3">
      <c r="A1" s="24" t="s">
        <v>73</v>
      </c>
      <c r="B1" s="25" t="s">
        <v>74</v>
      </c>
      <c r="C1" s="25" t="s">
        <v>75</v>
      </c>
      <c r="D1" s="25" t="s">
        <v>76</v>
      </c>
      <c r="E1" s="25" t="s">
        <v>77</v>
      </c>
      <c r="F1" s="25" t="s">
        <v>78</v>
      </c>
      <c r="G1" s="25" t="s">
        <v>79</v>
      </c>
    </row>
    <row r="2" spans="1:16" ht="68.25" thickBot="1" x14ac:dyDescent="0.3">
      <c r="A2" s="26" t="s">
        <v>80</v>
      </c>
      <c r="B2" s="27" t="s">
        <v>81</v>
      </c>
      <c r="C2" s="27" t="s">
        <v>82</v>
      </c>
      <c r="D2" s="27">
        <v>0</v>
      </c>
      <c r="E2" s="27" t="s">
        <v>83</v>
      </c>
      <c r="F2" s="27" t="s">
        <v>84</v>
      </c>
      <c r="G2" s="27" t="s">
        <v>85</v>
      </c>
      <c r="J2" s="37" t="s">
        <v>200</v>
      </c>
      <c r="K2" s="37" t="s">
        <v>201</v>
      </c>
      <c r="L2" s="1"/>
      <c r="M2" s="44" t="s">
        <v>204</v>
      </c>
      <c r="N2" s="1" t="s">
        <v>203</v>
      </c>
      <c r="O2" s="1" t="s">
        <v>205</v>
      </c>
      <c r="P2" s="5" t="s">
        <v>211</v>
      </c>
    </row>
    <row r="3" spans="1:16" ht="27.75" thickBot="1" x14ac:dyDescent="0.3">
      <c r="A3" s="26" t="s">
        <v>86</v>
      </c>
      <c r="B3" s="27" t="s">
        <v>87</v>
      </c>
      <c r="C3" s="27" t="s">
        <v>88</v>
      </c>
      <c r="D3" s="27">
        <v>0</v>
      </c>
      <c r="E3" s="27" t="s">
        <v>89</v>
      </c>
      <c r="F3" s="27" t="s">
        <v>84</v>
      </c>
      <c r="G3" s="27" t="s">
        <v>90</v>
      </c>
      <c r="J3" s="38" t="s">
        <v>20</v>
      </c>
      <c r="K3" s="38">
        <v>1</v>
      </c>
      <c r="L3" s="2" t="s">
        <v>202</v>
      </c>
      <c r="M3" s="44" t="str">
        <f>K3&amp;J3</f>
        <v>12a</v>
      </c>
      <c r="N3" s="1">
        <f>HEX2DEC(M3)</f>
        <v>298</v>
      </c>
      <c r="O3" s="1">
        <f>N3/10</f>
        <v>29.8</v>
      </c>
      <c r="P3" s="5" t="s">
        <v>207</v>
      </c>
    </row>
    <row r="4" spans="1:16" ht="41.25" thickBot="1" x14ac:dyDescent="0.3">
      <c r="A4" s="26" t="s">
        <v>91</v>
      </c>
      <c r="B4" s="27" t="s">
        <v>92</v>
      </c>
      <c r="C4" s="27" t="s">
        <v>93</v>
      </c>
      <c r="D4" s="27">
        <v>-20000</v>
      </c>
      <c r="E4" s="27" t="s">
        <v>94</v>
      </c>
      <c r="F4" s="27" t="s">
        <v>84</v>
      </c>
      <c r="G4" s="27"/>
      <c r="J4" s="38" t="s">
        <v>192</v>
      </c>
      <c r="K4" s="38" t="s">
        <v>193</v>
      </c>
      <c r="L4" s="2" t="s">
        <v>202</v>
      </c>
      <c r="M4" s="44" t="str">
        <f>K4&amp;J4</f>
        <v>4cfe</v>
      </c>
      <c r="N4" s="1">
        <f>HEX2DEC(M4)</f>
        <v>19710</v>
      </c>
      <c r="O4" s="1">
        <f>(N4-20000)/10</f>
        <v>-29</v>
      </c>
      <c r="P4" s="5" t="s">
        <v>208</v>
      </c>
    </row>
    <row r="5" spans="1:16" ht="41.25" thickBot="1" x14ac:dyDescent="0.3">
      <c r="A5" s="26" t="s">
        <v>95</v>
      </c>
      <c r="B5" s="27" t="s">
        <v>96</v>
      </c>
      <c r="C5" s="27" t="s">
        <v>93</v>
      </c>
      <c r="D5" s="27">
        <v>0</v>
      </c>
      <c r="E5" s="27" t="s">
        <v>97</v>
      </c>
      <c r="F5" s="27" t="s">
        <v>84</v>
      </c>
      <c r="G5" s="27" t="s">
        <v>98</v>
      </c>
    </row>
    <row r="6" spans="1:16" ht="54.75" thickBot="1" x14ac:dyDescent="0.3">
      <c r="A6" s="26" t="s">
        <v>99</v>
      </c>
      <c r="B6" s="27" t="s">
        <v>100</v>
      </c>
      <c r="C6" s="27" t="s">
        <v>101</v>
      </c>
      <c r="D6" s="27">
        <v>0</v>
      </c>
      <c r="E6" s="27" t="s">
        <v>102</v>
      </c>
      <c r="F6" s="27" t="s">
        <v>103</v>
      </c>
      <c r="G6" s="27" t="s">
        <v>104</v>
      </c>
      <c r="J6" s="37" t="s">
        <v>200</v>
      </c>
      <c r="K6" s="37" t="s">
        <v>201</v>
      </c>
      <c r="L6" s="1"/>
      <c r="M6" s="44" t="s">
        <v>204</v>
      </c>
      <c r="N6" s="1" t="s">
        <v>203</v>
      </c>
      <c r="O6" s="1" t="s">
        <v>205</v>
      </c>
    </row>
    <row r="7" spans="1:16" ht="27.75" thickBot="1" x14ac:dyDescent="0.3">
      <c r="A7" s="26" t="s">
        <v>35</v>
      </c>
      <c r="B7" s="27" t="s">
        <v>105</v>
      </c>
      <c r="C7" s="27" t="s">
        <v>106</v>
      </c>
      <c r="D7" s="27">
        <v>0</v>
      </c>
      <c r="E7" s="27" t="s">
        <v>107</v>
      </c>
      <c r="F7" s="27" t="s">
        <v>84</v>
      </c>
      <c r="G7" s="28"/>
      <c r="J7" s="38" t="s">
        <v>191</v>
      </c>
      <c r="K7" s="38">
        <v>0</v>
      </c>
      <c r="L7" s="2" t="s">
        <v>202</v>
      </c>
      <c r="M7" s="44" t="str">
        <f>K7&amp;J7</f>
        <v>00f</v>
      </c>
      <c r="N7" s="1">
        <f>HEX2DEC(M7)</f>
        <v>15</v>
      </c>
      <c r="O7" s="1">
        <f>N7/10</f>
        <v>1.5</v>
      </c>
      <c r="P7" s="43" t="s">
        <v>209</v>
      </c>
    </row>
    <row r="8" spans="1:16" ht="27.75" thickBot="1" x14ac:dyDescent="0.3">
      <c r="A8" s="26" t="s">
        <v>108</v>
      </c>
      <c r="B8" s="27" t="s">
        <v>105</v>
      </c>
      <c r="C8" s="27" t="s">
        <v>106</v>
      </c>
      <c r="D8" s="27">
        <v>0</v>
      </c>
      <c r="E8" s="27" t="s">
        <v>107</v>
      </c>
      <c r="F8" s="27" t="s">
        <v>84</v>
      </c>
      <c r="G8" s="28"/>
      <c r="N8" s="1"/>
    </row>
    <row r="9" spans="1:16" ht="41.25" thickBot="1" x14ac:dyDescent="0.3">
      <c r="A9" s="26" t="s">
        <v>109</v>
      </c>
      <c r="B9" s="27" t="s">
        <v>110</v>
      </c>
      <c r="C9" s="27" t="s">
        <v>111</v>
      </c>
      <c r="D9" s="27">
        <v>0</v>
      </c>
      <c r="E9" s="27" t="s">
        <v>112</v>
      </c>
      <c r="F9" s="27" t="s">
        <v>113</v>
      </c>
      <c r="G9" s="28"/>
      <c r="N9" s="1"/>
    </row>
    <row r="10" spans="1:16" ht="27.75" thickBot="1" x14ac:dyDescent="0.3">
      <c r="A10" s="26" t="s">
        <v>114</v>
      </c>
      <c r="B10" s="27" t="s">
        <v>105</v>
      </c>
      <c r="C10" s="27" t="s">
        <v>115</v>
      </c>
      <c r="D10" s="27">
        <v>0</v>
      </c>
      <c r="E10" s="27" t="s">
        <v>116</v>
      </c>
      <c r="F10" s="27" t="s">
        <v>84</v>
      </c>
      <c r="G10" s="28"/>
      <c r="N10" s="1"/>
    </row>
    <row r="11" spans="1:16" ht="68.25" thickBot="1" x14ac:dyDescent="0.3">
      <c r="A11" s="26" t="s">
        <v>117</v>
      </c>
      <c r="B11" s="27" t="s">
        <v>118</v>
      </c>
      <c r="C11" s="27" t="s">
        <v>93</v>
      </c>
      <c r="D11" s="27">
        <v>-300</v>
      </c>
      <c r="E11" s="27" t="s">
        <v>119</v>
      </c>
      <c r="F11" s="27" t="s">
        <v>120</v>
      </c>
      <c r="G11" s="27" t="s">
        <v>121</v>
      </c>
      <c r="J11" s="39" t="s">
        <v>190</v>
      </c>
      <c r="K11" s="38">
        <v>0</v>
      </c>
      <c r="L11" s="2" t="s">
        <v>202</v>
      </c>
      <c r="M11" s="44" t="str">
        <f>K11&amp;J11</f>
        <v>0d2</v>
      </c>
      <c r="N11" s="1">
        <f t="shared" ref="N11:N12" si="0">HEX2DEC(M11)</f>
        <v>210</v>
      </c>
      <c r="O11" s="1">
        <f>N11-300</f>
        <v>-90</v>
      </c>
      <c r="P11" s="5" t="s">
        <v>210</v>
      </c>
    </row>
    <row r="12" spans="1:16" ht="94.5" x14ac:dyDescent="0.25">
      <c r="A12" s="40" t="s">
        <v>122</v>
      </c>
      <c r="B12" s="41" t="s">
        <v>123</v>
      </c>
      <c r="C12" s="41" t="s">
        <v>101</v>
      </c>
      <c r="D12" s="41">
        <v>-20000</v>
      </c>
      <c r="E12" s="41" t="s">
        <v>124</v>
      </c>
      <c r="F12" s="41" t="s">
        <v>103</v>
      </c>
      <c r="G12" s="42" t="s">
        <v>206</v>
      </c>
      <c r="J12" s="39"/>
      <c r="K12" s="38"/>
      <c r="L12" s="2"/>
      <c r="M12" s="44"/>
      <c r="N12" s="1"/>
    </row>
    <row r="13" spans="1:16" ht="54.75" thickBot="1" x14ac:dyDescent="0.3">
      <c r="A13" s="26" t="s">
        <v>125</v>
      </c>
      <c r="B13" s="27" t="s">
        <v>126</v>
      </c>
      <c r="C13" s="27" t="s">
        <v>127</v>
      </c>
      <c r="D13" s="27">
        <v>0</v>
      </c>
      <c r="E13" s="27" t="s">
        <v>127</v>
      </c>
      <c r="F13" s="27" t="s">
        <v>84</v>
      </c>
      <c r="G13" s="28"/>
    </row>
    <row r="14" spans="1:16" ht="27.75" thickBot="1" x14ac:dyDescent="0.3">
      <c r="A14" s="26" t="s">
        <v>128</v>
      </c>
      <c r="B14" s="27" t="s">
        <v>129</v>
      </c>
      <c r="C14" s="27" t="s">
        <v>130</v>
      </c>
      <c r="D14" s="27">
        <v>0</v>
      </c>
      <c r="E14" s="27" t="s">
        <v>130</v>
      </c>
      <c r="F14" s="27" t="s">
        <v>131</v>
      </c>
      <c r="G14" s="28" t="s">
        <v>132</v>
      </c>
    </row>
    <row r="15" spans="1:16" ht="54.75" thickBot="1" x14ac:dyDescent="0.3">
      <c r="A15" s="26" t="s">
        <v>133</v>
      </c>
      <c r="B15" s="27" t="s">
        <v>134</v>
      </c>
      <c r="C15" s="27" t="s">
        <v>135</v>
      </c>
      <c r="D15" s="27">
        <v>0</v>
      </c>
      <c r="E15" s="27" t="s">
        <v>136</v>
      </c>
      <c r="F15" s="27" t="s">
        <v>103</v>
      </c>
      <c r="G15" s="28"/>
    </row>
    <row r="16" spans="1:16" ht="81.75" thickBot="1" x14ac:dyDescent="0.3">
      <c r="A16" s="26" t="s">
        <v>137</v>
      </c>
      <c r="B16" s="27" t="s">
        <v>134</v>
      </c>
      <c r="C16" s="27" t="s">
        <v>135</v>
      </c>
      <c r="D16" s="27">
        <v>0</v>
      </c>
      <c r="E16" s="27" t="s">
        <v>136</v>
      </c>
      <c r="F16" s="27" t="s">
        <v>103</v>
      </c>
      <c r="G16" s="28"/>
    </row>
    <row r="17" spans="1:7" ht="41.25" thickBot="1" x14ac:dyDescent="0.3">
      <c r="A17" s="26" t="s">
        <v>138</v>
      </c>
      <c r="B17" s="27" t="s">
        <v>139</v>
      </c>
      <c r="C17" s="27" t="s">
        <v>140</v>
      </c>
      <c r="D17" s="27">
        <v>0</v>
      </c>
      <c r="E17" s="27" t="s">
        <v>141</v>
      </c>
      <c r="F17" s="27" t="s">
        <v>142</v>
      </c>
      <c r="G17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36" sqref="G36"/>
    </sheetView>
  </sheetViews>
  <sheetFormatPr defaultRowHeight="15" x14ac:dyDescent="0.25"/>
  <cols>
    <col min="1" max="1" width="34.140625" bestFit="1" customWidth="1"/>
    <col min="8" max="8" width="14" bestFit="1" customWidth="1"/>
  </cols>
  <sheetData>
    <row r="1" spans="1:12" x14ac:dyDescent="0.25">
      <c r="A1" s="3" t="s">
        <v>18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11</v>
      </c>
      <c r="K1" s="7" t="s">
        <v>12</v>
      </c>
      <c r="L1" s="7" t="s">
        <v>13</v>
      </c>
    </row>
    <row r="2" spans="1:12" x14ac:dyDescent="0.25">
      <c r="B2" s="8" t="s">
        <v>14</v>
      </c>
      <c r="C2" s="9">
        <v>2</v>
      </c>
      <c r="D2" s="9">
        <v>0</v>
      </c>
      <c r="E2" s="9">
        <v>5</v>
      </c>
      <c r="F2" s="9">
        <v>0</v>
      </c>
      <c r="G2" s="9" t="s">
        <v>22</v>
      </c>
      <c r="H2" s="9">
        <v>10</v>
      </c>
      <c r="I2" s="9">
        <v>14</v>
      </c>
      <c r="J2" s="9">
        <v>0</v>
      </c>
      <c r="K2" s="9" t="str">
        <f>K3</f>
        <v>B9</v>
      </c>
      <c r="L2" s="6">
        <v>55</v>
      </c>
    </row>
    <row r="3" spans="1:12" x14ac:dyDescent="0.25">
      <c r="B3" s="6"/>
      <c r="C3" s="10">
        <f t="shared" ref="C3:J3" si="0">HEX2DEC(C2)</f>
        <v>2</v>
      </c>
      <c r="D3" s="10">
        <f t="shared" si="0"/>
        <v>0</v>
      </c>
      <c r="E3" s="10">
        <f t="shared" si="0"/>
        <v>5</v>
      </c>
      <c r="F3" s="10">
        <f t="shared" si="0"/>
        <v>0</v>
      </c>
      <c r="G3" s="10">
        <f t="shared" si="0"/>
        <v>28</v>
      </c>
      <c r="H3" s="10">
        <f t="shared" si="0"/>
        <v>16</v>
      </c>
      <c r="I3" s="10">
        <f t="shared" si="0"/>
        <v>20</v>
      </c>
      <c r="J3" s="10">
        <f t="shared" si="0"/>
        <v>0</v>
      </c>
      <c r="K3" s="11" t="str">
        <f>RIGHT(DEC2HEX(-SUM(C3:J3)),2)</f>
        <v>B9</v>
      </c>
      <c r="L3" s="6"/>
    </row>
    <row r="4" spans="1:12" x14ac:dyDescent="0.25">
      <c r="B4" s="6"/>
      <c r="C4" s="6"/>
      <c r="D4" s="6"/>
      <c r="E4" s="6"/>
      <c r="F4" s="6"/>
      <c r="G4" s="6"/>
      <c r="H4" s="6"/>
      <c r="I4" s="6"/>
      <c r="J4" s="6"/>
      <c r="K4" s="6"/>
    </row>
    <row r="5" spans="1:12" x14ac:dyDescent="0.25"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11</v>
      </c>
      <c r="K5" s="7" t="s">
        <v>12</v>
      </c>
      <c r="L5" s="7" t="s">
        <v>13</v>
      </c>
    </row>
    <row r="6" spans="1:12" x14ac:dyDescent="0.25">
      <c r="A6" s="3" t="s">
        <v>19</v>
      </c>
      <c r="B6" s="8" t="s">
        <v>14</v>
      </c>
      <c r="C6" s="9">
        <v>2</v>
      </c>
      <c r="D6" s="9">
        <v>0</v>
      </c>
      <c r="E6" s="9">
        <v>5</v>
      </c>
      <c r="F6" s="9">
        <v>0</v>
      </c>
      <c r="G6" s="9" t="s">
        <v>22</v>
      </c>
      <c r="H6" s="9">
        <v>10</v>
      </c>
      <c r="I6" s="9">
        <v>32</v>
      </c>
      <c r="J6" s="9">
        <v>0</v>
      </c>
      <c r="K6" s="9" t="str">
        <f>K7</f>
        <v>9B</v>
      </c>
      <c r="L6" s="6">
        <v>55</v>
      </c>
    </row>
    <row r="7" spans="1:12" x14ac:dyDescent="0.25">
      <c r="B7" s="6"/>
      <c r="C7" s="10">
        <f t="shared" ref="C7:J7" si="1">HEX2DEC(C6)</f>
        <v>2</v>
      </c>
      <c r="D7" s="10">
        <f t="shared" si="1"/>
        <v>0</v>
      </c>
      <c r="E7" s="10">
        <f t="shared" si="1"/>
        <v>5</v>
      </c>
      <c r="F7" s="10">
        <f t="shared" si="1"/>
        <v>0</v>
      </c>
      <c r="G7" s="10">
        <f t="shared" si="1"/>
        <v>28</v>
      </c>
      <c r="H7" s="10">
        <f t="shared" si="1"/>
        <v>16</v>
      </c>
      <c r="I7" s="10">
        <f t="shared" si="1"/>
        <v>50</v>
      </c>
      <c r="J7" s="10">
        <f t="shared" si="1"/>
        <v>0</v>
      </c>
      <c r="K7" s="11" t="str">
        <f>RIGHT(DEC2HEX(-SUM(C7:J7)),2)</f>
        <v>9B</v>
      </c>
      <c r="L7" s="6"/>
    </row>
    <row r="8" spans="1:12" x14ac:dyDescent="0.25">
      <c r="B8" s="6"/>
      <c r="C8" s="6"/>
      <c r="D8" s="6"/>
      <c r="E8" s="6"/>
      <c r="F8" s="6"/>
      <c r="G8" s="6"/>
      <c r="H8" s="6"/>
      <c r="I8" s="6"/>
      <c r="J8" s="6"/>
      <c r="K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 Define</vt:lpstr>
      <vt:lpstr>APP Command new checksum</vt:lpstr>
      <vt:lpstr>Data Precision Define</vt:lpstr>
      <vt:lpstr>Background Command</vt:lpstr>
    </vt:vector>
  </TitlesOfParts>
  <Company>TTI-EMEA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McGuinness</dc:creator>
  <cp:lastModifiedBy>admin</cp:lastModifiedBy>
  <cp:lastPrinted>2016-08-24T16:27:22Z</cp:lastPrinted>
  <dcterms:created xsi:type="dcterms:W3CDTF">2016-08-23T12:04:28Z</dcterms:created>
  <dcterms:modified xsi:type="dcterms:W3CDTF">2017-03-21T07:11:35Z</dcterms:modified>
</cp:coreProperties>
</file>