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694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8" l="1"/>
  <c r="B1" i="7"/>
  <c r="B1" i="12"/>
  <c r="B72" i="8"/>
  <c r="B71" i="8"/>
  <c r="B70" i="8"/>
  <c r="B72" i="7"/>
  <c r="B70" i="7"/>
  <c r="B71" i="7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I91" i="8"/>
  <c r="B92" i="8"/>
  <c r="C92" i="8"/>
  <c r="D92" i="8"/>
  <c r="I92" i="8"/>
  <c r="B93" i="8"/>
  <c r="C93" i="8"/>
  <c r="D93" i="8"/>
  <c r="I93" i="8"/>
  <c r="B94" i="8"/>
  <c r="C94" i="8"/>
  <c r="D94" i="8"/>
  <c r="I94" i="8"/>
  <c r="B95" i="8"/>
  <c r="C95" i="8"/>
  <c r="D95" i="8"/>
  <c r="I95" i="8"/>
  <c r="B96" i="8"/>
  <c r="C96" i="8"/>
  <c r="D96" i="8"/>
  <c r="I96" i="8"/>
  <c r="B97" i="8"/>
  <c r="C97" i="8"/>
  <c r="D97" i="8"/>
  <c r="I97" i="8"/>
  <c r="B98" i="8"/>
  <c r="C98" i="8"/>
  <c r="D98" i="8"/>
  <c r="I98" i="8"/>
  <c r="B99" i="8"/>
  <c r="C99" i="8"/>
  <c r="D99" i="8"/>
  <c r="I99" i="8"/>
  <c r="B100" i="8"/>
  <c r="C100" i="8"/>
  <c r="D100" i="8"/>
  <c r="I100" i="8"/>
  <c r="B101" i="8"/>
  <c r="C101" i="8"/>
  <c r="D101" i="8"/>
  <c r="I101" i="8"/>
  <c r="B102" i="8"/>
  <c r="C102" i="8"/>
  <c r="D102" i="8"/>
  <c r="I102" i="8"/>
  <c r="B103" i="8"/>
  <c r="C103" i="8"/>
  <c r="D103" i="8"/>
  <c r="I103" i="8"/>
  <c r="B104" i="8"/>
  <c r="C104" i="8"/>
  <c r="D104" i="8"/>
  <c r="I104" i="8"/>
  <c r="B105" i="8"/>
  <c r="C105" i="8"/>
  <c r="D105" i="8"/>
  <c r="I105" i="8"/>
  <c r="B106" i="8"/>
  <c r="C106" i="8"/>
  <c r="D106" i="8"/>
  <c r="I106" i="8"/>
  <c r="B107" i="8"/>
  <c r="C107" i="8"/>
  <c r="D107" i="8"/>
  <c r="I107" i="8"/>
  <c r="B108" i="8"/>
  <c r="C108" i="8"/>
  <c r="D108" i="8"/>
  <c r="I108" i="8"/>
  <c r="B109" i="8"/>
  <c r="C109" i="8"/>
  <c r="D109" i="8"/>
  <c r="I109" i="8"/>
  <c r="B110" i="8"/>
  <c r="C110" i="8"/>
  <c r="D110" i="8"/>
  <c r="I110" i="8"/>
  <c r="B111" i="8"/>
  <c r="C111" i="8"/>
  <c r="D111" i="8"/>
  <c r="I111" i="8"/>
  <c r="B112" i="8"/>
  <c r="C112" i="8"/>
  <c r="D112" i="8"/>
  <c r="I112" i="8"/>
  <c r="B113" i="8"/>
  <c r="C113" i="8"/>
  <c r="D113" i="8"/>
  <c r="I113" i="8"/>
  <c r="B114" i="8"/>
  <c r="C114" i="8"/>
  <c r="D114" i="8"/>
  <c r="I114" i="8"/>
  <c r="B115" i="8"/>
  <c r="C115" i="8"/>
  <c r="D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I124" i="8"/>
  <c r="I30" i="8"/>
  <c r="I32" i="8"/>
  <c r="B125" i="8"/>
  <c r="I128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I91" i="7"/>
  <c r="B92" i="7"/>
  <c r="C92" i="7"/>
  <c r="D92" i="7"/>
  <c r="I92" i="7"/>
  <c r="B93" i="7"/>
  <c r="C93" i="7"/>
  <c r="D93" i="7"/>
  <c r="I93" i="7"/>
  <c r="B94" i="7"/>
  <c r="C94" i="7"/>
  <c r="D94" i="7"/>
  <c r="I94" i="7"/>
  <c r="B95" i="7"/>
  <c r="C95" i="7"/>
  <c r="D95" i="7"/>
  <c r="I95" i="7"/>
  <c r="B96" i="7"/>
  <c r="C96" i="7"/>
  <c r="D96" i="7"/>
  <c r="I96" i="7"/>
  <c r="B97" i="7"/>
  <c r="C97" i="7"/>
  <c r="D97" i="7"/>
  <c r="I97" i="7"/>
  <c r="B98" i="7"/>
  <c r="C98" i="7"/>
  <c r="D98" i="7"/>
  <c r="I98" i="7"/>
  <c r="B99" i="7"/>
  <c r="C99" i="7"/>
  <c r="D99" i="7"/>
  <c r="I99" i="7"/>
  <c r="B100" i="7"/>
  <c r="C100" i="7"/>
  <c r="D100" i="7"/>
  <c r="I100" i="7"/>
  <c r="B101" i="7"/>
  <c r="C101" i="7"/>
  <c r="D101" i="7"/>
  <c r="I101" i="7"/>
  <c r="B102" i="7"/>
  <c r="C102" i="7"/>
  <c r="D102" i="7"/>
  <c r="I102" i="7"/>
  <c r="B103" i="7"/>
  <c r="C103" i="7"/>
  <c r="D103" i="7"/>
  <c r="I103" i="7"/>
  <c r="B104" i="7"/>
  <c r="C104" i="7"/>
  <c r="D104" i="7"/>
  <c r="I104" i="7"/>
  <c r="B105" i="7"/>
  <c r="C105" i="7"/>
  <c r="D105" i="7"/>
  <c r="I105" i="7"/>
  <c r="B106" i="7"/>
  <c r="C106" i="7"/>
  <c r="D106" i="7"/>
  <c r="I106" i="7"/>
  <c r="B107" i="7"/>
  <c r="C107" i="7"/>
  <c r="D107" i="7"/>
  <c r="I107" i="7"/>
  <c r="B108" i="7"/>
  <c r="C108" i="7"/>
  <c r="D108" i="7"/>
  <c r="I108" i="7"/>
  <c r="B109" i="7"/>
  <c r="C109" i="7"/>
  <c r="D109" i="7"/>
  <c r="I109" i="7"/>
  <c r="B110" i="7"/>
  <c r="C110" i="7"/>
  <c r="D110" i="7"/>
  <c r="I110" i="7"/>
  <c r="B111" i="7"/>
  <c r="C111" i="7"/>
  <c r="D111" i="7"/>
  <c r="I111" i="7"/>
  <c r="B112" i="7"/>
  <c r="C112" i="7"/>
  <c r="D112" i="7"/>
  <c r="I112" i="7"/>
  <c r="B113" i="7"/>
  <c r="C113" i="7"/>
  <c r="D113" i="7"/>
  <c r="I113" i="7"/>
  <c r="B114" i="7"/>
  <c r="C114" i="7"/>
  <c r="D114" i="7"/>
  <c r="I114" i="7"/>
  <c r="B115" i="7"/>
  <c r="C115" i="7"/>
  <c r="D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I124" i="7"/>
  <c r="I30" i="7"/>
  <c r="I32" i="7"/>
  <c r="B125" i="7"/>
  <c r="I128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I91" i="12"/>
  <c r="B92" i="12"/>
  <c r="C92" i="12"/>
  <c r="D92" i="12"/>
  <c r="I92" i="12"/>
  <c r="B93" i="12"/>
  <c r="C93" i="12"/>
  <c r="D93" i="12"/>
  <c r="I93" i="12"/>
  <c r="B94" i="12"/>
  <c r="C94" i="12"/>
  <c r="D94" i="12"/>
  <c r="I94" i="12"/>
  <c r="B95" i="12"/>
  <c r="C95" i="12"/>
  <c r="D95" i="12"/>
  <c r="I95" i="12"/>
  <c r="B96" i="12"/>
  <c r="C96" i="12"/>
  <c r="D96" i="12"/>
  <c r="I96" i="12"/>
  <c r="B97" i="12"/>
  <c r="C97" i="12"/>
  <c r="D97" i="12"/>
  <c r="I97" i="12"/>
  <c r="B98" i="12"/>
  <c r="C98" i="12"/>
  <c r="D98" i="12"/>
  <c r="I98" i="12"/>
  <c r="B99" i="12"/>
  <c r="C99" i="12"/>
  <c r="D99" i="12"/>
  <c r="I99" i="12"/>
  <c r="B100" i="12"/>
  <c r="C100" i="12"/>
  <c r="D100" i="12"/>
  <c r="I100" i="12"/>
  <c r="B101" i="12"/>
  <c r="C101" i="12"/>
  <c r="D101" i="12"/>
  <c r="I101" i="12"/>
  <c r="B102" i="12"/>
  <c r="C102" i="12"/>
  <c r="D102" i="12"/>
  <c r="I102" i="12"/>
  <c r="B103" i="12"/>
  <c r="C103" i="12"/>
  <c r="D103" i="12"/>
  <c r="I103" i="12"/>
  <c r="B104" i="12"/>
  <c r="C104" i="12"/>
  <c r="D104" i="12"/>
  <c r="I104" i="12"/>
  <c r="B105" i="12"/>
  <c r="C105" i="12"/>
  <c r="D105" i="12"/>
  <c r="I105" i="12"/>
  <c r="B106" i="12"/>
  <c r="C106" i="12"/>
  <c r="D106" i="12"/>
  <c r="I106" i="12"/>
  <c r="B107" i="12"/>
  <c r="C107" i="12"/>
  <c r="D107" i="12"/>
  <c r="I107" i="12"/>
  <c r="B108" i="12"/>
  <c r="C108" i="12"/>
  <c r="D108" i="12"/>
  <c r="I108" i="12"/>
  <c r="B109" i="12"/>
  <c r="C109" i="12"/>
  <c r="D109" i="12"/>
  <c r="I109" i="12"/>
  <c r="B110" i="12"/>
  <c r="C110" i="12"/>
  <c r="D110" i="12"/>
  <c r="I110" i="12"/>
  <c r="B111" i="12"/>
  <c r="C111" i="12"/>
  <c r="D111" i="12"/>
  <c r="I111" i="12"/>
  <c r="B112" i="12"/>
  <c r="C112" i="12"/>
  <c r="D112" i="12"/>
  <c r="I112" i="12"/>
  <c r="B113" i="12"/>
  <c r="C113" i="12"/>
  <c r="D113" i="12"/>
  <c r="I113" i="12"/>
  <c r="B114" i="12"/>
  <c r="C114" i="12"/>
  <c r="D114" i="12"/>
  <c r="I114" i="12"/>
  <c r="B115" i="12"/>
  <c r="C115" i="12"/>
  <c r="D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I124" i="12"/>
  <c r="I30" i="12"/>
  <c r="I32" i="12"/>
  <c r="B125" i="12"/>
  <c r="I128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G37" i="12"/>
  <c r="H91" i="12"/>
  <c r="G38" i="12"/>
  <c r="H92" i="12"/>
  <c r="G39" i="12"/>
  <c r="H93" i="12"/>
  <c r="G40" i="12"/>
  <c r="H94" i="12"/>
  <c r="G41" i="12"/>
  <c r="H95" i="12"/>
  <c r="G42" i="12"/>
  <c r="H96" i="12"/>
  <c r="G43" i="12"/>
  <c r="H97" i="12"/>
  <c r="G44" i="12"/>
  <c r="H98" i="12"/>
  <c r="G45" i="12"/>
  <c r="H99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H125" i="12"/>
  <c r="H126" i="12"/>
  <c r="H127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<sst xmlns="http://schemas.openxmlformats.org/spreadsheetml/2006/main" count="849" uniqueCount="189">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</sst>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0.0359775466998755</c:v>
                </c:pt>
                <c:pt idx="2" formatCode="0.0%">
                  <c:v>0.0359775466998755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0.0285966021948941</c:v>
                </c:pt>
                <c:pt idx="2" formatCode="0.0%">
                  <c:v>0.0285966021948941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0.0136111111111111</c:v>
                </c:pt>
                <c:pt idx="2" formatCode="0.0%">
                  <c:v>0.0136111111111111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0.123220194894147</c:v>
                </c:pt>
                <c:pt idx="2" formatCode="0.0%">
                  <c:v>0.123220194894147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0.0233829260585305</c:v>
                </c:pt>
                <c:pt idx="2" formatCode="0.0%">
                  <c:v>0.0234484991814727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0.0056812901618929</c:v>
                </c:pt>
                <c:pt idx="2" formatCode="0.0%">
                  <c:v>0.00555943412082885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0.00340448318804483</c:v>
                </c:pt>
                <c:pt idx="2" formatCode="0.0%">
                  <c:v>0.00339590453844059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0.00075887297633873</c:v>
                </c:pt>
                <c:pt idx="2" formatCode="0.0%">
                  <c:v>0.000756976336120106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0.00628932440846824</c:v>
                </c:pt>
                <c:pt idx="2" formatCode="0.0%">
                  <c:v>0.00628932440846824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0.00298987313200498</c:v>
                </c:pt>
                <c:pt idx="2" formatCode="0.0%">
                  <c:v>0.00298987313200498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0.00080923100871731</c:v>
                </c:pt>
                <c:pt idx="2" formatCode="0.0%">
                  <c:v>0.000807276010338113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0.00381269925280199</c:v>
                </c:pt>
                <c:pt idx="2" formatCode="0.0%">
                  <c:v>0.00381269925280199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0.00739120704168329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0.00351826484018265</c:v>
                </c:pt>
                <c:pt idx="2" formatCode="0.0%">
                  <c:v>0.00342842180355646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0.000215753424657534</c:v>
                </c:pt>
                <c:pt idx="2" formatCode="0.0%">
                  <c:v>0.000215753424657534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0.00678291489555299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0.000338912974877322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0.0280551352124514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0.220903912130662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0.592746557596513</c:v>
                </c:pt>
                <c:pt idx="2" formatCode="0.0%">
                  <c:v>0.33160507091693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8682600"/>
        <c:axId val="2022842584"/>
      </c:barChart>
      <c:catAx>
        <c:axId val="204868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284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284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8682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0.122937383892471</c:v>
                </c:pt>
                <c:pt idx="2">
                  <c:v>0.123811552252473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0.0256119549775981</c:v>
                </c:pt>
                <c:pt idx="2">
                  <c:v>0.024475536109595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0.00546388372855426</c:v>
                </c:pt>
                <c:pt idx="2">
                  <c:v>0.00546388372855426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0.00478089826248497</c:v>
                </c:pt>
                <c:pt idx="2">
                  <c:v>0.00478089826248497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0.00939105015845263</c:v>
                </c:pt>
                <c:pt idx="2">
                  <c:v>0.00999204090595422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0.0595904819145449</c:v>
                </c:pt>
                <c:pt idx="2">
                  <c:v>0.0595336609711447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0.00853731832586603</c:v>
                </c:pt>
                <c:pt idx="2">
                  <c:v>0.00908367355086748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0.000956179652496995</c:v>
                </c:pt>
                <c:pt idx="2">
                  <c:v>0.00101737143769716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0.000290268823079445</c:v>
                </c:pt>
                <c:pt idx="2">
                  <c:v>0.000308844900729494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8.53731832586603E-5</c:v>
                </c:pt>
                <c:pt idx="2">
                  <c:v>9.08367355086748E-5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0.000273194186427713</c:v>
                </c:pt>
                <c:pt idx="2">
                  <c:v>0.000290677553627759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0.368812151677412</c:v>
                </c:pt>
                <c:pt idx="2">
                  <c:v>0.368812151677412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0.0655666047426511</c:v>
                </c:pt>
                <c:pt idx="2">
                  <c:v>0.0655666047426511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0.150803190908097</c:v>
                </c:pt>
                <c:pt idx="2">
                  <c:v>0.150803190908098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0.0547071358321495</c:v>
                </c:pt>
                <c:pt idx="2">
                  <c:v>0.0547071358321495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0.0680663315484646</c:v>
                </c:pt>
                <c:pt idx="2">
                  <c:v>0.0680663315484646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0.00853731832586603</c:v>
                </c:pt>
                <c:pt idx="2">
                  <c:v>0.00853731832586603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0.0455892798601246</c:v>
                </c:pt>
                <c:pt idx="2">
                  <c:v>0.0455892798601246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7795448"/>
        <c:axId val="1537798472"/>
      </c:barChart>
      <c:catAx>
        <c:axId val="153779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79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79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795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0.0750642745101679</c:v>
                </c:pt>
                <c:pt idx="2">
                  <c:v>0.0749323431069416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0.0227397183987526</c:v>
                </c:pt>
                <c:pt idx="2">
                  <c:v>0.0225352247237517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0.00556891062826593</c:v>
                </c:pt>
                <c:pt idx="2">
                  <c:v>0.00556891062826593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0.0083533659423989</c:v>
                </c:pt>
                <c:pt idx="2">
                  <c:v>0.00859084246820629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0.0168459546505044</c:v>
                </c:pt>
                <c:pt idx="2">
                  <c:v>0.0168459546505044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0.00100240391308787</c:v>
                </c:pt>
                <c:pt idx="2">
                  <c:v>0.00103090109618476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0.00037590146740795</c:v>
                </c:pt>
                <c:pt idx="2">
                  <c:v>0.000386587911069283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0.0464075885688828</c:v>
                </c:pt>
                <c:pt idx="2">
                  <c:v>0.0464075885688828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0.334134637695956</c:v>
                </c:pt>
                <c:pt idx="2">
                  <c:v>0.334134637695956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0.175420684790377</c:v>
                </c:pt>
                <c:pt idx="2">
                  <c:v>0.175420684790377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0.201176896446107</c:v>
                </c:pt>
                <c:pt idx="2">
                  <c:v>0.201176896446107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0.0371724784436751</c:v>
                </c:pt>
                <c:pt idx="2">
                  <c:v>0.0371724784436751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0.0548537696884194</c:v>
                </c:pt>
                <c:pt idx="2">
                  <c:v>0.0548537696884194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0.0208834148559972</c:v>
                </c:pt>
                <c:pt idx="2">
                  <c:v>0.0208834148559972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7939976"/>
        <c:axId val="1537943032"/>
      </c:barChart>
      <c:catAx>
        <c:axId val="153793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94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4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939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0.0639304436772791</c:v>
                </c:pt>
                <c:pt idx="2">
                  <c:v>0.0319652218386396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0.0151834803733538</c:v>
                </c:pt>
                <c:pt idx="2">
                  <c:v>0.0151834803733538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0.000671269658611431</c:v>
                </c:pt>
                <c:pt idx="2">
                  <c:v>0.000511443549418233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0.0328176277543366</c:v>
                </c:pt>
                <c:pt idx="2">
                  <c:v>0.0328176277543366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0.0100157695094404</c:v>
                </c:pt>
                <c:pt idx="2">
                  <c:v>0.0100157695094404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0.0933384477688275</c:v>
                </c:pt>
                <c:pt idx="2">
                  <c:v>0.0933384477688275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0.0409154839534586</c:v>
                </c:pt>
                <c:pt idx="2">
                  <c:v>0.0409154839534586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0.612709372203043</c:v>
                </c:pt>
                <c:pt idx="2">
                  <c:v>0.612709372203043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0.130418105101649</c:v>
                </c:pt>
                <c:pt idx="2">
                  <c:v>0.130418105101649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8084344"/>
        <c:axId val="1538087368"/>
      </c:barChart>
      <c:catAx>
        <c:axId val="153808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08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8087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084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1331.074035437707</c:v>
                </c:pt>
                <c:pt idx="1">
                  <c:v>2690.721751821036</c:v>
                </c:pt>
                <c:pt idx="2">
                  <c:v>2349.272923110115</c:v>
                </c:pt>
                <c:pt idx="3">
                  <c:v>1483.487813113186</c:v>
                </c:pt>
                <c:pt idx="4">
                  <c:v>1331.154681700018</c:v>
                </c:pt>
                <c:pt idx="5">
                  <c:v>2687.67940449843</c:v>
                </c:pt>
                <c:pt idx="6">
                  <c:v>2044.88198043982</c:v>
                </c:pt>
                <c:pt idx="7">
                  <c:v>1296.076786287262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21.0</c:v>
                </c:pt>
                <c:pt idx="1">
                  <c:v>1240.333333333333</c:v>
                </c:pt>
                <c:pt idx="2">
                  <c:v>8826.666666666666</c:v>
                </c:pt>
                <c:pt idx="3">
                  <c:v>17973.71428571428</c:v>
                </c:pt>
                <c:pt idx="4">
                  <c:v>16.0</c:v>
                </c:pt>
                <c:pt idx="5">
                  <c:v>1246.385769695292</c:v>
                </c:pt>
                <c:pt idx="6">
                  <c:v>8959.77859064869</c:v>
                </c:pt>
                <c:pt idx="7">
                  <c:v>18041.84603770874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488.3958125289043</c:v>
                </c:pt>
                <c:pt idx="1">
                  <c:v>890.3584377042504</c:v>
                </c:pt>
                <c:pt idx="2">
                  <c:v>1557.629983195798</c:v>
                </c:pt>
                <c:pt idx="3">
                  <c:v>1781.639366146754</c:v>
                </c:pt>
                <c:pt idx="4">
                  <c:v>488.3958125289043</c:v>
                </c:pt>
                <c:pt idx="5">
                  <c:v>890.3584377042504</c:v>
                </c:pt>
                <c:pt idx="6">
                  <c:v>1557.629983195798</c:v>
                </c:pt>
                <c:pt idx="7">
                  <c:v>1781.639366146754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2475.0</c:v>
                </c:pt>
                <c:pt idx="1">
                  <c:v>8166.333333333334</c:v>
                </c:pt>
                <c:pt idx="2">
                  <c:v>17714.28571428571</c:v>
                </c:pt>
                <c:pt idx="3">
                  <c:v>25457.14285714286</c:v>
                </c:pt>
                <c:pt idx="4">
                  <c:v>1475.0</c:v>
                </c:pt>
                <c:pt idx="5">
                  <c:v>8176.747022875588</c:v>
                </c:pt>
                <c:pt idx="6">
                  <c:v>17685.03034637758</c:v>
                </c:pt>
                <c:pt idx="7">
                  <c:v>25374.29308719253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98.50461252775926</c:v>
                </c:pt>
                <c:pt idx="2">
                  <c:v>69.17381228253457</c:v>
                </c:pt>
                <c:pt idx="3">
                  <c:v>0.0</c:v>
                </c:pt>
                <c:pt idx="4">
                  <c:v>0.0</c:v>
                </c:pt>
                <c:pt idx="5">
                  <c:v>98.196873591756</c:v>
                </c:pt>
                <c:pt idx="6">
                  <c:v>68.06709843132067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4321.20103982256</c:v>
                </c:pt>
                <c:pt idx="1">
                  <c:v>2013.333333333333</c:v>
                </c:pt>
                <c:pt idx="2">
                  <c:v>48457.14285714285</c:v>
                </c:pt>
                <c:pt idx="3">
                  <c:v>0.0</c:v>
                </c:pt>
                <c:pt idx="4">
                  <c:v>4322.345093316856</c:v>
                </c:pt>
                <c:pt idx="5">
                  <c:v>2013.333333333333</c:v>
                </c:pt>
                <c:pt idx="6">
                  <c:v>48457.14285714285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22925.71428571428</c:v>
                </c:pt>
                <c:pt idx="3">
                  <c:v>125485.7142857143</c:v>
                </c:pt>
                <c:pt idx="4">
                  <c:v>0.0</c:v>
                </c:pt>
                <c:pt idx="5">
                  <c:v>0.0</c:v>
                </c:pt>
                <c:pt idx="6">
                  <c:v>22925.71428571428</c:v>
                </c:pt>
                <c:pt idx="7">
                  <c:v>125485.7142857143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4080.0</c:v>
                </c:pt>
                <c:pt idx="1">
                  <c:v>7372.0</c:v>
                </c:pt>
                <c:pt idx="2">
                  <c:v>952.3809523809524</c:v>
                </c:pt>
                <c:pt idx="3">
                  <c:v>0.0</c:v>
                </c:pt>
                <c:pt idx="4">
                  <c:v>4080.0</c:v>
                </c:pt>
                <c:pt idx="5">
                  <c:v>7372.0</c:v>
                </c:pt>
                <c:pt idx="6">
                  <c:v>952.3809523809524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1280.0</c:v>
                </c:pt>
                <c:pt idx="1">
                  <c:v>933.3333333333333</c:v>
                </c:pt>
                <c:pt idx="2">
                  <c:v>0.0</c:v>
                </c:pt>
                <c:pt idx="3">
                  <c:v>49542.85714285714</c:v>
                </c:pt>
                <c:pt idx="4">
                  <c:v>1280.0</c:v>
                </c:pt>
                <c:pt idx="5">
                  <c:v>933.3333333333333</c:v>
                </c:pt>
                <c:pt idx="6">
                  <c:v>0.0</c:v>
                </c:pt>
                <c:pt idx="7">
                  <c:v>49542.85714285714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2066.400816139967</c:v>
                </c:pt>
                <c:pt idx="1">
                  <c:v>2107.012648281027</c:v>
                </c:pt>
                <c:pt idx="2">
                  <c:v>1875.204037054929</c:v>
                </c:pt>
                <c:pt idx="3">
                  <c:v>328.2894282675842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19168.0</c:v>
                </c:pt>
                <c:pt idx="1">
                  <c:v>25414.0</c:v>
                </c:pt>
                <c:pt idx="2">
                  <c:v>7593.142857142856</c:v>
                </c:pt>
                <c:pt idx="3">
                  <c:v>9154.285714285714</c:v>
                </c:pt>
                <c:pt idx="4">
                  <c:v>19168.0</c:v>
                </c:pt>
                <c:pt idx="5">
                  <c:v>25414.0</c:v>
                </c:pt>
                <c:pt idx="6">
                  <c:v>7593.142857142856</c:v>
                </c:pt>
                <c:pt idx="7">
                  <c:v>9154.285714285714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283.3333333333333</c:v>
                </c:pt>
                <c:pt idx="2">
                  <c:v>5085.714285714285</c:v>
                </c:pt>
                <c:pt idx="3">
                  <c:v>18651.42857142857</c:v>
                </c:pt>
                <c:pt idx="4">
                  <c:v>0.0</c:v>
                </c:pt>
                <c:pt idx="5">
                  <c:v>283.3333333333333</c:v>
                </c:pt>
                <c:pt idx="6">
                  <c:v>5085.714285714285</c:v>
                </c:pt>
                <c:pt idx="7">
                  <c:v>18651.42857142857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767.0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206808"/>
        <c:axId val="153821018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25222.65168125647</c:v>
                </c:pt>
                <c:pt idx="1">
                  <c:v>25222.65168125647</c:v>
                </c:pt>
                <c:pt idx="2">
                  <c:v>25222.65168125648</c:v>
                </c:pt>
                <c:pt idx="3">
                  <c:v>25221.88695467251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25222.65168125647</c:v>
                </c:pt>
                <c:pt idx="5" formatCode="#,##0">
                  <c:v>25222.65168125647</c:v>
                </c:pt>
                <c:pt idx="6" formatCode="#,##0">
                  <c:v>25222.65168125648</c:v>
                </c:pt>
                <c:pt idx="7" formatCode="#,##0">
                  <c:v>25221.88695467251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39598.8739034787</c:v>
                </c:pt>
                <c:pt idx="1">
                  <c:v>39598.87390347868</c:v>
                </c:pt>
                <c:pt idx="2">
                  <c:v>39598.87390347868</c:v>
                </c:pt>
                <c:pt idx="3">
                  <c:v>39598.10917689471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39598.8739034787</c:v>
                </c:pt>
                <c:pt idx="5" formatCode="#,##0">
                  <c:v>39598.87390347868</c:v>
                </c:pt>
                <c:pt idx="6" formatCode="#,##0">
                  <c:v>39598.87390347868</c:v>
                </c:pt>
                <c:pt idx="7" formatCode="#,##0">
                  <c:v>39598.10917689471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66186.8739034787</c:v>
                </c:pt>
                <c:pt idx="1">
                  <c:v>66186.8739034787</c:v>
                </c:pt>
                <c:pt idx="2">
                  <c:v>66186.87390347868</c:v>
                </c:pt>
                <c:pt idx="3">
                  <c:v>66186.1091768947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66186.8739034787</c:v>
                </c:pt>
                <c:pt idx="5" formatCode="#,##0">
                  <c:v>66186.8739034787</c:v>
                </c:pt>
                <c:pt idx="6" formatCode="#,##0">
                  <c:v>66186.87390347868</c:v>
                </c:pt>
                <c:pt idx="7" formatCode="#,##0">
                  <c:v>66186.1091768947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206808"/>
        <c:axId val="1538210184"/>
      </c:lineChart>
      <c:catAx>
        <c:axId val="153820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8210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821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8206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1331.074035437707</c:v>
                </c:pt>
                <c:pt idx="1">
                  <c:v>2690.721751821036</c:v>
                </c:pt>
                <c:pt idx="2">
                  <c:v>2349.272923110115</c:v>
                </c:pt>
                <c:pt idx="3">
                  <c:v>1483.487813113186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21.0</c:v>
                </c:pt>
                <c:pt idx="1">
                  <c:v>1240.333333333333</c:v>
                </c:pt>
                <c:pt idx="2">
                  <c:v>8826.666666666666</c:v>
                </c:pt>
                <c:pt idx="3">
                  <c:v>17973.71428571428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488.3958125289043</c:v>
                </c:pt>
                <c:pt idx="1">
                  <c:v>890.3584377042504</c:v>
                </c:pt>
                <c:pt idx="2">
                  <c:v>1557.629983195798</c:v>
                </c:pt>
                <c:pt idx="3">
                  <c:v>1781.639366146754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2475.0</c:v>
                </c:pt>
                <c:pt idx="1">
                  <c:v>8166.333333333334</c:v>
                </c:pt>
                <c:pt idx="2">
                  <c:v>17714.28571428571</c:v>
                </c:pt>
                <c:pt idx="3">
                  <c:v>25457.14285714286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98.50461252775926</c:v>
                </c:pt>
                <c:pt idx="2">
                  <c:v>69.17381228253457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4321.20103982256</c:v>
                </c:pt>
                <c:pt idx="1">
                  <c:v>2013.333333333333</c:v>
                </c:pt>
                <c:pt idx="2">
                  <c:v>48457.14285714285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22925.71428571428</c:v>
                </c:pt>
                <c:pt idx="3">
                  <c:v>125485.7142857143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4080.0</c:v>
                </c:pt>
                <c:pt idx="1">
                  <c:v>7372.0</c:v>
                </c:pt>
                <c:pt idx="2">
                  <c:v>952.3809523809524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1280.0</c:v>
                </c:pt>
                <c:pt idx="1">
                  <c:v>933.3333333333333</c:v>
                </c:pt>
                <c:pt idx="2">
                  <c:v>0.0</c:v>
                </c:pt>
                <c:pt idx="3">
                  <c:v>49542.85714285714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2066.400816139967</c:v>
                </c:pt>
                <c:pt idx="1">
                  <c:v>2107.012648281027</c:v>
                </c:pt>
                <c:pt idx="2">
                  <c:v>1875.204037054929</c:v>
                </c:pt>
                <c:pt idx="3">
                  <c:v>328.2894282675842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19168.0</c:v>
                </c:pt>
                <c:pt idx="1">
                  <c:v>25414.0</c:v>
                </c:pt>
                <c:pt idx="2">
                  <c:v>7593.142857142856</c:v>
                </c:pt>
                <c:pt idx="3">
                  <c:v>9154.285714285714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283.3333333333333</c:v>
                </c:pt>
                <c:pt idx="2">
                  <c:v>5085.714285714285</c:v>
                </c:pt>
                <c:pt idx="3">
                  <c:v>18651.42857142857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767.0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376440"/>
        <c:axId val="153737319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25222.65168125647</c:v>
                </c:pt>
                <c:pt idx="1">
                  <c:v>25222.65168125647</c:v>
                </c:pt>
                <c:pt idx="2">
                  <c:v>25222.65168125648</c:v>
                </c:pt>
                <c:pt idx="3">
                  <c:v>25221.88695467251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39598.8739034787</c:v>
                </c:pt>
                <c:pt idx="1">
                  <c:v>39598.87390347868</c:v>
                </c:pt>
                <c:pt idx="2">
                  <c:v>39598.87390347868</c:v>
                </c:pt>
                <c:pt idx="3">
                  <c:v>39598.10917689471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66186.8739034787</c:v>
                </c:pt>
                <c:pt idx="1">
                  <c:v>66186.8739034787</c:v>
                </c:pt>
                <c:pt idx="2">
                  <c:v>66186.87390347868</c:v>
                </c:pt>
                <c:pt idx="3">
                  <c:v>66186.1091768947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76440"/>
        <c:axId val="1537373192"/>
      </c:lineChart>
      <c:catAx>
        <c:axId val="153737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737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37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7376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1331.074035437707</c:v>
                </c:pt>
                <c:pt idx="1">
                  <c:v>1331.074035437707</c:v>
                </c:pt>
                <c:pt idx="2">
                  <c:v>1331.074035437707</c:v>
                </c:pt>
                <c:pt idx="3">
                  <c:v>1331.074035437707</c:v>
                </c:pt>
                <c:pt idx="4">
                  <c:v>1331.074035437707</c:v>
                </c:pt>
                <c:pt idx="5">
                  <c:v>1331.074035437707</c:v>
                </c:pt>
                <c:pt idx="6">
                  <c:v>1331.074035437707</c:v>
                </c:pt>
                <c:pt idx="7">
                  <c:v>1331.074035437707</c:v>
                </c:pt>
                <c:pt idx="8">
                  <c:v>1331.074035437707</c:v>
                </c:pt>
                <c:pt idx="9">
                  <c:v>1331.074035437707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21.0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488.3958125289043</c:v>
                </c:pt>
                <c:pt idx="1">
                  <c:v>488.3958125289043</c:v>
                </c:pt>
                <c:pt idx="2">
                  <c:v>488.3958125289043</c:v>
                </c:pt>
                <c:pt idx="3">
                  <c:v>488.3958125289043</c:v>
                </c:pt>
                <c:pt idx="4">
                  <c:v>488.3958125289043</c:v>
                </c:pt>
                <c:pt idx="5">
                  <c:v>488.3958125289043</c:v>
                </c:pt>
                <c:pt idx="6">
                  <c:v>488.3958125289043</c:v>
                </c:pt>
                <c:pt idx="7">
                  <c:v>488.3958125289043</c:v>
                </c:pt>
                <c:pt idx="8">
                  <c:v>488.3958125289043</c:v>
                </c:pt>
                <c:pt idx="9">
                  <c:v>488.3958125289043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2475.0</c:v>
                </c:pt>
                <c:pt idx="1">
                  <c:v>2475.0</c:v>
                </c:pt>
                <c:pt idx="2">
                  <c:v>2475.0</c:v>
                </c:pt>
                <c:pt idx="3">
                  <c:v>2475.0</c:v>
                </c:pt>
                <c:pt idx="4">
                  <c:v>2475.0</c:v>
                </c:pt>
                <c:pt idx="5">
                  <c:v>2475.0</c:v>
                </c:pt>
                <c:pt idx="6">
                  <c:v>2475.0</c:v>
                </c:pt>
                <c:pt idx="7">
                  <c:v>2475.0</c:v>
                </c:pt>
                <c:pt idx="8">
                  <c:v>2475.0</c:v>
                </c:pt>
                <c:pt idx="9">
                  <c:v>2475.0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4321.20103982256</c:v>
                </c:pt>
                <c:pt idx="1">
                  <c:v>4321.20103982256</c:v>
                </c:pt>
                <c:pt idx="2">
                  <c:v>4321.20103982256</c:v>
                </c:pt>
                <c:pt idx="3">
                  <c:v>4321.20103982256</c:v>
                </c:pt>
                <c:pt idx="4">
                  <c:v>4321.20103982256</c:v>
                </c:pt>
                <c:pt idx="5">
                  <c:v>4321.20103982256</c:v>
                </c:pt>
                <c:pt idx="6">
                  <c:v>4321.20103982256</c:v>
                </c:pt>
                <c:pt idx="7">
                  <c:v>4321.20103982256</c:v>
                </c:pt>
                <c:pt idx="8">
                  <c:v>4321.20103982256</c:v>
                </c:pt>
                <c:pt idx="9">
                  <c:v>4321.20103982256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1280.0</c:v>
                </c:pt>
                <c:pt idx="1">
                  <c:v>1280.0</c:v>
                </c:pt>
                <c:pt idx="2">
                  <c:v>1280.0</c:v>
                </c:pt>
                <c:pt idx="3">
                  <c:v>1280.0</c:v>
                </c:pt>
                <c:pt idx="4">
                  <c:v>1280.0</c:v>
                </c:pt>
                <c:pt idx="5">
                  <c:v>1280.0</c:v>
                </c:pt>
                <c:pt idx="6">
                  <c:v>1280.0</c:v>
                </c:pt>
                <c:pt idx="7">
                  <c:v>1280.0</c:v>
                </c:pt>
                <c:pt idx="8">
                  <c:v>1280.0</c:v>
                </c:pt>
                <c:pt idx="9">
                  <c:v>1280.0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2066.400816139967</c:v>
                </c:pt>
                <c:pt idx="1">
                  <c:v>2066.400816139967</c:v>
                </c:pt>
                <c:pt idx="2">
                  <c:v>2066.400816139967</c:v>
                </c:pt>
                <c:pt idx="3">
                  <c:v>2066.400816139967</c:v>
                </c:pt>
                <c:pt idx="4">
                  <c:v>2066.400816139967</c:v>
                </c:pt>
                <c:pt idx="5">
                  <c:v>2066.400816139967</c:v>
                </c:pt>
                <c:pt idx="6">
                  <c:v>2066.400816139967</c:v>
                </c:pt>
                <c:pt idx="7">
                  <c:v>2066.400816139967</c:v>
                </c:pt>
                <c:pt idx="8">
                  <c:v>2066.400816139967</c:v>
                </c:pt>
                <c:pt idx="9">
                  <c:v>2066.400816139967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283736"/>
        <c:axId val="153728044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25222.65168125647</c:v>
                </c:pt>
                <c:pt idx="1">
                  <c:v>25222.65168125647</c:v>
                </c:pt>
                <c:pt idx="2">
                  <c:v>25222.65168125648</c:v>
                </c:pt>
                <c:pt idx="3">
                  <c:v>25221.88695467251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39598.8739034787</c:v>
                </c:pt>
                <c:pt idx="1">
                  <c:v>39598.87390347868</c:v>
                </c:pt>
                <c:pt idx="2">
                  <c:v>39598.87390347868</c:v>
                </c:pt>
                <c:pt idx="3">
                  <c:v>39598.10917689471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283736"/>
        <c:axId val="1537280440"/>
      </c:lineChart>
      <c:catAx>
        <c:axId val="15372837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28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28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28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0.314645094359521</c:v>
                </c:pt>
                <c:pt idx="2">
                  <c:v>0.314645094359521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0.311243255465989</c:v>
                </c:pt>
                <c:pt idx="2">
                  <c:v>0.311243255465989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0.197169866722792</c:v>
                </c:pt>
                <c:pt idx="2">
                  <c:v>0.27548014562316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0.176941783451697</c:v>
                </c:pt>
                <c:pt idx="2">
                  <c:v>0.0989879939372137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-0.114073388743197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7216008"/>
        <c:axId val="1537212648"/>
      </c:barChart>
      <c:catAx>
        <c:axId val="153721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7212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212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721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0.13027964522411</c:v>
                </c:pt>
                <c:pt idx="2">
                  <c:v>0.13027964522411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0.0779410803553598</c:v>
                </c:pt>
                <c:pt idx="2">
                  <c:v>0.0349831777459321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0.105973732378975</c:v>
                </c:pt>
                <c:pt idx="2">
                  <c:v>0.105973732378975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0.238339730630532</c:v>
                </c:pt>
                <c:pt idx="2">
                  <c:v>0.238339730630532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0.318594706704798</c:v>
                </c:pt>
                <c:pt idx="2">
                  <c:v>0.362483598617628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0.0779410803553598</c:v>
                </c:pt>
                <c:pt idx="2">
                  <c:v>0.0349831777459321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8564696"/>
        <c:axId val="1538568104"/>
      </c:barChart>
      <c:catAx>
        <c:axId val="153856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856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856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8564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0.0590150593711872</c:v>
                </c:pt>
                <c:pt idx="2">
                  <c:v>0.0590150593711873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0.0381626505351837</c:v>
                </c:pt>
                <c:pt idx="2">
                  <c:v>0.0146160346686247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0.0766595353672232</c:v>
                </c:pt>
                <c:pt idx="2">
                  <c:v>0.0766595353672232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0.659820812269753</c:v>
                </c:pt>
                <c:pt idx="2">
                  <c:v>0.683307663210651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0.0381626505351837</c:v>
                </c:pt>
                <c:pt idx="2">
                  <c:v>0.0146160346686247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8620056"/>
        <c:axId val="1538623560"/>
      </c:barChart>
      <c:catAx>
        <c:axId val="153862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8623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8623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862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0.464561821594687</c:v>
                </c:pt>
                <c:pt idx="2">
                  <c:v>0.464561821594687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0.459539132534913</c:v>
                </c:pt>
                <c:pt idx="2">
                  <c:v>0.459539132534913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0.273030038697663</c:v>
                </c:pt>
                <c:pt idx="2">
                  <c:v>0.215477664326894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-0.459539132534913</c:v>
                </c:pt>
                <c:pt idx="2">
                  <c:v>-0.171703666404326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8681016"/>
        <c:axId val="1538684392"/>
      </c:barChart>
      <c:catAx>
        <c:axId val="153868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8684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8684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868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0.0697224123821384</c:v>
                </c:pt>
                <c:pt idx="2" formatCode="0.0%">
                  <c:v>0.0697224123821384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0.0432462822451521</c:v>
                </c:pt>
                <c:pt idx="2" formatCode="0.0%">
                  <c:v>0.0432462822451521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0.0130555555555556</c:v>
                </c:pt>
                <c:pt idx="2" formatCode="0.0%">
                  <c:v>0.0130555555555556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0.0617368350827255</c:v>
                </c:pt>
                <c:pt idx="2" formatCode="0.0%">
                  <c:v>0.0465964535385108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0.0223045233944138</c:v>
                </c:pt>
                <c:pt idx="2" formatCode="0.0%">
                  <c:v>0.022479582240082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0.0398287173100872</c:v>
                </c:pt>
                <c:pt idx="2" formatCode="0.0%">
                  <c:v>0.0331552691430221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0.00329194538338374</c:v>
                </c:pt>
                <c:pt idx="2" formatCode="0.0%">
                  <c:v>0.00326589181374769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0.000416296032734389</c:v>
                </c:pt>
                <c:pt idx="2" formatCode="0.0%">
                  <c:v>0.000416296032734389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0.0179694983099093</c:v>
                </c:pt>
                <c:pt idx="2" formatCode="0.0%">
                  <c:v>0.0179694983099093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0.000776196406333392</c:v>
                </c:pt>
                <c:pt idx="2" formatCode="0.0%">
                  <c:v>0.00076666131502616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0.00371183419320406</c:v>
                </c:pt>
                <c:pt idx="2" formatCode="0.0%">
                  <c:v>0.00370150623770741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0.00248443337484433</c:v>
                </c:pt>
                <c:pt idx="2" formatCode="0.0%">
                  <c:v>0.00248443337484433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0.00480756686236138</c:v>
                </c:pt>
                <c:pt idx="2" formatCode="0.0%">
                  <c:v>0.00441599244601103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0.00493663536257635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0.0543907402587585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0.26035931281725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0.63059345561288</c:v>
                </c:pt>
                <c:pt idx="2" formatCode="0.0%">
                  <c:v>0.283036401889058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8309176"/>
        <c:axId val="2022866120"/>
      </c:barChart>
      <c:catAx>
        <c:axId val="204830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286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286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830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1331.074035437707</c:v>
                </c:pt>
                <c:pt idx="1">
                  <c:v>1331.074035437707</c:v>
                </c:pt>
                <c:pt idx="2">
                  <c:v>1331.074035437707</c:v>
                </c:pt>
                <c:pt idx="3">
                  <c:v>1331.074035437707</c:v>
                </c:pt>
                <c:pt idx="4">
                  <c:v>1331.074035437707</c:v>
                </c:pt>
                <c:pt idx="5">
                  <c:v>1331.074035437707</c:v>
                </c:pt>
                <c:pt idx="6">
                  <c:v>1331.074035437707</c:v>
                </c:pt>
                <c:pt idx="7">
                  <c:v>1331.074035437707</c:v>
                </c:pt>
                <c:pt idx="8">
                  <c:v>1331.074035437707</c:v>
                </c:pt>
                <c:pt idx="9">
                  <c:v>1331.074035437707</c:v>
                </c:pt>
                <c:pt idx="10">
                  <c:v>1331.074035437707</c:v>
                </c:pt>
                <c:pt idx="11">
                  <c:v>1331.074035437707</c:v>
                </c:pt>
                <c:pt idx="12">
                  <c:v>1331.074035437707</c:v>
                </c:pt>
                <c:pt idx="13">
                  <c:v>1331.074035437707</c:v>
                </c:pt>
                <c:pt idx="14">
                  <c:v>1331.074035437707</c:v>
                </c:pt>
                <c:pt idx="15">
                  <c:v>1331.074035437707</c:v>
                </c:pt>
                <c:pt idx="16">
                  <c:v>1331.074035437707</c:v>
                </c:pt>
                <c:pt idx="17">
                  <c:v>1331.074035437707</c:v>
                </c:pt>
                <c:pt idx="18">
                  <c:v>1331.074035437707</c:v>
                </c:pt>
                <c:pt idx="19">
                  <c:v>1331.074035437707</c:v>
                </c:pt>
                <c:pt idx="20">
                  <c:v>1331.074035437707</c:v>
                </c:pt>
                <c:pt idx="21">
                  <c:v>1331.074035437707</c:v>
                </c:pt>
                <c:pt idx="22">
                  <c:v>1331.074035437707</c:v>
                </c:pt>
                <c:pt idx="23">
                  <c:v>1331.074035437707</c:v>
                </c:pt>
                <c:pt idx="24">
                  <c:v>1331.074035437707</c:v>
                </c:pt>
                <c:pt idx="25">
                  <c:v>1331.074035437707</c:v>
                </c:pt>
                <c:pt idx="26">
                  <c:v>1331.074035437707</c:v>
                </c:pt>
                <c:pt idx="27">
                  <c:v>1331.074035437707</c:v>
                </c:pt>
                <c:pt idx="28">
                  <c:v>1331.074035437707</c:v>
                </c:pt>
                <c:pt idx="29">
                  <c:v>1331.074035437707</c:v>
                </c:pt>
                <c:pt idx="30">
                  <c:v>1331.074035437707</c:v>
                </c:pt>
                <c:pt idx="31">
                  <c:v>1331.074035437707</c:v>
                </c:pt>
                <c:pt idx="32">
                  <c:v>1331.074035437707</c:v>
                </c:pt>
                <c:pt idx="33">
                  <c:v>1331.074035437707</c:v>
                </c:pt>
                <c:pt idx="34">
                  <c:v>1331.074035437707</c:v>
                </c:pt>
                <c:pt idx="35">
                  <c:v>1331.074035437707</c:v>
                </c:pt>
                <c:pt idx="36">
                  <c:v>1331.074035437707</c:v>
                </c:pt>
                <c:pt idx="37">
                  <c:v>1331.074035437707</c:v>
                </c:pt>
                <c:pt idx="38">
                  <c:v>1331.074035437707</c:v>
                </c:pt>
                <c:pt idx="39">
                  <c:v>2690.721751821036</c:v>
                </c:pt>
                <c:pt idx="40">
                  <c:v>2690.721751821036</c:v>
                </c:pt>
                <c:pt idx="41">
                  <c:v>2690.721751821036</c:v>
                </c:pt>
                <c:pt idx="42">
                  <c:v>2690.721751821036</c:v>
                </c:pt>
                <c:pt idx="43">
                  <c:v>2690.721751821036</c:v>
                </c:pt>
                <c:pt idx="44">
                  <c:v>2690.721751821036</c:v>
                </c:pt>
                <c:pt idx="45">
                  <c:v>2690.721751821036</c:v>
                </c:pt>
                <c:pt idx="46">
                  <c:v>2690.721751821036</c:v>
                </c:pt>
                <c:pt idx="47">
                  <c:v>2690.721751821036</c:v>
                </c:pt>
                <c:pt idx="48">
                  <c:v>2690.721751821036</c:v>
                </c:pt>
                <c:pt idx="49">
                  <c:v>2690.721751821036</c:v>
                </c:pt>
                <c:pt idx="50">
                  <c:v>2690.721751821036</c:v>
                </c:pt>
                <c:pt idx="51">
                  <c:v>2690.721751821036</c:v>
                </c:pt>
                <c:pt idx="52">
                  <c:v>2690.721751821036</c:v>
                </c:pt>
                <c:pt idx="53">
                  <c:v>2690.721751821036</c:v>
                </c:pt>
                <c:pt idx="54">
                  <c:v>2690.721751821036</c:v>
                </c:pt>
                <c:pt idx="55">
                  <c:v>2690.721751821036</c:v>
                </c:pt>
                <c:pt idx="56">
                  <c:v>2690.721751821036</c:v>
                </c:pt>
                <c:pt idx="57">
                  <c:v>2690.721751821036</c:v>
                </c:pt>
                <c:pt idx="58">
                  <c:v>2690.721751821036</c:v>
                </c:pt>
                <c:pt idx="59">
                  <c:v>2690.721751821036</c:v>
                </c:pt>
                <c:pt idx="60">
                  <c:v>2690.721751821036</c:v>
                </c:pt>
                <c:pt idx="61">
                  <c:v>2690.721751821036</c:v>
                </c:pt>
                <c:pt idx="62">
                  <c:v>2690.721751821036</c:v>
                </c:pt>
                <c:pt idx="63">
                  <c:v>2690.721751821036</c:v>
                </c:pt>
                <c:pt idx="64">
                  <c:v>2690.721751821036</c:v>
                </c:pt>
                <c:pt idx="65">
                  <c:v>2690.721751821036</c:v>
                </c:pt>
                <c:pt idx="66">
                  <c:v>2690.721751821036</c:v>
                </c:pt>
                <c:pt idx="67">
                  <c:v>2690.721751821036</c:v>
                </c:pt>
                <c:pt idx="68">
                  <c:v>2690.721751821036</c:v>
                </c:pt>
                <c:pt idx="69">
                  <c:v>2690.721751821036</c:v>
                </c:pt>
                <c:pt idx="70">
                  <c:v>2690.721751821036</c:v>
                </c:pt>
                <c:pt idx="71">
                  <c:v>2690.721751821036</c:v>
                </c:pt>
                <c:pt idx="72">
                  <c:v>2690.721751821036</c:v>
                </c:pt>
                <c:pt idx="73">
                  <c:v>2349.272923110115</c:v>
                </c:pt>
                <c:pt idx="74">
                  <c:v>2349.272923110115</c:v>
                </c:pt>
                <c:pt idx="75">
                  <c:v>2349.272923110115</c:v>
                </c:pt>
                <c:pt idx="76">
                  <c:v>2349.272923110115</c:v>
                </c:pt>
                <c:pt idx="77">
                  <c:v>2349.272923110115</c:v>
                </c:pt>
                <c:pt idx="78">
                  <c:v>2349.272923110115</c:v>
                </c:pt>
                <c:pt idx="79">
                  <c:v>2349.272923110115</c:v>
                </c:pt>
                <c:pt idx="80">
                  <c:v>2349.272923110115</c:v>
                </c:pt>
                <c:pt idx="81">
                  <c:v>2349.272923110115</c:v>
                </c:pt>
                <c:pt idx="82">
                  <c:v>2349.272923110115</c:v>
                </c:pt>
                <c:pt idx="83">
                  <c:v>2349.272923110115</c:v>
                </c:pt>
                <c:pt idx="84">
                  <c:v>2349.272923110115</c:v>
                </c:pt>
                <c:pt idx="85">
                  <c:v>2349.272923110115</c:v>
                </c:pt>
                <c:pt idx="86">
                  <c:v>2349.272923110115</c:v>
                </c:pt>
                <c:pt idx="87">
                  <c:v>2349.272923110115</c:v>
                </c:pt>
                <c:pt idx="88">
                  <c:v>2349.272923110115</c:v>
                </c:pt>
                <c:pt idx="89">
                  <c:v>1483.487813113186</c:v>
                </c:pt>
                <c:pt idx="90">
                  <c:v>1483.487813113186</c:v>
                </c:pt>
                <c:pt idx="91">
                  <c:v>1483.487813113186</c:v>
                </c:pt>
                <c:pt idx="92">
                  <c:v>1483.487813113186</c:v>
                </c:pt>
                <c:pt idx="93">
                  <c:v>1483.487813113186</c:v>
                </c:pt>
                <c:pt idx="94">
                  <c:v>1483.487813113186</c:v>
                </c:pt>
                <c:pt idx="95">
                  <c:v>1483.487813113186</c:v>
                </c:pt>
                <c:pt idx="96">
                  <c:v>1483.487813113186</c:v>
                </c:pt>
                <c:pt idx="97">
                  <c:v>1483.487813113186</c:v>
                </c:pt>
                <c:pt idx="98">
                  <c:v>1483.487813113186</c:v>
                </c:pt>
                <c:pt idx="99">
                  <c:v>1483.487813113186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21.0</c:v>
                </c:pt>
                <c:pt idx="12">
                  <c:v>21.0</c:v>
                </c:pt>
                <c:pt idx="13">
                  <c:v>21.0</c:v>
                </c:pt>
                <c:pt idx="14">
                  <c:v>21.0</c:v>
                </c:pt>
                <c:pt idx="15">
                  <c:v>21.0</c:v>
                </c:pt>
                <c:pt idx="16">
                  <c:v>21.0</c:v>
                </c:pt>
                <c:pt idx="17">
                  <c:v>21.0</c:v>
                </c:pt>
                <c:pt idx="18">
                  <c:v>21.0</c:v>
                </c:pt>
                <c:pt idx="19">
                  <c:v>21.0</c:v>
                </c:pt>
                <c:pt idx="20">
                  <c:v>21.0</c:v>
                </c:pt>
                <c:pt idx="21">
                  <c:v>21.0</c:v>
                </c:pt>
                <c:pt idx="22">
                  <c:v>21.0</c:v>
                </c:pt>
                <c:pt idx="23">
                  <c:v>21.0</c:v>
                </c:pt>
                <c:pt idx="24">
                  <c:v>21.0</c:v>
                </c:pt>
                <c:pt idx="25">
                  <c:v>21.0</c:v>
                </c:pt>
                <c:pt idx="26">
                  <c:v>21.0</c:v>
                </c:pt>
                <c:pt idx="27">
                  <c:v>21.0</c:v>
                </c:pt>
                <c:pt idx="28">
                  <c:v>21.0</c:v>
                </c:pt>
                <c:pt idx="29">
                  <c:v>21.0</c:v>
                </c:pt>
                <c:pt idx="30">
                  <c:v>21.0</c:v>
                </c:pt>
                <c:pt idx="31">
                  <c:v>21.0</c:v>
                </c:pt>
                <c:pt idx="32">
                  <c:v>21.0</c:v>
                </c:pt>
                <c:pt idx="33">
                  <c:v>21.0</c:v>
                </c:pt>
                <c:pt idx="34">
                  <c:v>21.0</c:v>
                </c:pt>
                <c:pt idx="35">
                  <c:v>21.0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1240.333333333333</c:v>
                </c:pt>
                <c:pt idx="40">
                  <c:v>1240.333333333333</c:v>
                </c:pt>
                <c:pt idx="41">
                  <c:v>1240.333333333333</c:v>
                </c:pt>
                <c:pt idx="42">
                  <c:v>1240.333333333333</c:v>
                </c:pt>
                <c:pt idx="43">
                  <c:v>1240.333333333333</c:v>
                </c:pt>
                <c:pt idx="44">
                  <c:v>1240.333333333333</c:v>
                </c:pt>
                <c:pt idx="45">
                  <c:v>1240.333333333333</c:v>
                </c:pt>
                <c:pt idx="46">
                  <c:v>1240.333333333333</c:v>
                </c:pt>
                <c:pt idx="47">
                  <c:v>1240.333333333333</c:v>
                </c:pt>
                <c:pt idx="48">
                  <c:v>1240.333333333333</c:v>
                </c:pt>
                <c:pt idx="49">
                  <c:v>1240.333333333333</c:v>
                </c:pt>
                <c:pt idx="50">
                  <c:v>1240.333333333333</c:v>
                </c:pt>
                <c:pt idx="51">
                  <c:v>1240.333333333333</c:v>
                </c:pt>
                <c:pt idx="52">
                  <c:v>1240.333333333333</c:v>
                </c:pt>
                <c:pt idx="53">
                  <c:v>1240.333333333333</c:v>
                </c:pt>
                <c:pt idx="54">
                  <c:v>1240.333333333333</c:v>
                </c:pt>
                <c:pt idx="55">
                  <c:v>1240.333333333333</c:v>
                </c:pt>
                <c:pt idx="56">
                  <c:v>1240.333333333333</c:v>
                </c:pt>
                <c:pt idx="57">
                  <c:v>1240.333333333333</c:v>
                </c:pt>
                <c:pt idx="58">
                  <c:v>1240.333333333333</c:v>
                </c:pt>
                <c:pt idx="59">
                  <c:v>1240.333333333333</c:v>
                </c:pt>
                <c:pt idx="60">
                  <c:v>1240.333333333333</c:v>
                </c:pt>
                <c:pt idx="61">
                  <c:v>1240.333333333333</c:v>
                </c:pt>
                <c:pt idx="62">
                  <c:v>1240.333333333333</c:v>
                </c:pt>
                <c:pt idx="63">
                  <c:v>1240.333333333333</c:v>
                </c:pt>
                <c:pt idx="64">
                  <c:v>1240.333333333333</c:v>
                </c:pt>
                <c:pt idx="65">
                  <c:v>1240.333333333333</c:v>
                </c:pt>
                <c:pt idx="66">
                  <c:v>1240.333333333333</c:v>
                </c:pt>
                <c:pt idx="67">
                  <c:v>1240.333333333333</c:v>
                </c:pt>
                <c:pt idx="68">
                  <c:v>1240.333333333333</c:v>
                </c:pt>
                <c:pt idx="69">
                  <c:v>1240.333333333333</c:v>
                </c:pt>
                <c:pt idx="70">
                  <c:v>1240.333333333333</c:v>
                </c:pt>
                <c:pt idx="71">
                  <c:v>1240.333333333333</c:v>
                </c:pt>
                <c:pt idx="72">
                  <c:v>1240.333333333333</c:v>
                </c:pt>
                <c:pt idx="73">
                  <c:v>8826.666666666666</c:v>
                </c:pt>
                <c:pt idx="74">
                  <c:v>8826.666666666666</c:v>
                </c:pt>
                <c:pt idx="75">
                  <c:v>8826.666666666666</c:v>
                </c:pt>
                <c:pt idx="76">
                  <c:v>8826.666666666666</c:v>
                </c:pt>
                <c:pt idx="77">
                  <c:v>8826.666666666666</c:v>
                </c:pt>
                <c:pt idx="78">
                  <c:v>8826.666666666666</c:v>
                </c:pt>
                <c:pt idx="79">
                  <c:v>8826.666666666666</c:v>
                </c:pt>
                <c:pt idx="80">
                  <c:v>8826.666666666666</c:v>
                </c:pt>
                <c:pt idx="81">
                  <c:v>8826.666666666666</c:v>
                </c:pt>
                <c:pt idx="82">
                  <c:v>8826.666666666666</c:v>
                </c:pt>
                <c:pt idx="83">
                  <c:v>8826.666666666666</c:v>
                </c:pt>
                <c:pt idx="84">
                  <c:v>8826.666666666666</c:v>
                </c:pt>
                <c:pt idx="85">
                  <c:v>8826.666666666666</c:v>
                </c:pt>
                <c:pt idx="86">
                  <c:v>8826.666666666666</c:v>
                </c:pt>
                <c:pt idx="87">
                  <c:v>8826.666666666666</c:v>
                </c:pt>
                <c:pt idx="88">
                  <c:v>8826.666666666666</c:v>
                </c:pt>
                <c:pt idx="89">
                  <c:v>17973.71428571428</c:v>
                </c:pt>
                <c:pt idx="90">
                  <c:v>17973.71428571428</c:v>
                </c:pt>
                <c:pt idx="91">
                  <c:v>17973.71428571428</c:v>
                </c:pt>
                <c:pt idx="92">
                  <c:v>17973.71428571428</c:v>
                </c:pt>
                <c:pt idx="93">
                  <c:v>17973.71428571428</c:v>
                </c:pt>
                <c:pt idx="94">
                  <c:v>17973.71428571428</c:v>
                </c:pt>
                <c:pt idx="95">
                  <c:v>17973.71428571428</c:v>
                </c:pt>
                <c:pt idx="96">
                  <c:v>17973.71428571428</c:v>
                </c:pt>
                <c:pt idx="97">
                  <c:v>17973.71428571428</c:v>
                </c:pt>
                <c:pt idx="98">
                  <c:v>17973.71428571428</c:v>
                </c:pt>
                <c:pt idx="99">
                  <c:v>17973.71428571428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488.3958125289043</c:v>
                </c:pt>
                <c:pt idx="1">
                  <c:v>488.3958125289043</c:v>
                </c:pt>
                <c:pt idx="2">
                  <c:v>488.3958125289043</c:v>
                </c:pt>
                <c:pt idx="3">
                  <c:v>488.3958125289043</c:v>
                </c:pt>
                <c:pt idx="4">
                  <c:v>488.3958125289043</c:v>
                </c:pt>
                <c:pt idx="5">
                  <c:v>488.3958125289043</c:v>
                </c:pt>
                <c:pt idx="6">
                  <c:v>488.3958125289043</c:v>
                </c:pt>
                <c:pt idx="7">
                  <c:v>488.3958125289043</c:v>
                </c:pt>
                <c:pt idx="8">
                  <c:v>488.3958125289043</c:v>
                </c:pt>
                <c:pt idx="9">
                  <c:v>488.3958125289043</c:v>
                </c:pt>
                <c:pt idx="10">
                  <c:v>488.3958125289043</c:v>
                </c:pt>
                <c:pt idx="11">
                  <c:v>488.3958125289043</c:v>
                </c:pt>
                <c:pt idx="12">
                  <c:v>488.3958125289043</c:v>
                </c:pt>
                <c:pt idx="13">
                  <c:v>488.3958125289043</c:v>
                </c:pt>
                <c:pt idx="14">
                  <c:v>488.3958125289043</c:v>
                </c:pt>
                <c:pt idx="15">
                  <c:v>488.3958125289043</c:v>
                </c:pt>
                <c:pt idx="16">
                  <c:v>488.3958125289043</c:v>
                </c:pt>
                <c:pt idx="17">
                  <c:v>488.3958125289043</c:v>
                </c:pt>
                <c:pt idx="18">
                  <c:v>488.3958125289043</c:v>
                </c:pt>
                <c:pt idx="19">
                  <c:v>488.3958125289043</c:v>
                </c:pt>
                <c:pt idx="20">
                  <c:v>488.3958125289043</c:v>
                </c:pt>
                <c:pt idx="21">
                  <c:v>488.3958125289043</c:v>
                </c:pt>
                <c:pt idx="22">
                  <c:v>488.3958125289043</c:v>
                </c:pt>
                <c:pt idx="23">
                  <c:v>488.3958125289043</c:v>
                </c:pt>
                <c:pt idx="24">
                  <c:v>488.3958125289043</c:v>
                </c:pt>
                <c:pt idx="25">
                  <c:v>488.3958125289043</c:v>
                </c:pt>
                <c:pt idx="26">
                  <c:v>488.3958125289043</c:v>
                </c:pt>
                <c:pt idx="27">
                  <c:v>488.3958125289043</c:v>
                </c:pt>
                <c:pt idx="28">
                  <c:v>488.3958125289043</c:v>
                </c:pt>
                <c:pt idx="29">
                  <c:v>488.3958125289043</c:v>
                </c:pt>
                <c:pt idx="30">
                  <c:v>488.3958125289043</c:v>
                </c:pt>
                <c:pt idx="31">
                  <c:v>488.3958125289043</c:v>
                </c:pt>
                <c:pt idx="32">
                  <c:v>488.3958125289043</c:v>
                </c:pt>
                <c:pt idx="33">
                  <c:v>488.3958125289043</c:v>
                </c:pt>
                <c:pt idx="34">
                  <c:v>488.3958125289043</c:v>
                </c:pt>
                <c:pt idx="35">
                  <c:v>488.3958125289043</c:v>
                </c:pt>
                <c:pt idx="36">
                  <c:v>488.3958125289043</c:v>
                </c:pt>
                <c:pt idx="37">
                  <c:v>488.3958125289043</c:v>
                </c:pt>
                <c:pt idx="38">
                  <c:v>488.3958125289043</c:v>
                </c:pt>
                <c:pt idx="39">
                  <c:v>890.3584377042504</c:v>
                </c:pt>
                <c:pt idx="40">
                  <c:v>890.3584377042504</c:v>
                </c:pt>
                <c:pt idx="41">
                  <c:v>890.3584377042504</c:v>
                </c:pt>
                <c:pt idx="42">
                  <c:v>890.3584377042504</c:v>
                </c:pt>
                <c:pt idx="43">
                  <c:v>890.3584377042504</c:v>
                </c:pt>
                <c:pt idx="44">
                  <c:v>890.3584377042504</c:v>
                </c:pt>
                <c:pt idx="45">
                  <c:v>890.3584377042504</c:v>
                </c:pt>
                <c:pt idx="46">
                  <c:v>890.3584377042504</c:v>
                </c:pt>
                <c:pt idx="47">
                  <c:v>890.3584377042504</c:v>
                </c:pt>
                <c:pt idx="48">
                  <c:v>890.3584377042504</c:v>
                </c:pt>
                <c:pt idx="49">
                  <c:v>890.3584377042504</c:v>
                </c:pt>
                <c:pt idx="50">
                  <c:v>890.3584377042504</c:v>
                </c:pt>
                <c:pt idx="51">
                  <c:v>890.3584377042504</c:v>
                </c:pt>
                <c:pt idx="52">
                  <c:v>890.3584377042504</c:v>
                </c:pt>
                <c:pt idx="53">
                  <c:v>890.3584377042504</c:v>
                </c:pt>
                <c:pt idx="54">
                  <c:v>890.3584377042504</c:v>
                </c:pt>
                <c:pt idx="55">
                  <c:v>890.3584377042504</c:v>
                </c:pt>
                <c:pt idx="56">
                  <c:v>890.3584377042504</c:v>
                </c:pt>
                <c:pt idx="57">
                  <c:v>890.3584377042504</c:v>
                </c:pt>
                <c:pt idx="58">
                  <c:v>890.3584377042504</c:v>
                </c:pt>
                <c:pt idx="59">
                  <c:v>890.3584377042504</c:v>
                </c:pt>
                <c:pt idx="60">
                  <c:v>890.3584377042504</c:v>
                </c:pt>
                <c:pt idx="61">
                  <c:v>890.3584377042504</c:v>
                </c:pt>
                <c:pt idx="62">
                  <c:v>890.3584377042504</c:v>
                </c:pt>
                <c:pt idx="63">
                  <c:v>890.3584377042504</c:v>
                </c:pt>
                <c:pt idx="64">
                  <c:v>890.3584377042504</c:v>
                </c:pt>
                <c:pt idx="65">
                  <c:v>890.3584377042504</c:v>
                </c:pt>
                <c:pt idx="66">
                  <c:v>890.3584377042504</c:v>
                </c:pt>
                <c:pt idx="67">
                  <c:v>890.3584377042504</c:v>
                </c:pt>
                <c:pt idx="68">
                  <c:v>890.3584377042504</c:v>
                </c:pt>
                <c:pt idx="69">
                  <c:v>890.3584377042504</c:v>
                </c:pt>
                <c:pt idx="70">
                  <c:v>890.3584377042504</c:v>
                </c:pt>
                <c:pt idx="71">
                  <c:v>890.3584377042504</c:v>
                </c:pt>
                <c:pt idx="72">
                  <c:v>890.3584377042504</c:v>
                </c:pt>
                <c:pt idx="73">
                  <c:v>1557.629983195798</c:v>
                </c:pt>
                <c:pt idx="74">
                  <c:v>1557.629983195798</c:v>
                </c:pt>
                <c:pt idx="75">
                  <c:v>1557.629983195798</c:v>
                </c:pt>
                <c:pt idx="76">
                  <c:v>1557.629983195798</c:v>
                </c:pt>
                <c:pt idx="77">
                  <c:v>1557.629983195798</c:v>
                </c:pt>
                <c:pt idx="78">
                  <c:v>1557.629983195798</c:v>
                </c:pt>
                <c:pt idx="79">
                  <c:v>1557.629983195798</c:v>
                </c:pt>
                <c:pt idx="80">
                  <c:v>1557.629983195798</c:v>
                </c:pt>
                <c:pt idx="81">
                  <c:v>1557.629983195798</c:v>
                </c:pt>
                <c:pt idx="82">
                  <c:v>1557.629983195798</c:v>
                </c:pt>
                <c:pt idx="83">
                  <c:v>1557.629983195798</c:v>
                </c:pt>
                <c:pt idx="84">
                  <c:v>1557.629983195798</c:v>
                </c:pt>
                <c:pt idx="85">
                  <c:v>1557.629983195798</c:v>
                </c:pt>
                <c:pt idx="86">
                  <c:v>1557.629983195798</c:v>
                </c:pt>
                <c:pt idx="87">
                  <c:v>1557.629983195798</c:v>
                </c:pt>
                <c:pt idx="88">
                  <c:v>1557.629983195798</c:v>
                </c:pt>
                <c:pt idx="89">
                  <c:v>1781.639366146754</c:v>
                </c:pt>
                <c:pt idx="90">
                  <c:v>1781.639366146754</c:v>
                </c:pt>
                <c:pt idx="91">
                  <c:v>1781.639366146754</c:v>
                </c:pt>
                <c:pt idx="92">
                  <c:v>1781.639366146754</c:v>
                </c:pt>
                <c:pt idx="93">
                  <c:v>1781.639366146754</c:v>
                </c:pt>
                <c:pt idx="94">
                  <c:v>1781.639366146754</c:v>
                </c:pt>
                <c:pt idx="95">
                  <c:v>1781.639366146754</c:v>
                </c:pt>
                <c:pt idx="96">
                  <c:v>1781.639366146754</c:v>
                </c:pt>
                <c:pt idx="97">
                  <c:v>1781.639366146754</c:v>
                </c:pt>
                <c:pt idx="98">
                  <c:v>1781.639366146754</c:v>
                </c:pt>
                <c:pt idx="99">
                  <c:v>1781.639366146754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2475.0</c:v>
                </c:pt>
                <c:pt idx="1">
                  <c:v>2475.0</c:v>
                </c:pt>
                <c:pt idx="2">
                  <c:v>2475.0</c:v>
                </c:pt>
                <c:pt idx="3">
                  <c:v>2475.0</c:v>
                </c:pt>
                <c:pt idx="4">
                  <c:v>2475.0</c:v>
                </c:pt>
                <c:pt idx="5">
                  <c:v>2475.0</c:v>
                </c:pt>
                <c:pt idx="6">
                  <c:v>2475.0</c:v>
                </c:pt>
                <c:pt idx="7">
                  <c:v>2475.0</c:v>
                </c:pt>
                <c:pt idx="8">
                  <c:v>2475.0</c:v>
                </c:pt>
                <c:pt idx="9">
                  <c:v>2475.0</c:v>
                </c:pt>
                <c:pt idx="10">
                  <c:v>2475.0</c:v>
                </c:pt>
                <c:pt idx="11">
                  <c:v>2475.0</c:v>
                </c:pt>
                <c:pt idx="12">
                  <c:v>2475.0</c:v>
                </c:pt>
                <c:pt idx="13">
                  <c:v>2475.0</c:v>
                </c:pt>
                <c:pt idx="14">
                  <c:v>2475.0</c:v>
                </c:pt>
                <c:pt idx="15">
                  <c:v>2475.0</c:v>
                </c:pt>
                <c:pt idx="16">
                  <c:v>2475.0</c:v>
                </c:pt>
                <c:pt idx="17">
                  <c:v>2475.0</c:v>
                </c:pt>
                <c:pt idx="18">
                  <c:v>2475.0</c:v>
                </c:pt>
                <c:pt idx="19">
                  <c:v>2475.0</c:v>
                </c:pt>
                <c:pt idx="20">
                  <c:v>2475.0</c:v>
                </c:pt>
                <c:pt idx="21">
                  <c:v>2475.0</c:v>
                </c:pt>
                <c:pt idx="22">
                  <c:v>2475.0</c:v>
                </c:pt>
                <c:pt idx="23">
                  <c:v>2475.0</c:v>
                </c:pt>
                <c:pt idx="24">
                  <c:v>2475.0</c:v>
                </c:pt>
                <c:pt idx="25">
                  <c:v>2475.0</c:v>
                </c:pt>
                <c:pt idx="26">
                  <c:v>2475.0</c:v>
                </c:pt>
                <c:pt idx="27">
                  <c:v>2475.0</c:v>
                </c:pt>
                <c:pt idx="28">
                  <c:v>2475.0</c:v>
                </c:pt>
                <c:pt idx="29">
                  <c:v>2475.0</c:v>
                </c:pt>
                <c:pt idx="30">
                  <c:v>2475.0</c:v>
                </c:pt>
                <c:pt idx="31">
                  <c:v>2475.0</c:v>
                </c:pt>
                <c:pt idx="32">
                  <c:v>2475.0</c:v>
                </c:pt>
                <c:pt idx="33">
                  <c:v>2475.0</c:v>
                </c:pt>
                <c:pt idx="34">
                  <c:v>2475.0</c:v>
                </c:pt>
                <c:pt idx="35">
                  <c:v>2475.0</c:v>
                </c:pt>
                <c:pt idx="36">
                  <c:v>2475.0</c:v>
                </c:pt>
                <c:pt idx="37">
                  <c:v>2475.0</c:v>
                </c:pt>
                <c:pt idx="38">
                  <c:v>2475.0</c:v>
                </c:pt>
                <c:pt idx="39">
                  <c:v>8166.333333333334</c:v>
                </c:pt>
                <c:pt idx="40">
                  <c:v>8166.333333333334</c:v>
                </c:pt>
                <c:pt idx="41">
                  <c:v>8166.333333333334</c:v>
                </c:pt>
                <c:pt idx="42">
                  <c:v>8166.333333333334</c:v>
                </c:pt>
                <c:pt idx="43">
                  <c:v>8166.333333333334</c:v>
                </c:pt>
                <c:pt idx="44">
                  <c:v>8166.333333333334</c:v>
                </c:pt>
                <c:pt idx="45">
                  <c:v>8166.333333333334</c:v>
                </c:pt>
                <c:pt idx="46">
                  <c:v>8166.333333333334</c:v>
                </c:pt>
                <c:pt idx="47">
                  <c:v>8166.333333333334</c:v>
                </c:pt>
                <c:pt idx="48">
                  <c:v>8166.333333333334</c:v>
                </c:pt>
                <c:pt idx="49">
                  <c:v>8166.333333333334</c:v>
                </c:pt>
                <c:pt idx="50">
                  <c:v>8166.333333333334</c:v>
                </c:pt>
                <c:pt idx="51">
                  <c:v>8166.333333333334</c:v>
                </c:pt>
                <c:pt idx="52">
                  <c:v>8166.333333333334</c:v>
                </c:pt>
                <c:pt idx="53">
                  <c:v>8166.333333333334</c:v>
                </c:pt>
                <c:pt idx="54">
                  <c:v>8166.333333333334</c:v>
                </c:pt>
                <c:pt idx="55">
                  <c:v>8166.333333333334</c:v>
                </c:pt>
                <c:pt idx="56">
                  <c:v>8166.333333333334</c:v>
                </c:pt>
                <c:pt idx="57">
                  <c:v>8166.333333333334</c:v>
                </c:pt>
                <c:pt idx="58">
                  <c:v>8166.333333333334</c:v>
                </c:pt>
                <c:pt idx="59">
                  <c:v>8166.333333333334</c:v>
                </c:pt>
                <c:pt idx="60">
                  <c:v>8166.333333333334</c:v>
                </c:pt>
                <c:pt idx="61">
                  <c:v>8166.333333333334</c:v>
                </c:pt>
                <c:pt idx="62">
                  <c:v>8166.333333333334</c:v>
                </c:pt>
                <c:pt idx="63">
                  <c:v>8166.333333333334</c:v>
                </c:pt>
                <c:pt idx="64">
                  <c:v>8166.333333333334</c:v>
                </c:pt>
                <c:pt idx="65">
                  <c:v>8166.333333333334</c:v>
                </c:pt>
                <c:pt idx="66">
                  <c:v>8166.333333333334</c:v>
                </c:pt>
                <c:pt idx="67">
                  <c:v>8166.333333333334</c:v>
                </c:pt>
                <c:pt idx="68">
                  <c:v>8166.333333333334</c:v>
                </c:pt>
                <c:pt idx="69">
                  <c:v>8166.333333333334</c:v>
                </c:pt>
                <c:pt idx="70">
                  <c:v>8166.333333333334</c:v>
                </c:pt>
                <c:pt idx="71">
                  <c:v>8166.333333333334</c:v>
                </c:pt>
                <c:pt idx="72">
                  <c:v>8166.333333333334</c:v>
                </c:pt>
                <c:pt idx="73">
                  <c:v>17714.28571428571</c:v>
                </c:pt>
                <c:pt idx="74">
                  <c:v>17714.28571428571</c:v>
                </c:pt>
                <c:pt idx="75">
                  <c:v>17714.28571428571</c:v>
                </c:pt>
                <c:pt idx="76">
                  <c:v>17714.28571428571</c:v>
                </c:pt>
                <c:pt idx="77">
                  <c:v>17714.28571428571</c:v>
                </c:pt>
                <c:pt idx="78">
                  <c:v>17714.28571428571</c:v>
                </c:pt>
                <c:pt idx="79">
                  <c:v>17714.28571428571</c:v>
                </c:pt>
                <c:pt idx="80">
                  <c:v>17714.28571428571</c:v>
                </c:pt>
                <c:pt idx="81">
                  <c:v>17714.28571428571</c:v>
                </c:pt>
                <c:pt idx="82">
                  <c:v>17714.28571428571</c:v>
                </c:pt>
                <c:pt idx="83">
                  <c:v>17714.28571428571</c:v>
                </c:pt>
                <c:pt idx="84">
                  <c:v>17714.28571428571</c:v>
                </c:pt>
                <c:pt idx="85">
                  <c:v>17714.28571428571</c:v>
                </c:pt>
                <c:pt idx="86">
                  <c:v>17714.28571428571</c:v>
                </c:pt>
                <c:pt idx="87">
                  <c:v>17714.28571428571</c:v>
                </c:pt>
                <c:pt idx="88">
                  <c:v>17714.28571428571</c:v>
                </c:pt>
                <c:pt idx="89">
                  <c:v>25457.14285714286</c:v>
                </c:pt>
                <c:pt idx="90">
                  <c:v>25457.14285714286</c:v>
                </c:pt>
                <c:pt idx="91">
                  <c:v>25457.14285714286</c:v>
                </c:pt>
                <c:pt idx="92">
                  <c:v>25457.14285714286</c:v>
                </c:pt>
                <c:pt idx="93">
                  <c:v>25457.14285714286</c:v>
                </c:pt>
                <c:pt idx="94">
                  <c:v>25457.14285714286</c:v>
                </c:pt>
                <c:pt idx="95">
                  <c:v>25457.14285714286</c:v>
                </c:pt>
                <c:pt idx="96">
                  <c:v>25457.14285714286</c:v>
                </c:pt>
                <c:pt idx="97">
                  <c:v>25457.14285714286</c:v>
                </c:pt>
                <c:pt idx="98">
                  <c:v>25457.14285714286</c:v>
                </c:pt>
                <c:pt idx="99">
                  <c:v>25457.14285714286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98.50461252775926</c:v>
                </c:pt>
                <c:pt idx="40">
                  <c:v>98.50461252775926</c:v>
                </c:pt>
                <c:pt idx="41">
                  <c:v>98.50461252775926</c:v>
                </c:pt>
                <c:pt idx="42">
                  <c:v>98.50461252775926</c:v>
                </c:pt>
                <c:pt idx="43">
                  <c:v>98.50461252775926</c:v>
                </c:pt>
                <c:pt idx="44">
                  <c:v>98.50461252775926</c:v>
                </c:pt>
                <c:pt idx="45">
                  <c:v>98.50461252775926</c:v>
                </c:pt>
                <c:pt idx="46">
                  <c:v>98.50461252775926</c:v>
                </c:pt>
                <c:pt idx="47">
                  <c:v>98.50461252775926</c:v>
                </c:pt>
                <c:pt idx="48">
                  <c:v>98.50461252775926</c:v>
                </c:pt>
                <c:pt idx="49">
                  <c:v>98.50461252775926</c:v>
                </c:pt>
                <c:pt idx="50">
                  <c:v>98.50461252775926</c:v>
                </c:pt>
                <c:pt idx="51">
                  <c:v>98.50461252775926</c:v>
                </c:pt>
                <c:pt idx="52">
                  <c:v>98.50461252775926</c:v>
                </c:pt>
                <c:pt idx="53">
                  <c:v>98.50461252775926</c:v>
                </c:pt>
                <c:pt idx="54">
                  <c:v>98.50461252775926</c:v>
                </c:pt>
                <c:pt idx="55">
                  <c:v>98.50461252775926</c:v>
                </c:pt>
                <c:pt idx="56">
                  <c:v>98.50461252775926</c:v>
                </c:pt>
                <c:pt idx="57">
                  <c:v>98.50461252775926</c:v>
                </c:pt>
                <c:pt idx="58">
                  <c:v>98.50461252775926</c:v>
                </c:pt>
                <c:pt idx="59">
                  <c:v>98.50461252775926</c:v>
                </c:pt>
                <c:pt idx="60">
                  <c:v>98.50461252775926</c:v>
                </c:pt>
                <c:pt idx="61">
                  <c:v>98.50461252775926</c:v>
                </c:pt>
                <c:pt idx="62">
                  <c:v>98.50461252775926</c:v>
                </c:pt>
                <c:pt idx="63">
                  <c:v>98.50461252775926</c:v>
                </c:pt>
                <c:pt idx="64">
                  <c:v>98.50461252775926</c:v>
                </c:pt>
                <c:pt idx="65">
                  <c:v>98.50461252775926</c:v>
                </c:pt>
                <c:pt idx="66">
                  <c:v>98.50461252775926</c:v>
                </c:pt>
                <c:pt idx="67">
                  <c:v>98.50461252775926</c:v>
                </c:pt>
                <c:pt idx="68">
                  <c:v>98.50461252775926</c:v>
                </c:pt>
                <c:pt idx="69">
                  <c:v>98.50461252775926</c:v>
                </c:pt>
                <c:pt idx="70">
                  <c:v>98.50461252775926</c:v>
                </c:pt>
                <c:pt idx="71">
                  <c:v>98.50461252775926</c:v>
                </c:pt>
                <c:pt idx="72">
                  <c:v>98.50461252775926</c:v>
                </c:pt>
                <c:pt idx="73">
                  <c:v>69.17381228253457</c:v>
                </c:pt>
                <c:pt idx="74">
                  <c:v>69.17381228253457</c:v>
                </c:pt>
                <c:pt idx="75">
                  <c:v>69.17381228253457</c:v>
                </c:pt>
                <c:pt idx="76">
                  <c:v>69.17381228253457</c:v>
                </c:pt>
                <c:pt idx="77">
                  <c:v>69.17381228253457</c:v>
                </c:pt>
                <c:pt idx="78">
                  <c:v>69.17381228253457</c:v>
                </c:pt>
                <c:pt idx="79">
                  <c:v>69.17381228253457</c:v>
                </c:pt>
                <c:pt idx="80">
                  <c:v>69.17381228253457</c:v>
                </c:pt>
                <c:pt idx="81">
                  <c:v>69.17381228253457</c:v>
                </c:pt>
                <c:pt idx="82">
                  <c:v>69.17381228253457</c:v>
                </c:pt>
                <c:pt idx="83">
                  <c:v>69.17381228253457</c:v>
                </c:pt>
                <c:pt idx="84">
                  <c:v>69.17381228253457</c:v>
                </c:pt>
                <c:pt idx="85">
                  <c:v>69.17381228253457</c:v>
                </c:pt>
                <c:pt idx="86">
                  <c:v>69.17381228253457</c:v>
                </c:pt>
                <c:pt idx="87">
                  <c:v>69.17381228253457</c:v>
                </c:pt>
                <c:pt idx="88">
                  <c:v>69.17381228253457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4321.20103982256</c:v>
                </c:pt>
                <c:pt idx="1">
                  <c:v>4321.20103982256</c:v>
                </c:pt>
                <c:pt idx="2">
                  <c:v>4321.20103982256</c:v>
                </c:pt>
                <c:pt idx="3">
                  <c:v>4321.20103982256</c:v>
                </c:pt>
                <c:pt idx="4">
                  <c:v>4321.20103982256</c:v>
                </c:pt>
                <c:pt idx="5">
                  <c:v>4321.20103982256</c:v>
                </c:pt>
                <c:pt idx="6">
                  <c:v>4321.20103982256</c:v>
                </c:pt>
                <c:pt idx="7">
                  <c:v>4321.20103982256</c:v>
                </c:pt>
                <c:pt idx="8">
                  <c:v>4321.20103982256</c:v>
                </c:pt>
                <c:pt idx="9">
                  <c:v>4321.20103982256</c:v>
                </c:pt>
                <c:pt idx="10">
                  <c:v>4321.20103982256</c:v>
                </c:pt>
                <c:pt idx="11">
                  <c:v>4321.20103982256</c:v>
                </c:pt>
                <c:pt idx="12">
                  <c:v>4321.20103982256</c:v>
                </c:pt>
                <c:pt idx="13">
                  <c:v>4321.20103982256</c:v>
                </c:pt>
                <c:pt idx="14">
                  <c:v>4321.20103982256</c:v>
                </c:pt>
                <c:pt idx="15">
                  <c:v>4321.20103982256</c:v>
                </c:pt>
                <c:pt idx="16">
                  <c:v>4321.20103982256</c:v>
                </c:pt>
                <c:pt idx="17">
                  <c:v>4321.20103982256</c:v>
                </c:pt>
                <c:pt idx="18">
                  <c:v>4321.20103982256</c:v>
                </c:pt>
                <c:pt idx="19">
                  <c:v>4321.20103982256</c:v>
                </c:pt>
                <c:pt idx="20">
                  <c:v>4321.20103982256</c:v>
                </c:pt>
                <c:pt idx="21">
                  <c:v>4321.20103982256</c:v>
                </c:pt>
                <c:pt idx="22">
                  <c:v>4321.20103982256</c:v>
                </c:pt>
                <c:pt idx="23">
                  <c:v>4321.20103982256</c:v>
                </c:pt>
                <c:pt idx="24">
                  <c:v>4321.20103982256</c:v>
                </c:pt>
                <c:pt idx="25">
                  <c:v>4321.20103982256</c:v>
                </c:pt>
                <c:pt idx="26">
                  <c:v>4321.20103982256</c:v>
                </c:pt>
                <c:pt idx="27">
                  <c:v>4321.20103982256</c:v>
                </c:pt>
                <c:pt idx="28">
                  <c:v>4321.20103982256</c:v>
                </c:pt>
                <c:pt idx="29">
                  <c:v>4321.20103982256</c:v>
                </c:pt>
                <c:pt idx="30">
                  <c:v>4321.20103982256</c:v>
                </c:pt>
                <c:pt idx="31">
                  <c:v>4321.20103982256</c:v>
                </c:pt>
                <c:pt idx="32">
                  <c:v>4321.20103982256</c:v>
                </c:pt>
                <c:pt idx="33">
                  <c:v>4321.20103982256</c:v>
                </c:pt>
                <c:pt idx="34">
                  <c:v>4321.20103982256</c:v>
                </c:pt>
                <c:pt idx="35">
                  <c:v>4321.20103982256</c:v>
                </c:pt>
                <c:pt idx="36">
                  <c:v>4321.20103982256</c:v>
                </c:pt>
                <c:pt idx="37">
                  <c:v>4321.20103982256</c:v>
                </c:pt>
                <c:pt idx="38">
                  <c:v>4321.20103982256</c:v>
                </c:pt>
                <c:pt idx="39">
                  <c:v>2013.333333333333</c:v>
                </c:pt>
                <c:pt idx="40">
                  <c:v>2013.333333333333</c:v>
                </c:pt>
                <c:pt idx="41">
                  <c:v>2013.333333333333</c:v>
                </c:pt>
                <c:pt idx="42">
                  <c:v>2013.333333333333</c:v>
                </c:pt>
                <c:pt idx="43">
                  <c:v>2013.333333333333</c:v>
                </c:pt>
                <c:pt idx="44">
                  <c:v>2013.333333333333</c:v>
                </c:pt>
                <c:pt idx="45">
                  <c:v>2013.333333333333</c:v>
                </c:pt>
                <c:pt idx="46">
                  <c:v>2013.333333333333</c:v>
                </c:pt>
                <c:pt idx="47">
                  <c:v>2013.333333333333</c:v>
                </c:pt>
                <c:pt idx="48">
                  <c:v>2013.333333333333</c:v>
                </c:pt>
                <c:pt idx="49">
                  <c:v>2013.333333333333</c:v>
                </c:pt>
                <c:pt idx="50">
                  <c:v>2013.333333333333</c:v>
                </c:pt>
                <c:pt idx="51">
                  <c:v>2013.333333333333</c:v>
                </c:pt>
                <c:pt idx="52">
                  <c:v>2013.333333333333</c:v>
                </c:pt>
                <c:pt idx="53">
                  <c:v>2013.333333333333</c:v>
                </c:pt>
                <c:pt idx="54">
                  <c:v>2013.333333333333</c:v>
                </c:pt>
                <c:pt idx="55">
                  <c:v>2013.333333333333</c:v>
                </c:pt>
                <c:pt idx="56">
                  <c:v>2013.333333333333</c:v>
                </c:pt>
                <c:pt idx="57">
                  <c:v>2013.333333333333</c:v>
                </c:pt>
                <c:pt idx="58">
                  <c:v>2013.333333333333</c:v>
                </c:pt>
                <c:pt idx="59">
                  <c:v>2013.333333333333</c:v>
                </c:pt>
                <c:pt idx="60">
                  <c:v>2013.333333333333</c:v>
                </c:pt>
                <c:pt idx="61">
                  <c:v>2013.333333333333</c:v>
                </c:pt>
                <c:pt idx="62">
                  <c:v>2013.333333333333</c:v>
                </c:pt>
                <c:pt idx="63">
                  <c:v>2013.333333333333</c:v>
                </c:pt>
                <c:pt idx="64">
                  <c:v>2013.333333333333</c:v>
                </c:pt>
                <c:pt idx="65">
                  <c:v>2013.333333333333</c:v>
                </c:pt>
                <c:pt idx="66">
                  <c:v>2013.333333333333</c:v>
                </c:pt>
                <c:pt idx="67">
                  <c:v>2013.333333333333</c:v>
                </c:pt>
                <c:pt idx="68">
                  <c:v>2013.333333333333</c:v>
                </c:pt>
                <c:pt idx="69">
                  <c:v>2013.333333333333</c:v>
                </c:pt>
                <c:pt idx="70">
                  <c:v>2013.333333333333</c:v>
                </c:pt>
                <c:pt idx="71">
                  <c:v>2013.333333333333</c:v>
                </c:pt>
                <c:pt idx="72">
                  <c:v>2013.333333333333</c:v>
                </c:pt>
                <c:pt idx="73">
                  <c:v>48457.14285714285</c:v>
                </c:pt>
                <c:pt idx="74">
                  <c:v>48457.14285714285</c:v>
                </c:pt>
                <c:pt idx="75">
                  <c:v>48457.14285714285</c:v>
                </c:pt>
                <c:pt idx="76">
                  <c:v>48457.14285714285</c:v>
                </c:pt>
                <c:pt idx="77">
                  <c:v>48457.14285714285</c:v>
                </c:pt>
                <c:pt idx="78">
                  <c:v>48457.14285714285</c:v>
                </c:pt>
                <c:pt idx="79">
                  <c:v>48457.14285714285</c:v>
                </c:pt>
                <c:pt idx="80">
                  <c:v>48457.14285714285</c:v>
                </c:pt>
                <c:pt idx="81">
                  <c:v>48457.14285714285</c:v>
                </c:pt>
                <c:pt idx="82">
                  <c:v>48457.14285714285</c:v>
                </c:pt>
                <c:pt idx="83">
                  <c:v>48457.14285714285</c:v>
                </c:pt>
                <c:pt idx="84">
                  <c:v>48457.14285714285</c:v>
                </c:pt>
                <c:pt idx="85">
                  <c:v>48457.14285714285</c:v>
                </c:pt>
                <c:pt idx="86">
                  <c:v>48457.14285714285</c:v>
                </c:pt>
                <c:pt idx="87">
                  <c:v>48457.14285714285</c:v>
                </c:pt>
                <c:pt idx="88">
                  <c:v>48457.14285714285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22925.71428571428</c:v>
                </c:pt>
                <c:pt idx="74">
                  <c:v>22925.71428571428</c:v>
                </c:pt>
                <c:pt idx="75">
                  <c:v>22925.71428571428</c:v>
                </c:pt>
                <c:pt idx="76">
                  <c:v>22925.71428571428</c:v>
                </c:pt>
                <c:pt idx="77">
                  <c:v>22925.71428571428</c:v>
                </c:pt>
                <c:pt idx="78">
                  <c:v>22925.71428571428</c:v>
                </c:pt>
                <c:pt idx="79">
                  <c:v>22925.71428571428</c:v>
                </c:pt>
                <c:pt idx="80">
                  <c:v>22925.71428571428</c:v>
                </c:pt>
                <c:pt idx="81">
                  <c:v>22925.71428571428</c:v>
                </c:pt>
                <c:pt idx="82">
                  <c:v>22925.71428571428</c:v>
                </c:pt>
                <c:pt idx="83">
                  <c:v>22925.71428571428</c:v>
                </c:pt>
                <c:pt idx="84">
                  <c:v>22925.71428571428</c:v>
                </c:pt>
                <c:pt idx="85">
                  <c:v>22925.71428571428</c:v>
                </c:pt>
                <c:pt idx="86">
                  <c:v>22925.71428571428</c:v>
                </c:pt>
                <c:pt idx="87">
                  <c:v>22925.71428571428</c:v>
                </c:pt>
                <c:pt idx="88">
                  <c:v>22925.71428571428</c:v>
                </c:pt>
                <c:pt idx="89">
                  <c:v>125485.7142857143</c:v>
                </c:pt>
                <c:pt idx="90">
                  <c:v>125485.7142857143</c:v>
                </c:pt>
                <c:pt idx="91">
                  <c:v>125485.7142857143</c:v>
                </c:pt>
                <c:pt idx="92">
                  <c:v>125485.7142857143</c:v>
                </c:pt>
                <c:pt idx="93">
                  <c:v>125485.7142857143</c:v>
                </c:pt>
                <c:pt idx="94">
                  <c:v>125485.7142857143</c:v>
                </c:pt>
                <c:pt idx="95">
                  <c:v>125485.7142857143</c:v>
                </c:pt>
                <c:pt idx="96">
                  <c:v>125485.7142857143</c:v>
                </c:pt>
                <c:pt idx="97">
                  <c:v>125485.7142857143</c:v>
                </c:pt>
                <c:pt idx="98">
                  <c:v>125485.7142857143</c:v>
                </c:pt>
                <c:pt idx="99">
                  <c:v>125485.7142857143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1280.0</c:v>
                </c:pt>
                <c:pt idx="1">
                  <c:v>1280.0</c:v>
                </c:pt>
                <c:pt idx="2">
                  <c:v>1280.0</c:v>
                </c:pt>
                <c:pt idx="3">
                  <c:v>1280.0</c:v>
                </c:pt>
                <c:pt idx="4">
                  <c:v>1280.0</c:v>
                </c:pt>
                <c:pt idx="5">
                  <c:v>1280.0</c:v>
                </c:pt>
                <c:pt idx="6">
                  <c:v>1280.0</c:v>
                </c:pt>
                <c:pt idx="7">
                  <c:v>1280.0</c:v>
                </c:pt>
                <c:pt idx="8">
                  <c:v>1280.0</c:v>
                </c:pt>
                <c:pt idx="9">
                  <c:v>1280.0</c:v>
                </c:pt>
                <c:pt idx="10">
                  <c:v>1280.0</c:v>
                </c:pt>
                <c:pt idx="11">
                  <c:v>1280.0</c:v>
                </c:pt>
                <c:pt idx="12">
                  <c:v>1280.0</c:v>
                </c:pt>
                <c:pt idx="13">
                  <c:v>1280.0</c:v>
                </c:pt>
                <c:pt idx="14">
                  <c:v>1280.0</c:v>
                </c:pt>
                <c:pt idx="15">
                  <c:v>1280.0</c:v>
                </c:pt>
                <c:pt idx="16">
                  <c:v>1280.0</c:v>
                </c:pt>
                <c:pt idx="17">
                  <c:v>1280.0</c:v>
                </c:pt>
                <c:pt idx="18">
                  <c:v>1280.0</c:v>
                </c:pt>
                <c:pt idx="19">
                  <c:v>1280.0</c:v>
                </c:pt>
                <c:pt idx="20">
                  <c:v>1280.0</c:v>
                </c:pt>
                <c:pt idx="21">
                  <c:v>1280.0</c:v>
                </c:pt>
                <c:pt idx="22">
                  <c:v>1280.0</c:v>
                </c:pt>
                <c:pt idx="23">
                  <c:v>1280.0</c:v>
                </c:pt>
                <c:pt idx="24">
                  <c:v>1280.0</c:v>
                </c:pt>
                <c:pt idx="25">
                  <c:v>1280.0</c:v>
                </c:pt>
                <c:pt idx="26">
                  <c:v>1280.0</c:v>
                </c:pt>
                <c:pt idx="27">
                  <c:v>1280.0</c:v>
                </c:pt>
                <c:pt idx="28">
                  <c:v>1280.0</c:v>
                </c:pt>
                <c:pt idx="29">
                  <c:v>1280.0</c:v>
                </c:pt>
                <c:pt idx="30">
                  <c:v>1280.0</c:v>
                </c:pt>
                <c:pt idx="31">
                  <c:v>1280.0</c:v>
                </c:pt>
                <c:pt idx="32">
                  <c:v>1280.0</c:v>
                </c:pt>
                <c:pt idx="33">
                  <c:v>1280.0</c:v>
                </c:pt>
                <c:pt idx="34">
                  <c:v>1280.0</c:v>
                </c:pt>
                <c:pt idx="35">
                  <c:v>1280.0</c:v>
                </c:pt>
                <c:pt idx="36">
                  <c:v>1280.0</c:v>
                </c:pt>
                <c:pt idx="37">
                  <c:v>1280.0</c:v>
                </c:pt>
                <c:pt idx="38">
                  <c:v>1280.0</c:v>
                </c:pt>
                <c:pt idx="39">
                  <c:v>933.3333333333333</c:v>
                </c:pt>
                <c:pt idx="40">
                  <c:v>933.3333333333333</c:v>
                </c:pt>
                <c:pt idx="41">
                  <c:v>933.3333333333333</c:v>
                </c:pt>
                <c:pt idx="42">
                  <c:v>933.3333333333333</c:v>
                </c:pt>
                <c:pt idx="43">
                  <c:v>933.3333333333333</c:v>
                </c:pt>
                <c:pt idx="44">
                  <c:v>933.3333333333333</c:v>
                </c:pt>
                <c:pt idx="45">
                  <c:v>933.3333333333333</c:v>
                </c:pt>
                <c:pt idx="46">
                  <c:v>933.3333333333333</c:v>
                </c:pt>
                <c:pt idx="47">
                  <c:v>933.3333333333333</c:v>
                </c:pt>
                <c:pt idx="48">
                  <c:v>933.3333333333333</c:v>
                </c:pt>
                <c:pt idx="49">
                  <c:v>933.3333333333333</c:v>
                </c:pt>
                <c:pt idx="50">
                  <c:v>933.3333333333333</c:v>
                </c:pt>
                <c:pt idx="51">
                  <c:v>933.3333333333333</c:v>
                </c:pt>
                <c:pt idx="52">
                  <c:v>933.3333333333333</c:v>
                </c:pt>
                <c:pt idx="53">
                  <c:v>933.3333333333333</c:v>
                </c:pt>
                <c:pt idx="54">
                  <c:v>933.3333333333333</c:v>
                </c:pt>
                <c:pt idx="55">
                  <c:v>933.3333333333333</c:v>
                </c:pt>
                <c:pt idx="56">
                  <c:v>933.3333333333333</c:v>
                </c:pt>
                <c:pt idx="57">
                  <c:v>933.3333333333333</c:v>
                </c:pt>
                <c:pt idx="58">
                  <c:v>933.3333333333333</c:v>
                </c:pt>
                <c:pt idx="59">
                  <c:v>933.3333333333333</c:v>
                </c:pt>
                <c:pt idx="60">
                  <c:v>933.3333333333333</c:v>
                </c:pt>
                <c:pt idx="61">
                  <c:v>933.3333333333333</c:v>
                </c:pt>
                <c:pt idx="62">
                  <c:v>933.3333333333333</c:v>
                </c:pt>
                <c:pt idx="63">
                  <c:v>933.3333333333333</c:v>
                </c:pt>
                <c:pt idx="64">
                  <c:v>933.3333333333333</c:v>
                </c:pt>
                <c:pt idx="65">
                  <c:v>933.3333333333333</c:v>
                </c:pt>
                <c:pt idx="66">
                  <c:v>933.3333333333333</c:v>
                </c:pt>
                <c:pt idx="67">
                  <c:v>933.3333333333333</c:v>
                </c:pt>
                <c:pt idx="68">
                  <c:v>933.3333333333333</c:v>
                </c:pt>
                <c:pt idx="69">
                  <c:v>933.3333333333333</c:v>
                </c:pt>
                <c:pt idx="70">
                  <c:v>933.3333333333333</c:v>
                </c:pt>
                <c:pt idx="71">
                  <c:v>933.3333333333333</c:v>
                </c:pt>
                <c:pt idx="72">
                  <c:v>933.3333333333333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49542.85714285714</c:v>
                </c:pt>
                <c:pt idx="90">
                  <c:v>49542.85714285714</c:v>
                </c:pt>
                <c:pt idx="91">
                  <c:v>49542.85714285714</c:v>
                </c:pt>
                <c:pt idx="92">
                  <c:v>49542.85714285714</c:v>
                </c:pt>
                <c:pt idx="93">
                  <c:v>49542.85714285714</c:v>
                </c:pt>
                <c:pt idx="94">
                  <c:v>49542.85714285714</c:v>
                </c:pt>
                <c:pt idx="95">
                  <c:v>49542.85714285714</c:v>
                </c:pt>
                <c:pt idx="96">
                  <c:v>49542.85714285714</c:v>
                </c:pt>
                <c:pt idx="97">
                  <c:v>49542.85714285714</c:v>
                </c:pt>
                <c:pt idx="98">
                  <c:v>49542.85714285714</c:v>
                </c:pt>
                <c:pt idx="99">
                  <c:v>49542.85714285714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2066.400816139967</c:v>
                </c:pt>
                <c:pt idx="1">
                  <c:v>2066.400816139967</c:v>
                </c:pt>
                <c:pt idx="2">
                  <c:v>2066.400816139967</c:v>
                </c:pt>
                <c:pt idx="3">
                  <c:v>2066.400816139967</c:v>
                </c:pt>
                <c:pt idx="4">
                  <c:v>2066.400816139967</c:v>
                </c:pt>
                <c:pt idx="5">
                  <c:v>2066.400816139967</c:v>
                </c:pt>
                <c:pt idx="6">
                  <c:v>2066.400816139967</c:v>
                </c:pt>
                <c:pt idx="7">
                  <c:v>2066.400816139967</c:v>
                </c:pt>
                <c:pt idx="8">
                  <c:v>2066.400816139967</c:v>
                </c:pt>
                <c:pt idx="9">
                  <c:v>2066.400816139967</c:v>
                </c:pt>
                <c:pt idx="10">
                  <c:v>2066.400816139967</c:v>
                </c:pt>
                <c:pt idx="11">
                  <c:v>2066.400816139967</c:v>
                </c:pt>
                <c:pt idx="12">
                  <c:v>2066.400816139967</c:v>
                </c:pt>
                <c:pt idx="13">
                  <c:v>2066.400816139967</c:v>
                </c:pt>
                <c:pt idx="14">
                  <c:v>2066.400816139967</c:v>
                </c:pt>
                <c:pt idx="15">
                  <c:v>2066.400816139967</c:v>
                </c:pt>
                <c:pt idx="16">
                  <c:v>2066.400816139967</c:v>
                </c:pt>
                <c:pt idx="17">
                  <c:v>2066.400816139967</c:v>
                </c:pt>
                <c:pt idx="18">
                  <c:v>2066.400816139967</c:v>
                </c:pt>
                <c:pt idx="19">
                  <c:v>2066.400816139967</c:v>
                </c:pt>
                <c:pt idx="20">
                  <c:v>2066.400816139967</c:v>
                </c:pt>
                <c:pt idx="21">
                  <c:v>2066.400816139967</c:v>
                </c:pt>
                <c:pt idx="22">
                  <c:v>2066.400816139967</c:v>
                </c:pt>
                <c:pt idx="23">
                  <c:v>2066.400816139967</c:v>
                </c:pt>
                <c:pt idx="24">
                  <c:v>2066.400816139967</c:v>
                </c:pt>
                <c:pt idx="25">
                  <c:v>2066.400816139967</c:v>
                </c:pt>
                <c:pt idx="26">
                  <c:v>2066.400816139967</c:v>
                </c:pt>
                <c:pt idx="27">
                  <c:v>2066.400816139967</c:v>
                </c:pt>
                <c:pt idx="28">
                  <c:v>2066.400816139967</c:v>
                </c:pt>
                <c:pt idx="29">
                  <c:v>2066.400816139967</c:v>
                </c:pt>
                <c:pt idx="30">
                  <c:v>2066.400816139967</c:v>
                </c:pt>
                <c:pt idx="31">
                  <c:v>2066.400816139967</c:v>
                </c:pt>
                <c:pt idx="32">
                  <c:v>2066.400816139967</c:v>
                </c:pt>
                <c:pt idx="33">
                  <c:v>2066.400816139967</c:v>
                </c:pt>
                <c:pt idx="34">
                  <c:v>2066.400816139967</c:v>
                </c:pt>
                <c:pt idx="35">
                  <c:v>2066.400816139967</c:v>
                </c:pt>
                <c:pt idx="36">
                  <c:v>2066.400816139967</c:v>
                </c:pt>
                <c:pt idx="37">
                  <c:v>2066.400816139967</c:v>
                </c:pt>
                <c:pt idx="38">
                  <c:v>2066.400816139967</c:v>
                </c:pt>
                <c:pt idx="39">
                  <c:v>2107.012648281027</c:v>
                </c:pt>
                <c:pt idx="40">
                  <c:v>2107.012648281027</c:v>
                </c:pt>
                <c:pt idx="41">
                  <c:v>2107.012648281027</c:v>
                </c:pt>
                <c:pt idx="42">
                  <c:v>2107.012648281027</c:v>
                </c:pt>
                <c:pt idx="43">
                  <c:v>2107.012648281027</c:v>
                </c:pt>
                <c:pt idx="44">
                  <c:v>2107.012648281027</c:v>
                </c:pt>
                <c:pt idx="45">
                  <c:v>2107.012648281027</c:v>
                </c:pt>
                <c:pt idx="46">
                  <c:v>2107.012648281027</c:v>
                </c:pt>
                <c:pt idx="47">
                  <c:v>2107.012648281027</c:v>
                </c:pt>
                <c:pt idx="48">
                  <c:v>2107.012648281027</c:v>
                </c:pt>
                <c:pt idx="49">
                  <c:v>2107.012648281027</c:v>
                </c:pt>
                <c:pt idx="50">
                  <c:v>2107.012648281027</c:v>
                </c:pt>
                <c:pt idx="51">
                  <c:v>2107.012648281027</c:v>
                </c:pt>
                <c:pt idx="52">
                  <c:v>2107.012648281027</c:v>
                </c:pt>
                <c:pt idx="53">
                  <c:v>2107.012648281027</c:v>
                </c:pt>
                <c:pt idx="54">
                  <c:v>2107.012648281027</c:v>
                </c:pt>
                <c:pt idx="55">
                  <c:v>2107.012648281027</c:v>
                </c:pt>
                <c:pt idx="56">
                  <c:v>2107.012648281027</c:v>
                </c:pt>
                <c:pt idx="57">
                  <c:v>2107.012648281027</c:v>
                </c:pt>
                <c:pt idx="58">
                  <c:v>2107.012648281027</c:v>
                </c:pt>
                <c:pt idx="59">
                  <c:v>2107.012648281027</c:v>
                </c:pt>
                <c:pt idx="60">
                  <c:v>2107.012648281027</c:v>
                </c:pt>
                <c:pt idx="61">
                  <c:v>2107.012648281027</c:v>
                </c:pt>
                <c:pt idx="62">
                  <c:v>2107.012648281027</c:v>
                </c:pt>
                <c:pt idx="63">
                  <c:v>2107.012648281027</c:v>
                </c:pt>
                <c:pt idx="64">
                  <c:v>2107.012648281027</c:v>
                </c:pt>
                <c:pt idx="65">
                  <c:v>2107.012648281027</c:v>
                </c:pt>
                <c:pt idx="66">
                  <c:v>2107.012648281027</c:v>
                </c:pt>
                <c:pt idx="67">
                  <c:v>2107.012648281027</c:v>
                </c:pt>
                <c:pt idx="68">
                  <c:v>2107.012648281027</c:v>
                </c:pt>
                <c:pt idx="69">
                  <c:v>2107.012648281027</c:v>
                </c:pt>
                <c:pt idx="70">
                  <c:v>2107.012648281027</c:v>
                </c:pt>
                <c:pt idx="71">
                  <c:v>2107.012648281027</c:v>
                </c:pt>
                <c:pt idx="72">
                  <c:v>2107.012648281027</c:v>
                </c:pt>
                <c:pt idx="73">
                  <c:v>1875.204037054929</c:v>
                </c:pt>
                <c:pt idx="74">
                  <c:v>1875.204037054929</c:v>
                </c:pt>
                <c:pt idx="75">
                  <c:v>1875.204037054929</c:v>
                </c:pt>
                <c:pt idx="76">
                  <c:v>1875.204037054929</c:v>
                </c:pt>
                <c:pt idx="77">
                  <c:v>1875.204037054929</c:v>
                </c:pt>
                <c:pt idx="78">
                  <c:v>1875.204037054929</c:v>
                </c:pt>
                <c:pt idx="79">
                  <c:v>1875.204037054929</c:v>
                </c:pt>
                <c:pt idx="80">
                  <c:v>1875.204037054929</c:v>
                </c:pt>
                <c:pt idx="81">
                  <c:v>1875.204037054929</c:v>
                </c:pt>
                <c:pt idx="82">
                  <c:v>1875.204037054929</c:v>
                </c:pt>
                <c:pt idx="83">
                  <c:v>1875.204037054929</c:v>
                </c:pt>
                <c:pt idx="84">
                  <c:v>1875.204037054929</c:v>
                </c:pt>
                <c:pt idx="85">
                  <c:v>1875.204037054929</c:v>
                </c:pt>
                <c:pt idx="86">
                  <c:v>1875.204037054929</c:v>
                </c:pt>
                <c:pt idx="87">
                  <c:v>1875.204037054929</c:v>
                </c:pt>
                <c:pt idx="88">
                  <c:v>1875.204037054929</c:v>
                </c:pt>
                <c:pt idx="89">
                  <c:v>328.2894282675842</c:v>
                </c:pt>
                <c:pt idx="90">
                  <c:v>328.2894282675842</c:v>
                </c:pt>
                <c:pt idx="91">
                  <c:v>328.2894282675842</c:v>
                </c:pt>
                <c:pt idx="92">
                  <c:v>328.2894282675842</c:v>
                </c:pt>
                <c:pt idx="93">
                  <c:v>328.2894282675842</c:v>
                </c:pt>
                <c:pt idx="94">
                  <c:v>328.2894282675842</c:v>
                </c:pt>
                <c:pt idx="95">
                  <c:v>328.2894282675842</c:v>
                </c:pt>
                <c:pt idx="96">
                  <c:v>328.2894282675842</c:v>
                </c:pt>
                <c:pt idx="97">
                  <c:v>328.2894282675842</c:v>
                </c:pt>
                <c:pt idx="98">
                  <c:v>328.2894282675842</c:v>
                </c:pt>
                <c:pt idx="99">
                  <c:v>328.2894282675842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19168.0</c:v>
                </c:pt>
                <c:pt idx="1">
                  <c:v>19168.0</c:v>
                </c:pt>
                <c:pt idx="2">
                  <c:v>19168.0</c:v>
                </c:pt>
                <c:pt idx="3">
                  <c:v>19168.0</c:v>
                </c:pt>
                <c:pt idx="4">
                  <c:v>19168.0</c:v>
                </c:pt>
                <c:pt idx="5">
                  <c:v>19168.0</c:v>
                </c:pt>
                <c:pt idx="6">
                  <c:v>19168.0</c:v>
                </c:pt>
                <c:pt idx="7">
                  <c:v>19168.0</c:v>
                </c:pt>
                <c:pt idx="8">
                  <c:v>19168.0</c:v>
                </c:pt>
                <c:pt idx="9">
                  <c:v>19168.0</c:v>
                </c:pt>
                <c:pt idx="10">
                  <c:v>19168.0</c:v>
                </c:pt>
                <c:pt idx="11">
                  <c:v>19168.0</c:v>
                </c:pt>
                <c:pt idx="12">
                  <c:v>19168.0</c:v>
                </c:pt>
                <c:pt idx="13">
                  <c:v>19168.0</c:v>
                </c:pt>
                <c:pt idx="14">
                  <c:v>19168.0</c:v>
                </c:pt>
                <c:pt idx="15">
                  <c:v>19168.0</c:v>
                </c:pt>
                <c:pt idx="16">
                  <c:v>19168.0</c:v>
                </c:pt>
                <c:pt idx="17">
                  <c:v>19168.0</c:v>
                </c:pt>
                <c:pt idx="18">
                  <c:v>19168.0</c:v>
                </c:pt>
                <c:pt idx="19">
                  <c:v>19168.0</c:v>
                </c:pt>
                <c:pt idx="20">
                  <c:v>19168.0</c:v>
                </c:pt>
                <c:pt idx="21">
                  <c:v>19168.0</c:v>
                </c:pt>
                <c:pt idx="22">
                  <c:v>19168.0</c:v>
                </c:pt>
                <c:pt idx="23">
                  <c:v>19168.0</c:v>
                </c:pt>
                <c:pt idx="24">
                  <c:v>19168.0</c:v>
                </c:pt>
                <c:pt idx="25">
                  <c:v>19168.0</c:v>
                </c:pt>
                <c:pt idx="26">
                  <c:v>19168.0</c:v>
                </c:pt>
                <c:pt idx="27">
                  <c:v>19168.0</c:v>
                </c:pt>
                <c:pt idx="28">
                  <c:v>19168.0</c:v>
                </c:pt>
                <c:pt idx="29">
                  <c:v>19168.0</c:v>
                </c:pt>
                <c:pt idx="30">
                  <c:v>19168.0</c:v>
                </c:pt>
                <c:pt idx="31">
                  <c:v>19168.0</c:v>
                </c:pt>
                <c:pt idx="32">
                  <c:v>19168.0</c:v>
                </c:pt>
                <c:pt idx="33">
                  <c:v>19168.0</c:v>
                </c:pt>
                <c:pt idx="34">
                  <c:v>19168.0</c:v>
                </c:pt>
                <c:pt idx="35">
                  <c:v>19168.0</c:v>
                </c:pt>
                <c:pt idx="36">
                  <c:v>19168.0</c:v>
                </c:pt>
                <c:pt idx="37">
                  <c:v>19168.0</c:v>
                </c:pt>
                <c:pt idx="38">
                  <c:v>19168.0</c:v>
                </c:pt>
                <c:pt idx="39">
                  <c:v>25414.0</c:v>
                </c:pt>
                <c:pt idx="40">
                  <c:v>25414.0</c:v>
                </c:pt>
                <c:pt idx="41">
                  <c:v>25414.0</c:v>
                </c:pt>
                <c:pt idx="42">
                  <c:v>25414.0</c:v>
                </c:pt>
                <c:pt idx="43">
                  <c:v>25414.0</c:v>
                </c:pt>
                <c:pt idx="44">
                  <c:v>25414.0</c:v>
                </c:pt>
                <c:pt idx="45">
                  <c:v>25414.0</c:v>
                </c:pt>
                <c:pt idx="46">
                  <c:v>25414.0</c:v>
                </c:pt>
                <c:pt idx="47">
                  <c:v>25414.0</c:v>
                </c:pt>
                <c:pt idx="48">
                  <c:v>25414.0</c:v>
                </c:pt>
                <c:pt idx="49">
                  <c:v>25414.0</c:v>
                </c:pt>
                <c:pt idx="50">
                  <c:v>25414.0</c:v>
                </c:pt>
                <c:pt idx="51">
                  <c:v>25414.0</c:v>
                </c:pt>
                <c:pt idx="52">
                  <c:v>25414.0</c:v>
                </c:pt>
                <c:pt idx="53">
                  <c:v>25414.0</c:v>
                </c:pt>
                <c:pt idx="54">
                  <c:v>25414.0</c:v>
                </c:pt>
                <c:pt idx="55">
                  <c:v>25414.0</c:v>
                </c:pt>
                <c:pt idx="56">
                  <c:v>25414.0</c:v>
                </c:pt>
                <c:pt idx="57">
                  <c:v>25414.0</c:v>
                </c:pt>
                <c:pt idx="58">
                  <c:v>25414.0</c:v>
                </c:pt>
                <c:pt idx="59">
                  <c:v>25414.0</c:v>
                </c:pt>
                <c:pt idx="60">
                  <c:v>25414.0</c:v>
                </c:pt>
                <c:pt idx="61">
                  <c:v>25414.0</c:v>
                </c:pt>
                <c:pt idx="62">
                  <c:v>25414.0</c:v>
                </c:pt>
                <c:pt idx="63">
                  <c:v>25414.0</c:v>
                </c:pt>
                <c:pt idx="64">
                  <c:v>25414.0</c:v>
                </c:pt>
                <c:pt idx="65">
                  <c:v>25414.0</c:v>
                </c:pt>
                <c:pt idx="66">
                  <c:v>25414.0</c:v>
                </c:pt>
                <c:pt idx="67">
                  <c:v>25414.0</c:v>
                </c:pt>
                <c:pt idx="68">
                  <c:v>25414.0</c:v>
                </c:pt>
                <c:pt idx="69">
                  <c:v>25414.0</c:v>
                </c:pt>
                <c:pt idx="70">
                  <c:v>25414.0</c:v>
                </c:pt>
                <c:pt idx="71">
                  <c:v>25414.0</c:v>
                </c:pt>
                <c:pt idx="72">
                  <c:v>25414.0</c:v>
                </c:pt>
                <c:pt idx="73">
                  <c:v>7593.142857142856</c:v>
                </c:pt>
                <c:pt idx="74">
                  <c:v>7593.142857142856</c:v>
                </c:pt>
                <c:pt idx="75">
                  <c:v>7593.142857142856</c:v>
                </c:pt>
                <c:pt idx="76">
                  <c:v>7593.142857142856</c:v>
                </c:pt>
                <c:pt idx="77">
                  <c:v>7593.142857142856</c:v>
                </c:pt>
                <c:pt idx="78">
                  <c:v>7593.142857142856</c:v>
                </c:pt>
                <c:pt idx="79">
                  <c:v>7593.142857142856</c:v>
                </c:pt>
                <c:pt idx="80">
                  <c:v>7593.142857142856</c:v>
                </c:pt>
                <c:pt idx="81">
                  <c:v>7593.142857142856</c:v>
                </c:pt>
                <c:pt idx="82">
                  <c:v>7593.142857142856</c:v>
                </c:pt>
                <c:pt idx="83">
                  <c:v>7593.142857142856</c:v>
                </c:pt>
                <c:pt idx="84">
                  <c:v>7593.142857142856</c:v>
                </c:pt>
                <c:pt idx="85">
                  <c:v>7593.142857142856</c:v>
                </c:pt>
                <c:pt idx="86">
                  <c:v>7593.142857142856</c:v>
                </c:pt>
                <c:pt idx="87">
                  <c:v>7593.142857142856</c:v>
                </c:pt>
                <c:pt idx="88">
                  <c:v>7593.142857142856</c:v>
                </c:pt>
                <c:pt idx="89">
                  <c:v>9154.285714285714</c:v>
                </c:pt>
                <c:pt idx="90">
                  <c:v>9154.285714285714</c:v>
                </c:pt>
                <c:pt idx="91">
                  <c:v>9154.285714285714</c:v>
                </c:pt>
                <c:pt idx="92">
                  <c:v>9154.285714285714</c:v>
                </c:pt>
                <c:pt idx="93">
                  <c:v>9154.285714285714</c:v>
                </c:pt>
                <c:pt idx="94">
                  <c:v>9154.285714285714</c:v>
                </c:pt>
                <c:pt idx="95">
                  <c:v>9154.285714285714</c:v>
                </c:pt>
                <c:pt idx="96">
                  <c:v>9154.285714285714</c:v>
                </c:pt>
                <c:pt idx="97">
                  <c:v>9154.285714285714</c:v>
                </c:pt>
                <c:pt idx="98">
                  <c:v>9154.285714285714</c:v>
                </c:pt>
                <c:pt idx="99">
                  <c:v>9154.285714285714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283.3333333333333</c:v>
                </c:pt>
                <c:pt idx="40">
                  <c:v>283.3333333333333</c:v>
                </c:pt>
                <c:pt idx="41">
                  <c:v>283.3333333333333</c:v>
                </c:pt>
                <c:pt idx="42">
                  <c:v>283.3333333333333</c:v>
                </c:pt>
                <c:pt idx="43">
                  <c:v>283.3333333333333</c:v>
                </c:pt>
                <c:pt idx="44">
                  <c:v>283.3333333333333</c:v>
                </c:pt>
                <c:pt idx="45">
                  <c:v>283.3333333333333</c:v>
                </c:pt>
                <c:pt idx="46">
                  <c:v>283.3333333333333</c:v>
                </c:pt>
                <c:pt idx="47">
                  <c:v>283.3333333333333</c:v>
                </c:pt>
                <c:pt idx="48">
                  <c:v>283.3333333333333</c:v>
                </c:pt>
                <c:pt idx="49">
                  <c:v>283.3333333333333</c:v>
                </c:pt>
                <c:pt idx="50">
                  <c:v>283.3333333333333</c:v>
                </c:pt>
                <c:pt idx="51">
                  <c:v>283.3333333333333</c:v>
                </c:pt>
                <c:pt idx="52">
                  <c:v>283.3333333333333</c:v>
                </c:pt>
                <c:pt idx="53">
                  <c:v>283.3333333333333</c:v>
                </c:pt>
                <c:pt idx="54">
                  <c:v>283.3333333333333</c:v>
                </c:pt>
                <c:pt idx="55">
                  <c:v>283.3333333333333</c:v>
                </c:pt>
                <c:pt idx="56">
                  <c:v>283.3333333333333</c:v>
                </c:pt>
                <c:pt idx="57">
                  <c:v>283.3333333333333</c:v>
                </c:pt>
                <c:pt idx="58">
                  <c:v>283.3333333333333</c:v>
                </c:pt>
                <c:pt idx="59">
                  <c:v>283.3333333333333</c:v>
                </c:pt>
                <c:pt idx="60">
                  <c:v>283.3333333333333</c:v>
                </c:pt>
                <c:pt idx="61">
                  <c:v>283.3333333333333</c:v>
                </c:pt>
                <c:pt idx="62">
                  <c:v>283.3333333333333</c:v>
                </c:pt>
                <c:pt idx="63">
                  <c:v>283.3333333333333</c:v>
                </c:pt>
                <c:pt idx="64">
                  <c:v>283.3333333333333</c:v>
                </c:pt>
                <c:pt idx="65">
                  <c:v>283.3333333333333</c:v>
                </c:pt>
                <c:pt idx="66">
                  <c:v>283.3333333333333</c:v>
                </c:pt>
                <c:pt idx="67">
                  <c:v>283.3333333333333</c:v>
                </c:pt>
                <c:pt idx="68">
                  <c:v>283.3333333333333</c:v>
                </c:pt>
                <c:pt idx="69">
                  <c:v>283.3333333333333</c:v>
                </c:pt>
                <c:pt idx="70">
                  <c:v>283.3333333333333</c:v>
                </c:pt>
                <c:pt idx="71">
                  <c:v>283.3333333333333</c:v>
                </c:pt>
                <c:pt idx="72">
                  <c:v>283.3333333333333</c:v>
                </c:pt>
                <c:pt idx="73">
                  <c:v>5085.714285714285</c:v>
                </c:pt>
                <c:pt idx="74">
                  <c:v>5085.714285714285</c:v>
                </c:pt>
                <c:pt idx="75">
                  <c:v>5085.714285714285</c:v>
                </c:pt>
                <c:pt idx="76">
                  <c:v>5085.714285714285</c:v>
                </c:pt>
                <c:pt idx="77">
                  <c:v>5085.714285714285</c:v>
                </c:pt>
                <c:pt idx="78">
                  <c:v>5085.714285714285</c:v>
                </c:pt>
                <c:pt idx="79">
                  <c:v>5085.714285714285</c:v>
                </c:pt>
                <c:pt idx="80">
                  <c:v>5085.714285714285</c:v>
                </c:pt>
                <c:pt idx="81">
                  <c:v>5085.714285714285</c:v>
                </c:pt>
                <c:pt idx="82">
                  <c:v>5085.714285714285</c:v>
                </c:pt>
                <c:pt idx="83">
                  <c:v>5085.714285714285</c:v>
                </c:pt>
                <c:pt idx="84">
                  <c:v>5085.714285714285</c:v>
                </c:pt>
                <c:pt idx="85">
                  <c:v>5085.714285714285</c:v>
                </c:pt>
                <c:pt idx="86">
                  <c:v>5085.714285714285</c:v>
                </c:pt>
                <c:pt idx="87">
                  <c:v>5085.714285714285</c:v>
                </c:pt>
                <c:pt idx="88">
                  <c:v>5085.714285714285</c:v>
                </c:pt>
                <c:pt idx="89">
                  <c:v>18651.42857142857</c:v>
                </c:pt>
                <c:pt idx="90">
                  <c:v>18651.42857142857</c:v>
                </c:pt>
                <c:pt idx="91">
                  <c:v>18651.42857142857</c:v>
                </c:pt>
                <c:pt idx="92">
                  <c:v>18651.42857142857</c:v>
                </c:pt>
                <c:pt idx="93">
                  <c:v>18651.42857142857</c:v>
                </c:pt>
                <c:pt idx="94">
                  <c:v>18651.42857142857</c:v>
                </c:pt>
                <c:pt idx="95">
                  <c:v>18651.42857142857</c:v>
                </c:pt>
                <c:pt idx="96">
                  <c:v>18651.42857142857</c:v>
                </c:pt>
                <c:pt idx="97">
                  <c:v>18651.42857142857</c:v>
                </c:pt>
                <c:pt idx="98">
                  <c:v>18651.42857142857</c:v>
                </c:pt>
                <c:pt idx="99">
                  <c:v>18651.42857142857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2905288"/>
        <c:axId val="20229086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25222.65168125647</c:v>
                </c:pt>
                <c:pt idx="1">
                  <c:v>25222.65168125647</c:v>
                </c:pt>
                <c:pt idx="2">
                  <c:v>25222.65168125647</c:v>
                </c:pt>
                <c:pt idx="3">
                  <c:v>25222.65168125647</c:v>
                </c:pt>
                <c:pt idx="4">
                  <c:v>25222.65168125647</c:v>
                </c:pt>
                <c:pt idx="5">
                  <c:v>25222.65168125647</c:v>
                </c:pt>
                <c:pt idx="6">
                  <c:v>25222.65168125647</c:v>
                </c:pt>
                <c:pt idx="7">
                  <c:v>25222.65168125647</c:v>
                </c:pt>
                <c:pt idx="8">
                  <c:v>25222.65168125647</c:v>
                </c:pt>
                <c:pt idx="9">
                  <c:v>25222.65168125647</c:v>
                </c:pt>
                <c:pt idx="10">
                  <c:v>25222.65168125647</c:v>
                </c:pt>
                <c:pt idx="11">
                  <c:v>25222.65168125647</c:v>
                </c:pt>
                <c:pt idx="12">
                  <c:v>25222.65168125647</c:v>
                </c:pt>
                <c:pt idx="13">
                  <c:v>25222.65168125647</c:v>
                </c:pt>
                <c:pt idx="14">
                  <c:v>25222.65168125647</c:v>
                </c:pt>
                <c:pt idx="15">
                  <c:v>25222.65168125647</c:v>
                </c:pt>
                <c:pt idx="16">
                  <c:v>25222.65168125647</c:v>
                </c:pt>
                <c:pt idx="17">
                  <c:v>25222.65168125647</c:v>
                </c:pt>
                <c:pt idx="18">
                  <c:v>25222.65168125647</c:v>
                </c:pt>
                <c:pt idx="19">
                  <c:v>25222.65168125647</c:v>
                </c:pt>
                <c:pt idx="20">
                  <c:v>25222.65168125647</c:v>
                </c:pt>
                <c:pt idx="21">
                  <c:v>25222.65168125647</c:v>
                </c:pt>
                <c:pt idx="22">
                  <c:v>25222.65168125647</c:v>
                </c:pt>
                <c:pt idx="23">
                  <c:v>25222.65168125647</c:v>
                </c:pt>
                <c:pt idx="24">
                  <c:v>25222.65168125647</c:v>
                </c:pt>
                <c:pt idx="25">
                  <c:v>25222.65168125647</c:v>
                </c:pt>
                <c:pt idx="26">
                  <c:v>25222.65168125647</c:v>
                </c:pt>
                <c:pt idx="27">
                  <c:v>25222.65168125647</c:v>
                </c:pt>
                <c:pt idx="28">
                  <c:v>25222.65168125647</c:v>
                </c:pt>
                <c:pt idx="29">
                  <c:v>25222.65168125647</c:v>
                </c:pt>
                <c:pt idx="30">
                  <c:v>25222.65168125647</c:v>
                </c:pt>
                <c:pt idx="31">
                  <c:v>25222.65168125647</c:v>
                </c:pt>
                <c:pt idx="32">
                  <c:v>25222.65168125647</c:v>
                </c:pt>
                <c:pt idx="33">
                  <c:v>25222.65168125647</c:v>
                </c:pt>
                <c:pt idx="34">
                  <c:v>25222.65168125647</c:v>
                </c:pt>
                <c:pt idx="35">
                  <c:v>25222.65168125647</c:v>
                </c:pt>
                <c:pt idx="36">
                  <c:v>25222.65168125647</c:v>
                </c:pt>
                <c:pt idx="37">
                  <c:v>25222.65168125647</c:v>
                </c:pt>
                <c:pt idx="38">
                  <c:v>25222.65168125647</c:v>
                </c:pt>
                <c:pt idx="39">
                  <c:v>25222.65168125647</c:v>
                </c:pt>
                <c:pt idx="40">
                  <c:v>25222.65168125647</c:v>
                </c:pt>
                <c:pt idx="41">
                  <c:v>25222.65168125647</c:v>
                </c:pt>
                <c:pt idx="42">
                  <c:v>25222.65168125647</c:v>
                </c:pt>
                <c:pt idx="43">
                  <c:v>25222.65168125647</c:v>
                </c:pt>
                <c:pt idx="44">
                  <c:v>25222.65168125647</c:v>
                </c:pt>
                <c:pt idx="45">
                  <c:v>25222.65168125647</c:v>
                </c:pt>
                <c:pt idx="46">
                  <c:v>25222.65168125647</c:v>
                </c:pt>
                <c:pt idx="47">
                  <c:v>25222.65168125647</c:v>
                </c:pt>
                <c:pt idx="48">
                  <c:v>25222.65168125647</c:v>
                </c:pt>
                <c:pt idx="49">
                  <c:v>25222.65168125647</c:v>
                </c:pt>
                <c:pt idx="50">
                  <c:v>25222.65168125647</c:v>
                </c:pt>
                <c:pt idx="51">
                  <c:v>25222.65168125647</c:v>
                </c:pt>
                <c:pt idx="52">
                  <c:v>25222.65168125647</c:v>
                </c:pt>
                <c:pt idx="53">
                  <c:v>25222.65168125647</c:v>
                </c:pt>
                <c:pt idx="54">
                  <c:v>25222.65168125647</c:v>
                </c:pt>
                <c:pt idx="55">
                  <c:v>25222.65168125647</c:v>
                </c:pt>
                <c:pt idx="56">
                  <c:v>25222.65168125647</c:v>
                </c:pt>
                <c:pt idx="57">
                  <c:v>25222.65168125647</c:v>
                </c:pt>
                <c:pt idx="58">
                  <c:v>25222.65168125647</c:v>
                </c:pt>
                <c:pt idx="59">
                  <c:v>25222.65168125647</c:v>
                </c:pt>
                <c:pt idx="60">
                  <c:v>25222.65168125647</c:v>
                </c:pt>
                <c:pt idx="61">
                  <c:v>25222.65168125647</c:v>
                </c:pt>
                <c:pt idx="62">
                  <c:v>25222.65168125647</c:v>
                </c:pt>
                <c:pt idx="63">
                  <c:v>25222.65168125647</c:v>
                </c:pt>
                <c:pt idx="64">
                  <c:v>25222.65168125647</c:v>
                </c:pt>
                <c:pt idx="65">
                  <c:v>25222.65168125647</c:v>
                </c:pt>
                <c:pt idx="66">
                  <c:v>25222.65168125647</c:v>
                </c:pt>
                <c:pt idx="67">
                  <c:v>25222.65168125647</c:v>
                </c:pt>
                <c:pt idx="68">
                  <c:v>25222.65168125647</c:v>
                </c:pt>
                <c:pt idx="69">
                  <c:v>25222.65168125647</c:v>
                </c:pt>
                <c:pt idx="70">
                  <c:v>25222.65168125647</c:v>
                </c:pt>
                <c:pt idx="71">
                  <c:v>25222.65168125647</c:v>
                </c:pt>
                <c:pt idx="72">
                  <c:v>25222.65168125647</c:v>
                </c:pt>
                <c:pt idx="73">
                  <c:v>25222.65168125648</c:v>
                </c:pt>
                <c:pt idx="74">
                  <c:v>25222.65168125648</c:v>
                </c:pt>
                <c:pt idx="75">
                  <c:v>25222.65168125648</c:v>
                </c:pt>
                <c:pt idx="76">
                  <c:v>25222.65168125648</c:v>
                </c:pt>
                <c:pt idx="77">
                  <c:v>25222.65168125648</c:v>
                </c:pt>
                <c:pt idx="78">
                  <c:v>25222.65168125648</c:v>
                </c:pt>
                <c:pt idx="79">
                  <c:v>25222.65168125648</c:v>
                </c:pt>
                <c:pt idx="80">
                  <c:v>25222.65168125648</c:v>
                </c:pt>
                <c:pt idx="81">
                  <c:v>25222.65168125648</c:v>
                </c:pt>
                <c:pt idx="82">
                  <c:v>25222.65168125648</c:v>
                </c:pt>
                <c:pt idx="83">
                  <c:v>25222.65168125648</c:v>
                </c:pt>
                <c:pt idx="84">
                  <c:v>25222.65168125648</c:v>
                </c:pt>
                <c:pt idx="85">
                  <c:v>25222.65168125648</c:v>
                </c:pt>
                <c:pt idx="86">
                  <c:v>25222.65168125648</c:v>
                </c:pt>
                <c:pt idx="87">
                  <c:v>25222.65168125648</c:v>
                </c:pt>
                <c:pt idx="88">
                  <c:v>25222.65168125648</c:v>
                </c:pt>
                <c:pt idx="89">
                  <c:v>25221.88695467251</c:v>
                </c:pt>
                <c:pt idx="90">
                  <c:v>25221.88695467251</c:v>
                </c:pt>
                <c:pt idx="91">
                  <c:v>25221.88695467251</c:v>
                </c:pt>
                <c:pt idx="92">
                  <c:v>25221.88695467251</c:v>
                </c:pt>
                <c:pt idx="93">
                  <c:v>25221.88695467251</c:v>
                </c:pt>
                <c:pt idx="94">
                  <c:v>25221.88695467251</c:v>
                </c:pt>
                <c:pt idx="95">
                  <c:v>25221.88695467251</c:v>
                </c:pt>
                <c:pt idx="96">
                  <c:v>25221.88695467251</c:v>
                </c:pt>
                <c:pt idx="97">
                  <c:v>25221.88695467251</c:v>
                </c:pt>
                <c:pt idx="98">
                  <c:v>25221.88695467251</c:v>
                </c:pt>
                <c:pt idx="99">
                  <c:v>25221.88695467251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905288"/>
        <c:axId val="20229086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35345.7648026488</c:v>
                </c:pt>
                <c:pt idx="8">
                  <c:v>35804.53719752748</c:v>
                </c:pt>
                <c:pt idx="9">
                  <c:v>36263.30959240614</c:v>
                </c:pt>
                <c:pt idx="10">
                  <c:v>36722.08198728482</c:v>
                </c:pt>
                <c:pt idx="11">
                  <c:v>37180.8543821635</c:v>
                </c:pt>
                <c:pt idx="12">
                  <c:v>37639.62677704217</c:v>
                </c:pt>
                <c:pt idx="13">
                  <c:v>38098.39917192085</c:v>
                </c:pt>
                <c:pt idx="14">
                  <c:v>38557.17156679952</c:v>
                </c:pt>
                <c:pt idx="15">
                  <c:v>39015.9439616782</c:v>
                </c:pt>
                <c:pt idx="16">
                  <c:v>39474.71635655687</c:v>
                </c:pt>
                <c:pt idx="17">
                  <c:v>39933.48875143554</c:v>
                </c:pt>
                <c:pt idx="18">
                  <c:v>40392.26114631422</c:v>
                </c:pt>
                <c:pt idx="19">
                  <c:v>40851.03354119289</c:v>
                </c:pt>
                <c:pt idx="20">
                  <c:v>41309.80593607157</c:v>
                </c:pt>
                <c:pt idx="21">
                  <c:v>41768.57833095024</c:v>
                </c:pt>
                <c:pt idx="22">
                  <c:v>42227.35072582891</c:v>
                </c:pt>
                <c:pt idx="23">
                  <c:v>42686.12312070759</c:v>
                </c:pt>
                <c:pt idx="24">
                  <c:v>43144.89551558626</c:v>
                </c:pt>
                <c:pt idx="25">
                  <c:v>43603.66791046494</c:v>
                </c:pt>
                <c:pt idx="26">
                  <c:v>44062.44030534361</c:v>
                </c:pt>
                <c:pt idx="27">
                  <c:v>44521.21270022228</c:v>
                </c:pt>
                <c:pt idx="28">
                  <c:v>44979.98509510095</c:v>
                </c:pt>
                <c:pt idx="29">
                  <c:v>45438.75748997963</c:v>
                </c:pt>
                <c:pt idx="30">
                  <c:v>45897.5298848583</c:v>
                </c:pt>
                <c:pt idx="31">
                  <c:v>46356.30227973698</c:v>
                </c:pt>
                <c:pt idx="32">
                  <c:v>46815.07467461566</c:v>
                </c:pt>
                <c:pt idx="33">
                  <c:v>47273.84706949433</c:v>
                </c:pt>
                <c:pt idx="34">
                  <c:v>47732.61946437301</c:v>
                </c:pt>
                <c:pt idx="35">
                  <c:v>48191.39185925168</c:v>
                </c:pt>
                <c:pt idx="36">
                  <c:v>48650.16425413035</c:v>
                </c:pt>
                <c:pt idx="37">
                  <c:v>49108.93664900902</c:v>
                </c:pt>
                <c:pt idx="38">
                  <c:v>49567.70904388771</c:v>
                </c:pt>
                <c:pt idx="39">
                  <c:v>50026.48143876638</c:v>
                </c:pt>
                <c:pt idx="40">
                  <c:v>50485.25383364505</c:v>
                </c:pt>
                <c:pt idx="41">
                  <c:v>50944.02622852373</c:v>
                </c:pt>
                <c:pt idx="42">
                  <c:v>51402.7986234024</c:v>
                </c:pt>
                <c:pt idx="43">
                  <c:v>51861.57101828107</c:v>
                </c:pt>
                <c:pt idx="44">
                  <c:v>53939.16604473145</c:v>
                </c:pt>
                <c:pt idx="45">
                  <c:v>56556.36861503905</c:v>
                </c:pt>
                <c:pt idx="46">
                  <c:v>59173.57118534666</c:v>
                </c:pt>
                <c:pt idx="47">
                  <c:v>61790.77375565428</c:v>
                </c:pt>
                <c:pt idx="48">
                  <c:v>64407.97632596188</c:v>
                </c:pt>
                <c:pt idx="49">
                  <c:v>67025.1788962695</c:v>
                </c:pt>
                <c:pt idx="50">
                  <c:v>69642.3814665771</c:v>
                </c:pt>
                <c:pt idx="51">
                  <c:v>72259.5840368847</c:v>
                </c:pt>
                <c:pt idx="52">
                  <c:v>74876.78660719233</c:v>
                </c:pt>
                <c:pt idx="53">
                  <c:v>77493.98917749993</c:v>
                </c:pt>
                <c:pt idx="54">
                  <c:v>80111.19174780754</c:v>
                </c:pt>
                <c:pt idx="55">
                  <c:v>82728.39431811515</c:v>
                </c:pt>
                <c:pt idx="56">
                  <c:v>85345.59688842276</c:v>
                </c:pt>
                <c:pt idx="57">
                  <c:v>87962.79945873038</c:v>
                </c:pt>
                <c:pt idx="58">
                  <c:v>90580.00202903797</c:v>
                </c:pt>
                <c:pt idx="59">
                  <c:v>93197.2045993456</c:v>
                </c:pt>
                <c:pt idx="60">
                  <c:v>95814.4071696532</c:v>
                </c:pt>
                <c:pt idx="61">
                  <c:v>98431.6097399608</c:v>
                </c:pt>
                <c:pt idx="62">
                  <c:v>101048.8123102684</c:v>
                </c:pt>
                <c:pt idx="63">
                  <c:v>103666.014880576</c:v>
                </c:pt>
                <c:pt idx="64">
                  <c:v>106283.2174508836</c:v>
                </c:pt>
                <c:pt idx="65">
                  <c:v>108900.4200211913</c:v>
                </c:pt>
                <c:pt idx="66">
                  <c:v>111517.6225914989</c:v>
                </c:pt>
                <c:pt idx="67">
                  <c:v>114134.8251618065</c:v>
                </c:pt>
                <c:pt idx="68">
                  <c:v>116752.0277321141</c:v>
                </c:pt>
                <c:pt idx="69">
                  <c:v>124764.7856574676</c:v>
                </c:pt>
                <c:pt idx="70">
                  <c:v>134576.0620345031</c:v>
                </c:pt>
                <c:pt idx="71">
                  <c:v>144387.3384115387</c:v>
                </c:pt>
                <c:pt idx="72">
                  <c:v>154198.6147885742</c:v>
                </c:pt>
                <c:pt idx="73">
                  <c:v>164009.8911656097</c:v>
                </c:pt>
                <c:pt idx="74">
                  <c:v>173821.1675426452</c:v>
                </c:pt>
                <c:pt idx="75">
                  <c:v>183632.4439196807</c:v>
                </c:pt>
                <c:pt idx="76">
                  <c:v>193443.7202967162</c:v>
                </c:pt>
                <c:pt idx="77">
                  <c:v>203254.9966737517</c:v>
                </c:pt>
                <c:pt idx="78">
                  <c:v>213066.2730507872</c:v>
                </c:pt>
                <c:pt idx="79">
                  <c:v>222877.5494278228</c:v>
                </c:pt>
                <c:pt idx="80">
                  <c:v>232688.8258048582</c:v>
                </c:pt>
                <c:pt idx="81">
                  <c:v>242500.1021818938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05288"/>
        <c:axId val="2022908632"/>
      </c:scatterChart>
      <c:catAx>
        <c:axId val="20229052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2908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22908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29052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1331.074035437707</c:v>
                </c:pt>
                <c:pt idx="1">
                  <c:v>1331.074035437707</c:v>
                </c:pt>
                <c:pt idx="2">
                  <c:v>1331.074035437707</c:v>
                </c:pt>
                <c:pt idx="3">
                  <c:v>1331.074035437707</c:v>
                </c:pt>
                <c:pt idx="4">
                  <c:v>1331.074035437707</c:v>
                </c:pt>
                <c:pt idx="5">
                  <c:v>1331.074035437707</c:v>
                </c:pt>
                <c:pt idx="6">
                  <c:v>1331.074035437707</c:v>
                </c:pt>
                <c:pt idx="7">
                  <c:v>1331.074035437707</c:v>
                </c:pt>
                <c:pt idx="8">
                  <c:v>1331.074035437707</c:v>
                </c:pt>
                <c:pt idx="9">
                  <c:v>1331.074035437707</c:v>
                </c:pt>
                <c:pt idx="10">
                  <c:v>1331.074035437707</c:v>
                </c:pt>
                <c:pt idx="11">
                  <c:v>1331.074035437707</c:v>
                </c:pt>
                <c:pt idx="12">
                  <c:v>1331.074035437707</c:v>
                </c:pt>
                <c:pt idx="13">
                  <c:v>1331.074035437707</c:v>
                </c:pt>
                <c:pt idx="14">
                  <c:v>1331.074035437707</c:v>
                </c:pt>
                <c:pt idx="15">
                  <c:v>1331.074035437707</c:v>
                </c:pt>
                <c:pt idx="16">
                  <c:v>1331.074035437707</c:v>
                </c:pt>
                <c:pt idx="17">
                  <c:v>1331.074035437707</c:v>
                </c:pt>
                <c:pt idx="18">
                  <c:v>1331.074035437707</c:v>
                </c:pt>
                <c:pt idx="19">
                  <c:v>1331.074035437707</c:v>
                </c:pt>
                <c:pt idx="20">
                  <c:v>1340.386691029374</c:v>
                </c:pt>
                <c:pt idx="21">
                  <c:v>1377.63731339604</c:v>
                </c:pt>
                <c:pt idx="22">
                  <c:v>1414.887935762707</c:v>
                </c:pt>
                <c:pt idx="23">
                  <c:v>1452.138558129373</c:v>
                </c:pt>
                <c:pt idx="24">
                  <c:v>1489.38918049604</c:v>
                </c:pt>
                <c:pt idx="25">
                  <c:v>1526.639802862706</c:v>
                </c:pt>
                <c:pt idx="26">
                  <c:v>1563.890425229373</c:v>
                </c:pt>
                <c:pt idx="27">
                  <c:v>1601.141047596039</c:v>
                </c:pt>
                <c:pt idx="28">
                  <c:v>1638.391669962706</c:v>
                </c:pt>
                <c:pt idx="29">
                  <c:v>1675.642292329373</c:v>
                </c:pt>
                <c:pt idx="30">
                  <c:v>1712.892914696039</c:v>
                </c:pt>
                <c:pt idx="31">
                  <c:v>1750.143537062706</c:v>
                </c:pt>
                <c:pt idx="32">
                  <c:v>1787.394159429372</c:v>
                </c:pt>
                <c:pt idx="33">
                  <c:v>1824.644781796039</c:v>
                </c:pt>
                <c:pt idx="34">
                  <c:v>1861.895404162705</c:v>
                </c:pt>
                <c:pt idx="35">
                  <c:v>1899.146026529372</c:v>
                </c:pt>
                <c:pt idx="36">
                  <c:v>1936.396648896039</c:v>
                </c:pt>
                <c:pt idx="37">
                  <c:v>1973.647271262705</c:v>
                </c:pt>
                <c:pt idx="38">
                  <c:v>2010.897893629372</c:v>
                </c:pt>
                <c:pt idx="39">
                  <c:v>2048.148515996038</c:v>
                </c:pt>
                <c:pt idx="40">
                  <c:v>2085.399138362705</c:v>
                </c:pt>
                <c:pt idx="41">
                  <c:v>2122.649760729371</c:v>
                </c:pt>
                <c:pt idx="42">
                  <c:v>2159.900383096038</c:v>
                </c:pt>
                <c:pt idx="43">
                  <c:v>2197.151005462704</c:v>
                </c:pt>
                <c:pt idx="44">
                  <c:v>2234.401627829371</c:v>
                </c:pt>
                <c:pt idx="45">
                  <c:v>2271.652250196038</c:v>
                </c:pt>
                <c:pt idx="46">
                  <c:v>2308.902872562704</c:v>
                </c:pt>
                <c:pt idx="47">
                  <c:v>2346.153494929371</c:v>
                </c:pt>
                <c:pt idx="48">
                  <c:v>2383.404117296037</c:v>
                </c:pt>
                <c:pt idx="49">
                  <c:v>2420.654739662704</c:v>
                </c:pt>
                <c:pt idx="50">
                  <c:v>2457.90536202937</c:v>
                </c:pt>
                <c:pt idx="51">
                  <c:v>2495.155984396037</c:v>
                </c:pt>
                <c:pt idx="52">
                  <c:v>2532.406606762704</c:v>
                </c:pt>
                <c:pt idx="53">
                  <c:v>2569.65722912937</c:v>
                </c:pt>
                <c:pt idx="54">
                  <c:v>2606.907851496037</c:v>
                </c:pt>
                <c:pt idx="55">
                  <c:v>2644.158473862703</c:v>
                </c:pt>
                <c:pt idx="56">
                  <c:v>2681.40909622937</c:v>
                </c:pt>
                <c:pt idx="57">
                  <c:v>2680.478286959709</c:v>
                </c:pt>
                <c:pt idx="58">
                  <c:v>2666.820333811271</c:v>
                </c:pt>
                <c:pt idx="59">
                  <c:v>2653.162380662835</c:v>
                </c:pt>
                <c:pt idx="60">
                  <c:v>2639.504427514398</c:v>
                </c:pt>
                <c:pt idx="61">
                  <c:v>2625.846474365961</c:v>
                </c:pt>
                <c:pt idx="62">
                  <c:v>2612.188521217524</c:v>
                </c:pt>
                <c:pt idx="63">
                  <c:v>2598.530568069088</c:v>
                </c:pt>
                <c:pt idx="64">
                  <c:v>2584.872614920651</c:v>
                </c:pt>
                <c:pt idx="65">
                  <c:v>2571.214661772214</c:v>
                </c:pt>
                <c:pt idx="66">
                  <c:v>2557.556708623777</c:v>
                </c:pt>
                <c:pt idx="67">
                  <c:v>2543.89875547534</c:v>
                </c:pt>
                <c:pt idx="68">
                  <c:v>2530.240802326903</c:v>
                </c:pt>
                <c:pt idx="69">
                  <c:v>2516.582849178466</c:v>
                </c:pt>
                <c:pt idx="70">
                  <c:v>2502.92489603003</c:v>
                </c:pt>
                <c:pt idx="71">
                  <c:v>2489.266942881593</c:v>
                </c:pt>
                <c:pt idx="72">
                  <c:v>2475.608989733156</c:v>
                </c:pt>
                <c:pt idx="73">
                  <c:v>2461.95103658472</c:v>
                </c:pt>
                <c:pt idx="74">
                  <c:v>2448.293083436282</c:v>
                </c:pt>
                <c:pt idx="75">
                  <c:v>2434.635130287845</c:v>
                </c:pt>
                <c:pt idx="76">
                  <c:v>2420.977177139408</c:v>
                </c:pt>
                <c:pt idx="77">
                  <c:v>2407.319223990971</c:v>
                </c:pt>
                <c:pt idx="78">
                  <c:v>2393.661270842534</c:v>
                </c:pt>
                <c:pt idx="79">
                  <c:v>2380.003317694098</c:v>
                </c:pt>
                <c:pt idx="80">
                  <c:v>2366.345364545661</c:v>
                </c:pt>
                <c:pt idx="81">
                  <c:v>2352.687411397224</c:v>
                </c:pt>
                <c:pt idx="82">
                  <c:v>2301.173750332507</c:v>
                </c:pt>
                <c:pt idx="83">
                  <c:v>2237.041519962365</c:v>
                </c:pt>
                <c:pt idx="84">
                  <c:v>2172.909289592222</c:v>
                </c:pt>
                <c:pt idx="85">
                  <c:v>2108.77705922208</c:v>
                </c:pt>
                <c:pt idx="86">
                  <c:v>2044.644828851936</c:v>
                </c:pt>
                <c:pt idx="87">
                  <c:v>1980.512598481793</c:v>
                </c:pt>
                <c:pt idx="88">
                  <c:v>1916.380368111651</c:v>
                </c:pt>
                <c:pt idx="89">
                  <c:v>1852.248137741508</c:v>
                </c:pt>
                <c:pt idx="90">
                  <c:v>1788.115907371365</c:v>
                </c:pt>
                <c:pt idx="91">
                  <c:v>1723.983677001222</c:v>
                </c:pt>
                <c:pt idx="92">
                  <c:v>1659.851446631079</c:v>
                </c:pt>
                <c:pt idx="93">
                  <c:v>1595.719216260936</c:v>
                </c:pt>
                <c:pt idx="94">
                  <c:v>1531.586985890794</c:v>
                </c:pt>
                <c:pt idx="95">
                  <c:v>1483.487813113186</c:v>
                </c:pt>
                <c:pt idx="96">
                  <c:v>1483.487813113186</c:v>
                </c:pt>
                <c:pt idx="97">
                  <c:v>1483.487813113186</c:v>
                </c:pt>
                <c:pt idx="98">
                  <c:v>1483.487813113186</c:v>
                </c:pt>
                <c:pt idx="99">
                  <c:v>1483.487813113186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21.0</c:v>
                </c:pt>
                <c:pt idx="12">
                  <c:v>21.0</c:v>
                </c:pt>
                <c:pt idx="13">
                  <c:v>21.0</c:v>
                </c:pt>
                <c:pt idx="14">
                  <c:v>21.0</c:v>
                </c:pt>
                <c:pt idx="15">
                  <c:v>21.0</c:v>
                </c:pt>
                <c:pt idx="16">
                  <c:v>21.0</c:v>
                </c:pt>
                <c:pt idx="17">
                  <c:v>21.0</c:v>
                </c:pt>
                <c:pt idx="18">
                  <c:v>21.0</c:v>
                </c:pt>
                <c:pt idx="19">
                  <c:v>21.0</c:v>
                </c:pt>
                <c:pt idx="20">
                  <c:v>29.35159817351598</c:v>
                </c:pt>
                <c:pt idx="21">
                  <c:v>62.7579908675799</c:v>
                </c:pt>
                <c:pt idx="22">
                  <c:v>96.16438356164383</c:v>
                </c:pt>
                <c:pt idx="23">
                  <c:v>129.5707762557078</c:v>
                </c:pt>
                <c:pt idx="24">
                  <c:v>162.9771689497717</c:v>
                </c:pt>
                <c:pt idx="25">
                  <c:v>196.3835616438356</c:v>
                </c:pt>
                <c:pt idx="26">
                  <c:v>229.7899543378995</c:v>
                </c:pt>
                <c:pt idx="27">
                  <c:v>263.1963470319635</c:v>
                </c:pt>
                <c:pt idx="28">
                  <c:v>296.6027397260274</c:v>
                </c:pt>
                <c:pt idx="29">
                  <c:v>330.0091324200913</c:v>
                </c:pt>
                <c:pt idx="30">
                  <c:v>363.4155251141552</c:v>
                </c:pt>
                <c:pt idx="31">
                  <c:v>396.8219178082192</c:v>
                </c:pt>
                <c:pt idx="32">
                  <c:v>430.2283105022831</c:v>
                </c:pt>
                <c:pt idx="33">
                  <c:v>463.634703196347</c:v>
                </c:pt>
                <c:pt idx="34">
                  <c:v>497.041095890411</c:v>
                </c:pt>
                <c:pt idx="35">
                  <c:v>530.4474885844749</c:v>
                </c:pt>
                <c:pt idx="36">
                  <c:v>563.8538812785387</c:v>
                </c:pt>
                <c:pt idx="37">
                  <c:v>597.2602739726027</c:v>
                </c:pt>
                <c:pt idx="38">
                  <c:v>630.6666666666666</c:v>
                </c:pt>
                <c:pt idx="39">
                  <c:v>664.0730593607305</c:v>
                </c:pt>
                <c:pt idx="40">
                  <c:v>697.4794520547944</c:v>
                </c:pt>
                <c:pt idx="41">
                  <c:v>730.8858447488584</c:v>
                </c:pt>
                <c:pt idx="42">
                  <c:v>764.2922374429223</c:v>
                </c:pt>
                <c:pt idx="43">
                  <c:v>797.6986301369862</c:v>
                </c:pt>
                <c:pt idx="44">
                  <c:v>831.1050228310502</c:v>
                </c:pt>
                <c:pt idx="45">
                  <c:v>864.5114155251141</c:v>
                </c:pt>
                <c:pt idx="46">
                  <c:v>897.917808219178</c:v>
                </c:pt>
                <c:pt idx="47">
                  <c:v>931.3242009132418</c:v>
                </c:pt>
                <c:pt idx="48">
                  <c:v>964.7305936073058</c:v>
                </c:pt>
                <c:pt idx="49">
                  <c:v>998.13698630137</c:v>
                </c:pt>
                <c:pt idx="50">
                  <c:v>1031.543378995434</c:v>
                </c:pt>
                <c:pt idx="51">
                  <c:v>1064.949771689498</c:v>
                </c:pt>
                <c:pt idx="52">
                  <c:v>1098.356164383562</c:v>
                </c:pt>
                <c:pt idx="53">
                  <c:v>1131.762557077625</c:v>
                </c:pt>
                <c:pt idx="54">
                  <c:v>1165.16894977169</c:v>
                </c:pt>
                <c:pt idx="55">
                  <c:v>1198.575342465753</c:v>
                </c:pt>
                <c:pt idx="56">
                  <c:v>1231.981735159817</c:v>
                </c:pt>
                <c:pt idx="57">
                  <c:v>1467.923333333333</c:v>
                </c:pt>
                <c:pt idx="58">
                  <c:v>1771.376666666667</c:v>
                </c:pt>
                <c:pt idx="59">
                  <c:v>2074.83</c:v>
                </c:pt>
                <c:pt idx="60">
                  <c:v>2378.283333333333</c:v>
                </c:pt>
                <c:pt idx="61">
                  <c:v>2681.736666666667</c:v>
                </c:pt>
                <c:pt idx="62">
                  <c:v>2985.19</c:v>
                </c:pt>
                <c:pt idx="63">
                  <c:v>3288.643333333333</c:v>
                </c:pt>
                <c:pt idx="64">
                  <c:v>3592.096666666666</c:v>
                </c:pt>
                <c:pt idx="65">
                  <c:v>3895.549999999999</c:v>
                </c:pt>
                <c:pt idx="66">
                  <c:v>4199.003333333333</c:v>
                </c:pt>
                <c:pt idx="67">
                  <c:v>4502.456666666666</c:v>
                </c:pt>
                <c:pt idx="68">
                  <c:v>4805.91</c:v>
                </c:pt>
                <c:pt idx="69">
                  <c:v>5109.363333333334</c:v>
                </c:pt>
                <c:pt idx="70">
                  <c:v>5412.816666666666</c:v>
                </c:pt>
                <c:pt idx="71">
                  <c:v>5716.27</c:v>
                </c:pt>
                <c:pt idx="72">
                  <c:v>6019.723333333333</c:v>
                </c:pt>
                <c:pt idx="73">
                  <c:v>6323.176666666666</c:v>
                </c:pt>
                <c:pt idx="74">
                  <c:v>6626.63</c:v>
                </c:pt>
                <c:pt idx="75">
                  <c:v>6930.083333333333</c:v>
                </c:pt>
                <c:pt idx="76">
                  <c:v>7233.536666666665</c:v>
                </c:pt>
                <c:pt idx="77">
                  <c:v>7536.989999999999</c:v>
                </c:pt>
                <c:pt idx="78">
                  <c:v>7840.443333333333</c:v>
                </c:pt>
                <c:pt idx="79">
                  <c:v>8143.896666666665</c:v>
                </c:pt>
                <c:pt idx="80">
                  <c:v>8447.35</c:v>
                </c:pt>
                <c:pt idx="81">
                  <c:v>8750.803333333333</c:v>
                </c:pt>
                <c:pt idx="82">
                  <c:v>9334.835978835977</c:v>
                </c:pt>
                <c:pt idx="83">
                  <c:v>10012.3950617284</c:v>
                </c:pt>
                <c:pt idx="84">
                  <c:v>10689.95414462081</c:v>
                </c:pt>
                <c:pt idx="85">
                  <c:v>11367.51322751323</c:v>
                </c:pt>
                <c:pt idx="86">
                  <c:v>12045.07231040564</c:v>
                </c:pt>
                <c:pt idx="87">
                  <c:v>12722.63139329806</c:v>
                </c:pt>
                <c:pt idx="88">
                  <c:v>13400.19047619048</c:v>
                </c:pt>
                <c:pt idx="89">
                  <c:v>14077.7495590829</c:v>
                </c:pt>
                <c:pt idx="90">
                  <c:v>14755.30864197531</c:v>
                </c:pt>
                <c:pt idx="91">
                  <c:v>15432.86772486772</c:v>
                </c:pt>
                <c:pt idx="92">
                  <c:v>16110.42680776014</c:v>
                </c:pt>
                <c:pt idx="93">
                  <c:v>16787.98589065255</c:v>
                </c:pt>
                <c:pt idx="94">
                  <c:v>17465.54497354497</c:v>
                </c:pt>
                <c:pt idx="95">
                  <c:v>17973.71428571428</c:v>
                </c:pt>
                <c:pt idx="96">
                  <c:v>17973.71428571428</c:v>
                </c:pt>
                <c:pt idx="97">
                  <c:v>17973.71428571428</c:v>
                </c:pt>
                <c:pt idx="98">
                  <c:v>17973.71428571428</c:v>
                </c:pt>
                <c:pt idx="99">
                  <c:v>17973.71428571428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488.3958125289043</c:v>
                </c:pt>
                <c:pt idx="1">
                  <c:v>488.3958125289043</c:v>
                </c:pt>
                <c:pt idx="2">
                  <c:v>488.3958125289043</c:v>
                </c:pt>
                <c:pt idx="3">
                  <c:v>488.3958125289043</c:v>
                </c:pt>
                <c:pt idx="4">
                  <c:v>488.3958125289043</c:v>
                </c:pt>
                <c:pt idx="5">
                  <c:v>488.3958125289043</c:v>
                </c:pt>
                <c:pt idx="6">
                  <c:v>488.3958125289043</c:v>
                </c:pt>
                <c:pt idx="7">
                  <c:v>488.3958125289043</c:v>
                </c:pt>
                <c:pt idx="8">
                  <c:v>488.3958125289043</c:v>
                </c:pt>
                <c:pt idx="9">
                  <c:v>488.3958125289043</c:v>
                </c:pt>
                <c:pt idx="10">
                  <c:v>488.3958125289043</c:v>
                </c:pt>
                <c:pt idx="11">
                  <c:v>488.3958125289043</c:v>
                </c:pt>
                <c:pt idx="12">
                  <c:v>488.3958125289043</c:v>
                </c:pt>
                <c:pt idx="13">
                  <c:v>488.3958125289043</c:v>
                </c:pt>
                <c:pt idx="14">
                  <c:v>488.3958125289043</c:v>
                </c:pt>
                <c:pt idx="15">
                  <c:v>488.3958125289043</c:v>
                </c:pt>
                <c:pt idx="16">
                  <c:v>488.3958125289043</c:v>
                </c:pt>
                <c:pt idx="17">
                  <c:v>488.3958125289043</c:v>
                </c:pt>
                <c:pt idx="18">
                  <c:v>488.3958125289043</c:v>
                </c:pt>
                <c:pt idx="19">
                  <c:v>488.3958125289043</c:v>
                </c:pt>
                <c:pt idx="20">
                  <c:v>491.1489811944888</c:v>
                </c:pt>
                <c:pt idx="21">
                  <c:v>502.1616558568272</c:v>
                </c:pt>
                <c:pt idx="22">
                  <c:v>513.1743305191654</c:v>
                </c:pt>
                <c:pt idx="23">
                  <c:v>524.1870051815037</c:v>
                </c:pt>
                <c:pt idx="24">
                  <c:v>535.1996798438418</c:v>
                </c:pt>
                <c:pt idx="25">
                  <c:v>546.21235450618</c:v>
                </c:pt>
                <c:pt idx="26">
                  <c:v>557.2250291685184</c:v>
                </c:pt>
                <c:pt idx="27">
                  <c:v>568.2377038308566</c:v>
                </c:pt>
                <c:pt idx="28">
                  <c:v>579.2503784931948</c:v>
                </c:pt>
                <c:pt idx="29">
                  <c:v>590.2630531555332</c:v>
                </c:pt>
                <c:pt idx="30">
                  <c:v>601.2757278178713</c:v>
                </c:pt>
                <c:pt idx="31">
                  <c:v>612.2884024802096</c:v>
                </c:pt>
                <c:pt idx="32">
                  <c:v>623.301077142548</c:v>
                </c:pt>
                <c:pt idx="33">
                  <c:v>634.3137518048861</c:v>
                </c:pt>
                <c:pt idx="34">
                  <c:v>645.3264264672243</c:v>
                </c:pt>
                <c:pt idx="35">
                  <c:v>656.3391011295627</c:v>
                </c:pt>
                <c:pt idx="36">
                  <c:v>667.3517757919009</c:v>
                </c:pt>
                <c:pt idx="37">
                  <c:v>678.3644504542391</c:v>
                </c:pt>
                <c:pt idx="38">
                  <c:v>689.3771251165774</c:v>
                </c:pt>
                <c:pt idx="39">
                  <c:v>700.3897997789156</c:v>
                </c:pt>
                <c:pt idx="40">
                  <c:v>711.4024744412538</c:v>
                </c:pt>
                <c:pt idx="41">
                  <c:v>722.4151491035921</c:v>
                </c:pt>
                <c:pt idx="42">
                  <c:v>733.4278237659304</c:v>
                </c:pt>
                <c:pt idx="43">
                  <c:v>744.4404984282686</c:v>
                </c:pt>
                <c:pt idx="44">
                  <c:v>755.453173090607</c:v>
                </c:pt>
                <c:pt idx="45">
                  <c:v>766.4658477529451</c:v>
                </c:pt>
                <c:pt idx="46">
                  <c:v>777.4785224152834</c:v>
                </c:pt>
                <c:pt idx="47">
                  <c:v>788.4911970776215</c:v>
                </c:pt>
                <c:pt idx="48">
                  <c:v>799.5038717399597</c:v>
                </c:pt>
                <c:pt idx="49">
                  <c:v>810.5165464022981</c:v>
                </c:pt>
                <c:pt idx="50">
                  <c:v>821.5292210646363</c:v>
                </c:pt>
                <c:pt idx="51">
                  <c:v>832.5418957269746</c:v>
                </c:pt>
                <c:pt idx="52">
                  <c:v>843.5545703893128</c:v>
                </c:pt>
                <c:pt idx="53">
                  <c:v>854.5672450516511</c:v>
                </c:pt>
                <c:pt idx="54">
                  <c:v>865.5799197139893</c:v>
                </c:pt>
                <c:pt idx="55">
                  <c:v>876.5925943763276</c:v>
                </c:pt>
                <c:pt idx="56">
                  <c:v>887.6052690386658</c:v>
                </c:pt>
                <c:pt idx="57">
                  <c:v>910.3765840689967</c:v>
                </c:pt>
                <c:pt idx="58">
                  <c:v>937.0674458886587</c:v>
                </c:pt>
                <c:pt idx="59">
                  <c:v>963.7583077083205</c:v>
                </c:pt>
                <c:pt idx="60">
                  <c:v>990.4491695279824</c:v>
                </c:pt>
                <c:pt idx="61">
                  <c:v>1017.140031347644</c:v>
                </c:pt>
                <c:pt idx="62">
                  <c:v>1043.830893167306</c:v>
                </c:pt>
                <c:pt idx="63">
                  <c:v>1070.521754986968</c:v>
                </c:pt>
                <c:pt idx="64">
                  <c:v>1097.21261680663</c:v>
                </c:pt>
                <c:pt idx="65">
                  <c:v>1123.903478626292</c:v>
                </c:pt>
                <c:pt idx="66">
                  <c:v>1150.594340445954</c:v>
                </c:pt>
                <c:pt idx="67">
                  <c:v>1177.285202265616</c:v>
                </c:pt>
                <c:pt idx="68">
                  <c:v>1203.976064085278</c:v>
                </c:pt>
                <c:pt idx="69">
                  <c:v>1230.666925904939</c:v>
                </c:pt>
                <c:pt idx="70">
                  <c:v>1257.357787724602</c:v>
                </c:pt>
                <c:pt idx="71">
                  <c:v>1284.048649544263</c:v>
                </c:pt>
                <c:pt idx="72">
                  <c:v>1310.739511363925</c:v>
                </c:pt>
                <c:pt idx="73">
                  <c:v>1337.430373183587</c:v>
                </c:pt>
                <c:pt idx="74">
                  <c:v>1364.12123500325</c:v>
                </c:pt>
                <c:pt idx="75">
                  <c:v>1390.812096822911</c:v>
                </c:pt>
                <c:pt idx="76">
                  <c:v>1417.502958642573</c:v>
                </c:pt>
                <c:pt idx="77">
                  <c:v>1444.193820462235</c:v>
                </c:pt>
                <c:pt idx="78">
                  <c:v>1470.884682281897</c:v>
                </c:pt>
                <c:pt idx="79">
                  <c:v>1497.575544101559</c:v>
                </c:pt>
                <c:pt idx="80">
                  <c:v>1524.26640592122</c:v>
                </c:pt>
                <c:pt idx="81">
                  <c:v>1550.957267740882</c:v>
                </c:pt>
                <c:pt idx="82">
                  <c:v>1570.074948915295</c:v>
                </c:pt>
                <c:pt idx="83">
                  <c:v>1586.668236541292</c:v>
                </c:pt>
                <c:pt idx="84">
                  <c:v>1603.261524167289</c:v>
                </c:pt>
                <c:pt idx="85">
                  <c:v>1619.854811793286</c:v>
                </c:pt>
                <c:pt idx="86">
                  <c:v>1636.448099419282</c:v>
                </c:pt>
                <c:pt idx="87">
                  <c:v>1653.041387045279</c:v>
                </c:pt>
                <c:pt idx="88">
                  <c:v>1669.634674671276</c:v>
                </c:pt>
                <c:pt idx="89">
                  <c:v>1686.227962297272</c:v>
                </c:pt>
                <c:pt idx="90">
                  <c:v>1702.821249923269</c:v>
                </c:pt>
                <c:pt idx="91">
                  <c:v>1719.414537549266</c:v>
                </c:pt>
                <c:pt idx="92">
                  <c:v>1736.007825175263</c:v>
                </c:pt>
                <c:pt idx="93">
                  <c:v>1752.601112801259</c:v>
                </c:pt>
                <c:pt idx="94">
                  <c:v>1769.194400427256</c:v>
                </c:pt>
                <c:pt idx="95">
                  <c:v>1781.639366146754</c:v>
                </c:pt>
                <c:pt idx="96">
                  <c:v>1781.639366146754</c:v>
                </c:pt>
                <c:pt idx="97">
                  <c:v>1781.639366146754</c:v>
                </c:pt>
                <c:pt idx="98">
                  <c:v>1781.639366146754</c:v>
                </c:pt>
                <c:pt idx="99">
                  <c:v>1781.639366146754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2475.0</c:v>
                </c:pt>
                <c:pt idx="1">
                  <c:v>2475.0</c:v>
                </c:pt>
                <c:pt idx="2">
                  <c:v>2475.0</c:v>
                </c:pt>
                <c:pt idx="3">
                  <c:v>2475.0</c:v>
                </c:pt>
                <c:pt idx="4">
                  <c:v>2475.0</c:v>
                </c:pt>
                <c:pt idx="5">
                  <c:v>2475.0</c:v>
                </c:pt>
                <c:pt idx="6">
                  <c:v>2475.0</c:v>
                </c:pt>
                <c:pt idx="7">
                  <c:v>2475.0</c:v>
                </c:pt>
                <c:pt idx="8">
                  <c:v>2475.0</c:v>
                </c:pt>
                <c:pt idx="9">
                  <c:v>2475.0</c:v>
                </c:pt>
                <c:pt idx="10">
                  <c:v>2475.0</c:v>
                </c:pt>
                <c:pt idx="11">
                  <c:v>2475.0</c:v>
                </c:pt>
                <c:pt idx="12">
                  <c:v>2475.0</c:v>
                </c:pt>
                <c:pt idx="13">
                  <c:v>2475.0</c:v>
                </c:pt>
                <c:pt idx="14">
                  <c:v>2475.0</c:v>
                </c:pt>
                <c:pt idx="15">
                  <c:v>2475.0</c:v>
                </c:pt>
                <c:pt idx="16">
                  <c:v>2475.0</c:v>
                </c:pt>
                <c:pt idx="17">
                  <c:v>2475.0</c:v>
                </c:pt>
                <c:pt idx="18">
                  <c:v>2475.0</c:v>
                </c:pt>
                <c:pt idx="19">
                  <c:v>2475.0</c:v>
                </c:pt>
                <c:pt idx="20">
                  <c:v>2513.981735159817</c:v>
                </c:pt>
                <c:pt idx="21">
                  <c:v>2669.908675799087</c:v>
                </c:pt>
                <c:pt idx="22">
                  <c:v>2825.835616438356</c:v>
                </c:pt>
                <c:pt idx="23">
                  <c:v>2981.762557077625</c:v>
                </c:pt>
                <c:pt idx="24">
                  <c:v>3137.689497716895</c:v>
                </c:pt>
                <c:pt idx="25">
                  <c:v>3293.616438356165</c:v>
                </c:pt>
                <c:pt idx="26">
                  <c:v>3449.543378995434</c:v>
                </c:pt>
                <c:pt idx="27">
                  <c:v>3605.470319634703</c:v>
                </c:pt>
                <c:pt idx="28">
                  <c:v>3761.397260273973</c:v>
                </c:pt>
                <c:pt idx="29">
                  <c:v>3917.324200913242</c:v>
                </c:pt>
                <c:pt idx="30">
                  <c:v>4073.251141552511</c:v>
                </c:pt>
                <c:pt idx="31">
                  <c:v>4229.178082191781</c:v>
                </c:pt>
                <c:pt idx="32">
                  <c:v>4385.10502283105</c:v>
                </c:pt>
                <c:pt idx="33">
                  <c:v>4541.03196347032</c:v>
                </c:pt>
                <c:pt idx="34">
                  <c:v>4696.95890410959</c:v>
                </c:pt>
                <c:pt idx="35">
                  <c:v>4852.885844748858</c:v>
                </c:pt>
                <c:pt idx="36">
                  <c:v>5008.812785388128</c:v>
                </c:pt>
                <c:pt idx="37">
                  <c:v>5164.739726027397</c:v>
                </c:pt>
                <c:pt idx="38">
                  <c:v>5320.666666666666</c:v>
                </c:pt>
                <c:pt idx="39">
                  <c:v>5476.593607305936</c:v>
                </c:pt>
                <c:pt idx="40">
                  <c:v>5632.520547945206</c:v>
                </c:pt>
                <c:pt idx="41">
                  <c:v>5788.447488584476</c:v>
                </c:pt>
                <c:pt idx="42">
                  <c:v>5944.374429223744</c:v>
                </c:pt>
                <c:pt idx="43">
                  <c:v>6100.301369863013</c:v>
                </c:pt>
                <c:pt idx="44">
                  <c:v>6256.228310502283</c:v>
                </c:pt>
                <c:pt idx="45">
                  <c:v>6412.155251141552</c:v>
                </c:pt>
                <c:pt idx="46">
                  <c:v>6568.082191780822</c:v>
                </c:pt>
                <c:pt idx="47">
                  <c:v>6724.009132420091</c:v>
                </c:pt>
                <c:pt idx="48">
                  <c:v>6879.936073059361</c:v>
                </c:pt>
                <c:pt idx="49">
                  <c:v>7035.863013698631</c:v>
                </c:pt>
                <c:pt idx="50">
                  <c:v>7191.7899543379</c:v>
                </c:pt>
                <c:pt idx="51">
                  <c:v>7347.71689497717</c:v>
                </c:pt>
                <c:pt idx="52">
                  <c:v>7503.643835616439</c:v>
                </c:pt>
                <c:pt idx="53">
                  <c:v>7659.570776255707</c:v>
                </c:pt>
                <c:pt idx="54">
                  <c:v>7815.497716894978</c:v>
                </c:pt>
                <c:pt idx="55">
                  <c:v>7971.424657534248</c:v>
                </c:pt>
                <c:pt idx="56">
                  <c:v>8127.351598173516</c:v>
                </c:pt>
                <c:pt idx="57">
                  <c:v>8452.771904761905</c:v>
                </c:pt>
                <c:pt idx="58">
                  <c:v>8834.69</c:v>
                </c:pt>
                <c:pt idx="59">
                  <c:v>9216.608095238096</c:v>
                </c:pt>
                <c:pt idx="60">
                  <c:v>9598.52619047619</c:v>
                </c:pt>
                <c:pt idx="61">
                  <c:v>9980.444285714285</c:v>
                </c:pt>
                <c:pt idx="62">
                  <c:v>10362.36238095238</c:v>
                </c:pt>
                <c:pt idx="63">
                  <c:v>10744.28047619048</c:v>
                </c:pt>
                <c:pt idx="64">
                  <c:v>11126.19857142857</c:v>
                </c:pt>
                <c:pt idx="65">
                  <c:v>11508.11666666667</c:v>
                </c:pt>
                <c:pt idx="66">
                  <c:v>11890.03476190476</c:v>
                </c:pt>
                <c:pt idx="67">
                  <c:v>12271.95285714286</c:v>
                </c:pt>
                <c:pt idx="68">
                  <c:v>12653.87095238095</c:v>
                </c:pt>
                <c:pt idx="69">
                  <c:v>13035.78904761905</c:v>
                </c:pt>
                <c:pt idx="70">
                  <c:v>13417.70714285714</c:v>
                </c:pt>
                <c:pt idx="71">
                  <c:v>13799.62523809524</c:v>
                </c:pt>
                <c:pt idx="72">
                  <c:v>14181.54333333333</c:v>
                </c:pt>
                <c:pt idx="73">
                  <c:v>14563.46142857143</c:v>
                </c:pt>
                <c:pt idx="74">
                  <c:v>14945.37952380952</c:v>
                </c:pt>
                <c:pt idx="75">
                  <c:v>15327.29761904762</c:v>
                </c:pt>
                <c:pt idx="76">
                  <c:v>15709.21571428571</c:v>
                </c:pt>
                <c:pt idx="77">
                  <c:v>16091.13380952381</c:v>
                </c:pt>
                <c:pt idx="78">
                  <c:v>16473.0519047619</c:v>
                </c:pt>
                <c:pt idx="79">
                  <c:v>16854.97</c:v>
                </c:pt>
                <c:pt idx="80">
                  <c:v>17236.8880952381</c:v>
                </c:pt>
                <c:pt idx="81">
                  <c:v>17618.80619047619</c:v>
                </c:pt>
                <c:pt idx="82">
                  <c:v>18144.44444444444</c:v>
                </c:pt>
                <c:pt idx="83">
                  <c:v>18717.98941798942</c:v>
                </c:pt>
                <c:pt idx="84">
                  <c:v>19291.5343915344</c:v>
                </c:pt>
                <c:pt idx="85">
                  <c:v>19865.07936507937</c:v>
                </c:pt>
                <c:pt idx="86">
                  <c:v>20438.62433862434</c:v>
                </c:pt>
                <c:pt idx="87">
                  <c:v>21012.16931216931</c:v>
                </c:pt>
                <c:pt idx="88">
                  <c:v>21585.71428571429</c:v>
                </c:pt>
                <c:pt idx="89">
                  <c:v>22159.25925925926</c:v>
                </c:pt>
                <c:pt idx="90">
                  <c:v>22732.80423280424</c:v>
                </c:pt>
                <c:pt idx="91">
                  <c:v>23306.34920634921</c:v>
                </c:pt>
                <c:pt idx="92">
                  <c:v>23879.89417989419</c:v>
                </c:pt>
                <c:pt idx="93">
                  <c:v>24453.43915343916</c:v>
                </c:pt>
                <c:pt idx="94">
                  <c:v>25026.98412698413</c:v>
                </c:pt>
                <c:pt idx="95">
                  <c:v>25457.14285714286</c:v>
                </c:pt>
                <c:pt idx="96">
                  <c:v>25457.14285714286</c:v>
                </c:pt>
                <c:pt idx="97">
                  <c:v>25457.14285714286</c:v>
                </c:pt>
                <c:pt idx="98">
                  <c:v>25457.14285714286</c:v>
                </c:pt>
                <c:pt idx="99">
                  <c:v>25457.14285714286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0.674689126902461</c:v>
                </c:pt>
                <c:pt idx="21">
                  <c:v>3.373445634512303</c:v>
                </c:pt>
                <c:pt idx="22">
                  <c:v>6.072202142122146</c:v>
                </c:pt>
                <c:pt idx="23">
                  <c:v>8.770958649731989</c:v>
                </c:pt>
                <c:pt idx="24">
                  <c:v>11.46971515734183</c:v>
                </c:pt>
                <c:pt idx="25">
                  <c:v>14.16847166495168</c:v>
                </c:pt>
                <c:pt idx="26">
                  <c:v>16.86722817256152</c:v>
                </c:pt>
                <c:pt idx="27">
                  <c:v>19.56598468017136</c:v>
                </c:pt>
                <c:pt idx="28">
                  <c:v>22.2647411877812</c:v>
                </c:pt>
                <c:pt idx="29">
                  <c:v>24.96349769539105</c:v>
                </c:pt>
                <c:pt idx="30">
                  <c:v>27.66225420300089</c:v>
                </c:pt>
                <c:pt idx="31">
                  <c:v>30.36101071061073</c:v>
                </c:pt>
                <c:pt idx="32">
                  <c:v>33.05976721822058</c:v>
                </c:pt>
                <c:pt idx="33">
                  <c:v>35.75852372583042</c:v>
                </c:pt>
                <c:pt idx="34">
                  <c:v>38.45728023344027</c:v>
                </c:pt>
                <c:pt idx="35">
                  <c:v>41.1560367410501</c:v>
                </c:pt>
                <c:pt idx="36">
                  <c:v>43.85479324865994</c:v>
                </c:pt>
                <c:pt idx="37">
                  <c:v>46.55354975626979</c:v>
                </c:pt>
                <c:pt idx="38">
                  <c:v>49.25230626387963</c:v>
                </c:pt>
                <c:pt idx="39">
                  <c:v>51.95106277148948</c:v>
                </c:pt>
                <c:pt idx="40">
                  <c:v>54.64981927909932</c:v>
                </c:pt>
                <c:pt idx="41">
                  <c:v>57.34857578670916</c:v>
                </c:pt>
                <c:pt idx="42">
                  <c:v>60.047332294319</c:v>
                </c:pt>
                <c:pt idx="43">
                  <c:v>62.74608880192884</c:v>
                </c:pt>
                <c:pt idx="44">
                  <c:v>65.44484530953867</c:v>
                </c:pt>
                <c:pt idx="45">
                  <c:v>68.14360181714854</c:v>
                </c:pt>
                <c:pt idx="46">
                  <c:v>70.84235832475836</c:v>
                </c:pt>
                <c:pt idx="47">
                  <c:v>73.54111483236822</c:v>
                </c:pt>
                <c:pt idx="48">
                  <c:v>76.23987133997805</c:v>
                </c:pt>
                <c:pt idx="49">
                  <c:v>78.93862784758791</c:v>
                </c:pt>
                <c:pt idx="50">
                  <c:v>81.63738435519774</c:v>
                </c:pt>
                <c:pt idx="51">
                  <c:v>84.3361408628076</c:v>
                </c:pt>
                <c:pt idx="52">
                  <c:v>87.03489737041743</c:v>
                </c:pt>
                <c:pt idx="53">
                  <c:v>89.73365387802726</c:v>
                </c:pt>
                <c:pt idx="54">
                  <c:v>92.4324103856371</c:v>
                </c:pt>
                <c:pt idx="55">
                  <c:v>95.13116689324695</c:v>
                </c:pt>
                <c:pt idx="56">
                  <c:v>97.8299234008568</c:v>
                </c:pt>
                <c:pt idx="57">
                  <c:v>97.62468852040253</c:v>
                </c:pt>
                <c:pt idx="58">
                  <c:v>96.45145651059353</c:v>
                </c:pt>
                <c:pt idx="59">
                  <c:v>95.27822450078455</c:v>
                </c:pt>
                <c:pt idx="60">
                  <c:v>94.10499249097556</c:v>
                </c:pt>
                <c:pt idx="61">
                  <c:v>92.93176048116657</c:v>
                </c:pt>
                <c:pt idx="62">
                  <c:v>91.75852847135757</c:v>
                </c:pt>
                <c:pt idx="63">
                  <c:v>90.5852964615486</c:v>
                </c:pt>
                <c:pt idx="64">
                  <c:v>89.4120644517396</c:v>
                </c:pt>
                <c:pt idx="65">
                  <c:v>88.23883244193063</c:v>
                </c:pt>
                <c:pt idx="66">
                  <c:v>87.06560043212163</c:v>
                </c:pt>
                <c:pt idx="67">
                  <c:v>85.89236842231264</c:v>
                </c:pt>
                <c:pt idx="68">
                  <c:v>84.71913641250366</c:v>
                </c:pt>
                <c:pt idx="69">
                  <c:v>83.54590440269467</c:v>
                </c:pt>
                <c:pt idx="70">
                  <c:v>82.37267239288568</c:v>
                </c:pt>
                <c:pt idx="71">
                  <c:v>81.19944038307669</c:v>
                </c:pt>
                <c:pt idx="72">
                  <c:v>80.02620837326771</c:v>
                </c:pt>
                <c:pt idx="73">
                  <c:v>78.85297636345872</c:v>
                </c:pt>
                <c:pt idx="74">
                  <c:v>77.67974435364974</c:v>
                </c:pt>
                <c:pt idx="75">
                  <c:v>76.50651234384074</c:v>
                </c:pt>
                <c:pt idx="76">
                  <c:v>75.33328033403176</c:v>
                </c:pt>
                <c:pt idx="77">
                  <c:v>74.16004832422277</c:v>
                </c:pt>
                <c:pt idx="78">
                  <c:v>72.98681631441379</c:v>
                </c:pt>
                <c:pt idx="79">
                  <c:v>71.81358430460479</c:v>
                </c:pt>
                <c:pt idx="80">
                  <c:v>70.6403522947958</c:v>
                </c:pt>
                <c:pt idx="81">
                  <c:v>69.4671202849868</c:v>
                </c:pt>
                <c:pt idx="82">
                  <c:v>65.33082271128265</c:v>
                </c:pt>
                <c:pt idx="83">
                  <c:v>60.20683661628009</c:v>
                </c:pt>
                <c:pt idx="84">
                  <c:v>55.08285052127753</c:v>
                </c:pt>
                <c:pt idx="85">
                  <c:v>49.95886442627497</c:v>
                </c:pt>
                <c:pt idx="86">
                  <c:v>44.83487833127241</c:v>
                </c:pt>
                <c:pt idx="87">
                  <c:v>39.71089223626984</c:v>
                </c:pt>
                <c:pt idx="88">
                  <c:v>34.58690614126728</c:v>
                </c:pt>
                <c:pt idx="89">
                  <c:v>29.46292004626472</c:v>
                </c:pt>
                <c:pt idx="90">
                  <c:v>24.33893395126216</c:v>
                </c:pt>
                <c:pt idx="91">
                  <c:v>19.2149478562596</c:v>
                </c:pt>
                <c:pt idx="92">
                  <c:v>14.09096176125704</c:v>
                </c:pt>
                <c:pt idx="93">
                  <c:v>8.966975666254484</c:v>
                </c:pt>
                <c:pt idx="94">
                  <c:v>3.84298957125192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4321.20103982256</c:v>
                </c:pt>
                <c:pt idx="1">
                  <c:v>4321.20103982256</c:v>
                </c:pt>
                <c:pt idx="2">
                  <c:v>4321.20103982256</c:v>
                </c:pt>
                <c:pt idx="3">
                  <c:v>4321.20103982256</c:v>
                </c:pt>
                <c:pt idx="4">
                  <c:v>4321.20103982256</c:v>
                </c:pt>
                <c:pt idx="5">
                  <c:v>4321.20103982256</c:v>
                </c:pt>
                <c:pt idx="6">
                  <c:v>4321.20103982256</c:v>
                </c:pt>
                <c:pt idx="7">
                  <c:v>4321.20103982256</c:v>
                </c:pt>
                <c:pt idx="8">
                  <c:v>4321.20103982256</c:v>
                </c:pt>
                <c:pt idx="9">
                  <c:v>4321.20103982256</c:v>
                </c:pt>
                <c:pt idx="10">
                  <c:v>4321.20103982256</c:v>
                </c:pt>
                <c:pt idx="11">
                  <c:v>4321.20103982256</c:v>
                </c:pt>
                <c:pt idx="12">
                  <c:v>4321.20103982256</c:v>
                </c:pt>
                <c:pt idx="13">
                  <c:v>4321.20103982256</c:v>
                </c:pt>
                <c:pt idx="14">
                  <c:v>4321.20103982256</c:v>
                </c:pt>
                <c:pt idx="15">
                  <c:v>4321.20103982256</c:v>
                </c:pt>
                <c:pt idx="16">
                  <c:v>4321.20103982256</c:v>
                </c:pt>
                <c:pt idx="17">
                  <c:v>4321.20103982256</c:v>
                </c:pt>
                <c:pt idx="18">
                  <c:v>4321.20103982256</c:v>
                </c:pt>
                <c:pt idx="19">
                  <c:v>4321.20103982256</c:v>
                </c:pt>
                <c:pt idx="20">
                  <c:v>4305.393726764414</c:v>
                </c:pt>
                <c:pt idx="21">
                  <c:v>4242.164474531832</c:v>
                </c:pt>
                <c:pt idx="22">
                  <c:v>4178.935222299251</c:v>
                </c:pt>
                <c:pt idx="23">
                  <c:v>4115.70597006667</c:v>
                </c:pt>
                <c:pt idx="24">
                  <c:v>4052.476717834088</c:v>
                </c:pt>
                <c:pt idx="25">
                  <c:v>3989.247465601507</c:v>
                </c:pt>
                <c:pt idx="26">
                  <c:v>3926.018213368925</c:v>
                </c:pt>
                <c:pt idx="27">
                  <c:v>3862.788961136343</c:v>
                </c:pt>
                <c:pt idx="28">
                  <c:v>3799.559708903762</c:v>
                </c:pt>
                <c:pt idx="29">
                  <c:v>3736.33045667118</c:v>
                </c:pt>
                <c:pt idx="30">
                  <c:v>3673.101204438599</c:v>
                </c:pt>
                <c:pt idx="31">
                  <c:v>3609.871952206017</c:v>
                </c:pt>
                <c:pt idx="32">
                  <c:v>3546.642699973436</c:v>
                </c:pt>
                <c:pt idx="33">
                  <c:v>3483.413447740854</c:v>
                </c:pt>
                <c:pt idx="34">
                  <c:v>3420.184195508273</c:v>
                </c:pt>
                <c:pt idx="35">
                  <c:v>3356.954943275691</c:v>
                </c:pt>
                <c:pt idx="36">
                  <c:v>3293.72569104311</c:v>
                </c:pt>
                <c:pt idx="37">
                  <c:v>3230.496438810528</c:v>
                </c:pt>
                <c:pt idx="38">
                  <c:v>3167.267186577947</c:v>
                </c:pt>
                <c:pt idx="39">
                  <c:v>3104.037934345365</c:v>
                </c:pt>
                <c:pt idx="40">
                  <c:v>3040.808682112784</c:v>
                </c:pt>
                <c:pt idx="41">
                  <c:v>2977.579429880202</c:v>
                </c:pt>
                <c:pt idx="42">
                  <c:v>2914.35017764762</c:v>
                </c:pt>
                <c:pt idx="43">
                  <c:v>2851.120925415039</c:v>
                </c:pt>
                <c:pt idx="44">
                  <c:v>2787.891673182457</c:v>
                </c:pt>
                <c:pt idx="45">
                  <c:v>2724.662420949876</c:v>
                </c:pt>
                <c:pt idx="46">
                  <c:v>2661.433168717294</c:v>
                </c:pt>
                <c:pt idx="47">
                  <c:v>2598.203916484713</c:v>
                </c:pt>
                <c:pt idx="48">
                  <c:v>2534.974664252131</c:v>
                </c:pt>
                <c:pt idx="49">
                  <c:v>2471.74541201955</c:v>
                </c:pt>
                <c:pt idx="50">
                  <c:v>2408.516159786968</c:v>
                </c:pt>
                <c:pt idx="51">
                  <c:v>2345.286907554387</c:v>
                </c:pt>
                <c:pt idx="52">
                  <c:v>2282.057655321805</c:v>
                </c:pt>
                <c:pt idx="53">
                  <c:v>2218.828403089224</c:v>
                </c:pt>
                <c:pt idx="54">
                  <c:v>2155.599150856642</c:v>
                </c:pt>
                <c:pt idx="55">
                  <c:v>2092.369898624061</c:v>
                </c:pt>
                <c:pt idx="56">
                  <c:v>2029.140646391479</c:v>
                </c:pt>
                <c:pt idx="57">
                  <c:v>3406.647619047619</c:v>
                </c:pt>
                <c:pt idx="58">
                  <c:v>5264.4</c:v>
                </c:pt>
                <c:pt idx="59">
                  <c:v>7122.15238095238</c:v>
                </c:pt>
                <c:pt idx="60">
                  <c:v>8979.90476190476</c:v>
                </c:pt>
                <c:pt idx="61">
                  <c:v>10837.65714285714</c:v>
                </c:pt>
                <c:pt idx="62">
                  <c:v>12695.40952380952</c:v>
                </c:pt>
                <c:pt idx="63">
                  <c:v>14553.1619047619</c:v>
                </c:pt>
                <c:pt idx="64">
                  <c:v>16410.91428571428</c:v>
                </c:pt>
                <c:pt idx="65">
                  <c:v>18268.66666666666</c:v>
                </c:pt>
                <c:pt idx="66">
                  <c:v>20126.41904761905</c:v>
                </c:pt>
                <c:pt idx="67">
                  <c:v>21984.17142857143</c:v>
                </c:pt>
                <c:pt idx="68">
                  <c:v>23841.9238095238</c:v>
                </c:pt>
                <c:pt idx="69">
                  <c:v>25699.67619047619</c:v>
                </c:pt>
                <c:pt idx="70">
                  <c:v>27557.42857142857</c:v>
                </c:pt>
                <c:pt idx="71">
                  <c:v>29415.18095238095</c:v>
                </c:pt>
                <c:pt idx="72">
                  <c:v>31272.93333333333</c:v>
                </c:pt>
                <c:pt idx="73">
                  <c:v>33130.68571428571</c:v>
                </c:pt>
                <c:pt idx="74">
                  <c:v>34988.4380952381</c:v>
                </c:pt>
                <c:pt idx="75">
                  <c:v>36846.19047619047</c:v>
                </c:pt>
                <c:pt idx="76">
                  <c:v>38703.94285714285</c:v>
                </c:pt>
                <c:pt idx="77">
                  <c:v>40561.69523809524</c:v>
                </c:pt>
                <c:pt idx="78">
                  <c:v>42419.44761904762</c:v>
                </c:pt>
                <c:pt idx="79">
                  <c:v>44277.2</c:v>
                </c:pt>
                <c:pt idx="80">
                  <c:v>46134.95238095237</c:v>
                </c:pt>
                <c:pt idx="81">
                  <c:v>47992.70476190477</c:v>
                </c:pt>
                <c:pt idx="82">
                  <c:v>45765.07936507936</c:v>
                </c:pt>
                <c:pt idx="83">
                  <c:v>42175.66137566137</c:v>
                </c:pt>
                <c:pt idx="84">
                  <c:v>38586.24338624338</c:v>
                </c:pt>
                <c:pt idx="85">
                  <c:v>34996.8253968254</c:v>
                </c:pt>
                <c:pt idx="86">
                  <c:v>31407.40740740741</c:v>
                </c:pt>
                <c:pt idx="87">
                  <c:v>27817.98941798942</c:v>
                </c:pt>
                <c:pt idx="88">
                  <c:v>24228.57142857143</c:v>
                </c:pt>
                <c:pt idx="89">
                  <c:v>20639.15343915344</c:v>
                </c:pt>
                <c:pt idx="90">
                  <c:v>17049.73544973545</c:v>
                </c:pt>
                <c:pt idx="91">
                  <c:v>13460.31746031746</c:v>
                </c:pt>
                <c:pt idx="92">
                  <c:v>9870.899470899472</c:v>
                </c:pt>
                <c:pt idx="93">
                  <c:v>6281.481481481481</c:v>
                </c:pt>
                <c:pt idx="94">
                  <c:v>2692.063492063498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687.7714285714286</c:v>
                </c:pt>
                <c:pt idx="58">
                  <c:v>1604.8</c:v>
                </c:pt>
                <c:pt idx="59">
                  <c:v>2521.828571428572</c:v>
                </c:pt>
                <c:pt idx="60">
                  <c:v>3438.857142857143</c:v>
                </c:pt>
                <c:pt idx="61">
                  <c:v>4355.885714285714</c:v>
                </c:pt>
                <c:pt idx="62">
                  <c:v>5272.914285714286</c:v>
                </c:pt>
                <c:pt idx="63">
                  <c:v>6189.942857142857</c:v>
                </c:pt>
                <c:pt idx="64">
                  <c:v>7106.971428571428</c:v>
                </c:pt>
                <c:pt idx="65">
                  <c:v>8024.0</c:v>
                </c:pt>
                <c:pt idx="66">
                  <c:v>8941.028571428571</c:v>
                </c:pt>
                <c:pt idx="67">
                  <c:v>9858.057142857143</c:v>
                </c:pt>
                <c:pt idx="68">
                  <c:v>10775.08571428571</c:v>
                </c:pt>
                <c:pt idx="69">
                  <c:v>11692.11428571429</c:v>
                </c:pt>
                <c:pt idx="70">
                  <c:v>12609.14285714286</c:v>
                </c:pt>
                <c:pt idx="71">
                  <c:v>13526.17142857143</c:v>
                </c:pt>
                <c:pt idx="72">
                  <c:v>14443.2</c:v>
                </c:pt>
                <c:pt idx="73">
                  <c:v>15360.22857142857</c:v>
                </c:pt>
                <c:pt idx="74">
                  <c:v>16277.25714285714</c:v>
                </c:pt>
                <c:pt idx="75">
                  <c:v>17194.28571428571</c:v>
                </c:pt>
                <c:pt idx="76">
                  <c:v>18111.31428571428</c:v>
                </c:pt>
                <c:pt idx="77">
                  <c:v>19028.34285714286</c:v>
                </c:pt>
                <c:pt idx="78">
                  <c:v>19945.37142857143</c:v>
                </c:pt>
                <c:pt idx="79">
                  <c:v>20862.4</c:v>
                </c:pt>
                <c:pt idx="80">
                  <c:v>21779.42857142857</c:v>
                </c:pt>
                <c:pt idx="81">
                  <c:v>22696.45714285715</c:v>
                </c:pt>
                <c:pt idx="82">
                  <c:v>28623.49206349206</c:v>
                </c:pt>
                <c:pt idx="83">
                  <c:v>36220.52910052911</c:v>
                </c:pt>
                <c:pt idx="84">
                  <c:v>43817.56613756614</c:v>
                </c:pt>
                <c:pt idx="85">
                  <c:v>51414.60317460318</c:v>
                </c:pt>
                <c:pt idx="86">
                  <c:v>59011.64021164022</c:v>
                </c:pt>
                <c:pt idx="87">
                  <c:v>66608.67724867725</c:v>
                </c:pt>
                <c:pt idx="88">
                  <c:v>74205.71428571429</c:v>
                </c:pt>
                <c:pt idx="89">
                  <c:v>81802.7513227513</c:v>
                </c:pt>
                <c:pt idx="90">
                  <c:v>89399.78835978837</c:v>
                </c:pt>
                <c:pt idx="91">
                  <c:v>96996.8253968254</c:v>
                </c:pt>
                <c:pt idx="92">
                  <c:v>104593.8624338625</c:v>
                </c:pt>
                <c:pt idx="93">
                  <c:v>112190.8994708995</c:v>
                </c:pt>
                <c:pt idx="94">
                  <c:v>119787.9365079365</c:v>
                </c:pt>
                <c:pt idx="95">
                  <c:v>125485.7142857143</c:v>
                </c:pt>
                <c:pt idx="96">
                  <c:v>125485.7142857143</c:v>
                </c:pt>
                <c:pt idx="97">
                  <c:v>125485.7142857143</c:v>
                </c:pt>
                <c:pt idx="98">
                  <c:v>125485.7142857143</c:v>
                </c:pt>
                <c:pt idx="99">
                  <c:v>125485.7142857143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1280.0</c:v>
                </c:pt>
                <c:pt idx="1">
                  <c:v>1280.0</c:v>
                </c:pt>
                <c:pt idx="2">
                  <c:v>1280.0</c:v>
                </c:pt>
                <c:pt idx="3">
                  <c:v>1280.0</c:v>
                </c:pt>
                <c:pt idx="4">
                  <c:v>1280.0</c:v>
                </c:pt>
                <c:pt idx="5">
                  <c:v>1280.0</c:v>
                </c:pt>
                <c:pt idx="6">
                  <c:v>1280.0</c:v>
                </c:pt>
                <c:pt idx="7">
                  <c:v>1280.0</c:v>
                </c:pt>
                <c:pt idx="8">
                  <c:v>1280.0</c:v>
                </c:pt>
                <c:pt idx="9">
                  <c:v>1280.0</c:v>
                </c:pt>
                <c:pt idx="10">
                  <c:v>1280.0</c:v>
                </c:pt>
                <c:pt idx="11">
                  <c:v>1280.0</c:v>
                </c:pt>
                <c:pt idx="12">
                  <c:v>1280.0</c:v>
                </c:pt>
                <c:pt idx="13">
                  <c:v>1280.0</c:v>
                </c:pt>
                <c:pt idx="14">
                  <c:v>1280.0</c:v>
                </c:pt>
                <c:pt idx="15">
                  <c:v>1280.0</c:v>
                </c:pt>
                <c:pt idx="16">
                  <c:v>1280.0</c:v>
                </c:pt>
                <c:pt idx="17">
                  <c:v>1280.0</c:v>
                </c:pt>
                <c:pt idx="18">
                  <c:v>1280.0</c:v>
                </c:pt>
                <c:pt idx="19">
                  <c:v>1280.0</c:v>
                </c:pt>
                <c:pt idx="20">
                  <c:v>1277.625570776256</c:v>
                </c:pt>
                <c:pt idx="21">
                  <c:v>1268.127853881278</c:v>
                </c:pt>
                <c:pt idx="22">
                  <c:v>1258.630136986301</c:v>
                </c:pt>
                <c:pt idx="23">
                  <c:v>1249.132420091324</c:v>
                </c:pt>
                <c:pt idx="24">
                  <c:v>1239.634703196347</c:v>
                </c:pt>
                <c:pt idx="25">
                  <c:v>1230.13698630137</c:v>
                </c:pt>
                <c:pt idx="26">
                  <c:v>1220.639269406393</c:v>
                </c:pt>
                <c:pt idx="27">
                  <c:v>1211.141552511416</c:v>
                </c:pt>
                <c:pt idx="28">
                  <c:v>1201.643835616438</c:v>
                </c:pt>
                <c:pt idx="29">
                  <c:v>1192.146118721461</c:v>
                </c:pt>
                <c:pt idx="30">
                  <c:v>1182.648401826484</c:v>
                </c:pt>
                <c:pt idx="31">
                  <c:v>1173.150684931507</c:v>
                </c:pt>
                <c:pt idx="32">
                  <c:v>1163.65296803653</c:v>
                </c:pt>
                <c:pt idx="33">
                  <c:v>1154.155251141553</c:v>
                </c:pt>
                <c:pt idx="34">
                  <c:v>1144.657534246575</c:v>
                </c:pt>
                <c:pt idx="35">
                  <c:v>1135.159817351598</c:v>
                </c:pt>
                <c:pt idx="36">
                  <c:v>1125.662100456621</c:v>
                </c:pt>
                <c:pt idx="37">
                  <c:v>1116.164383561644</c:v>
                </c:pt>
                <c:pt idx="38">
                  <c:v>1106.666666666667</c:v>
                </c:pt>
                <c:pt idx="39">
                  <c:v>1097.16894977169</c:v>
                </c:pt>
                <c:pt idx="40">
                  <c:v>1087.671232876712</c:v>
                </c:pt>
                <c:pt idx="41">
                  <c:v>1078.173515981735</c:v>
                </c:pt>
                <c:pt idx="42">
                  <c:v>1068.675799086758</c:v>
                </c:pt>
                <c:pt idx="43">
                  <c:v>1059.178082191781</c:v>
                </c:pt>
                <c:pt idx="44">
                  <c:v>1049.680365296804</c:v>
                </c:pt>
                <c:pt idx="45">
                  <c:v>1040.182648401827</c:v>
                </c:pt>
                <c:pt idx="46">
                  <c:v>1030.684931506849</c:v>
                </c:pt>
                <c:pt idx="47">
                  <c:v>1021.187214611872</c:v>
                </c:pt>
                <c:pt idx="48">
                  <c:v>1011.689497716895</c:v>
                </c:pt>
                <c:pt idx="49">
                  <c:v>1002.191780821918</c:v>
                </c:pt>
                <c:pt idx="50">
                  <c:v>992.6940639269406</c:v>
                </c:pt>
                <c:pt idx="51">
                  <c:v>983.1963470319636</c:v>
                </c:pt>
                <c:pt idx="52">
                  <c:v>973.6986301369863</c:v>
                </c:pt>
                <c:pt idx="53">
                  <c:v>964.2009132420091</c:v>
                </c:pt>
                <c:pt idx="54">
                  <c:v>954.703196347032</c:v>
                </c:pt>
                <c:pt idx="55">
                  <c:v>945.2054794520547</c:v>
                </c:pt>
                <c:pt idx="56">
                  <c:v>935.7077625570775</c:v>
                </c:pt>
                <c:pt idx="57">
                  <c:v>905.3333333333333</c:v>
                </c:pt>
                <c:pt idx="58">
                  <c:v>868.0</c:v>
                </c:pt>
                <c:pt idx="59">
                  <c:v>830.6666666666667</c:v>
                </c:pt>
                <c:pt idx="60">
                  <c:v>793.3333333333333</c:v>
                </c:pt>
                <c:pt idx="61">
                  <c:v>756.0</c:v>
                </c:pt>
                <c:pt idx="62">
                  <c:v>718.6666666666667</c:v>
                </c:pt>
                <c:pt idx="63">
                  <c:v>681.3333333333333</c:v>
                </c:pt>
                <c:pt idx="64">
                  <c:v>644.0</c:v>
                </c:pt>
                <c:pt idx="65">
                  <c:v>606.6666666666667</c:v>
                </c:pt>
                <c:pt idx="66">
                  <c:v>569.3333333333333</c:v>
                </c:pt>
                <c:pt idx="67">
                  <c:v>532.0</c:v>
                </c:pt>
                <c:pt idx="68">
                  <c:v>494.6666666666666</c:v>
                </c:pt>
                <c:pt idx="69">
                  <c:v>457.3333333333334</c:v>
                </c:pt>
                <c:pt idx="70">
                  <c:v>420.0</c:v>
                </c:pt>
                <c:pt idx="71">
                  <c:v>382.6666666666666</c:v>
                </c:pt>
                <c:pt idx="72">
                  <c:v>345.3333333333334</c:v>
                </c:pt>
                <c:pt idx="73">
                  <c:v>308.0</c:v>
                </c:pt>
                <c:pt idx="74">
                  <c:v>270.6666666666666</c:v>
                </c:pt>
                <c:pt idx="75">
                  <c:v>233.3333333333334</c:v>
                </c:pt>
                <c:pt idx="76">
                  <c:v>195.9999999999999</c:v>
                </c:pt>
                <c:pt idx="77">
                  <c:v>158.6666666666666</c:v>
                </c:pt>
                <c:pt idx="78">
                  <c:v>121.3333333333334</c:v>
                </c:pt>
                <c:pt idx="79">
                  <c:v>83.99999999999988</c:v>
                </c:pt>
                <c:pt idx="80">
                  <c:v>46.66666666666663</c:v>
                </c:pt>
                <c:pt idx="81">
                  <c:v>9.333333333333371</c:v>
                </c:pt>
                <c:pt idx="82">
                  <c:v>2752.380952380952</c:v>
                </c:pt>
                <c:pt idx="83">
                  <c:v>6422.222222222222</c:v>
                </c:pt>
                <c:pt idx="84">
                  <c:v>10092.06349206349</c:v>
                </c:pt>
                <c:pt idx="85">
                  <c:v>13761.90476190476</c:v>
                </c:pt>
                <c:pt idx="86">
                  <c:v>17431.74603174603</c:v>
                </c:pt>
                <c:pt idx="87">
                  <c:v>21101.5873015873</c:v>
                </c:pt>
                <c:pt idx="88">
                  <c:v>24771.42857142857</c:v>
                </c:pt>
                <c:pt idx="89">
                  <c:v>28441.26984126984</c:v>
                </c:pt>
                <c:pt idx="90">
                  <c:v>32111.11111111111</c:v>
                </c:pt>
                <c:pt idx="91">
                  <c:v>35780.95238095238</c:v>
                </c:pt>
                <c:pt idx="92">
                  <c:v>39450.79365079365</c:v>
                </c:pt>
                <c:pt idx="93">
                  <c:v>43120.63492063493</c:v>
                </c:pt>
                <c:pt idx="94">
                  <c:v>46790.4761904762</c:v>
                </c:pt>
                <c:pt idx="95">
                  <c:v>49542.85714285714</c:v>
                </c:pt>
                <c:pt idx="96">
                  <c:v>49542.85714285714</c:v>
                </c:pt>
                <c:pt idx="97">
                  <c:v>49542.85714285714</c:v>
                </c:pt>
                <c:pt idx="98">
                  <c:v>49542.85714285714</c:v>
                </c:pt>
                <c:pt idx="99">
                  <c:v>49542.85714285714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2066.400816139967</c:v>
                </c:pt>
                <c:pt idx="1">
                  <c:v>2066.400816139967</c:v>
                </c:pt>
                <c:pt idx="2">
                  <c:v>2066.400816139967</c:v>
                </c:pt>
                <c:pt idx="3">
                  <c:v>2066.400816139967</c:v>
                </c:pt>
                <c:pt idx="4">
                  <c:v>2066.400816139967</c:v>
                </c:pt>
                <c:pt idx="5">
                  <c:v>2066.400816139967</c:v>
                </c:pt>
                <c:pt idx="6">
                  <c:v>2066.400816139967</c:v>
                </c:pt>
                <c:pt idx="7">
                  <c:v>2066.400816139967</c:v>
                </c:pt>
                <c:pt idx="8">
                  <c:v>2066.400816139967</c:v>
                </c:pt>
                <c:pt idx="9">
                  <c:v>2066.400816139967</c:v>
                </c:pt>
                <c:pt idx="10">
                  <c:v>2066.400816139967</c:v>
                </c:pt>
                <c:pt idx="11">
                  <c:v>2066.400816139967</c:v>
                </c:pt>
                <c:pt idx="12">
                  <c:v>2066.400816139967</c:v>
                </c:pt>
                <c:pt idx="13">
                  <c:v>2066.400816139967</c:v>
                </c:pt>
                <c:pt idx="14">
                  <c:v>2066.400816139967</c:v>
                </c:pt>
                <c:pt idx="15">
                  <c:v>2066.400816139967</c:v>
                </c:pt>
                <c:pt idx="16">
                  <c:v>2066.400816139967</c:v>
                </c:pt>
                <c:pt idx="17">
                  <c:v>2066.400816139967</c:v>
                </c:pt>
                <c:pt idx="18">
                  <c:v>2066.400816139967</c:v>
                </c:pt>
                <c:pt idx="19">
                  <c:v>2066.400816139967</c:v>
                </c:pt>
                <c:pt idx="20">
                  <c:v>2066.67897937381</c:v>
                </c:pt>
                <c:pt idx="21">
                  <c:v>2067.791632309182</c:v>
                </c:pt>
                <c:pt idx="22">
                  <c:v>2068.904285244553</c:v>
                </c:pt>
                <c:pt idx="23">
                  <c:v>2070.016938179925</c:v>
                </c:pt>
                <c:pt idx="24">
                  <c:v>2071.129591115296</c:v>
                </c:pt>
                <c:pt idx="25">
                  <c:v>2072.242244050668</c:v>
                </c:pt>
                <c:pt idx="26">
                  <c:v>2073.35489698604</c:v>
                </c:pt>
                <c:pt idx="27">
                  <c:v>2074.467549921411</c:v>
                </c:pt>
                <c:pt idx="28">
                  <c:v>2075.580202856782</c:v>
                </c:pt>
                <c:pt idx="29">
                  <c:v>2076.692855792154</c:v>
                </c:pt>
                <c:pt idx="30">
                  <c:v>2077.805508727525</c:v>
                </c:pt>
                <c:pt idx="31">
                  <c:v>2078.918161662897</c:v>
                </c:pt>
                <c:pt idx="32">
                  <c:v>2080.030814598268</c:v>
                </c:pt>
                <c:pt idx="33">
                  <c:v>2081.14346753364</c:v>
                </c:pt>
                <c:pt idx="34">
                  <c:v>2082.256120469011</c:v>
                </c:pt>
                <c:pt idx="35">
                  <c:v>2083.368773404383</c:v>
                </c:pt>
                <c:pt idx="36">
                  <c:v>2084.481426339754</c:v>
                </c:pt>
                <c:pt idx="37">
                  <c:v>2085.594079275126</c:v>
                </c:pt>
                <c:pt idx="38">
                  <c:v>2086.706732210497</c:v>
                </c:pt>
                <c:pt idx="39">
                  <c:v>2087.819385145869</c:v>
                </c:pt>
                <c:pt idx="40">
                  <c:v>2088.93203808124</c:v>
                </c:pt>
                <c:pt idx="41">
                  <c:v>2090.044691016612</c:v>
                </c:pt>
                <c:pt idx="42">
                  <c:v>2091.157343951983</c:v>
                </c:pt>
                <c:pt idx="43">
                  <c:v>2092.269996887355</c:v>
                </c:pt>
                <c:pt idx="44">
                  <c:v>2093.382649822726</c:v>
                </c:pt>
                <c:pt idx="45">
                  <c:v>2094.495302758098</c:v>
                </c:pt>
                <c:pt idx="46">
                  <c:v>2095.60795569347</c:v>
                </c:pt>
                <c:pt idx="47">
                  <c:v>2096.720608628841</c:v>
                </c:pt>
                <c:pt idx="48">
                  <c:v>2097.833261564212</c:v>
                </c:pt>
                <c:pt idx="49">
                  <c:v>2098.945914499583</c:v>
                </c:pt>
                <c:pt idx="50">
                  <c:v>2100.058567434955</c:v>
                </c:pt>
                <c:pt idx="51">
                  <c:v>2101.171220370326</c:v>
                </c:pt>
                <c:pt idx="52">
                  <c:v>2102.283873305698</c:v>
                </c:pt>
                <c:pt idx="53">
                  <c:v>2103.39652624107</c:v>
                </c:pt>
                <c:pt idx="54">
                  <c:v>2104.509179176441</c:v>
                </c:pt>
                <c:pt idx="55">
                  <c:v>2105.621832111813</c:v>
                </c:pt>
                <c:pt idx="56">
                  <c:v>2106.734485047184</c:v>
                </c:pt>
                <c:pt idx="57">
                  <c:v>2100.058389944244</c:v>
                </c:pt>
                <c:pt idx="58">
                  <c:v>2090.7860454952</c:v>
                </c:pt>
                <c:pt idx="59">
                  <c:v>2081.513701046156</c:v>
                </c:pt>
                <c:pt idx="60">
                  <c:v>2072.241356597112</c:v>
                </c:pt>
                <c:pt idx="61">
                  <c:v>2062.969012148068</c:v>
                </c:pt>
                <c:pt idx="62">
                  <c:v>2053.696667699025</c:v>
                </c:pt>
                <c:pt idx="63">
                  <c:v>2044.42432324998</c:v>
                </c:pt>
                <c:pt idx="64">
                  <c:v>2035.151978800937</c:v>
                </c:pt>
                <c:pt idx="65">
                  <c:v>2025.879634351893</c:v>
                </c:pt>
                <c:pt idx="66">
                  <c:v>2016.607289902849</c:v>
                </c:pt>
                <c:pt idx="67">
                  <c:v>2007.334945453805</c:v>
                </c:pt>
                <c:pt idx="68">
                  <c:v>1998.062601004761</c:v>
                </c:pt>
                <c:pt idx="69">
                  <c:v>1988.790256555717</c:v>
                </c:pt>
                <c:pt idx="70">
                  <c:v>1979.517912106673</c:v>
                </c:pt>
                <c:pt idx="71">
                  <c:v>1970.24556765763</c:v>
                </c:pt>
                <c:pt idx="72">
                  <c:v>1960.973223208585</c:v>
                </c:pt>
                <c:pt idx="73">
                  <c:v>1951.700878759541</c:v>
                </c:pt>
                <c:pt idx="74">
                  <c:v>1942.428534310497</c:v>
                </c:pt>
                <c:pt idx="75">
                  <c:v>1933.156189861453</c:v>
                </c:pt>
                <c:pt idx="76">
                  <c:v>1923.88384541241</c:v>
                </c:pt>
                <c:pt idx="77">
                  <c:v>1914.611500963366</c:v>
                </c:pt>
                <c:pt idx="78">
                  <c:v>1905.339156514322</c:v>
                </c:pt>
                <c:pt idx="79">
                  <c:v>1896.066812065278</c:v>
                </c:pt>
                <c:pt idx="80">
                  <c:v>1886.794467616234</c:v>
                </c:pt>
                <c:pt idx="81">
                  <c:v>1877.52212316719</c:v>
                </c:pt>
                <c:pt idx="82">
                  <c:v>1789.264336566743</c:v>
                </c:pt>
                <c:pt idx="83">
                  <c:v>1674.678069249162</c:v>
                </c:pt>
                <c:pt idx="84">
                  <c:v>1560.091801931581</c:v>
                </c:pt>
                <c:pt idx="85">
                  <c:v>1445.505534614</c:v>
                </c:pt>
                <c:pt idx="86">
                  <c:v>1330.919267296419</c:v>
                </c:pt>
                <c:pt idx="87">
                  <c:v>1216.332999978838</c:v>
                </c:pt>
                <c:pt idx="88">
                  <c:v>1101.746732661257</c:v>
                </c:pt>
                <c:pt idx="89">
                  <c:v>987.1604653436756</c:v>
                </c:pt>
                <c:pt idx="90">
                  <c:v>872.5741980260944</c:v>
                </c:pt>
                <c:pt idx="91">
                  <c:v>757.9879307085132</c:v>
                </c:pt>
                <c:pt idx="92">
                  <c:v>643.4016633909323</c:v>
                </c:pt>
                <c:pt idx="93">
                  <c:v>528.8153960733511</c:v>
                </c:pt>
                <c:pt idx="94">
                  <c:v>414.22912875577</c:v>
                </c:pt>
                <c:pt idx="95">
                  <c:v>328.2894282675842</c:v>
                </c:pt>
                <c:pt idx="96">
                  <c:v>328.2894282675842</c:v>
                </c:pt>
                <c:pt idx="97">
                  <c:v>328.2894282675842</c:v>
                </c:pt>
                <c:pt idx="98">
                  <c:v>328.2894282675842</c:v>
                </c:pt>
                <c:pt idx="99">
                  <c:v>328.2894282675842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19168.0</c:v>
                </c:pt>
                <c:pt idx="1">
                  <c:v>19168.0</c:v>
                </c:pt>
                <c:pt idx="2">
                  <c:v>19168.0</c:v>
                </c:pt>
                <c:pt idx="3">
                  <c:v>19168.0</c:v>
                </c:pt>
                <c:pt idx="4">
                  <c:v>19168.0</c:v>
                </c:pt>
                <c:pt idx="5">
                  <c:v>19168.0</c:v>
                </c:pt>
                <c:pt idx="6">
                  <c:v>19168.0</c:v>
                </c:pt>
                <c:pt idx="7">
                  <c:v>19168.0</c:v>
                </c:pt>
                <c:pt idx="8">
                  <c:v>19168.0</c:v>
                </c:pt>
                <c:pt idx="9">
                  <c:v>19168.0</c:v>
                </c:pt>
                <c:pt idx="10">
                  <c:v>19168.0</c:v>
                </c:pt>
                <c:pt idx="11">
                  <c:v>19168.0</c:v>
                </c:pt>
                <c:pt idx="12">
                  <c:v>19168.0</c:v>
                </c:pt>
                <c:pt idx="13">
                  <c:v>19168.0</c:v>
                </c:pt>
                <c:pt idx="14">
                  <c:v>19168.0</c:v>
                </c:pt>
                <c:pt idx="15">
                  <c:v>19168.0</c:v>
                </c:pt>
                <c:pt idx="16">
                  <c:v>19168.0</c:v>
                </c:pt>
                <c:pt idx="17">
                  <c:v>19168.0</c:v>
                </c:pt>
                <c:pt idx="18">
                  <c:v>19168.0</c:v>
                </c:pt>
                <c:pt idx="19">
                  <c:v>19168.0</c:v>
                </c:pt>
                <c:pt idx="20">
                  <c:v>19210.78082191781</c:v>
                </c:pt>
                <c:pt idx="21">
                  <c:v>19381.90410958904</c:v>
                </c:pt>
                <c:pt idx="22">
                  <c:v>19553.02739726027</c:v>
                </c:pt>
                <c:pt idx="23">
                  <c:v>19724.15068493151</c:v>
                </c:pt>
                <c:pt idx="24">
                  <c:v>19895.27397260274</c:v>
                </c:pt>
                <c:pt idx="25">
                  <c:v>20066.39726027397</c:v>
                </c:pt>
                <c:pt idx="26">
                  <c:v>20237.52054794521</c:v>
                </c:pt>
                <c:pt idx="27">
                  <c:v>20408.64383561644</c:v>
                </c:pt>
                <c:pt idx="28">
                  <c:v>20579.76712328767</c:v>
                </c:pt>
                <c:pt idx="29">
                  <c:v>20750.89041095891</c:v>
                </c:pt>
                <c:pt idx="30">
                  <c:v>20922.01369863014</c:v>
                </c:pt>
                <c:pt idx="31">
                  <c:v>21093.13698630137</c:v>
                </c:pt>
                <c:pt idx="32">
                  <c:v>21264.2602739726</c:v>
                </c:pt>
                <c:pt idx="33">
                  <c:v>21435.38356164384</c:v>
                </c:pt>
                <c:pt idx="34">
                  <c:v>21606.50684931507</c:v>
                </c:pt>
                <c:pt idx="35">
                  <c:v>21777.6301369863</c:v>
                </c:pt>
                <c:pt idx="36">
                  <c:v>21948.75342465753</c:v>
                </c:pt>
                <c:pt idx="37">
                  <c:v>22119.87671232877</c:v>
                </c:pt>
                <c:pt idx="38">
                  <c:v>22291.0</c:v>
                </c:pt>
                <c:pt idx="39">
                  <c:v>22462.12328767123</c:v>
                </c:pt>
                <c:pt idx="40">
                  <c:v>22633.24657534247</c:v>
                </c:pt>
                <c:pt idx="41">
                  <c:v>22804.3698630137</c:v>
                </c:pt>
                <c:pt idx="42">
                  <c:v>22975.49315068493</c:v>
                </c:pt>
                <c:pt idx="43">
                  <c:v>23146.61643835616</c:v>
                </c:pt>
                <c:pt idx="44">
                  <c:v>23317.7397260274</c:v>
                </c:pt>
                <c:pt idx="45">
                  <c:v>23488.86301369863</c:v>
                </c:pt>
                <c:pt idx="46">
                  <c:v>23659.98630136986</c:v>
                </c:pt>
                <c:pt idx="47">
                  <c:v>23831.10958904109</c:v>
                </c:pt>
                <c:pt idx="48">
                  <c:v>24002.23287671233</c:v>
                </c:pt>
                <c:pt idx="49">
                  <c:v>24173.35616438356</c:v>
                </c:pt>
                <c:pt idx="50">
                  <c:v>24344.47945205479</c:v>
                </c:pt>
                <c:pt idx="51">
                  <c:v>24515.60273972603</c:v>
                </c:pt>
                <c:pt idx="52">
                  <c:v>24686.72602739726</c:v>
                </c:pt>
                <c:pt idx="53">
                  <c:v>24857.8493150685</c:v>
                </c:pt>
                <c:pt idx="54">
                  <c:v>25028.97260273973</c:v>
                </c:pt>
                <c:pt idx="55">
                  <c:v>25200.09589041096</c:v>
                </c:pt>
                <c:pt idx="56">
                  <c:v>25371.21917808219</c:v>
                </c:pt>
                <c:pt idx="57">
                  <c:v>24879.37428571428</c:v>
                </c:pt>
                <c:pt idx="58">
                  <c:v>24166.54</c:v>
                </c:pt>
                <c:pt idx="59">
                  <c:v>23453.70571428572</c:v>
                </c:pt>
                <c:pt idx="60">
                  <c:v>22740.87142857143</c:v>
                </c:pt>
                <c:pt idx="61">
                  <c:v>22028.03714285714</c:v>
                </c:pt>
                <c:pt idx="62">
                  <c:v>21315.20285714286</c:v>
                </c:pt>
                <c:pt idx="63">
                  <c:v>20602.36857142857</c:v>
                </c:pt>
                <c:pt idx="64">
                  <c:v>19889.53428571428</c:v>
                </c:pt>
                <c:pt idx="65">
                  <c:v>19176.7</c:v>
                </c:pt>
                <c:pt idx="66">
                  <c:v>18463.86571428571</c:v>
                </c:pt>
                <c:pt idx="67">
                  <c:v>17751.03142857143</c:v>
                </c:pt>
                <c:pt idx="68">
                  <c:v>17038.19714285714</c:v>
                </c:pt>
                <c:pt idx="69">
                  <c:v>16325.36285714286</c:v>
                </c:pt>
                <c:pt idx="70">
                  <c:v>15612.52857142857</c:v>
                </c:pt>
                <c:pt idx="71">
                  <c:v>14899.69428571428</c:v>
                </c:pt>
                <c:pt idx="72">
                  <c:v>14186.86</c:v>
                </c:pt>
                <c:pt idx="73">
                  <c:v>13474.02571428571</c:v>
                </c:pt>
                <c:pt idx="74">
                  <c:v>12761.19142857143</c:v>
                </c:pt>
                <c:pt idx="75">
                  <c:v>12048.35714285714</c:v>
                </c:pt>
                <c:pt idx="76">
                  <c:v>11335.52285714285</c:v>
                </c:pt>
                <c:pt idx="77">
                  <c:v>10622.68857142857</c:v>
                </c:pt>
                <c:pt idx="78">
                  <c:v>9909.854285714283</c:v>
                </c:pt>
                <c:pt idx="79">
                  <c:v>9197.019999999997</c:v>
                </c:pt>
                <c:pt idx="80">
                  <c:v>8484.185714285712</c:v>
                </c:pt>
                <c:pt idx="81">
                  <c:v>7771.351428571426</c:v>
                </c:pt>
                <c:pt idx="82">
                  <c:v>7679.873015873015</c:v>
                </c:pt>
                <c:pt idx="83">
                  <c:v>7795.513227513226</c:v>
                </c:pt>
                <c:pt idx="84">
                  <c:v>7911.153439153437</c:v>
                </c:pt>
                <c:pt idx="85">
                  <c:v>8026.79365079365</c:v>
                </c:pt>
                <c:pt idx="86">
                  <c:v>8142.433862433862</c:v>
                </c:pt>
                <c:pt idx="87">
                  <c:v>8258.074074074073</c:v>
                </c:pt>
                <c:pt idx="88">
                  <c:v>8373.714285714284</c:v>
                </c:pt>
                <c:pt idx="89">
                  <c:v>8489.354497354495</c:v>
                </c:pt>
                <c:pt idx="90">
                  <c:v>8604.99470899471</c:v>
                </c:pt>
                <c:pt idx="91">
                  <c:v>8720.63492063492</c:v>
                </c:pt>
                <c:pt idx="92">
                  <c:v>8836.275132275132</c:v>
                </c:pt>
                <c:pt idx="93">
                  <c:v>8951.915343915343</c:v>
                </c:pt>
                <c:pt idx="94">
                  <c:v>9067.555555555555</c:v>
                </c:pt>
                <c:pt idx="95">
                  <c:v>9154.285714285714</c:v>
                </c:pt>
                <c:pt idx="96">
                  <c:v>9154.285714285714</c:v>
                </c:pt>
                <c:pt idx="97">
                  <c:v>9154.285714285714</c:v>
                </c:pt>
                <c:pt idx="98">
                  <c:v>9154.285714285714</c:v>
                </c:pt>
                <c:pt idx="99">
                  <c:v>9154.285714285714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1.940639269406393</c:v>
                </c:pt>
                <c:pt idx="21">
                  <c:v>9.703196347031962</c:v>
                </c:pt>
                <c:pt idx="22">
                  <c:v>17.46575342465754</c:v>
                </c:pt>
                <c:pt idx="23">
                  <c:v>25.2283105022831</c:v>
                </c:pt>
                <c:pt idx="24">
                  <c:v>32.99086757990867</c:v>
                </c:pt>
                <c:pt idx="25">
                  <c:v>40.75342465753425</c:v>
                </c:pt>
                <c:pt idx="26">
                  <c:v>48.51598173515981</c:v>
                </c:pt>
                <c:pt idx="27">
                  <c:v>56.27853881278538</c:v>
                </c:pt>
                <c:pt idx="28">
                  <c:v>64.04109589041095</c:v>
                </c:pt>
                <c:pt idx="29">
                  <c:v>71.80365296803651</c:v>
                </c:pt>
                <c:pt idx="30">
                  <c:v>79.5662100456621</c:v>
                </c:pt>
                <c:pt idx="31">
                  <c:v>87.32876712328768</c:v>
                </c:pt>
                <c:pt idx="32">
                  <c:v>95.09132420091323</c:v>
                </c:pt>
                <c:pt idx="33">
                  <c:v>102.8538812785388</c:v>
                </c:pt>
                <c:pt idx="34">
                  <c:v>110.6164383561644</c:v>
                </c:pt>
                <c:pt idx="35">
                  <c:v>118.37899543379</c:v>
                </c:pt>
                <c:pt idx="36">
                  <c:v>126.1415525114155</c:v>
                </c:pt>
                <c:pt idx="37">
                  <c:v>133.9041095890411</c:v>
                </c:pt>
                <c:pt idx="38">
                  <c:v>141.6666666666667</c:v>
                </c:pt>
                <c:pt idx="39">
                  <c:v>149.4292237442922</c:v>
                </c:pt>
                <c:pt idx="40">
                  <c:v>157.1917808219178</c:v>
                </c:pt>
                <c:pt idx="41">
                  <c:v>164.9543378995434</c:v>
                </c:pt>
                <c:pt idx="42">
                  <c:v>172.7168949771689</c:v>
                </c:pt>
                <c:pt idx="43">
                  <c:v>180.4794520547945</c:v>
                </c:pt>
                <c:pt idx="44">
                  <c:v>188.2420091324201</c:v>
                </c:pt>
                <c:pt idx="45">
                  <c:v>196.0045662100457</c:v>
                </c:pt>
                <c:pt idx="46">
                  <c:v>203.7671232876712</c:v>
                </c:pt>
                <c:pt idx="47">
                  <c:v>211.5296803652968</c:v>
                </c:pt>
                <c:pt idx="48">
                  <c:v>219.2922374429223</c:v>
                </c:pt>
                <c:pt idx="49">
                  <c:v>227.0547945205479</c:v>
                </c:pt>
                <c:pt idx="50">
                  <c:v>234.8173515981735</c:v>
                </c:pt>
                <c:pt idx="51">
                  <c:v>242.5799086757991</c:v>
                </c:pt>
                <c:pt idx="52">
                  <c:v>250.3424657534246</c:v>
                </c:pt>
                <c:pt idx="53">
                  <c:v>258.1050228310501</c:v>
                </c:pt>
                <c:pt idx="54">
                  <c:v>265.8675799086758</c:v>
                </c:pt>
                <c:pt idx="55">
                  <c:v>273.6301369863014</c:v>
                </c:pt>
                <c:pt idx="56">
                  <c:v>281.392694063927</c:v>
                </c:pt>
                <c:pt idx="57">
                  <c:v>427.4047619047618</c:v>
                </c:pt>
                <c:pt idx="58">
                  <c:v>619.5</c:v>
                </c:pt>
                <c:pt idx="59">
                  <c:v>811.5952380952381</c:v>
                </c:pt>
                <c:pt idx="60">
                  <c:v>1003.690476190476</c:v>
                </c:pt>
                <c:pt idx="61">
                  <c:v>1195.785714285714</c:v>
                </c:pt>
                <c:pt idx="62">
                  <c:v>1387.880952380952</c:v>
                </c:pt>
                <c:pt idx="63">
                  <c:v>1579.97619047619</c:v>
                </c:pt>
                <c:pt idx="64">
                  <c:v>1772.071428571428</c:v>
                </c:pt>
                <c:pt idx="65">
                  <c:v>1964.166666666667</c:v>
                </c:pt>
                <c:pt idx="66">
                  <c:v>2156.261904761905</c:v>
                </c:pt>
                <c:pt idx="67">
                  <c:v>2348.357142857143</c:v>
                </c:pt>
                <c:pt idx="68">
                  <c:v>2540.452380952381</c:v>
                </c:pt>
                <c:pt idx="69">
                  <c:v>2732.547619047619</c:v>
                </c:pt>
                <c:pt idx="70">
                  <c:v>2924.642857142857</c:v>
                </c:pt>
                <c:pt idx="71">
                  <c:v>3116.738095238095</c:v>
                </c:pt>
                <c:pt idx="72">
                  <c:v>3308.833333333333</c:v>
                </c:pt>
                <c:pt idx="73">
                  <c:v>3500.928571428572</c:v>
                </c:pt>
                <c:pt idx="74">
                  <c:v>3693.02380952381</c:v>
                </c:pt>
                <c:pt idx="75">
                  <c:v>3885.119047619048</c:v>
                </c:pt>
                <c:pt idx="76">
                  <c:v>4077.214285714286</c:v>
                </c:pt>
                <c:pt idx="77">
                  <c:v>4269.309523809523</c:v>
                </c:pt>
                <c:pt idx="78">
                  <c:v>4461.404761904761</c:v>
                </c:pt>
                <c:pt idx="79">
                  <c:v>4653.5</c:v>
                </c:pt>
                <c:pt idx="80">
                  <c:v>4845.595238095237</c:v>
                </c:pt>
                <c:pt idx="81">
                  <c:v>5037.690476190475</c:v>
                </c:pt>
                <c:pt idx="82">
                  <c:v>5839.365079365078</c:v>
                </c:pt>
                <c:pt idx="83">
                  <c:v>6844.232804232804</c:v>
                </c:pt>
                <c:pt idx="84">
                  <c:v>7849.10052910053</c:v>
                </c:pt>
                <c:pt idx="85">
                  <c:v>8853.968253968254</c:v>
                </c:pt>
                <c:pt idx="86">
                  <c:v>9858.835978835977</c:v>
                </c:pt>
                <c:pt idx="87">
                  <c:v>10863.7037037037</c:v>
                </c:pt>
                <c:pt idx="88">
                  <c:v>11868.57142857143</c:v>
                </c:pt>
                <c:pt idx="89">
                  <c:v>12873.43915343915</c:v>
                </c:pt>
                <c:pt idx="90">
                  <c:v>13878.30687830688</c:v>
                </c:pt>
                <c:pt idx="91">
                  <c:v>14883.1746031746</c:v>
                </c:pt>
                <c:pt idx="92">
                  <c:v>15888.04232804233</c:v>
                </c:pt>
                <c:pt idx="93">
                  <c:v>16892.91005291005</c:v>
                </c:pt>
                <c:pt idx="94">
                  <c:v>17897.77777777778</c:v>
                </c:pt>
                <c:pt idx="95">
                  <c:v>18651.42857142857</c:v>
                </c:pt>
                <c:pt idx="96">
                  <c:v>18651.42857142857</c:v>
                </c:pt>
                <c:pt idx="97">
                  <c:v>18651.42857142857</c:v>
                </c:pt>
                <c:pt idx="98">
                  <c:v>18651.42857142857</c:v>
                </c:pt>
                <c:pt idx="99">
                  <c:v>18651.42857142857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359816"/>
        <c:axId val="18063813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25222.65168125647</c:v>
                </c:pt>
                <c:pt idx="1">
                  <c:v>25222.65168125647</c:v>
                </c:pt>
                <c:pt idx="2">
                  <c:v>25222.65168125647</c:v>
                </c:pt>
                <c:pt idx="3">
                  <c:v>25222.65168125647</c:v>
                </c:pt>
                <c:pt idx="4">
                  <c:v>25222.65168125647</c:v>
                </c:pt>
                <c:pt idx="5">
                  <c:v>25222.65168125647</c:v>
                </c:pt>
                <c:pt idx="6">
                  <c:v>25222.65168125647</c:v>
                </c:pt>
                <c:pt idx="7">
                  <c:v>25222.65168125647</c:v>
                </c:pt>
                <c:pt idx="8">
                  <c:v>25222.65168125647</c:v>
                </c:pt>
                <c:pt idx="9">
                  <c:v>25222.65168125647</c:v>
                </c:pt>
                <c:pt idx="10">
                  <c:v>25222.65168125647</c:v>
                </c:pt>
                <c:pt idx="11">
                  <c:v>25222.65168125647</c:v>
                </c:pt>
                <c:pt idx="12">
                  <c:v>25222.65168125647</c:v>
                </c:pt>
                <c:pt idx="13">
                  <c:v>25222.65168125647</c:v>
                </c:pt>
                <c:pt idx="14">
                  <c:v>25222.65168125647</c:v>
                </c:pt>
                <c:pt idx="15">
                  <c:v>25222.65168125647</c:v>
                </c:pt>
                <c:pt idx="16">
                  <c:v>25222.65168125647</c:v>
                </c:pt>
                <c:pt idx="17">
                  <c:v>25222.65168125647</c:v>
                </c:pt>
                <c:pt idx="18">
                  <c:v>25222.65168125647</c:v>
                </c:pt>
                <c:pt idx="19">
                  <c:v>25222.65168125647</c:v>
                </c:pt>
                <c:pt idx="20">
                  <c:v>25222.65168125647</c:v>
                </c:pt>
                <c:pt idx="21">
                  <c:v>25222.65168125647</c:v>
                </c:pt>
                <c:pt idx="22">
                  <c:v>25222.65168125647</c:v>
                </c:pt>
                <c:pt idx="23">
                  <c:v>25222.65168125647</c:v>
                </c:pt>
                <c:pt idx="24">
                  <c:v>25222.65168125647</c:v>
                </c:pt>
                <c:pt idx="25">
                  <c:v>25222.65168125647</c:v>
                </c:pt>
                <c:pt idx="26">
                  <c:v>25222.65168125647</c:v>
                </c:pt>
                <c:pt idx="27">
                  <c:v>25222.65168125647</c:v>
                </c:pt>
                <c:pt idx="28">
                  <c:v>25222.65168125647</c:v>
                </c:pt>
                <c:pt idx="29">
                  <c:v>25222.65168125647</c:v>
                </c:pt>
                <c:pt idx="30">
                  <c:v>25222.65168125647</c:v>
                </c:pt>
                <c:pt idx="31">
                  <c:v>25222.65168125647</c:v>
                </c:pt>
                <c:pt idx="32">
                  <c:v>25222.65168125647</c:v>
                </c:pt>
                <c:pt idx="33">
                  <c:v>25222.65168125647</c:v>
                </c:pt>
                <c:pt idx="34">
                  <c:v>25222.65168125647</c:v>
                </c:pt>
                <c:pt idx="35">
                  <c:v>25222.65168125647</c:v>
                </c:pt>
                <c:pt idx="36">
                  <c:v>25222.65168125647</c:v>
                </c:pt>
                <c:pt idx="37">
                  <c:v>25222.65168125647</c:v>
                </c:pt>
                <c:pt idx="38">
                  <c:v>25222.65168125647</c:v>
                </c:pt>
                <c:pt idx="39">
                  <c:v>25222.65168125647</c:v>
                </c:pt>
                <c:pt idx="40">
                  <c:v>25222.65168125647</c:v>
                </c:pt>
                <c:pt idx="41">
                  <c:v>25222.65168125647</c:v>
                </c:pt>
                <c:pt idx="42">
                  <c:v>25222.65168125647</c:v>
                </c:pt>
                <c:pt idx="43">
                  <c:v>25222.65168125647</c:v>
                </c:pt>
                <c:pt idx="44">
                  <c:v>25222.65168125647</c:v>
                </c:pt>
                <c:pt idx="45">
                  <c:v>25222.65168125647</c:v>
                </c:pt>
                <c:pt idx="46">
                  <c:v>25222.65168125647</c:v>
                </c:pt>
                <c:pt idx="47">
                  <c:v>25222.65168125647</c:v>
                </c:pt>
                <c:pt idx="48">
                  <c:v>25222.65168125647</c:v>
                </c:pt>
                <c:pt idx="49">
                  <c:v>25222.65168125647</c:v>
                </c:pt>
                <c:pt idx="50">
                  <c:v>25222.65168125647</c:v>
                </c:pt>
                <c:pt idx="51">
                  <c:v>25222.65168125647</c:v>
                </c:pt>
                <c:pt idx="52">
                  <c:v>25222.65168125647</c:v>
                </c:pt>
                <c:pt idx="53">
                  <c:v>25222.65168125647</c:v>
                </c:pt>
                <c:pt idx="54">
                  <c:v>25222.65168125647</c:v>
                </c:pt>
                <c:pt idx="55">
                  <c:v>25222.65168125647</c:v>
                </c:pt>
                <c:pt idx="56">
                  <c:v>25222.65168125647</c:v>
                </c:pt>
                <c:pt idx="57">
                  <c:v>25222.65168125647</c:v>
                </c:pt>
                <c:pt idx="58">
                  <c:v>25222.65168125647</c:v>
                </c:pt>
                <c:pt idx="59">
                  <c:v>25222.65168125647</c:v>
                </c:pt>
                <c:pt idx="60">
                  <c:v>25222.65168125647</c:v>
                </c:pt>
                <c:pt idx="61">
                  <c:v>25222.65168125647</c:v>
                </c:pt>
                <c:pt idx="62">
                  <c:v>25222.65168125647</c:v>
                </c:pt>
                <c:pt idx="63">
                  <c:v>25222.65168125647</c:v>
                </c:pt>
                <c:pt idx="64">
                  <c:v>25222.65168125647</c:v>
                </c:pt>
                <c:pt idx="65">
                  <c:v>25222.65168125647</c:v>
                </c:pt>
                <c:pt idx="66">
                  <c:v>25222.65168125647</c:v>
                </c:pt>
                <c:pt idx="67">
                  <c:v>25222.65168125647</c:v>
                </c:pt>
                <c:pt idx="68">
                  <c:v>25222.65168125647</c:v>
                </c:pt>
                <c:pt idx="69">
                  <c:v>25222.65168125647</c:v>
                </c:pt>
                <c:pt idx="70">
                  <c:v>25222.65168125647</c:v>
                </c:pt>
                <c:pt idx="71">
                  <c:v>25222.65168125647</c:v>
                </c:pt>
                <c:pt idx="72">
                  <c:v>25222.65168125647</c:v>
                </c:pt>
                <c:pt idx="73">
                  <c:v>25222.65168125648</c:v>
                </c:pt>
                <c:pt idx="74">
                  <c:v>25222.65168125648</c:v>
                </c:pt>
                <c:pt idx="75">
                  <c:v>25222.65168125648</c:v>
                </c:pt>
                <c:pt idx="76">
                  <c:v>25222.65168125648</c:v>
                </c:pt>
                <c:pt idx="77">
                  <c:v>25222.65168125648</c:v>
                </c:pt>
                <c:pt idx="78">
                  <c:v>25222.65168125648</c:v>
                </c:pt>
                <c:pt idx="79">
                  <c:v>25222.65168125648</c:v>
                </c:pt>
                <c:pt idx="80">
                  <c:v>25222.65168125648</c:v>
                </c:pt>
                <c:pt idx="81">
                  <c:v>25222.65168125648</c:v>
                </c:pt>
                <c:pt idx="82">
                  <c:v>25222.65168125648</c:v>
                </c:pt>
                <c:pt idx="83">
                  <c:v>25222.65168125648</c:v>
                </c:pt>
                <c:pt idx="84">
                  <c:v>25222.65168125648</c:v>
                </c:pt>
                <c:pt idx="85">
                  <c:v>25222.65168125648</c:v>
                </c:pt>
                <c:pt idx="86">
                  <c:v>25222.65168125648</c:v>
                </c:pt>
                <c:pt idx="87">
                  <c:v>25222.65168125648</c:v>
                </c:pt>
                <c:pt idx="88">
                  <c:v>25222.65168125648</c:v>
                </c:pt>
                <c:pt idx="89">
                  <c:v>25221.88695467251</c:v>
                </c:pt>
                <c:pt idx="90">
                  <c:v>25221.88695467251</c:v>
                </c:pt>
                <c:pt idx="91">
                  <c:v>25221.88695467251</c:v>
                </c:pt>
                <c:pt idx="92">
                  <c:v>25221.88695467251</c:v>
                </c:pt>
                <c:pt idx="93">
                  <c:v>25221.88695467251</c:v>
                </c:pt>
                <c:pt idx="94">
                  <c:v>25221.88695467251</c:v>
                </c:pt>
                <c:pt idx="95">
                  <c:v>25221.88695467251</c:v>
                </c:pt>
                <c:pt idx="96">
                  <c:v>25221.88695467251</c:v>
                </c:pt>
                <c:pt idx="97">
                  <c:v>25221.88695467251</c:v>
                </c:pt>
                <c:pt idx="98">
                  <c:v>25221.88695467251</c:v>
                </c:pt>
                <c:pt idx="99">
                  <c:v>25221.88695467251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359816"/>
        <c:axId val="1806381384"/>
      </c:lineChart>
      <c:catAx>
        <c:axId val="1806359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063813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06381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063598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37.25062236666656</c:v>
                </c:pt>
                <c:pt idx="1">
                  <c:v>-13.65795314843686</c:v>
                </c:pt>
                <c:pt idx="2">
                  <c:v>-64.13223037014285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33.40639269406392</c:v>
                </c:pt>
                <c:pt idx="1">
                  <c:v>303.4533333333333</c:v>
                </c:pt>
                <c:pt idx="2">
                  <c:v>677.5590828924163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2.698756507609843</c:v>
                </c:pt>
                <c:pt idx="1">
                  <c:v>-1.173232009808988</c:v>
                </c:pt>
                <c:pt idx="2">
                  <c:v>-5.123986095002561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1.112652935371493</c:v>
                </c:pt>
                <c:pt idx="1">
                  <c:v>-9.27234444904392</c:v>
                </c:pt>
                <c:pt idx="2">
                  <c:v>-114.5862673175811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171.1232876712329</c:v>
                </c:pt>
                <c:pt idx="1">
                  <c:v>-712.8342857142858</c:v>
                </c:pt>
                <c:pt idx="2">
                  <c:v>115.6402116402117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63128"/>
        <c:axId val="18065679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11.01267466233825</c:v>
                </c:pt>
                <c:pt idx="1">
                  <c:v>26.6908618196619</c:v>
                </c:pt>
                <c:pt idx="2">
                  <c:v>16.59328762599673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155.9269406392694</c:v>
                </c:pt>
                <c:pt idx="1">
                  <c:v>381.9180952380952</c:v>
                </c:pt>
                <c:pt idx="2">
                  <c:v>573.544973544974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-63.22925223258152</c:v>
                </c:pt>
                <c:pt idx="1">
                  <c:v>1857.752380952381</c:v>
                </c:pt>
                <c:pt idx="2">
                  <c:v>-3589.417989417989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917.0285714285714</c:v>
                </c:pt>
                <c:pt idx="2">
                  <c:v>7597.037037037038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-9.497716894977168</c:v>
                </c:pt>
                <c:pt idx="1">
                  <c:v>-37.33333333333334</c:v>
                </c:pt>
                <c:pt idx="2">
                  <c:v>3669.84126984127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7.76255707762557</c:v>
                </c:pt>
                <c:pt idx="1">
                  <c:v>192.0952380952381</c:v>
                </c:pt>
                <c:pt idx="2">
                  <c:v>1004.867724867725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653656"/>
        <c:axId val="2023061512"/>
      </c:scatterChart>
      <c:valAx>
        <c:axId val="180656312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06567960"/>
        <c:crosses val="autoZero"/>
        <c:crossBetween val="midCat"/>
      </c:valAx>
      <c:valAx>
        <c:axId val="1806567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06563128"/>
        <c:crosses val="autoZero"/>
        <c:crossBetween val="midCat"/>
      </c:valAx>
      <c:valAx>
        <c:axId val="18066536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23061512"/>
        <c:crosses val="autoZero"/>
        <c:crossBetween val="midCat"/>
      </c:valAx>
      <c:valAx>
        <c:axId val="20230615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066536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1331.074035437707</c:v>
                </c:pt>
                <c:pt idx="1">
                  <c:v>1331.074035437707</c:v>
                </c:pt>
                <c:pt idx="2">
                  <c:v>1331.074035437707</c:v>
                </c:pt>
                <c:pt idx="3">
                  <c:v>1331.074035437707</c:v>
                </c:pt>
                <c:pt idx="4">
                  <c:v>1331.074035437707</c:v>
                </c:pt>
                <c:pt idx="5">
                  <c:v>1331.074035437707</c:v>
                </c:pt>
                <c:pt idx="6">
                  <c:v>1331.074035437707</c:v>
                </c:pt>
                <c:pt idx="7">
                  <c:v>1331.074035437707</c:v>
                </c:pt>
                <c:pt idx="8">
                  <c:v>1331.074035437707</c:v>
                </c:pt>
                <c:pt idx="9">
                  <c:v>1331.074035437707</c:v>
                </c:pt>
                <c:pt idx="10">
                  <c:v>1331.074035437707</c:v>
                </c:pt>
                <c:pt idx="11">
                  <c:v>1331.074035437707</c:v>
                </c:pt>
                <c:pt idx="12">
                  <c:v>1331.074035437707</c:v>
                </c:pt>
                <c:pt idx="13">
                  <c:v>1331.074035437707</c:v>
                </c:pt>
                <c:pt idx="14">
                  <c:v>1331.074035437707</c:v>
                </c:pt>
                <c:pt idx="15">
                  <c:v>1331.074035437707</c:v>
                </c:pt>
                <c:pt idx="16">
                  <c:v>1331.074035437707</c:v>
                </c:pt>
                <c:pt idx="17">
                  <c:v>1331.074035437707</c:v>
                </c:pt>
                <c:pt idx="18">
                  <c:v>1331.074035437707</c:v>
                </c:pt>
                <c:pt idx="19">
                  <c:v>1331.074035437707</c:v>
                </c:pt>
                <c:pt idx="20">
                  <c:v>1340.386691029374</c:v>
                </c:pt>
                <c:pt idx="21">
                  <c:v>1377.63731339604</c:v>
                </c:pt>
                <c:pt idx="22">
                  <c:v>1414.887935762707</c:v>
                </c:pt>
                <c:pt idx="23">
                  <c:v>1452.138558129373</c:v>
                </c:pt>
                <c:pt idx="24">
                  <c:v>1489.38918049604</c:v>
                </c:pt>
                <c:pt idx="25">
                  <c:v>1526.639802862706</c:v>
                </c:pt>
                <c:pt idx="26">
                  <c:v>1563.890425229373</c:v>
                </c:pt>
                <c:pt idx="27">
                  <c:v>1601.141047596039</c:v>
                </c:pt>
                <c:pt idx="28">
                  <c:v>1638.391669962706</c:v>
                </c:pt>
                <c:pt idx="29">
                  <c:v>1675.642292329373</c:v>
                </c:pt>
                <c:pt idx="30">
                  <c:v>1712.892914696039</c:v>
                </c:pt>
                <c:pt idx="31">
                  <c:v>1750.143537062706</c:v>
                </c:pt>
                <c:pt idx="32">
                  <c:v>1787.394159429372</c:v>
                </c:pt>
                <c:pt idx="33">
                  <c:v>1824.644781796039</c:v>
                </c:pt>
                <c:pt idx="34">
                  <c:v>1861.895404162705</c:v>
                </c:pt>
                <c:pt idx="35">
                  <c:v>1899.146026529372</c:v>
                </c:pt>
                <c:pt idx="36">
                  <c:v>1936.396648896039</c:v>
                </c:pt>
                <c:pt idx="37">
                  <c:v>1973.647271262705</c:v>
                </c:pt>
                <c:pt idx="38">
                  <c:v>2010.897893629372</c:v>
                </c:pt>
                <c:pt idx="39">
                  <c:v>2048.148515996038</c:v>
                </c:pt>
                <c:pt idx="40">
                  <c:v>2085.399138362705</c:v>
                </c:pt>
                <c:pt idx="41">
                  <c:v>2122.649760729371</c:v>
                </c:pt>
                <c:pt idx="42">
                  <c:v>2159.900383096038</c:v>
                </c:pt>
                <c:pt idx="43">
                  <c:v>2197.151005462704</c:v>
                </c:pt>
                <c:pt idx="44">
                  <c:v>2234.401627829371</c:v>
                </c:pt>
                <c:pt idx="45">
                  <c:v>2271.652250196038</c:v>
                </c:pt>
                <c:pt idx="46">
                  <c:v>2308.902872562704</c:v>
                </c:pt>
                <c:pt idx="47">
                  <c:v>2346.153494929371</c:v>
                </c:pt>
                <c:pt idx="48">
                  <c:v>2383.404117296037</c:v>
                </c:pt>
                <c:pt idx="49">
                  <c:v>2420.654739662704</c:v>
                </c:pt>
                <c:pt idx="50">
                  <c:v>2457.905362029371</c:v>
                </c:pt>
                <c:pt idx="51">
                  <c:v>2495.155984396037</c:v>
                </c:pt>
                <c:pt idx="52">
                  <c:v>2532.406606762704</c:v>
                </c:pt>
                <c:pt idx="53">
                  <c:v>2569.65722912937</c:v>
                </c:pt>
                <c:pt idx="54">
                  <c:v>2606.907851496037</c:v>
                </c:pt>
                <c:pt idx="55">
                  <c:v>2644.158473862703</c:v>
                </c:pt>
                <c:pt idx="56">
                  <c:v>2681.40909622937</c:v>
                </c:pt>
                <c:pt idx="57">
                  <c:v>2680.478286959709</c:v>
                </c:pt>
                <c:pt idx="58">
                  <c:v>2666.820333811271</c:v>
                </c:pt>
                <c:pt idx="59">
                  <c:v>2653.162380662835</c:v>
                </c:pt>
                <c:pt idx="60">
                  <c:v>2639.504427514398</c:v>
                </c:pt>
                <c:pt idx="61">
                  <c:v>2625.846474365961</c:v>
                </c:pt>
                <c:pt idx="62">
                  <c:v>2612.188521217524</c:v>
                </c:pt>
                <c:pt idx="63">
                  <c:v>2598.530568069088</c:v>
                </c:pt>
                <c:pt idx="64">
                  <c:v>2584.872614920651</c:v>
                </c:pt>
                <c:pt idx="65">
                  <c:v>2571.214661772214</c:v>
                </c:pt>
                <c:pt idx="66">
                  <c:v>2557.556708623777</c:v>
                </c:pt>
                <c:pt idx="67">
                  <c:v>2543.89875547534</c:v>
                </c:pt>
                <c:pt idx="68">
                  <c:v>2530.240802326903</c:v>
                </c:pt>
                <c:pt idx="69">
                  <c:v>2516.582849178466</c:v>
                </c:pt>
                <c:pt idx="70">
                  <c:v>2502.92489603003</c:v>
                </c:pt>
                <c:pt idx="71">
                  <c:v>2489.266942881593</c:v>
                </c:pt>
                <c:pt idx="72">
                  <c:v>2475.608989733156</c:v>
                </c:pt>
                <c:pt idx="73">
                  <c:v>2461.95103658472</c:v>
                </c:pt>
                <c:pt idx="74">
                  <c:v>2448.293083436282</c:v>
                </c:pt>
                <c:pt idx="75">
                  <c:v>2434.635130287845</c:v>
                </c:pt>
                <c:pt idx="76">
                  <c:v>2420.977177139408</c:v>
                </c:pt>
                <c:pt idx="77">
                  <c:v>2407.319223990971</c:v>
                </c:pt>
                <c:pt idx="78">
                  <c:v>2393.661270842534</c:v>
                </c:pt>
                <c:pt idx="79">
                  <c:v>2380.003317694098</c:v>
                </c:pt>
                <c:pt idx="80">
                  <c:v>2366.345364545661</c:v>
                </c:pt>
                <c:pt idx="81">
                  <c:v>2352.687411397224</c:v>
                </c:pt>
                <c:pt idx="82">
                  <c:v>2301.173750332507</c:v>
                </c:pt>
                <c:pt idx="83">
                  <c:v>2237.041519962365</c:v>
                </c:pt>
                <c:pt idx="84">
                  <c:v>2172.909289592222</c:v>
                </c:pt>
                <c:pt idx="85">
                  <c:v>2108.77705922208</c:v>
                </c:pt>
                <c:pt idx="86">
                  <c:v>2044.644828851936</c:v>
                </c:pt>
                <c:pt idx="87">
                  <c:v>1980.512598481793</c:v>
                </c:pt>
                <c:pt idx="88">
                  <c:v>1916.380368111651</c:v>
                </c:pt>
                <c:pt idx="89">
                  <c:v>1852.248137741508</c:v>
                </c:pt>
                <c:pt idx="90">
                  <c:v>1788.115907371365</c:v>
                </c:pt>
                <c:pt idx="91">
                  <c:v>1723.983677001222</c:v>
                </c:pt>
                <c:pt idx="92">
                  <c:v>1659.851446631079</c:v>
                </c:pt>
                <c:pt idx="93">
                  <c:v>1595.719216260936</c:v>
                </c:pt>
                <c:pt idx="94">
                  <c:v>1531.586985890794</c:v>
                </c:pt>
                <c:pt idx="95">
                  <c:v>1510.077813113186</c:v>
                </c:pt>
                <c:pt idx="96">
                  <c:v>1616.437813113186</c:v>
                </c:pt>
                <c:pt idx="97">
                  <c:v>1722.797813113187</c:v>
                </c:pt>
                <c:pt idx="98">
                  <c:v>1829.157813113187</c:v>
                </c:pt>
                <c:pt idx="99">
                  <c:v>1935.517813113187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6741.135</c:v>
                </c:pt>
                <c:pt idx="1">
                  <c:v>6400.875</c:v>
                </c:pt>
                <c:pt idx="2">
                  <c:v>6060.615</c:v>
                </c:pt>
                <c:pt idx="3">
                  <c:v>5720.355</c:v>
                </c:pt>
                <c:pt idx="4">
                  <c:v>5380.095</c:v>
                </c:pt>
                <c:pt idx="5">
                  <c:v>5039.835</c:v>
                </c:pt>
                <c:pt idx="6">
                  <c:v>4699.575</c:v>
                </c:pt>
                <c:pt idx="7">
                  <c:v>4359.315</c:v>
                </c:pt>
                <c:pt idx="8">
                  <c:v>4019.055</c:v>
                </c:pt>
                <c:pt idx="9">
                  <c:v>3678.795</c:v>
                </c:pt>
                <c:pt idx="10">
                  <c:v>3338.535</c:v>
                </c:pt>
                <c:pt idx="11">
                  <c:v>2998.275</c:v>
                </c:pt>
                <c:pt idx="12">
                  <c:v>2658.015</c:v>
                </c:pt>
                <c:pt idx="13">
                  <c:v>2317.755</c:v>
                </c:pt>
                <c:pt idx="14">
                  <c:v>1977.495</c:v>
                </c:pt>
                <c:pt idx="15">
                  <c:v>1637.235</c:v>
                </c:pt>
                <c:pt idx="16">
                  <c:v>1296.975</c:v>
                </c:pt>
                <c:pt idx="17">
                  <c:v>956.715</c:v>
                </c:pt>
                <c:pt idx="18">
                  <c:v>616.4549999999999</c:v>
                </c:pt>
                <c:pt idx="19">
                  <c:v>276.195</c:v>
                </c:pt>
                <c:pt idx="20">
                  <c:v>29.35159817351598</c:v>
                </c:pt>
                <c:pt idx="21">
                  <c:v>62.7579908675799</c:v>
                </c:pt>
                <c:pt idx="22">
                  <c:v>96.16438356164383</c:v>
                </c:pt>
                <c:pt idx="23">
                  <c:v>129.5707762557078</c:v>
                </c:pt>
                <c:pt idx="24">
                  <c:v>162.9771689497717</c:v>
                </c:pt>
                <c:pt idx="25">
                  <c:v>196.3835616438356</c:v>
                </c:pt>
                <c:pt idx="26">
                  <c:v>229.7899543378995</c:v>
                </c:pt>
                <c:pt idx="27">
                  <c:v>263.1963470319635</c:v>
                </c:pt>
                <c:pt idx="28">
                  <c:v>296.6027397260274</c:v>
                </c:pt>
                <c:pt idx="29">
                  <c:v>330.0091324200913</c:v>
                </c:pt>
                <c:pt idx="30">
                  <c:v>363.4155251141552</c:v>
                </c:pt>
                <c:pt idx="31">
                  <c:v>396.8219178082192</c:v>
                </c:pt>
                <c:pt idx="32">
                  <c:v>430.2283105022831</c:v>
                </c:pt>
                <c:pt idx="33">
                  <c:v>463.634703196347</c:v>
                </c:pt>
                <c:pt idx="34">
                  <c:v>497.041095890411</c:v>
                </c:pt>
                <c:pt idx="35">
                  <c:v>530.4474885844749</c:v>
                </c:pt>
                <c:pt idx="36">
                  <c:v>563.8538812785387</c:v>
                </c:pt>
                <c:pt idx="37">
                  <c:v>597.2602739726027</c:v>
                </c:pt>
                <c:pt idx="38">
                  <c:v>630.6666666666666</c:v>
                </c:pt>
                <c:pt idx="39">
                  <c:v>664.0730593607305</c:v>
                </c:pt>
                <c:pt idx="40">
                  <c:v>697.4794520547944</c:v>
                </c:pt>
                <c:pt idx="41">
                  <c:v>730.8858447488584</c:v>
                </c:pt>
                <c:pt idx="42">
                  <c:v>764.2922374429223</c:v>
                </c:pt>
                <c:pt idx="43">
                  <c:v>797.6986301369862</c:v>
                </c:pt>
                <c:pt idx="44">
                  <c:v>831.1050228310502</c:v>
                </c:pt>
                <c:pt idx="45">
                  <c:v>864.5114155251141</c:v>
                </c:pt>
                <c:pt idx="46">
                  <c:v>897.917808219178</c:v>
                </c:pt>
                <c:pt idx="47">
                  <c:v>931.324200913242</c:v>
                </c:pt>
                <c:pt idx="48">
                  <c:v>964.7305936073058</c:v>
                </c:pt>
                <c:pt idx="49">
                  <c:v>998.1369863013698</c:v>
                </c:pt>
                <c:pt idx="50">
                  <c:v>1031.543378995434</c:v>
                </c:pt>
                <c:pt idx="51">
                  <c:v>1064.949771689498</c:v>
                </c:pt>
                <c:pt idx="52">
                  <c:v>1098.356164383561</c:v>
                </c:pt>
                <c:pt idx="53">
                  <c:v>1131.762557077625</c:v>
                </c:pt>
                <c:pt idx="54">
                  <c:v>1165.168949771689</c:v>
                </c:pt>
                <c:pt idx="55">
                  <c:v>1198.575342465753</c:v>
                </c:pt>
                <c:pt idx="56">
                  <c:v>1231.981735159817</c:v>
                </c:pt>
                <c:pt idx="57">
                  <c:v>1467.923333333333</c:v>
                </c:pt>
                <c:pt idx="58">
                  <c:v>1771.376666666667</c:v>
                </c:pt>
                <c:pt idx="59">
                  <c:v>2074.83</c:v>
                </c:pt>
                <c:pt idx="60">
                  <c:v>2378.283333333333</c:v>
                </c:pt>
                <c:pt idx="61">
                  <c:v>2681.736666666667</c:v>
                </c:pt>
                <c:pt idx="62">
                  <c:v>2985.19</c:v>
                </c:pt>
                <c:pt idx="63">
                  <c:v>3288.643333333333</c:v>
                </c:pt>
                <c:pt idx="64">
                  <c:v>3592.096666666666</c:v>
                </c:pt>
                <c:pt idx="65">
                  <c:v>3895.55</c:v>
                </c:pt>
                <c:pt idx="66">
                  <c:v>4199.003333333333</c:v>
                </c:pt>
                <c:pt idx="67">
                  <c:v>4502.456666666666</c:v>
                </c:pt>
                <c:pt idx="68">
                  <c:v>4805.91</c:v>
                </c:pt>
                <c:pt idx="69">
                  <c:v>5109.363333333333</c:v>
                </c:pt>
                <c:pt idx="70">
                  <c:v>5412.816666666666</c:v>
                </c:pt>
                <c:pt idx="71">
                  <c:v>5716.27</c:v>
                </c:pt>
                <c:pt idx="72">
                  <c:v>6019.723333333332</c:v>
                </c:pt>
                <c:pt idx="73">
                  <c:v>6323.176666666666</c:v>
                </c:pt>
                <c:pt idx="74">
                  <c:v>6626.63</c:v>
                </c:pt>
                <c:pt idx="75">
                  <c:v>6930.083333333333</c:v>
                </c:pt>
                <c:pt idx="76">
                  <c:v>7233.536666666665</c:v>
                </c:pt>
                <c:pt idx="77">
                  <c:v>7536.99</c:v>
                </c:pt>
                <c:pt idx="78">
                  <c:v>7840.443333333333</c:v>
                </c:pt>
                <c:pt idx="79">
                  <c:v>8143.896666666665</c:v>
                </c:pt>
                <c:pt idx="80">
                  <c:v>8447.35</c:v>
                </c:pt>
                <c:pt idx="81">
                  <c:v>8750.803333333333</c:v>
                </c:pt>
                <c:pt idx="82">
                  <c:v>9334.835978835977</c:v>
                </c:pt>
                <c:pt idx="83">
                  <c:v>10012.3950617284</c:v>
                </c:pt>
                <c:pt idx="84">
                  <c:v>10689.95414462081</c:v>
                </c:pt>
                <c:pt idx="85">
                  <c:v>11367.51322751323</c:v>
                </c:pt>
                <c:pt idx="86">
                  <c:v>12045.07231040564</c:v>
                </c:pt>
                <c:pt idx="87">
                  <c:v>12722.63139329806</c:v>
                </c:pt>
                <c:pt idx="88">
                  <c:v>13400.19047619048</c:v>
                </c:pt>
                <c:pt idx="89">
                  <c:v>14077.7495590829</c:v>
                </c:pt>
                <c:pt idx="90">
                  <c:v>14755.30864197531</c:v>
                </c:pt>
                <c:pt idx="91">
                  <c:v>15432.86772486772</c:v>
                </c:pt>
                <c:pt idx="92">
                  <c:v>16110.42680776014</c:v>
                </c:pt>
                <c:pt idx="93">
                  <c:v>16787.98589065255</c:v>
                </c:pt>
                <c:pt idx="94">
                  <c:v>17465.54497354497</c:v>
                </c:pt>
                <c:pt idx="95">
                  <c:v>18154.92928571428</c:v>
                </c:pt>
                <c:pt idx="96">
                  <c:v>18879.78928571428</c:v>
                </c:pt>
                <c:pt idx="97">
                  <c:v>19604.64928571429</c:v>
                </c:pt>
                <c:pt idx="98">
                  <c:v>20329.50928571429</c:v>
                </c:pt>
                <c:pt idx="99">
                  <c:v>21054.36928571429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488.3958125289043</c:v>
                </c:pt>
                <c:pt idx="1">
                  <c:v>488.3958125289043</c:v>
                </c:pt>
                <c:pt idx="2">
                  <c:v>488.3958125289043</c:v>
                </c:pt>
                <c:pt idx="3">
                  <c:v>488.3958125289043</c:v>
                </c:pt>
                <c:pt idx="4">
                  <c:v>488.3958125289043</c:v>
                </c:pt>
                <c:pt idx="5">
                  <c:v>488.3958125289043</c:v>
                </c:pt>
                <c:pt idx="6">
                  <c:v>488.3958125289043</c:v>
                </c:pt>
                <c:pt idx="7">
                  <c:v>488.3958125289043</c:v>
                </c:pt>
                <c:pt idx="8">
                  <c:v>488.3958125289043</c:v>
                </c:pt>
                <c:pt idx="9">
                  <c:v>488.3958125289043</c:v>
                </c:pt>
                <c:pt idx="10">
                  <c:v>488.3958125289043</c:v>
                </c:pt>
                <c:pt idx="11">
                  <c:v>488.3958125289043</c:v>
                </c:pt>
                <c:pt idx="12">
                  <c:v>488.3958125289043</c:v>
                </c:pt>
                <c:pt idx="13">
                  <c:v>488.3958125289043</c:v>
                </c:pt>
                <c:pt idx="14">
                  <c:v>488.3958125289043</c:v>
                </c:pt>
                <c:pt idx="15">
                  <c:v>488.3958125289043</c:v>
                </c:pt>
                <c:pt idx="16">
                  <c:v>488.3958125289043</c:v>
                </c:pt>
                <c:pt idx="17">
                  <c:v>488.3958125289043</c:v>
                </c:pt>
                <c:pt idx="18">
                  <c:v>488.3958125289043</c:v>
                </c:pt>
                <c:pt idx="19">
                  <c:v>488.3958125289043</c:v>
                </c:pt>
                <c:pt idx="20">
                  <c:v>491.1489811944888</c:v>
                </c:pt>
                <c:pt idx="21">
                  <c:v>502.1616558568272</c:v>
                </c:pt>
                <c:pt idx="22">
                  <c:v>513.1743305191654</c:v>
                </c:pt>
                <c:pt idx="23">
                  <c:v>524.1870051815037</c:v>
                </c:pt>
                <c:pt idx="24">
                  <c:v>535.1996798438418</c:v>
                </c:pt>
                <c:pt idx="25">
                  <c:v>546.21235450618</c:v>
                </c:pt>
                <c:pt idx="26">
                  <c:v>557.2250291685184</c:v>
                </c:pt>
                <c:pt idx="27">
                  <c:v>568.2377038308566</c:v>
                </c:pt>
                <c:pt idx="28">
                  <c:v>579.2503784931948</c:v>
                </c:pt>
                <c:pt idx="29">
                  <c:v>590.2630531555332</c:v>
                </c:pt>
                <c:pt idx="30">
                  <c:v>601.2757278178713</c:v>
                </c:pt>
                <c:pt idx="31">
                  <c:v>612.2884024802096</c:v>
                </c:pt>
                <c:pt idx="32">
                  <c:v>623.301077142548</c:v>
                </c:pt>
                <c:pt idx="33">
                  <c:v>634.3137518048861</c:v>
                </c:pt>
                <c:pt idx="34">
                  <c:v>645.3264264672243</c:v>
                </c:pt>
                <c:pt idx="35">
                  <c:v>656.3391011295626</c:v>
                </c:pt>
                <c:pt idx="36">
                  <c:v>667.3517757919009</c:v>
                </c:pt>
                <c:pt idx="37">
                  <c:v>678.3644504542391</c:v>
                </c:pt>
                <c:pt idx="38">
                  <c:v>689.3771251165774</c:v>
                </c:pt>
                <c:pt idx="39">
                  <c:v>700.3897997789156</c:v>
                </c:pt>
                <c:pt idx="40">
                  <c:v>711.4024744412538</c:v>
                </c:pt>
                <c:pt idx="41">
                  <c:v>722.4151491035921</c:v>
                </c:pt>
                <c:pt idx="42">
                  <c:v>733.4278237659303</c:v>
                </c:pt>
                <c:pt idx="43">
                  <c:v>744.4404984282686</c:v>
                </c:pt>
                <c:pt idx="44">
                  <c:v>755.4531730906068</c:v>
                </c:pt>
                <c:pt idx="45">
                  <c:v>766.4658477529451</c:v>
                </c:pt>
                <c:pt idx="46">
                  <c:v>777.4785224152834</c:v>
                </c:pt>
                <c:pt idx="47">
                  <c:v>788.4911970776215</c:v>
                </c:pt>
                <c:pt idx="48">
                  <c:v>799.5038717399597</c:v>
                </c:pt>
                <c:pt idx="49">
                  <c:v>810.516546402298</c:v>
                </c:pt>
                <c:pt idx="50">
                  <c:v>821.5292210646363</c:v>
                </c:pt>
                <c:pt idx="51">
                  <c:v>832.5418957269746</c:v>
                </c:pt>
                <c:pt idx="52">
                  <c:v>843.5545703893128</c:v>
                </c:pt>
                <c:pt idx="53">
                  <c:v>854.5672450516511</c:v>
                </c:pt>
                <c:pt idx="54">
                  <c:v>865.5799197139893</c:v>
                </c:pt>
                <c:pt idx="55">
                  <c:v>876.5925943763274</c:v>
                </c:pt>
                <c:pt idx="56">
                  <c:v>887.6052690386658</c:v>
                </c:pt>
                <c:pt idx="57">
                  <c:v>910.3765840689967</c:v>
                </c:pt>
                <c:pt idx="58">
                  <c:v>937.0674458886587</c:v>
                </c:pt>
                <c:pt idx="59">
                  <c:v>963.7583077083205</c:v>
                </c:pt>
                <c:pt idx="60">
                  <c:v>990.4491695279824</c:v>
                </c:pt>
                <c:pt idx="61">
                  <c:v>1017.140031347644</c:v>
                </c:pt>
                <c:pt idx="62">
                  <c:v>1043.830893167306</c:v>
                </c:pt>
                <c:pt idx="63">
                  <c:v>1070.521754986968</c:v>
                </c:pt>
                <c:pt idx="64">
                  <c:v>1097.21261680663</c:v>
                </c:pt>
                <c:pt idx="65">
                  <c:v>1123.903478626292</c:v>
                </c:pt>
                <c:pt idx="66">
                  <c:v>1150.594340445954</c:v>
                </c:pt>
                <c:pt idx="67">
                  <c:v>1177.285202265616</c:v>
                </c:pt>
                <c:pt idx="68">
                  <c:v>1203.976064085278</c:v>
                </c:pt>
                <c:pt idx="69">
                  <c:v>1230.666925904939</c:v>
                </c:pt>
                <c:pt idx="70">
                  <c:v>1257.357787724602</c:v>
                </c:pt>
                <c:pt idx="71">
                  <c:v>1284.048649544263</c:v>
                </c:pt>
                <c:pt idx="72">
                  <c:v>1310.739511363925</c:v>
                </c:pt>
                <c:pt idx="73">
                  <c:v>1337.430373183587</c:v>
                </c:pt>
                <c:pt idx="74">
                  <c:v>1364.121235003249</c:v>
                </c:pt>
                <c:pt idx="75">
                  <c:v>1390.812096822911</c:v>
                </c:pt>
                <c:pt idx="76">
                  <c:v>1417.502958642573</c:v>
                </c:pt>
                <c:pt idx="77">
                  <c:v>1444.193820462235</c:v>
                </c:pt>
                <c:pt idx="78">
                  <c:v>1470.884682281897</c:v>
                </c:pt>
                <c:pt idx="79">
                  <c:v>1497.575544101559</c:v>
                </c:pt>
                <c:pt idx="80">
                  <c:v>1524.266405921221</c:v>
                </c:pt>
                <c:pt idx="81">
                  <c:v>1550.957267740882</c:v>
                </c:pt>
                <c:pt idx="82">
                  <c:v>1570.074948915295</c:v>
                </c:pt>
                <c:pt idx="83">
                  <c:v>1586.668236541292</c:v>
                </c:pt>
                <c:pt idx="84">
                  <c:v>1603.261524167289</c:v>
                </c:pt>
                <c:pt idx="85">
                  <c:v>1619.854811793286</c:v>
                </c:pt>
                <c:pt idx="86">
                  <c:v>1636.448099419282</c:v>
                </c:pt>
                <c:pt idx="87">
                  <c:v>1653.041387045279</c:v>
                </c:pt>
                <c:pt idx="88">
                  <c:v>1669.634674671276</c:v>
                </c:pt>
                <c:pt idx="89">
                  <c:v>1686.227962297273</c:v>
                </c:pt>
                <c:pt idx="90">
                  <c:v>1702.821249923269</c:v>
                </c:pt>
                <c:pt idx="91">
                  <c:v>1719.414537549266</c:v>
                </c:pt>
                <c:pt idx="92">
                  <c:v>1736.007825175263</c:v>
                </c:pt>
                <c:pt idx="93">
                  <c:v>1752.601112801259</c:v>
                </c:pt>
                <c:pt idx="94">
                  <c:v>1769.194400427256</c:v>
                </c:pt>
                <c:pt idx="95">
                  <c:v>1783.747116146754</c:v>
                </c:pt>
                <c:pt idx="96">
                  <c:v>1792.178116146754</c:v>
                </c:pt>
                <c:pt idx="97">
                  <c:v>1800.609116146754</c:v>
                </c:pt>
                <c:pt idx="98">
                  <c:v>1809.040116146754</c:v>
                </c:pt>
                <c:pt idx="99">
                  <c:v>1817.471116146754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2475.0</c:v>
                </c:pt>
                <c:pt idx="1">
                  <c:v>2475.0</c:v>
                </c:pt>
                <c:pt idx="2">
                  <c:v>2475.0</c:v>
                </c:pt>
                <c:pt idx="3">
                  <c:v>2475.0</c:v>
                </c:pt>
                <c:pt idx="4">
                  <c:v>2475.0</c:v>
                </c:pt>
                <c:pt idx="5">
                  <c:v>2475.0</c:v>
                </c:pt>
                <c:pt idx="6">
                  <c:v>2475.0</c:v>
                </c:pt>
                <c:pt idx="7">
                  <c:v>2475.0</c:v>
                </c:pt>
                <c:pt idx="8">
                  <c:v>2475.0</c:v>
                </c:pt>
                <c:pt idx="9">
                  <c:v>2475.0</c:v>
                </c:pt>
                <c:pt idx="10">
                  <c:v>2475.0</c:v>
                </c:pt>
                <c:pt idx="11">
                  <c:v>2475.0</c:v>
                </c:pt>
                <c:pt idx="12">
                  <c:v>2475.0</c:v>
                </c:pt>
                <c:pt idx="13">
                  <c:v>2475.0</c:v>
                </c:pt>
                <c:pt idx="14">
                  <c:v>2475.0</c:v>
                </c:pt>
                <c:pt idx="15">
                  <c:v>2475.0</c:v>
                </c:pt>
                <c:pt idx="16">
                  <c:v>2475.0</c:v>
                </c:pt>
                <c:pt idx="17">
                  <c:v>2475.0</c:v>
                </c:pt>
                <c:pt idx="18">
                  <c:v>2475.0</c:v>
                </c:pt>
                <c:pt idx="19">
                  <c:v>2475.0</c:v>
                </c:pt>
                <c:pt idx="20">
                  <c:v>2513.981735159817</c:v>
                </c:pt>
                <c:pt idx="21">
                  <c:v>2669.908675799087</c:v>
                </c:pt>
                <c:pt idx="22">
                  <c:v>2825.835616438356</c:v>
                </c:pt>
                <c:pt idx="23">
                  <c:v>2981.762557077625</c:v>
                </c:pt>
                <c:pt idx="24">
                  <c:v>3137.689497716895</c:v>
                </c:pt>
                <c:pt idx="25">
                  <c:v>3293.616438356165</c:v>
                </c:pt>
                <c:pt idx="26">
                  <c:v>3449.543378995434</c:v>
                </c:pt>
                <c:pt idx="27">
                  <c:v>3605.470319634703</c:v>
                </c:pt>
                <c:pt idx="28">
                  <c:v>3761.397260273973</c:v>
                </c:pt>
                <c:pt idx="29">
                  <c:v>3917.324200913242</c:v>
                </c:pt>
                <c:pt idx="30">
                  <c:v>4073.251141552511</c:v>
                </c:pt>
                <c:pt idx="31">
                  <c:v>4229.178082191781</c:v>
                </c:pt>
                <c:pt idx="32">
                  <c:v>4385.10502283105</c:v>
                </c:pt>
                <c:pt idx="33">
                  <c:v>4541.03196347032</c:v>
                </c:pt>
                <c:pt idx="34">
                  <c:v>4696.95890410959</c:v>
                </c:pt>
                <c:pt idx="35">
                  <c:v>4852.885844748858</c:v>
                </c:pt>
                <c:pt idx="36">
                  <c:v>5008.812785388128</c:v>
                </c:pt>
                <c:pt idx="37">
                  <c:v>5164.739726027397</c:v>
                </c:pt>
                <c:pt idx="38">
                  <c:v>5320.666666666666</c:v>
                </c:pt>
                <c:pt idx="39">
                  <c:v>5476.593607305936</c:v>
                </c:pt>
                <c:pt idx="40">
                  <c:v>5632.520547945205</c:v>
                </c:pt>
                <c:pt idx="41">
                  <c:v>5788.447488584476</c:v>
                </c:pt>
                <c:pt idx="42">
                  <c:v>5944.374429223744</c:v>
                </c:pt>
                <c:pt idx="43">
                  <c:v>6100.301369863013</c:v>
                </c:pt>
                <c:pt idx="44">
                  <c:v>6256.228310502283</c:v>
                </c:pt>
                <c:pt idx="45">
                  <c:v>6412.155251141552</c:v>
                </c:pt>
                <c:pt idx="46">
                  <c:v>6568.082191780822</c:v>
                </c:pt>
                <c:pt idx="47">
                  <c:v>6724.009132420091</c:v>
                </c:pt>
                <c:pt idx="48">
                  <c:v>6879.93607305936</c:v>
                </c:pt>
                <c:pt idx="49">
                  <c:v>7035.86301369863</c:v>
                </c:pt>
                <c:pt idx="50">
                  <c:v>7191.7899543379</c:v>
                </c:pt>
                <c:pt idx="51">
                  <c:v>7347.71689497717</c:v>
                </c:pt>
                <c:pt idx="52">
                  <c:v>7503.643835616439</c:v>
                </c:pt>
                <c:pt idx="53">
                  <c:v>7659.570776255708</c:v>
                </c:pt>
                <c:pt idx="54">
                  <c:v>7815.497716894977</c:v>
                </c:pt>
                <c:pt idx="55">
                  <c:v>7971.424657534247</c:v>
                </c:pt>
                <c:pt idx="56">
                  <c:v>8127.351598173516</c:v>
                </c:pt>
                <c:pt idx="57">
                  <c:v>8452.771904761905</c:v>
                </c:pt>
                <c:pt idx="58">
                  <c:v>8834.69</c:v>
                </c:pt>
                <c:pt idx="59">
                  <c:v>9216.608095238096</c:v>
                </c:pt>
                <c:pt idx="60">
                  <c:v>9598.52619047619</c:v>
                </c:pt>
                <c:pt idx="61">
                  <c:v>9980.444285714285</c:v>
                </c:pt>
                <c:pt idx="62">
                  <c:v>10362.36238095238</c:v>
                </c:pt>
                <c:pt idx="63">
                  <c:v>10744.28047619048</c:v>
                </c:pt>
                <c:pt idx="64">
                  <c:v>11126.19857142857</c:v>
                </c:pt>
                <c:pt idx="65">
                  <c:v>11508.11666666667</c:v>
                </c:pt>
                <c:pt idx="66">
                  <c:v>11890.03476190476</c:v>
                </c:pt>
                <c:pt idx="67">
                  <c:v>12271.95285714286</c:v>
                </c:pt>
                <c:pt idx="68">
                  <c:v>12653.87095238095</c:v>
                </c:pt>
                <c:pt idx="69">
                  <c:v>13035.78904761905</c:v>
                </c:pt>
                <c:pt idx="70">
                  <c:v>13417.70714285714</c:v>
                </c:pt>
                <c:pt idx="71">
                  <c:v>13799.62523809524</c:v>
                </c:pt>
                <c:pt idx="72">
                  <c:v>14181.54333333333</c:v>
                </c:pt>
                <c:pt idx="73">
                  <c:v>14563.46142857143</c:v>
                </c:pt>
                <c:pt idx="74">
                  <c:v>14945.37952380952</c:v>
                </c:pt>
                <c:pt idx="75">
                  <c:v>15327.29761904762</c:v>
                </c:pt>
                <c:pt idx="76">
                  <c:v>15709.21571428571</c:v>
                </c:pt>
                <c:pt idx="77">
                  <c:v>16091.13380952381</c:v>
                </c:pt>
                <c:pt idx="78">
                  <c:v>16473.0519047619</c:v>
                </c:pt>
                <c:pt idx="79">
                  <c:v>16854.97</c:v>
                </c:pt>
                <c:pt idx="80">
                  <c:v>17236.8880952381</c:v>
                </c:pt>
                <c:pt idx="81">
                  <c:v>17618.80619047619</c:v>
                </c:pt>
                <c:pt idx="82">
                  <c:v>18144.44444444444</c:v>
                </c:pt>
                <c:pt idx="83">
                  <c:v>18717.98941798942</c:v>
                </c:pt>
                <c:pt idx="84">
                  <c:v>19291.5343915344</c:v>
                </c:pt>
                <c:pt idx="85">
                  <c:v>19865.07936507936</c:v>
                </c:pt>
                <c:pt idx="86">
                  <c:v>20438.62433862434</c:v>
                </c:pt>
                <c:pt idx="87">
                  <c:v>21012.16931216931</c:v>
                </c:pt>
                <c:pt idx="88">
                  <c:v>21585.71428571428</c:v>
                </c:pt>
                <c:pt idx="89">
                  <c:v>22159.25925925926</c:v>
                </c:pt>
                <c:pt idx="90">
                  <c:v>22732.80423280424</c:v>
                </c:pt>
                <c:pt idx="91">
                  <c:v>23306.34920634921</c:v>
                </c:pt>
                <c:pt idx="92">
                  <c:v>23879.89417989418</c:v>
                </c:pt>
                <c:pt idx="93">
                  <c:v>24453.43915343916</c:v>
                </c:pt>
                <c:pt idx="94">
                  <c:v>25026.98412698413</c:v>
                </c:pt>
                <c:pt idx="95">
                  <c:v>25457.14285714286</c:v>
                </c:pt>
                <c:pt idx="96">
                  <c:v>25457.14285714286</c:v>
                </c:pt>
                <c:pt idx="97">
                  <c:v>25457.14285714286</c:v>
                </c:pt>
                <c:pt idx="98">
                  <c:v>25457.14285714286</c:v>
                </c:pt>
                <c:pt idx="99">
                  <c:v>25457.14285714286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0.674689126902461</c:v>
                </c:pt>
                <c:pt idx="21">
                  <c:v>3.373445634512304</c:v>
                </c:pt>
                <c:pt idx="22">
                  <c:v>6.072202142122146</c:v>
                </c:pt>
                <c:pt idx="23">
                  <c:v>8.770958649731989</c:v>
                </c:pt>
                <c:pt idx="24">
                  <c:v>11.46971515734183</c:v>
                </c:pt>
                <c:pt idx="25">
                  <c:v>14.16847166495168</c:v>
                </c:pt>
                <c:pt idx="26">
                  <c:v>16.86722817256152</c:v>
                </c:pt>
                <c:pt idx="27">
                  <c:v>19.56598468017136</c:v>
                </c:pt>
                <c:pt idx="28">
                  <c:v>22.2647411877812</c:v>
                </c:pt>
                <c:pt idx="29">
                  <c:v>24.96349769539105</c:v>
                </c:pt>
                <c:pt idx="30">
                  <c:v>27.66225420300089</c:v>
                </c:pt>
                <c:pt idx="31">
                  <c:v>30.36101071061073</c:v>
                </c:pt>
                <c:pt idx="32">
                  <c:v>33.05976721822058</c:v>
                </c:pt>
                <c:pt idx="33">
                  <c:v>35.75852372583042</c:v>
                </c:pt>
                <c:pt idx="34">
                  <c:v>38.45728023344027</c:v>
                </c:pt>
                <c:pt idx="35">
                  <c:v>41.15603674105011</c:v>
                </c:pt>
                <c:pt idx="36">
                  <c:v>43.85479324865994</c:v>
                </c:pt>
                <c:pt idx="37">
                  <c:v>46.55354975626979</c:v>
                </c:pt>
                <c:pt idx="38">
                  <c:v>49.25230626387963</c:v>
                </c:pt>
                <c:pt idx="39">
                  <c:v>51.95106277148948</c:v>
                </c:pt>
                <c:pt idx="40">
                  <c:v>54.64981927909932</c:v>
                </c:pt>
                <c:pt idx="41">
                  <c:v>57.34857578670916</c:v>
                </c:pt>
                <c:pt idx="42">
                  <c:v>60.047332294319</c:v>
                </c:pt>
                <c:pt idx="43">
                  <c:v>62.74608880192884</c:v>
                </c:pt>
                <c:pt idx="44">
                  <c:v>65.4448453095387</c:v>
                </c:pt>
                <c:pt idx="45">
                  <c:v>68.14360181714854</c:v>
                </c:pt>
                <c:pt idx="46">
                  <c:v>70.84235832475838</c:v>
                </c:pt>
                <c:pt idx="47">
                  <c:v>73.54111483236822</c:v>
                </c:pt>
                <c:pt idx="48">
                  <c:v>76.23987133997807</c:v>
                </c:pt>
                <c:pt idx="49">
                  <c:v>78.93862784758791</c:v>
                </c:pt>
                <c:pt idx="50">
                  <c:v>81.63738435519775</c:v>
                </c:pt>
                <c:pt idx="51">
                  <c:v>84.3361408628076</c:v>
                </c:pt>
                <c:pt idx="52">
                  <c:v>87.03489737041744</c:v>
                </c:pt>
                <c:pt idx="53">
                  <c:v>89.73365387802728</c:v>
                </c:pt>
                <c:pt idx="54">
                  <c:v>92.43241038563712</c:v>
                </c:pt>
                <c:pt idx="55">
                  <c:v>95.13116689324697</c:v>
                </c:pt>
                <c:pt idx="56">
                  <c:v>97.82992340085681</c:v>
                </c:pt>
                <c:pt idx="57">
                  <c:v>97.62468852040253</c:v>
                </c:pt>
                <c:pt idx="58">
                  <c:v>96.45145651059353</c:v>
                </c:pt>
                <c:pt idx="59">
                  <c:v>95.27822450078455</c:v>
                </c:pt>
                <c:pt idx="60">
                  <c:v>94.10499249097556</c:v>
                </c:pt>
                <c:pt idx="61">
                  <c:v>92.93176048116657</c:v>
                </c:pt>
                <c:pt idx="62">
                  <c:v>91.75852847135757</c:v>
                </c:pt>
                <c:pt idx="63">
                  <c:v>90.5852964615486</c:v>
                </c:pt>
                <c:pt idx="64">
                  <c:v>89.4120644517396</c:v>
                </c:pt>
                <c:pt idx="65">
                  <c:v>88.23883244193063</c:v>
                </c:pt>
                <c:pt idx="66">
                  <c:v>87.06560043212164</c:v>
                </c:pt>
                <c:pt idx="67">
                  <c:v>85.89236842231264</c:v>
                </c:pt>
                <c:pt idx="68">
                  <c:v>84.71913641250366</c:v>
                </c:pt>
                <c:pt idx="69">
                  <c:v>83.54590440269467</c:v>
                </c:pt>
                <c:pt idx="70">
                  <c:v>82.37267239288568</c:v>
                </c:pt>
                <c:pt idx="71">
                  <c:v>81.19944038307669</c:v>
                </c:pt>
                <c:pt idx="72">
                  <c:v>80.02620837326771</c:v>
                </c:pt>
                <c:pt idx="73">
                  <c:v>78.85297636345872</c:v>
                </c:pt>
                <c:pt idx="74">
                  <c:v>77.67974435364974</c:v>
                </c:pt>
                <c:pt idx="75">
                  <c:v>76.50651234384074</c:v>
                </c:pt>
                <c:pt idx="76">
                  <c:v>75.33328033403176</c:v>
                </c:pt>
                <c:pt idx="77">
                  <c:v>74.16004832422277</c:v>
                </c:pt>
                <c:pt idx="78">
                  <c:v>72.98681631441379</c:v>
                </c:pt>
                <c:pt idx="79">
                  <c:v>71.8135843046048</c:v>
                </c:pt>
                <c:pt idx="80">
                  <c:v>70.6403522947958</c:v>
                </c:pt>
                <c:pt idx="81">
                  <c:v>69.4671202849868</c:v>
                </c:pt>
                <c:pt idx="82">
                  <c:v>65.33082271128265</c:v>
                </c:pt>
                <c:pt idx="83">
                  <c:v>60.20683661628009</c:v>
                </c:pt>
                <c:pt idx="84">
                  <c:v>55.08285052127753</c:v>
                </c:pt>
                <c:pt idx="85">
                  <c:v>49.95886442627497</c:v>
                </c:pt>
                <c:pt idx="86">
                  <c:v>44.83487833127241</c:v>
                </c:pt>
                <c:pt idx="87">
                  <c:v>39.71089223626984</c:v>
                </c:pt>
                <c:pt idx="88">
                  <c:v>34.58690614126728</c:v>
                </c:pt>
                <c:pt idx="89">
                  <c:v>29.46292004626472</c:v>
                </c:pt>
                <c:pt idx="90">
                  <c:v>24.33893395126216</c:v>
                </c:pt>
                <c:pt idx="91">
                  <c:v>19.2149478562596</c:v>
                </c:pt>
                <c:pt idx="92">
                  <c:v>14.09096176125704</c:v>
                </c:pt>
                <c:pt idx="93">
                  <c:v>8.966975666254477</c:v>
                </c:pt>
                <c:pt idx="94">
                  <c:v>3.84298957125192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4321.20103982256</c:v>
                </c:pt>
                <c:pt idx="1">
                  <c:v>4321.20103982256</c:v>
                </c:pt>
                <c:pt idx="2">
                  <c:v>4321.20103982256</c:v>
                </c:pt>
                <c:pt idx="3">
                  <c:v>4321.20103982256</c:v>
                </c:pt>
                <c:pt idx="4">
                  <c:v>4321.20103982256</c:v>
                </c:pt>
                <c:pt idx="5">
                  <c:v>4321.20103982256</c:v>
                </c:pt>
                <c:pt idx="6">
                  <c:v>4321.20103982256</c:v>
                </c:pt>
                <c:pt idx="7">
                  <c:v>4321.20103982256</c:v>
                </c:pt>
                <c:pt idx="8">
                  <c:v>4321.20103982256</c:v>
                </c:pt>
                <c:pt idx="9">
                  <c:v>4321.20103982256</c:v>
                </c:pt>
                <c:pt idx="10">
                  <c:v>4321.20103982256</c:v>
                </c:pt>
                <c:pt idx="11">
                  <c:v>4321.20103982256</c:v>
                </c:pt>
                <c:pt idx="12">
                  <c:v>4321.20103982256</c:v>
                </c:pt>
                <c:pt idx="13">
                  <c:v>4321.20103982256</c:v>
                </c:pt>
                <c:pt idx="14">
                  <c:v>4321.20103982256</c:v>
                </c:pt>
                <c:pt idx="15">
                  <c:v>4321.20103982256</c:v>
                </c:pt>
                <c:pt idx="16">
                  <c:v>4321.20103982256</c:v>
                </c:pt>
                <c:pt idx="17">
                  <c:v>4321.20103982256</c:v>
                </c:pt>
                <c:pt idx="18">
                  <c:v>4321.20103982256</c:v>
                </c:pt>
                <c:pt idx="19">
                  <c:v>4321.20103982256</c:v>
                </c:pt>
                <c:pt idx="20">
                  <c:v>4305.393726764414</c:v>
                </c:pt>
                <c:pt idx="21">
                  <c:v>4242.164474531832</c:v>
                </c:pt>
                <c:pt idx="22">
                  <c:v>4178.935222299251</c:v>
                </c:pt>
                <c:pt idx="23">
                  <c:v>4115.70597006667</c:v>
                </c:pt>
                <c:pt idx="24">
                  <c:v>4052.476717834088</c:v>
                </c:pt>
                <c:pt idx="25">
                  <c:v>3989.247465601507</c:v>
                </c:pt>
                <c:pt idx="26">
                  <c:v>3926.018213368925</c:v>
                </c:pt>
                <c:pt idx="27">
                  <c:v>3862.788961136343</c:v>
                </c:pt>
                <c:pt idx="28">
                  <c:v>3799.559708903762</c:v>
                </c:pt>
                <c:pt idx="29">
                  <c:v>3736.33045667118</c:v>
                </c:pt>
                <c:pt idx="30">
                  <c:v>3673.101204438599</c:v>
                </c:pt>
                <c:pt idx="31">
                  <c:v>3609.871952206017</c:v>
                </c:pt>
                <c:pt idx="32">
                  <c:v>3546.642699973436</c:v>
                </c:pt>
                <c:pt idx="33">
                  <c:v>3483.413447740854</c:v>
                </c:pt>
                <c:pt idx="34">
                  <c:v>3420.184195508273</c:v>
                </c:pt>
                <c:pt idx="35">
                  <c:v>3356.954943275691</c:v>
                </c:pt>
                <c:pt idx="36">
                  <c:v>3293.72569104311</c:v>
                </c:pt>
                <c:pt idx="37">
                  <c:v>3230.496438810528</c:v>
                </c:pt>
                <c:pt idx="38">
                  <c:v>3167.267186577947</c:v>
                </c:pt>
                <c:pt idx="39">
                  <c:v>3104.037934345365</c:v>
                </c:pt>
                <c:pt idx="40">
                  <c:v>3040.808682112784</c:v>
                </c:pt>
                <c:pt idx="41">
                  <c:v>2977.579429880202</c:v>
                </c:pt>
                <c:pt idx="42">
                  <c:v>2914.35017764762</c:v>
                </c:pt>
                <c:pt idx="43">
                  <c:v>2851.120925415039</c:v>
                </c:pt>
                <c:pt idx="44">
                  <c:v>2787.891673182457</c:v>
                </c:pt>
                <c:pt idx="45">
                  <c:v>2724.662420949876</c:v>
                </c:pt>
                <c:pt idx="46">
                  <c:v>2661.433168717294</c:v>
                </c:pt>
                <c:pt idx="47">
                  <c:v>2598.203916484713</c:v>
                </c:pt>
                <c:pt idx="48">
                  <c:v>2534.974664252131</c:v>
                </c:pt>
                <c:pt idx="49">
                  <c:v>2471.74541201955</c:v>
                </c:pt>
                <c:pt idx="50">
                  <c:v>2408.516159786968</c:v>
                </c:pt>
                <c:pt idx="51">
                  <c:v>2345.286907554387</c:v>
                </c:pt>
                <c:pt idx="52">
                  <c:v>2282.057655321805</c:v>
                </c:pt>
                <c:pt idx="53">
                  <c:v>2218.828403089224</c:v>
                </c:pt>
                <c:pt idx="54">
                  <c:v>2155.599150856642</c:v>
                </c:pt>
                <c:pt idx="55">
                  <c:v>2092.369898624061</c:v>
                </c:pt>
                <c:pt idx="56">
                  <c:v>2029.140646391479</c:v>
                </c:pt>
                <c:pt idx="57">
                  <c:v>3406.647619047619</c:v>
                </c:pt>
                <c:pt idx="58">
                  <c:v>5264.4</c:v>
                </c:pt>
                <c:pt idx="59">
                  <c:v>7122.15238095238</c:v>
                </c:pt>
                <c:pt idx="60">
                  <c:v>8979.90476190476</c:v>
                </c:pt>
                <c:pt idx="61">
                  <c:v>10837.65714285714</c:v>
                </c:pt>
                <c:pt idx="62">
                  <c:v>12695.40952380952</c:v>
                </c:pt>
                <c:pt idx="63">
                  <c:v>14553.1619047619</c:v>
                </c:pt>
                <c:pt idx="64">
                  <c:v>16410.91428571428</c:v>
                </c:pt>
                <c:pt idx="65">
                  <c:v>18268.66666666666</c:v>
                </c:pt>
                <c:pt idx="66">
                  <c:v>20126.41904761905</c:v>
                </c:pt>
                <c:pt idx="67">
                  <c:v>21984.17142857143</c:v>
                </c:pt>
                <c:pt idx="68">
                  <c:v>23841.9238095238</c:v>
                </c:pt>
                <c:pt idx="69">
                  <c:v>25699.67619047618</c:v>
                </c:pt>
                <c:pt idx="70">
                  <c:v>27557.42857142857</c:v>
                </c:pt>
                <c:pt idx="71">
                  <c:v>29415.18095238095</c:v>
                </c:pt>
                <c:pt idx="72">
                  <c:v>31272.93333333333</c:v>
                </c:pt>
                <c:pt idx="73">
                  <c:v>33130.68571428571</c:v>
                </c:pt>
                <c:pt idx="74">
                  <c:v>34988.4380952381</c:v>
                </c:pt>
                <c:pt idx="75">
                  <c:v>36846.19047619047</c:v>
                </c:pt>
                <c:pt idx="76">
                  <c:v>38703.94285714285</c:v>
                </c:pt>
                <c:pt idx="77">
                  <c:v>40561.69523809524</c:v>
                </c:pt>
                <c:pt idx="78">
                  <c:v>42419.44761904761</c:v>
                </c:pt>
                <c:pt idx="79">
                  <c:v>44277.2</c:v>
                </c:pt>
                <c:pt idx="80">
                  <c:v>46134.95238095237</c:v>
                </c:pt>
                <c:pt idx="81">
                  <c:v>47992.70476190476</c:v>
                </c:pt>
                <c:pt idx="82">
                  <c:v>45765.07936507936</c:v>
                </c:pt>
                <c:pt idx="83">
                  <c:v>42175.66137566137</c:v>
                </c:pt>
                <c:pt idx="84">
                  <c:v>38586.24338624338</c:v>
                </c:pt>
                <c:pt idx="85">
                  <c:v>34996.8253968254</c:v>
                </c:pt>
                <c:pt idx="86">
                  <c:v>31407.40740740741</c:v>
                </c:pt>
                <c:pt idx="87">
                  <c:v>27817.98941798942</c:v>
                </c:pt>
                <c:pt idx="88">
                  <c:v>24228.57142857143</c:v>
                </c:pt>
                <c:pt idx="89">
                  <c:v>20639.15343915344</c:v>
                </c:pt>
                <c:pt idx="90">
                  <c:v>17049.73544973545</c:v>
                </c:pt>
                <c:pt idx="91">
                  <c:v>13460.31746031746</c:v>
                </c:pt>
                <c:pt idx="92">
                  <c:v>9870.899470899472</c:v>
                </c:pt>
                <c:pt idx="93">
                  <c:v>6281.481481481481</c:v>
                </c:pt>
                <c:pt idx="94">
                  <c:v>2692.063492063491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687.7714285714286</c:v>
                </c:pt>
                <c:pt idx="58">
                  <c:v>1604.8</c:v>
                </c:pt>
                <c:pt idx="59">
                  <c:v>2521.828571428572</c:v>
                </c:pt>
                <c:pt idx="60">
                  <c:v>3438.857142857143</c:v>
                </c:pt>
                <c:pt idx="61">
                  <c:v>4355.885714285714</c:v>
                </c:pt>
                <c:pt idx="62">
                  <c:v>5272.914285714286</c:v>
                </c:pt>
                <c:pt idx="63">
                  <c:v>6189.942857142857</c:v>
                </c:pt>
                <c:pt idx="64">
                  <c:v>7106.971428571428</c:v>
                </c:pt>
                <c:pt idx="65">
                  <c:v>8024.0</c:v>
                </c:pt>
                <c:pt idx="66">
                  <c:v>8941.028571428571</c:v>
                </c:pt>
                <c:pt idx="67">
                  <c:v>9858.057142857143</c:v>
                </c:pt>
                <c:pt idx="68">
                  <c:v>10775.08571428571</c:v>
                </c:pt>
                <c:pt idx="69">
                  <c:v>11692.11428571429</c:v>
                </c:pt>
                <c:pt idx="70">
                  <c:v>12609.14285714286</c:v>
                </c:pt>
                <c:pt idx="71">
                  <c:v>13526.17142857143</c:v>
                </c:pt>
                <c:pt idx="72">
                  <c:v>14443.2</c:v>
                </c:pt>
                <c:pt idx="73">
                  <c:v>15360.22857142857</c:v>
                </c:pt>
                <c:pt idx="74">
                  <c:v>16277.25714285714</c:v>
                </c:pt>
                <c:pt idx="75">
                  <c:v>17194.28571428571</c:v>
                </c:pt>
                <c:pt idx="76">
                  <c:v>18111.31428571428</c:v>
                </c:pt>
                <c:pt idx="77">
                  <c:v>19028.34285714286</c:v>
                </c:pt>
                <c:pt idx="78">
                  <c:v>19945.37142857143</c:v>
                </c:pt>
                <c:pt idx="79">
                  <c:v>20862.4</c:v>
                </c:pt>
                <c:pt idx="80">
                  <c:v>21779.42857142857</c:v>
                </c:pt>
                <c:pt idx="81">
                  <c:v>22696.45714285714</c:v>
                </c:pt>
                <c:pt idx="82">
                  <c:v>28623.49206349206</c:v>
                </c:pt>
                <c:pt idx="83">
                  <c:v>36220.52910052911</c:v>
                </c:pt>
                <c:pt idx="84">
                  <c:v>43817.56613756614</c:v>
                </c:pt>
                <c:pt idx="85">
                  <c:v>51414.60317460318</c:v>
                </c:pt>
                <c:pt idx="86">
                  <c:v>59011.64021164022</c:v>
                </c:pt>
                <c:pt idx="87">
                  <c:v>66608.67724867725</c:v>
                </c:pt>
                <c:pt idx="88">
                  <c:v>74205.71428571429</c:v>
                </c:pt>
                <c:pt idx="89">
                  <c:v>81802.7513227513</c:v>
                </c:pt>
                <c:pt idx="90">
                  <c:v>89399.78835978837</c:v>
                </c:pt>
                <c:pt idx="91">
                  <c:v>96996.8253968254</c:v>
                </c:pt>
                <c:pt idx="92">
                  <c:v>104593.8624338625</c:v>
                </c:pt>
                <c:pt idx="93">
                  <c:v>112190.8994708995</c:v>
                </c:pt>
                <c:pt idx="94">
                  <c:v>119787.9365079365</c:v>
                </c:pt>
                <c:pt idx="95">
                  <c:v>126153.6392857143</c:v>
                </c:pt>
                <c:pt idx="96">
                  <c:v>128825.3392857143</c:v>
                </c:pt>
                <c:pt idx="97">
                  <c:v>131497.0392857143</c:v>
                </c:pt>
                <c:pt idx="98">
                  <c:v>134168.7392857143</c:v>
                </c:pt>
                <c:pt idx="99">
                  <c:v>136840.4392857143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1280.0</c:v>
                </c:pt>
                <c:pt idx="1">
                  <c:v>1280.0</c:v>
                </c:pt>
                <c:pt idx="2">
                  <c:v>1280.0</c:v>
                </c:pt>
                <c:pt idx="3">
                  <c:v>1280.0</c:v>
                </c:pt>
                <c:pt idx="4">
                  <c:v>1280.0</c:v>
                </c:pt>
                <c:pt idx="5">
                  <c:v>1280.0</c:v>
                </c:pt>
                <c:pt idx="6">
                  <c:v>1280.0</c:v>
                </c:pt>
                <c:pt idx="7">
                  <c:v>1280.0</c:v>
                </c:pt>
                <c:pt idx="8">
                  <c:v>1280.0</c:v>
                </c:pt>
                <c:pt idx="9">
                  <c:v>1280.0</c:v>
                </c:pt>
                <c:pt idx="10">
                  <c:v>1280.0</c:v>
                </c:pt>
                <c:pt idx="11">
                  <c:v>1280.0</c:v>
                </c:pt>
                <c:pt idx="12">
                  <c:v>1280.0</c:v>
                </c:pt>
                <c:pt idx="13">
                  <c:v>1280.0</c:v>
                </c:pt>
                <c:pt idx="14">
                  <c:v>1280.0</c:v>
                </c:pt>
                <c:pt idx="15">
                  <c:v>1280.0</c:v>
                </c:pt>
                <c:pt idx="16">
                  <c:v>1280.0</c:v>
                </c:pt>
                <c:pt idx="17">
                  <c:v>1280.0</c:v>
                </c:pt>
                <c:pt idx="18">
                  <c:v>1280.0</c:v>
                </c:pt>
                <c:pt idx="19">
                  <c:v>1280.0</c:v>
                </c:pt>
                <c:pt idx="20">
                  <c:v>1277.625570776256</c:v>
                </c:pt>
                <c:pt idx="21">
                  <c:v>1268.127853881278</c:v>
                </c:pt>
                <c:pt idx="22">
                  <c:v>1258.630136986301</c:v>
                </c:pt>
                <c:pt idx="23">
                  <c:v>1249.132420091324</c:v>
                </c:pt>
                <c:pt idx="24">
                  <c:v>1239.634703196347</c:v>
                </c:pt>
                <c:pt idx="25">
                  <c:v>1230.13698630137</c:v>
                </c:pt>
                <c:pt idx="26">
                  <c:v>1220.639269406393</c:v>
                </c:pt>
                <c:pt idx="27">
                  <c:v>1211.141552511416</c:v>
                </c:pt>
                <c:pt idx="28">
                  <c:v>1201.643835616438</c:v>
                </c:pt>
                <c:pt idx="29">
                  <c:v>1192.146118721461</c:v>
                </c:pt>
                <c:pt idx="30">
                  <c:v>1182.648401826484</c:v>
                </c:pt>
                <c:pt idx="31">
                  <c:v>1173.150684931507</c:v>
                </c:pt>
                <c:pt idx="32">
                  <c:v>1163.65296803653</c:v>
                </c:pt>
                <c:pt idx="33">
                  <c:v>1154.155251141553</c:v>
                </c:pt>
                <c:pt idx="34">
                  <c:v>1144.657534246575</c:v>
                </c:pt>
                <c:pt idx="35">
                  <c:v>1135.159817351598</c:v>
                </c:pt>
                <c:pt idx="36">
                  <c:v>1125.662100456621</c:v>
                </c:pt>
                <c:pt idx="37">
                  <c:v>1116.164383561644</c:v>
                </c:pt>
                <c:pt idx="38">
                  <c:v>1106.666666666667</c:v>
                </c:pt>
                <c:pt idx="39">
                  <c:v>1097.16894977169</c:v>
                </c:pt>
                <c:pt idx="40">
                  <c:v>1087.671232876712</c:v>
                </c:pt>
                <c:pt idx="41">
                  <c:v>1078.173515981735</c:v>
                </c:pt>
                <c:pt idx="42">
                  <c:v>1068.675799086758</c:v>
                </c:pt>
                <c:pt idx="43">
                  <c:v>1059.178082191781</c:v>
                </c:pt>
                <c:pt idx="44">
                  <c:v>1049.680365296804</c:v>
                </c:pt>
                <c:pt idx="45">
                  <c:v>1040.182648401827</c:v>
                </c:pt>
                <c:pt idx="46">
                  <c:v>1030.684931506849</c:v>
                </c:pt>
                <c:pt idx="47">
                  <c:v>1021.187214611872</c:v>
                </c:pt>
                <c:pt idx="48">
                  <c:v>1011.689497716895</c:v>
                </c:pt>
                <c:pt idx="49">
                  <c:v>1002.191780821918</c:v>
                </c:pt>
                <c:pt idx="50">
                  <c:v>992.6940639269406</c:v>
                </c:pt>
                <c:pt idx="51">
                  <c:v>983.1963470319636</c:v>
                </c:pt>
                <c:pt idx="52">
                  <c:v>973.6986301369863</c:v>
                </c:pt>
                <c:pt idx="53">
                  <c:v>964.2009132420091</c:v>
                </c:pt>
                <c:pt idx="54">
                  <c:v>954.703196347032</c:v>
                </c:pt>
                <c:pt idx="55">
                  <c:v>945.2054794520547</c:v>
                </c:pt>
                <c:pt idx="56">
                  <c:v>935.7077625570776</c:v>
                </c:pt>
                <c:pt idx="57">
                  <c:v>905.3333333333333</c:v>
                </c:pt>
                <c:pt idx="58">
                  <c:v>868.0</c:v>
                </c:pt>
                <c:pt idx="59">
                  <c:v>830.6666666666667</c:v>
                </c:pt>
                <c:pt idx="60">
                  <c:v>793.3333333333333</c:v>
                </c:pt>
                <c:pt idx="61">
                  <c:v>756.0</c:v>
                </c:pt>
                <c:pt idx="62">
                  <c:v>718.6666666666667</c:v>
                </c:pt>
                <c:pt idx="63">
                  <c:v>681.3333333333333</c:v>
                </c:pt>
                <c:pt idx="64">
                  <c:v>644.0</c:v>
                </c:pt>
                <c:pt idx="65">
                  <c:v>606.6666666666667</c:v>
                </c:pt>
                <c:pt idx="66">
                  <c:v>569.3333333333333</c:v>
                </c:pt>
                <c:pt idx="67">
                  <c:v>532.0</c:v>
                </c:pt>
                <c:pt idx="68">
                  <c:v>494.6666666666666</c:v>
                </c:pt>
                <c:pt idx="69">
                  <c:v>457.3333333333333</c:v>
                </c:pt>
                <c:pt idx="70">
                  <c:v>420.0</c:v>
                </c:pt>
                <c:pt idx="71">
                  <c:v>382.6666666666666</c:v>
                </c:pt>
                <c:pt idx="72">
                  <c:v>345.3333333333334</c:v>
                </c:pt>
                <c:pt idx="73">
                  <c:v>308.0</c:v>
                </c:pt>
                <c:pt idx="74">
                  <c:v>270.6666666666666</c:v>
                </c:pt>
                <c:pt idx="75">
                  <c:v>233.3333333333334</c:v>
                </c:pt>
                <c:pt idx="76">
                  <c:v>196.0</c:v>
                </c:pt>
                <c:pt idx="77">
                  <c:v>158.6666666666666</c:v>
                </c:pt>
                <c:pt idx="78">
                  <c:v>121.3333333333334</c:v>
                </c:pt>
                <c:pt idx="79">
                  <c:v>84.0</c:v>
                </c:pt>
                <c:pt idx="80">
                  <c:v>46.66666666666663</c:v>
                </c:pt>
                <c:pt idx="81">
                  <c:v>9.333333333333257</c:v>
                </c:pt>
                <c:pt idx="82">
                  <c:v>2752.380952380952</c:v>
                </c:pt>
                <c:pt idx="83">
                  <c:v>6422.222222222222</c:v>
                </c:pt>
                <c:pt idx="84">
                  <c:v>10092.06349206349</c:v>
                </c:pt>
                <c:pt idx="85">
                  <c:v>13761.90476190476</c:v>
                </c:pt>
                <c:pt idx="86">
                  <c:v>17431.74603174603</c:v>
                </c:pt>
                <c:pt idx="87">
                  <c:v>21101.5873015873</c:v>
                </c:pt>
                <c:pt idx="88">
                  <c:v>24771.42857142857</c:v>
                </c:pt>
                <c:pt idx="89">
                  <c:v>28441.26984126984</c:v>
                </c:pt>
                <c:pt idx="90">
                  <c:v>32111.11111111111</c:v>
                </c:pt>
                <c:pt idx="91">
                  <c:v>35780.95238095238</c:v>
                </c:pt>
                <c:pt idx="92">
                  <c:v>39450.79365079365</c:v>
                </c:pt>
                <c:pt idx="93">
                  <c:v>43120.63492063492</c:v>
                </c:pt>
                <c:pt idx="94">
                  <c:v>46790.4761904762</c:v>
                </c:pt>
                <c:pt idx="95">
                  <c:v>51093.73214285714</c:v>
                </c:pt>
                <c:pt idx="96">
                  <c:v>57297.23214285714</c:v>
                </c:pt>
                <c:pt idx="97">
                  <c:v>63500.73214285714</c:v>
                </c:pt>
                <c:pt idx="98">
                  <c:v>69704.23214285714</c:v>
                </c:pt>
                <c:pt idx="99">
                  <c:v>75907.73214285714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2066.400816139967</c:v>
                </c:pt>
                <c:pt idx="1">
                  <c:v>2066.400816139967</c:v>
                </c:pt>
                <c:pt idx="2">
                  <c:v>2066.400816139967</c:v>
                </c:pt>
                <c:pt idx="3">
                  <c:v>2066.400816139967</c:v>
                </c:pt>
                <c:pt idx="4">
                  <c:v>2066.400816139967</c:v>
                </c:pt>
                <c:pt idx="5">
                  <c:v>2066.400816139967</c:v>
                </c:pt>
                <c:pt idx="6">
                  <c:v>2066.400816139967</c:v>
                </c:pt>
                <c:pt idx="7">
                  <c:v>2066.400816139967</c:v>
                </c:pt>
                <c:pt idx="8">
                  <c:v>2066.400816139967</c:v>
                </c:pt>
                <c:pt idx="9">
                  <c:v>2066.400816139967</c:v>
                </c:pt>
                <c:pt idx="10">
                  <c:v>2066.400816139967</c:v>
                </c:pt>
                <c:pt idx="11">
                  <c:v>2066.400816139967</c:v>
                </c:pt>
                <c:pt idx="12">
                  <c:v>2066.400816139967</c:v>
                </c:pt>
                <c:pt idx="13">
                  <c:v>2066.400816139967</c:v>
                </c:pt>
                <c:pt idx="14">
                  <c:v>2066.400816139967</c:v>
                </c:pt>
                <c:pt idx="15">
                  <c:v>2066.400816139967</c:v>
                </c:pt>
                <c:pt idx="16">
                  <c:v>2066.400816139967</c:v>
                </c:pt>
                <c:pt idx="17">
                  <c:v>2066.400816139967</c:v>
                </c:pt>
                <c:pt idx="18">
                  <c:v>2066.400816139967</c:v>
                </c:pt>
                <c:pt idx="19">
                  <c:v>2066.400816139967</c:v>
                </c:pt>
                <c:pt idx="20">
                  <c:v>2066.67897937381</c:v>
                </c:pt>
                <c:pt idx="21">
                  <c:v>2067.791632309182</c:v>
                </c:pt>
                <c:pt idx="22">
                  <c:v>2068.904285244553</c:v>
                </c:pt>
                <c:pt idx="23">
                  <c:v>2070.016938179925</c:v>
                </c:pt>
                <c:pt idx="24">
                  <c:v>2071.129591115296</c:v>
                </c:pt>
                <c:pt idx="25">
                  <c:v>2072.242244050668</c:v>
                </c:pt>
                <c:pt idx="26">
                  <c:v>2073.35489698604</c:v>
                </c:pt>
                <c:pt idx="27">
                  <c:v>2074.467549921411</c:v>
                </c:pt>
                <c:pt idx="28">
                  <c:v>2075.580202856782</c:v>
                </c:pt>
                <c:pt idx="29">
                  <c:v>2076.692855792154</c:v>
                </c:pt>
                <c:pt idx="30">
                  <c:v>2077.805508727525</c:v>
                </c:pt>
                <c:pt idx="31">
                  <c:v>2078.918161662897</c:v>
                </c:pt>
                <c:pt idx="32">
                  <c:v>2080.030814598268</c:v>
                </c:pt>
                <c:pt idx="33">
                  <c:v>2081.14346753364</c:v>
                </c:pt>
                <c:pt idx="34">
                  <c:v>2082.256120469011</c:v>
                </c:pt>
                <c:pt idx="35">
                  <c:v>2083.368773404383</c:v>
                </c:pt>
                <c:pt idx="36">
                  <c:v>2084.481426339754</c:v>
                </c:pt>
                <c:pt idx="37">
                  <c:v>2085.594079275126</c:v>
                </c:pt>
                <c:pt idx="38">
                  <c:v>2086.706732210497</c:v>
                </c:pt>
                <c:pt idx="39">
                  <c:v>2087.819385145869</c:v>
                </c:pt>
                <c:pt idx="40">
                  <c:v>2088.93203808124</c:v>
                </c:pt>
                <c:pt idx="41">
                  <c:v>2090.044691016612</c:v>
                </c:pt>
                <c:pt idx="42">
                  <c:v>2091.157343951983</c:v>
                </c:pt>
                <c:pt idx="43">
                  <c:v>2092.269996887355</c:v>
                </c:pt>
                <c:pt idx="44">
                  <c:v>2093.382649822726</c:v>
                </c:pt>
                <c:pt idx="45">
                  <c:v>2094.495302758098</c:v>
                </c:pt>
                <c:pt idx="46">
                  <c:v>2095.60795569347</c:v>
                </c:pt>
                <c:pt idx="47">
                  <c:v>2096.720608628841</c:v>
                </c:pt>
                <c:pt idx="48">
                  <c:v>2097.833261564212</c:v>
                </c:pt>
                <c:pt idx="49">
                  <c:v>2098.945914499583</c:v>
                </c:pt>
                <c:pt idx="50">
                  <c:v>2100.058567434955</c:v>
                </c:pt>
                <c:pt idx="51">
                  <c:v>2101.171220370326</c:v>
                </c:pt>
                <c:pt idx="52">
                  <c:v>2102.283873305698</c:v>
                </c:pt>
                <c:pt idx="53">
                  <c:v>2103.39652624107</c:v>
                </c:pt>
                <c:pt idx="54">
                  <c:v>2104.509179176441</c:v>
                </c:pt>
                <c:pt idx="55">
                  <c:v>2105.621832111813</c:v>
                </c:pt>
                <c:pt idx="56">
                  <c:v>2106.734485047184</c:v>
                </c:pt>
                <c:pt idx="57">
                  <c:v>2100.058389944244</c:v>
                </c:pt>
                <c:pt idx="58">
                  <c:v>2090.7860454952</c:v>
                </c:pt>
                <c:pt idx="59">
                  <c:v>2081.513701046156</c:v>
                </c:pt>
                <c:pt idx="60">
                  <c:v>2072.241356597112</c:v>
                </c:pt>
                <c:pt idx="61">
                  <c:v>2062.969012148068</c:v>
                </c:pt>
                <c:pt idx="62">
                  <c:v>2053.696667699025</c:v>
                </c:pt>
                <c:pt idx="63">
                  <c:v>2044.42432324998</c:v>
                </c:pt>
                <c:pt idx="64">
                  <c:v>2035.151978800937</c:v>
                </c:pt>
                <c:pt idx="65">
                  <c:v>2025.879634351893</c:v>
                </c:pt>
                <c:pt idx="66">
                  <c:v>2016.607289902849</c:v>
                </c:pt>
                <c:pt idx="67">
                  <c:v>2007.334945453805</c:v>
                </c:pt>
                <c:pt idx="68">
                  <c:v>1998.062601004761</c:v>
                </c:pt>
                <c:pt idx="69">
                  <c:v>1988.790256555717</c:v>
                </c:pt>
                <c:pt idx="70">
                  <c:v>1979.517912106673</c:v>
                </c:pt>
                <c:pt idx="71">
                  <c:v>1970.24556765763</c:v>
                </c:pt>
                <c:pt idx="72">
                  <c:v>1960.973223208585</c:v>
                </c:pt>
                <c:pt idx="73">
                  <c:v>1951.700878759541</c:v>
                </c:pt>
                <c:pt idx="74">
                  <c:v>1942.428534310497</c:v>
                </c:pt>
                <c:pt idx="75">
                  <c:v>1933.156189861453</c:v>
                </c:pt>
                <c:pt idx="76">
                  <c:v>1923.88384541241</c:v>
                </c:pt>
                <c:pt idx="77">
                  <c:v>1914.611500963366</c:v>
                </c:pt>
                <c:pt idx="78">
                  <c:v>1905.339156514322</c:v>
                </c:pt>
                <c:pt idx="79">
                  <c:v>1896.066812065278</c:v>
                </c:pt>
                <c:pt idx="80">
                  <c:v>1886.794467616234</c:v>
                </c:pt>
                <c:pt idx="81">
                  <c:v>1877.52212316719</c:v>
                </c:pt>
                <c:pt idx="82">
                  <c:v>1789.264336566743</c:v>
                </c:pt>
                <c:pt idx="83">
                  <c:v>1674.678069249162</c:v>
                </c:pt>
                <c:pt idx="84">
                  <c:v>1560.091801931581</c:v>
                </c:pt>
                <c:pt idx="85">
                  <c:v>1445.505534614</c:v>
                </c:pt>
                <c:pt idx="86">
                  <c:v>1330.919267296419</c:v>
                </c:pt>
                <c:pt idx="87">
                  <c:v>1216.332999978838</c:v>
                </c:pt>
                <c:pt idx="88">
                  <c:v>1101.746732661257</c:v>
                </c:pt>
                <c:pt idx="89">
                  <c:v>987.1604653436756</c:v>
                </c:pt>
                <c:pt idx="90">
                  <c:v>872.5741980260944</c:v>
                </c:pt>
                <c:pt idx="91">
                  <c:v>757.9879307085134</c:v>
                </c:pt>
                <c:pt idx="92">
                  <c:v>643.4016633909323</c:v>
                </c:pt>
                <c:pt idx="93">
                  <c:v>528.8153960733511</c:v>
                </c:pt>
                <c:pt idx="94">
                  <c:v>414.2291287557703</c:v>
                </c:pt>
                <c:pt idx="95">
                  <c:v>331.9719282675842</c:v>
                </c:pt>
                <c:pt idx="96">
                  <c:v>346.7019282675843</c:v>
                </c:pt>
                <c:pt idx="97">
                  <c:v>361.4319282675842</c:v>
                </c:pt>
                <c:pt idx="98">
                  <c:v>376.1619282675842</c:v>
                </c:pt>
                <c:pt idx="99">
                  <c:v>390.8919282675843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19168.0</c:v>
                </c:pt>
                <c:pt idx="1">
                  <c:v>19168.0</c:v>
                </c:pt>
                <c:pt idx="2">
                  <c:v>19168.0</c:v>
                </c:pt>
                <c:pt idx="3">
                  <c:v>19168.0</c:v>
                </c:pt>
                <c:pt idx="4">
                  <c:v>19168.0</c:v>
                </c:pt>
                <c:pt idx="5">
                  <c:v>19168.0</c:v>
                </c:pt>
                <c:pt idx="6">
                  <c:v>19168.0</c:v>
                </c:pt>
                <c:pt idx="7">
                  <c:v>19168.0</c:v>
                </c:pt>
                <c:pt idx="8">
                  <c:v>19168.0</c:v>
                </c:pt>
                <c:pt idx="9">
                  <c:v>19168.0</c:v>
                </c:pt>
                <c:pt idx="10">
                  <c:v>19168.0</c:v>
                </c:pt>
                <c:pt idx="11">
                  <c:v>19168.0</c:v>
                </c:pt>
                <c:pt idx="12">
                  <c:v>19168.0</c:v>
                </c:pt>
                <c:pt idx="13">
                  <c:v>19168.0</c:v>
                </c:pt>
                <c:pt idx="14">
                  <c:v>19168.0</c:v>
                </c:pt>
                <c:pt idx="15">
                  <c:v>19168.0</c:v>
                </c:pt>
                <c:pt idx="16">
                  <c:v>19168.0</c:v>
                </c:pt>
                <c:pt idx="17">
                  <c:v>19168.0</c:v>
                </c:pt>
                <c:pt idx="18">
                  <c:v>19168.0</c:v>
                </c:pt>
                <c:pt idx="19">
                  <c:v>19168.0</c:v>
                </c:pt>
                <c:pt idx="20">
                  <c:v>19210.78082191781</c:v>
                </c:pt>
                <c:pt idx="21">
                  <c:v>19381.90410958904</c:v>
                </c:pt>
                <c:pt idx="22">
                  <c:v>19553.02739726027</c:v>
                </c:pt>
                <c:pt idx="23">
                  <c:v>19724.15068493151</c:v>
                </c:pt>
                <c:pt idx="24">
                  <c:v>19895.27397260274</c:v>
                </c:pt>
                <c:pt idx="25">
                  <c:v>20066.39726027397</c:v>
                </c:pt>
                <c:pt idx="26">
                  <c:v>20237.52054794521</c:v>
                </c:pt>
                <c:pt idx="27">
                  <c:v>20408.64383561644</c:v>
                </c:pt>
                <c:pt idx="28">
                  <c:v>20579.76712328767</c:v>
                </c:pt>
                <c:pt idx="29">
                  <c:v>20750.89041095891</c:v>
                </c:pt>
                <c:pt idx="30">
                  <c:v>20922.01369863014</c:v>
                </c:pt>
                <c:pt idx="31">
                  <c:v>21093.13698630137</c:v>
                </c:pt>
                <c:pt idx="32">
                  <c:v>21264.2602739726</c:v>
                </c:pt>
                <c:pt idx="33">
                  <c:v>21435.38356164384</c:v>
                </c:pt>
                <c:pt idx="34">
                  <c:v>21606.50684931507</c:v>
                </c:pt>
                <c:pt idx="35">
                  <c:v>21777.6301369863</c:v>
                </c:pt>
                <c:pt idx="36">
                  <c:v>21948.75342465753</c:v>
                </c:pt>
                <c:pt idx="37">
                  <c:v>22119.87671232877</c:v>
                </c:pt>
                <c:pt idx="38">
                  <c:v>22291.0</c:v>
                </c:pt>
                <c:pt idx="39">
                  <c:v>22462.12328767123</c:v>
                </c:pt>
                <c:pt idx="40">
                  <c:v>22633.24657534247</c:v>
                </c:pt>
                <c:pt idx="41">
                  <c:v>22804.3698630137</c:v>
                </c:pt>
                <c:pt idx="42">
                  <c:v>22975.49315068493</c:v>
                </c:pt>
                <c:pt idx="43">
                  <c:v>23146.61643835616</c:v>
                </c:pt>
                <c:pt idx="44">
                  <c:v>23317.7397260274</c:v>
                </c:pt>
                <c:pt idx="45">
                  <c:v>23488.86301369863</c:v>
                </c:pt>
                <c:pt idx="46">
                  <c:v>23659.98630136986</c:v>
                </c:pt>
                <c:pt idx="47">
                  <c:v>23831.10958904109</c:v>
                </c:pt>
                <c:pt idx="48">
                  <c:v>24002.23287671233</c:v>
                </c:pt>
                <c:pt idx="49">
                  <c:v>24173.35616438356</c:v>
                </c:pt>
                <c:pt idx="50">
                  <c:v>24344.47945205479</c:v>
                </c:pt>
                <c:pt idx="51">
                  <c:v>24515.60273972603</c:v>
                </c:pt>
                <c:pt idx="52">
                  <c:v>24686.72602739726</c:v>
                </c:pt>
                <c:pt idx="53">
                  <c:v>24857.8493150685</c:v>
                </c:pt>
                <c:pt idx="54">
                  <c:v>25028.97260273973</c:v>
                </c:pt>
                <c:pt idx="55">
                  <c:v>25200.09589041096</c:v>
                </c:pt>
                <c:pt idx="56">
                  <c:v>25371.21917808219</c:v>
                </c:pt>
                <c:pt idx="57">
                  <c:v>24879.37428571428</c:v>
                </c:pt>
                <c:pt idx="58">
                  <c:v>24166.54</c:v>
                </c:pt>
                <c:pt idx="59">
                  <c:v>23453.70571428572</c:v>
                </c:pt>
                <c:pt idx="60">
                  <c:v>22740.87142857143</c:v>
                </c:pt>
                <c:pt idx="61">
                  <c:v>22028.03714285714</c:v>
                </c:pt>
                <c:pt idx="62">
                  <c:v>21315.20285714286</c:v>
                </c:pt>
                <c:pt idx="63">
                  <c:v>20602.36857142857</c:v>
                </c:pt>
                <c:pt idx="64">
                  <c:v>19889.53428571428</c:v>
                </c:pt>
                <c:pt idx="65">
                  <c:v>19176.7</c:v>
                </c:pt>
                <c:pt idx="66">
                  <c:v>18463.86571428571</c:v>
                </c:pt>
                <c:pt idx="67">
                  <c:v>17751.03142857143</c:v>
                </c:pt>
                <c:pt idx="68">
                  <c:v>17038.19714285714</c:v>
                </c:pt>
                <c:pt idx="69">
                  <c:v>16325.36285714286</c:v>
                </c:pt>
                <c:pt idx="70">
                  <c:v>15612.52857142857</c:v>
                </c:pt>
                <c:pt idx="71">
                  <c:v>14899.69428571428</c:v>
                </c:pt>
                <c:pt idx="72">
                  <c:v>14186.86</c:v>
                </c:pt>
                <c:pt idx="73">
                  <c:v>13474.02571428571</c:v>
                </c:pt>
                <c:pt idx="74">
                  <c:v>12761.19142857143</c:v>
                </c:pt>
                <c:pt idx="75">
                  <c:v>12048.35714285714</c:v>
                </c:pt>
                <c:pt idx="76">
                  <c:v>11335.52285714286</c:v>
                </c:pt>
                <c:pt idx="77">
                  <c:v>10622.68857142857</c:v>
                </c:pt>
                <c:pt idx="78">
                  <c:v>9909.854285714283</c:v>
                </c:pt>
                <c:pt idx="79">
                  <c:v>9197.019999999999</c:v>
                </c:pt>
                <c:pt idx="80">
                  <c:v>8484.185714285712</c:v>
                </c:pt>
                <c:pt idx="81">
                  <c:v>7771.351428571426</c:v>
                </c:pt>
                <c:pt idx="82">
                  <c:v>7679.873015873015</c:v>
                </c:pt>
                <c:pt idx="83">
                  <c:v>7795.513227513226</c:v>
                </c:pt>
                <c:pt idx="84">
                  <c:v>7911.153439153437</c:v>
                </c:pt>
                <c:pt idx="85">
                  <c:v>8026.79365079365</c:v>
                </c:pt>
                <c:pt idx="86">
                  <c:v>8142.433862433862</c:v>
                </c:pt>
                <c:pt idx="87">
                  <c:v>8258.074074074073</c:v>
                </c:pt>
                <c:pt idx="88">
                  <c:v>8373.714285714284</c:v>
                </c:pt>
                <c:pt idx="89">
                  <c:v>8489.354497354495</c:v>
                </c:pt>
                <c:pt idx="90">
                  <c:v>8604.99470899471</c:v>
                </c:pt>
                <c:pt idx="91">
                  <c:v>8720.63492063492</c:v>
                </c:pt>
                <c:pt idx="92">
                  <c:v>8836.275132275132</c:v>
                </c:pt>
                <c:pt idx="93">
                  <c:v>8951.915343915343</c:v>
                </c:pt>
                <c:pt idx="94">
                  <c:v>9067.555555555555</c:v>
                </c:pt>
                <c:pt idx="95">
                  <c:v>8872.328214285713</c:v>
                </c:pt>
                <c:pt idx="96">
                  <c:v>7744.498214285713</c:v>
                </c:pt>
                <c:pt idx="97">
                  <c:v>6616.668214285713</c:v>
                </c:pt>
                <c:pt idx="98">
                  <c:v>5488.838214285713</c:v>
                </c:pt>
                <c:pt idx="99">
                  <c:v>4361.008214285713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1.940639269406393</c:v>
                </c:pt>
                <c:pt idx="21">
                  <c:v>9.703196347031962</c:v>
                </c:pt>
                <c:pt idx="22">
                  <c:v>17.46575342465753</c:v>
                </c:pt>
                <c:pt idx="23">
                  <c:v>25.2283105022831</c:v>
                </c:pt>
                <c:pt idx="24">
                  <c:v>32.99086757990867</c:v>
                </c:pt>
                <c:pt idx="25">
                  <c:v>40.75342465753425</c:v>
                </c:pt>
                <c:pt idx="26">
                  <c:v>48.51598173515981</c:v>
                </c:pt>
                <c:pt idx="27">
                  <c:v>56.27853881278538</c:v>
                </c:pt>
                <c:pt idx="28">
                  <c:v>64.04109589041095</c:v>
                </c:pt>
                <c:pt idx="29">
                  <c:v>71.80365296803653</c:v>
                </c:pt>
                <c:pt idx="30">
                  <c:v>79.56621004566208</c:v>
                </c:pt>
                <c:pt idx="31">
                  <c:v>87.32876712328766</c:v>
                </c:pt>
                <c:pt idx="32">
                  <c:v>95.09132420091323</c:v>
                </c:pt>
                <c:pt idx="33">
                  <c:v>102.8538812785388</c:v>
                </c:pt>
                <c:pt idx="34">
                  <c:v>110.6164383561644</c:v>
                </c:pt>
                <c:pt idx="35">
                  <c:v>118.3789954337899</c:v>
                </c:pt>
                <c:pt idx="36">
                  <c:v>126.1415525114155</c:v>
                </c:pt>
                <c:pt idx="37">
                  <c:v>133.9041095890411</c:v>
                </c:pt>
                <c:pt idx="38">
                  <c:v>141.6666666666667</c:v>
                </c:pt>
                <c:pt idx="39">
                  <c:v>149.4292237442922</c:v>
                </c:pt>
                <c:pt idx="40">
                  <c:v>157.1917808219178</c:v>
                </c:pt>
                <c:pt idx="41">
                  <c:v>164.9543378995434</c:v>
                </c:pt>
                <c:pt idx="42">
                  <c:v>172.7168949771689</c:v>
                </c:pt>
                <c:pt idx="43">
                  <c:v>180.4794520547945</c:v>
                </c:pt>
                <c:pt idx="44">
                  <c:v>188.2420091324201</c:v>
                </c:pt>
                <c:pt idx="45">
                  <c:v>196.0045662100457</c:v>
                </c:pt>
                <c:pt idx="46">
                  <c:v>203.7671232876712</c:v>
                </c:pt>
                <c:pt idx="47">
                  <c:v>211.5296803652968</c:v>
                </c:pt>
                <c:pt idx="48">
                  <c:v>219.2922374429223</c:v>
                </c:pt>
                <c:pt idx="49">
                  <c:v>227.0547945205479</c:v>
                </c:pt>
                <c:pt idx="50">
                  <c:v>234.8173515981735</c:v>
                </c:pt>
                <c:pt idx="51">
                  <c:v>242.5799086757991</c:v>
                </c:pt>
                <c:pt idx="52">
                  <c:v>250.3424657534246</c:v>
                </c:pt>
                <c:pt idx="53">
                  <c:v>258.1050228310502</c:v>
                </c:pt>
                <c:pt idx="54">
                  <c:v>265.8675799086758</c:v>
                </c:pt>
                <c:pt idx="55">
                  <c:v>273.6301369863014</c:v>
                </c:pt>
                <c:pt idx="56">
                  <c:v>281.392694063927</c:v>
                </c:pt>
                <c:pt idx="57">
                  <c:v>427.404761904762</c:v>
                </c:pt>
                <c:pt idx="58">
                  <c:v>619.5</c:v>
                </c:pt>
                <c:pt idx="59">
                  <c:v>811.5952380952381</c:v>
                </c:pt>
                <c:pt idx="60">
                  <c:v>1003.690476190476</c:v>
                </c:pt>
                <c:pt idx="61">
                  <c:v>1195.785714285714</c:v>
                </c:pt>
                <c:pt idx="62">
                  <c:v>1387.880952380952</c:v>
                </c:pt>
                <c:pt idx="63">
                  <c:v>1579.97619047619</c:v>
                </c:pt>
                <c:pt idx="64">
                  <c:v>1772.071428571428</c:v>
                </c:pt>
                <c:pt idx="65">
                  <c:v>1964.166666666667</c:v>
                </c:pt>
                <c:pt idx="66">
                  <c:v>2156.261904761905</c:v>
                </c:pt>
                <c:pt idx="67">
                  <c:v>2348.357142857143</c:v>
                </c:pt>
                <c:pt idx="68">
                  <c:v>2540.452380952381</c:v>
                </c:pt>
                <c:pt idx="69">
                  <c:v>2732.547619047619</c:v>
                </c:pt>
                <c:pt idx="70">
                  <c:v>2924.642857142857</c:v>
                </c:pt>
                <c:pt idx="71">
                  <c:v>3116.738095238095</c:v>
                </c:pt>
                <c:pt idx="72">
                  <c:v>3308.833333333333</c:v>
                </c:pt>
                <c:pt idx="73">
                  <c:v>3500.928571428572</c:v>
                </c:pt>
                <c:pt idx="74">
                  <c:v>3693.02380952381</c:v>
                </c:pt>
                <c:pt idx="75">
                  <c:v>3885.119047619048</c:v>
                </c:pt>
                <c:pt idx="76">
                  <c:v>4077.214285714286</c:v>
                </c:pt>
                <c:pt idx="77">
                  <c:v>4269.309523809523</c:v>
                </c:pt>
                <c:pt idx="78">
                  <c:v>4461.404761904761</c:v>
                </c:pt>
                <c:pt idx="79">
                  <c:v>4653.5</c:v>
                </c:pt>
                <c:pt idx="80">
                  <c:v>4845.595238095237</c:v>
                </c:pt>
                <c:pt idx="81">
                  <c:v>5037.690476190476</c:v>
                </c:pt>
                <c:pt idx="82">
                  <c:v>5839.365079365078</c:v>
                </c:pt>
                <c:pt idx="83">
                  <c:v>6844.232804232804</c:v>
                </c:pt>
                <c:pt idx="84">
                  <c:v>7849.100529100528</c:v>
                </c:pt>
                <c:pt idx="85">
                  <c:v>8853.968253968254</c:v>
                </c:pt>
                <c:pt idx="86">
                  <c:v>9858.835978835977</c:v>
                </c:pt>
                <c:pt idx="87">
                  <c:v>10863.7037037037</c:v>
                </c:pt>
                <c:pt idx="88">
                  <c:v>11868.57142857143</c:v>
                </c:pt>
                <c:pt idx="89">
                  <c:v>12873.43915343915</c:v>
                </c:pt>
                <c:pt idx="90">
                  <c:v>13878.30687830688</c:v>
                </c:pt>
                <c:pt idx="91">
                  <c:v>14883.1746031746</c:v>
                </c:pt>
                <c:pt idx="92">
                  <c:v>15888.04232804233</c:v>
                </c:pt>
                <c:pt idx="93">
                  <c:v>16892.91005291005</c:v>
                </c:pt>
                <c:pt idx="94">
                  <c:v>17897.77777777778</c:v>
                </c:pt>
                <c:pt idx="95">
                  <c:v>18725.51107142857</c:v>
                </c:pt>
                <c:pt idx="96">
                  <c:v>19021.84107142857</c:v>
                </c:pt>
                <c:pt idx="97">
                  <c:v>19318.17107142857</c:v>
                </c:pt>
                <c:pt idx="98">
                  <c:v>19614.50107142857</c:v>
                </c:pt>
                <c:pt idx="99">
                  <c:v>19910.83107142857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87432"/>
        <c:axId val="214648242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25222.65168125647</c:v>
                </c:pt>
                <c:pt idx="1">
                  <c:v>25222.65168125647</c:v>
                </c:pt>
                <c:pt idx="2">
                  <c:v>25222.65168125647</c:v>
                </c:pt>
                <c:pt idx="3">
                  <c:v>25222.65168125647</c:v>
                </c:pt>
                <c:pt idx="4">
                  <c:v>25222.65168125647</c:v>
                </c:pt>
                <c:pt idx="5">
                  <c:v>25222.65168125647</c:v>
                </c:pt>
                <c:pt idx="6">
                  <c:v>25222.65168125647</c:v>
                </c:pt>
                <c:pt idx="7">
                  <c:v>25222.65168125647</c:v>
                </c:pt>
                <c:pt idx="8">
                  <c:v>25222.65168125647</c:v>
                </c:pt>
                <c:pt idx="9">
                  <c:v>25222.65168125647</c:v>
                </c:pt>
                <c:pt idx="10">
                  <c:v>25222.65168125647</c:v>
                </c:pt>
                <c:pt idx="11">
                  <c:v>25222.65168125647</c:v>
                </c:pt>
                <c:pt idx="12">
                  <c:v>25222.65168125647</c:v>
                </c:pt>
                <c:pt idx="13">
                  <c:v>25222.65168125647</c:v>
                </c:pt>
                <c:pt idx="14">
                  <c:v>25222.65168125647</c:v>
                </c:pt>
                <c:pt idx="15">
                  <c:v>25222.65168125647</c:v>
                </c:pt>
                <c:pt idx="16">
                  <c:v>25222.65168125647</c:v>
                </c:pt>
                <c:pt idx="17">
                  <c:v>25222.65168125647</c:v>
                </c:pt>
                <c:pt idx="18">
                  <c:v>25222.65168125647</c:v>
                </c:pt>
                <c:pt idx="19">
                  <c:v>25222.65168125647</c:v>
                </c:pt>
                <c:pt idx="20">
                  <c:v>25222.65168125647</c:v>
                </c:pt>
                <c:pt idx="21">
                  <c:v>25222.65168125647</c:v>
                </c:pt>
                <c:pt idx="22">
                  <c:v>25222.65168125647</c:v>
                </c:pt>
                <c:pt idx="23">
                  <c:v>25222.65168125647</c:v>
                </c:pt>
                <c:pt idx="24">
                  <c:v>25222.65168125647</c:v>
                </c:pt>
                <c:pt idx="25">
                  <c:v>25222.65168125647</c:v>
                </c:pt>
                <c:pt idx="26">
                  <c:v>25222.65168125647</c:v>
                </c:pt>
                <c:pt idx="27">
                  <c:v>25222.65168125647</c:v>
                </c:pt>
                <c:pt idx="28">
                  <c:v>25222.65168125647</c:v>
                </c:pt>
                <c:pt idx="29">
                  <c:v>25222.65168125647</c:v>
                </c:pt>
                <c:pt idx="30">
                  <c:v>25222.65168125647</c:v>
                </c:pt>
                <c:pt idx="31">
                  <c:v>25222.65168125647</c:v>
                </c:pt>
                <c:pt idx="32">
                  <c:v>25222.65168125647</c:v>
                </c:pt>
                <c:pt idx="33">
                  <c:v>25222.65168125647</c:v>
                </c:pt>
                <c:pt idx="34">
                  <c:v>25222.65168125647</c:v>
                </c:pt>
                <c:pt idx="35">
                  <c:v>25222.65168125647</c:v>
                </c:pt>
                <c:pt idx="36">
                  <c:v>25222.65168125647</c:v>
                </c:pt>
                <c:pt idx="37">
                  <c:v>25222.65168125647</c:v>
                </c:pt>
                <c:pt idx="38">
                  <c:v>25222.65168125647</c:v>
                </c:pt>
                <c:pt idx="39">
                  <c:v>25222.65168125647</c:v>
                </c:pt>
                <c:pt idx="40">
                  <c:v>25222.65168125647</c:v>
                </c:pt>
                <c:pt idx="41">
                  <c:v>25222.65168125647</c:v>
                </c:pt>
                <c:pt idx="42">
                  <c:v>25222.65168125647</c:v>
                </c:pt>
                <c:pt idx="43">
                  <c:v>25222.65168125647</c:v>
                </c:pt>
                <c:pt idx="44">
                  <c:v>25222.65168125647</c:v>
                </c:pt>
                <c:pt idx="45">
                  <c:v>25222.65168125647</c:v>
                </c:pt>
                <c:pt idx="46">
                  <c:v>25222.65168125647</c:v>
                </c:pt>
                <c:pt idx="47">
                  <c:v>25222.65168125647</c:v>
                </c:pt>
                <c:pt idx="48">
                  <c:v>25222.65168125647</c:v>
                </c:pt>
                <c:pt idx="49">
                  <c:v>25222.65168125647</c:v>
                </c:pt>
                <c:pt idx="50">
                  <c:v>25222.65168125647</c:v>
                </c:pt>
                <c:pt idx="51">
                  <c:v>25222.65168125647</c:v>
                </c:pt>
                <c:pt idx="52">
                  <c:v>25222.65168125647</c:v>
                </c:pt>
                <c:pt idx="53">
                  <c:v>25222.65168125647</c:v>
                </c:pt>
                <c:pt idx="54">
                  <c:v>25222.65168125647</c:v>
                </c:pt>
                <c:pt idx="55">
                  <c:v>25222.65168125647</c:v>
                </c:pt>
                <c:pt idx="56">
                  <c:v>25222.65168125647</c:v>
                </c:pt>
                <c:pt idx="57">
                  <c:v>25222.65168125647</c:v>
                </c:pt>
                <c:pt idx="58">
                  <c:v>25222.65168125647</c:v>
                </c:pt>
                <c:pt idx="59">
                  <c:v>25222.65168125647</c:v>
                </c:pt>
                <c:pt idx="60">
                  <c:v>25222.65168125647</c:v>
                </c:pt>
                <c:pt idx="61">
                  <c:v>25222.65168125647</c:v>
                </c:pt>
                <c:pt idx="62">
                  <c:v>25222.65168125647</c:v>
                </c:pt>
                <c:pt idx="63">
                  <c:v>25222.65168125647</c:v>
                </c:pt>
                <c:pt idx="64">
                  <c:v>25222.65168125647</c:v>
                </c:pt>
                <c:pt idx="65">
                  <c:v>25222.65168125647</c:v>
                </c:pt>
                <c:pt idx="66">
                  <c:v>25222.65168125647</c:v>
                </c:pt>
                <c:pt idx="67">
                  <c:v>25222.65168125647</c:v>
                </c:pt>
                <c:pt idx="68">
                  <c:v>25222.65168125647</c:v>
                </c:pt>
                <c:pt idx="69">
                  <c:v>25222.65168125647</c:v>
                </c:pt>
                <c:pt idx="70">
                  <c:v>25222.65168125647</c:v>
                </c:pt>
                <c:pt idx="71">
                  <c:v>25222.65168125647</c:v>
                </c:pt>
                <c:pt idx="72">
                  <c:v>25222.65168125647</c:v>
                </c:pt>
                <c:pt idx="73">
                  <c:v>25222.65168125648</c:v>
                </c:pt>
                <c:pt idx="74">
                  <c:v>25222.65168125648</c:v>
                </c:pt>
                <c:pt idx="75">
                  <c:v>25222.65168125648</c:v>
                </c:pt>
                <c:pt idx="76">
                  <c:v>25222.65168125648</c:v>
                </c:pt>
                <c:pt idx="77">
                  <c:v>25222.65168125648</c:v>
                </c:pt>
                <c:pt idx="78">
                  <c:v>25222.65168125648</c:v>
                </c:pt>
                <c:pt idx="79">
                  <c:v>25222.65168125648</c:v>
                </c:pt>
                <c:pt idx="80">
                  <c:v>25222.65168125648</c:v>
                </c:pt>
                <c:pt idx="81">
                  <c:v>25222.65168125648</c:v>
                </c:pt>
                <c:pt idx="82">
                  <c:v>25222.65168125648</c:v>
                </c:pt>
                <c:pt idx="83">
                  <c:v>25222.65168125648</c:v>
                </c:pt>
                <c:pt idx="84">
                  <c:v>25222.65168125648</c:v>
                </c:pt>
                <c:pt idx="85">
                  <c:v>25222.65168125648</c:v>
                </c:pt>
                <c:pt idx="86">
                  <c:v>25222.65168125648</c:v>
                </c:pt>
                <c:pt idx="87">
                  <c:v>25222.65168125648</c:v>
                </c:pt>
                <c:pt idx="88">
                  <c:v>25222.65168125648</c:v>
                </c:pt>
                <c:pt idx="89">
                  <c:v>25221.88695467251</c:v>
                </c:pt>
                <c:pt idx="90">
                  <c:v>25221.88695467251</c:v>
                </c:pt>
                <c:pt idx="91">
                  <c:v>25221.88695467251</c:v>
                </c:pt>
                <c:pt idx="92">
                  <c:v>25221.88695467251</c:v>
                </c:pt>
                <c:pt idx="93">
                  <c:v>25221.88695467251</c:v>
                </c:pt>
                <c:pt idx="94">
                  <c:v>25221.88695467251</c:v>
                </c:pt>
                <c:pt idx="95">
                  <c:v>25221.88695467251</c:v>
                </c:pt>
                <c:pt idx="96">
                  <c:v>25221.88695467251</c:v>
                </c:pt>
                <c:pt idx="97">
                  <c:v>25221.88695467251</c:v>
                </c:pt>
                <c:pt idx="98">
                  <c:v>25221.88695467251</c:v>
                </c:pt>
                <c:pt idx="99">
                  <c:v>25221.88695467251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37871.20670392914</c:v>
                </c:pt>
                <c:pt idx="1">
                  <c:v>37530.94670392913</c:v>
                </c:pt>
                <c:pt idx="2">
                  <c:v>37190.68670392914</c:v>
                </c:pt>
                <c:pt idx="3">
                  <c:v>36850.42670392914</c:v>
                </c:pt>
                <c:pt idx="4">
                  <c:v>36510.16670392914</c:v>
                </c:pt>
                <c:pt idx="5">
                  <c:v>36169.90670392914</c:v>
                </c:pt>
                <c:pt idx="6">
                  <c:v>35829.64670392914</c:v>
                </c:pt>
                <c:pt idx="7">
                  <c:v>35489.38670392913</c:v>
                </c:pt>
                <c:pt idx="8">
                  <c:v>35149.12670392914</c:v>
                </c:pt>
                <c:pt idx="9">
                  <c:v>34808.86670392914</c:v>
                </c:pt>
                <c:pt idx="10">
                  <c:v>34468.60670392914</c:v>
                </c:pt>
                <c:pt idx="11">
                  <c:v>34128.34670392913</c:v>
                </c:pt>
                <c:pt idx="12">
                  <c:v>33788.08670392914</c:v>
                </c:pt>
                <c:pt idx="13">
                  <c:v>33447.82670392914</c:v>
                </c:pt>
                <c:pt idx="14">
                  <c:v>33107.56670392914</c:v>
                </c:pt>
                <c:pt idx="15">
                  <c:v>32767.30670392913</c:v>
                </c:pt>
                <c:pt idx="16">
                  <c:v>32427.04670392914</c:v>
                </c:pt>
                <c:pt idx="17">
                  <c:v>32086.78670392914</c:v>
                </c:pt>
                <c:pt idx="18">
                  <c:v>31746.52670392914</c:v>
                </c:pt>
                <c:pt idx="19">
                  <c:v>31406.26670392914</c:v>
                </c:pt>
                <c:pt idx="20">
                  <c:v>31237.9634327858</c:v>
                </c:pt>
                <c:pt idx="21">
                  <c:v>31585.53034821241</c:v>
                </c:pt>
                <c:pt idx="22">
                  <c:v>31933.09726363903</c:v>
                </c:pt>
                <c:pt idx="23">
                  <c:v>32280.66417906565</c:v>
                </c:pt>
                <c:pt idx="24">
                  <c:v>32628.23109449227</c:v>
                </c:pt>
                <c:pt idx="25">
                  <c:v>32975.79800991889</c:v>
                </c:pt>
                <c:pt idx="26">
                  <c:v>33323.3649253455</c:v>
                </c:pt>
                <c:pt idx="27">
                  <c:v>33670.93184077214</c:v>
                </c:pt>
                <c:pt idx="28">
                  <c:v>34018.49875619875</c:v>
                </c:pt>
                <c:pt idx="29">
                  <c:v>34366.06567162537</c:v>
                </c:pt>
                <c:pt idx="30">
                  <c:v>34713.63258705199</c:v>
                </c:pt>
                <c:pt idx="31">
                  <c:v>35061.19950247861</c:v>
                </c:pt>
                <c:pt idx="32">
                  <c:v>35408.76641790522</c:v>
                </c:pt>
                <c:pt idx="33">
                  <c:v>35756.33333333184</c:v>
                </c:pt>
                <c:pt idx="34">
                  <c:v>36103.90024875845</c:v>
                </c:pt>
                <c:pt idx="35">
                  <c:v>36451.46716418508</c:v>
                </c:pt>
                <c:pt idx="36">
                  <c:v>36799.03407961169</c:v>
                </c:pt>
                <c:pt idx="37">
                  <c:v>37146.60099503832</c:v>
                </c:pt>
                <c:pt idx="38">
                  <c:v>37494.16791046494</c:v>
                </c:pt>
                <c:pt idx="39">
                  <c:v>37841.73482589156</c:v>
                </c:pt>
                <c:pt idx="40">
                  <c:v>38189.30174131817</c:v>
                </c:pt>
                <c:pt idx="41">
                  <c:v>38536.8686567448</c:v>
                </c:pt>
                <c:pt idx="42">
                  <c:v>38884.43557217142</c:v>
                </c:pt>
                <c:pt idx="43">
                  <c:v>39232.00248759804</c:v>
                </c:pt>
                <c:pt idx="44">
                  <c:v>39579.56940302465</c:v>
                </c:pt>
                <c:pt idx="45">
                  <c:v>39927.13631845127</c:v>
                </c:pt>
                <c:pt idx="46">
                  <c:v>40274.7032338779</c:v>
                </c:pt>
                <c:pt idx="47">
                  <c:v>40622.27014930451</c:v>
                </c:pt>
                <c:pt idx="48">
                  <c:v>40969.83706473113</c:v>
                </c:pt>
                <c:pt idx="49">
                  <c:v>41317.40398015775</c:v>
                </c:pt>
                <c:pt idx="50">
                  <c:v>41664.97089558437</c:v>
                </c:pt>
                <c:pt idx="51">
                  <c:v>42012.53781101099</c:v>
                </c:pt>
                <c:pt idx="52">
                  <c:v>42360.10472643762</c:v>
                </c:pt>
                <c:pt idx="53">
                  <c:v>42707.67164186423</c:v>
                </c:pt>
                <c:pt idx="54">
                  <c:v>43055.23855729085</c:v>
                </c:pt>
                <c:pt idx="55">
                  <c:v>43402.80547271747</c:v>
                </c:pt>
                <c:pt idx="56">
                  <c:v>43750.37238814408</c:v>
                </c:pt>
                <c:pt idx="57">
                  <c:v>46015.76461616001</c:v>
                </c:pt>
                <c:pt idx="58">
                  <c:v>48920.43194837239</c:v>
                </c:pt>
                <c:pt idx="59">
                  <c:v>51825.09928058476</c:v>
                </c:pt>
                <c:pt idx="60">
                  <c:v>54729.76661279713</c:v>
                </c:pt>
                <c:pt idx="61">
                  <c:v>57634.43394500951</c:v>
                </c:pt>
                <c:pt idx="62">
                  <c:v>60539.10127722187</c:v>
                </c:pt>
                <c:pt idx="63">
                  <c:v>63443.76860943426</c:v>
                </c:pt>
                <c:pt idx="64">
                  <c:v>66348.43594164663</c:v>
                </c:pt>
                <c:pt idx="65">
                  <c:v>69253.103273859</c:v>
                </c:pt>
                <c:pt idx="66">
                  <c:v>72157.77060607138</c:v>
                </c:pt>
                <c:pt idx="67">
                  <c:v>75062.43793828374</c:v>
                </c:pt>
                <c:pt idx="68">
                  <c:v>77967.1052704961</c:v>
                </c:pt>
                <c:pt idx="69">
                  <c:v>80871.77260270847</c:v>
                </c:pt>
                <c:pt idx="70">
                  <c:v>83776.43993492085</c:v>
                </c:pt>
                <c:pt idx="71">
                  <c:v>86681.10726713322</c:v>
                </c:pt>
                <c:pt idx="72">
                  <c:v>89585.77459934557</c:v>
                </c:pt>
                <c:pt idx="73">
                  <c:v>92490.44193155796</c:v>
                </c:pt>
                <c:pt idx="74">
                  <c:v>95395.10926377035</c:v>
                </c:pt>
                <c:pt idx="75">
                  <c:v>98299.77659598272</c:v>
                </c:pt>
                <c:pt idx="76">
                  <c:v>101204.4439281951</c:v>
                </c:pt>
                <c:pt idx="77">
                  <c:v>104109.1112604075</c:v>
                </c:pt>
                <c:pt idx="78">
                  <c:v>107013.7785926198</c:v>
                </c:pt>
                <c:pt idx="79">
                  <c:v>109918.4459248322</c:v>
                </c:pt>
                <c:pt idx="80">
                  <c:v>112823.1132570445</c:v>
                </c:pt>
                <c:pt idx="81">
                  <c:v>115727.7805892569</c:v>
                </c:pt>
                <c:pt idx="82">
                  <c:v>123865.3147579967</c:v>
                </c:pt>
                <c:pt idx="83">
                  <c:v>133747.1378722456</c:v>
                </c:pt>
                <c:pt idx="84">
                  <c:v>143628.9609864946</c:v>
                </c:pt>
                <c:pt idx="85">
                  <c:v>153510.7841007434</c:v>
                </c:pt>
                <c:pt idx="86">
                  <c:v>163392.6072149924</c:v>
                </c:pt>
                <c:pt idx="87">
                  <c:v>173274.4303292413</c:v>
                </c:pt>
                <c:pt idx="88">
                  <c:v>183156.2534434902</c:v>
                </c:pt>
                <c:pt idx="89">
                  <c:v>193038.0765577392</c:v>
                </c:pt>
                <c:pt idx="90">
                  <c:v>202919.8996719881</c:v>
                </c:pt>
                <c:pt idx="91">
                  <c:v>212801.722786237</c:v>
                </c:pt>
                <c:pt idx="92">
                  <c:v>222683.5459004859</c:v>
                </c:pt>
                <c:pt idx="93">
                  <c:v>232565.3690147348</c:v>
                </c:pt>
                <c:pt idx="94">
                  <c:v>242447.1921289837</c:v>
                </c:pt>
                <c:pt idx="95">
                  <c:v>252303.5097146704</c:v>
                </c:pt>
                <c:pt idx="96">
                  <c:v>262083.3107146704</c:v>
                </c:pt>
                <c:pt idx="97">
                  <c:v>271863.1117146704</c:v>
                </c:pt>
                <c:pt idx="98">
                  <c:v>281642.9127146704</c:v>
                </c:pt>
                <c:pt idx="99">
                  <c:v>291422.7137146704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87432"/>
        <c:axId val="2146482424"/>
      </c:lineChart>
      <c:catAx>
        <c:axId val="214648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4824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64824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4874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0.0422400373599004</c:v>
                </c:pt>
                <c:pt idx="2" formatCode="0.0%">
                  <c:v>0.0422400373599004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0.0869751650062266</c:v>
                </c:pt>
                <c:pt idx="2" formatCode="0.0%">
                  <c:v>0.0869751650062266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0.0025</c:v>
                </c:pt>
                <c:pt idx="2" formatCode="0.0%">
                  <c:v>0.0025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0.04376775373599</c:v>
                </c:pt>
                <c:pt idx="2" formatCode="0.0%">
                  <c:v>0.0311569211653439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0.0360133884806974</c:v>
                </c:pt>
                <c:pt idx="2" formatCode="0.0%">
                  <c:v>0.0360133884806974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0.0217768169364882</c:v>
                </c:pt>
                <c:pt idx="2" formatCode="0.0%">
                  <c:v>0.0209363726897965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0.00142789539227895</c:v>
                </c:pt>
                <c:pt idx="2" formatCode="0.0%">
                  <c:v>0.00142789539227895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0.00100423412204234</c:v>
                </c:pt>
                <c:pt idx="2" formatCode="0.0%">
                  <c:v>0.00100423412204234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0.0011013698630137</c:v>
                </c:pt>
                <c:pt idx="2" formatCode="0.0%">
                  <c:v>0.000960471845704934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0.0474854038527114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0.444439009182708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0.681608954420921</c:v>
                </c:pt>
                <c:pt idx="2" formatCode="0.0%">
                  <c:v>0.261051577093065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6889832"/>
        <c:axId val="1536893176"/>
      </c:barChart>
      <c:catAx>
        <c:axId val="153688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689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689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6889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0.0125134744707347</c:v>
                </c:pt>
                <c:pt idx="2" formatCode="0.0%">
                  <c:v>0.0125134744707347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0.0101301494951966</c:v>
                </c:pt>
                <c:pt idx="2" formatCode="0.0%">
                  <c:v>0.0101301494951966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0.0127777777777778</c:v>
                </c:pt>
                <c:pt idx="2" formatCode="0.0%">
                  <c:v>0.0127777777777778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0.0606665546166163</c:v>
                </c:pt>
                <c:pt idx="2" formatCode="0.0%">
                  <c:v>0.0606665546166163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0.0170966276018502</c:v>
                </c:pt>
                <c:pt idx="2" formatCode="0.0%">
                  <c:v>0.0170966276018502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0.0104087391033624</c:v>
                </c:pt>
                <c:pt idx="2" formatCode="0.0%">
                  <c:v>0.0104087391033624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0.00122201899128269</c:v>
                </c:pt>
                <c:pt idx="2" formatCode="0.0%">
                  <c:v>0.00122201899128269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0.000600171232876712</c:v>
                </c:pt>
                <c:pt idx="2" formatCode="0.0%">
                  <c:v>0.000606020184860257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0.00124221668742217</c:v>
                </c:pt>
                <c:pt idx="2" formatCode="0.0%">
                  <c:v>0.00124221668742217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0.001912100456621</c:v>
                </c:pt>
                <c:pt idx="2" formatCode="0.0%">
                  <c:v>0.001912100456621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0.00335388616293683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0.0011677549741781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0.619478901930261</c:v>
                </c:pt>
                <c:pt idx="2" formatCode="0.0%">
                  <c:v>0.488898098994644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7022280"/>
        <c:axId val="1537025608"/>
      </c:barChart>
      <c:catAx>
        <c:axId val="153702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7025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025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7022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0.0244647317559153</c:v>
                </c:pt>
                <c:pt idx="1">
                  <c:v>0.0244647317559153</c:v>
                </c:pt>
                <c:pt idx="2">
                  <c:v>0.0474903616438356</c:v>
                </c:pt>
                <c:pt idx="3">
                  <c:v>0.0474903616438356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0.114386408779577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0.0301223272580142</c:v>
                </c:pt>
                <c:pt idx="1">
                  <c:v>0.0243221171864302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0.272694786274123</c:v>
                </c:pt>
                <c:pt idx="1">
                  <c:v>0.220185993302465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0.0518931452610807</c:v>
                </c:pt>
                <c:pt idx="1">
                  <c:v>0.04190085146481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0.0123034109845942</c:v>
                </c:pt>
                <c:pt idx="1">
                  <c:v>0.00993432549872115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0.00910102416302079</c:v>
                </c:pt>
                <c:pt idx="3">
                  <c:v>0.00448259399074158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0.00302790534448042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0.025157297633873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0.00298987313200498</c:v>
                </c:pt>
                <c:pt idx="1">
                  <c:v>0.00298987313200498</c:v>
                </c:pt>
                <c:pt idx="2">
                  <c:v>0.00298987313200498</c:v>
                </c:pt>
                <c:pt idx="3">
                  <c:v>0.00298987313200498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0.00322910404135245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0.00448525940099626</c:v>
                </c:pt>
                <c:pt idx="1">
                  <c:v>0.00269176567247821</c:v>
                </c:pt>
                <c:pt idx="2">
                  <c:v>0.00358851253673723</c:v>
                </c:pt>
                <c:pt idx="3">
                  <c:v>0.00448525940099626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0.220903912130662</c:v>
                </c:pt>
                <c:pt idx="1">
                  <c:v>0.220903912130662</c:v>
                </c:pt>
                <c:pt idx="2">
                  <c:v>0.220903912130662</c:v>
                </c:pt>
                <c:pt idx="3">
                  <c:v>0.220903912130662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0.0588756354145221</c:v>
                </c:pt>
                <c:pt idx="2">
                  <c:v>0.343082243760616</c:v>
                </c:pt>
                <c:pt idx="3">
                  <c:v>0.92446240449258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7115800"/>
        <c:axId val="1537119176"/>
      </c:barChart>
      <c:catAx>
        <c:axId val="1537115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1191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53711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11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0.00850916264009962</c:v>
                </c:pt>
                <c:pt idx="1">
                  <c:v>0.00850916264009962</c:v>
                </c:pt>
                <c:pt idx="2">
                  <c:v>0.0165177863013699</c:v>
                </c:pt>
                <c:pt idx="3">
                  <c:v>0.0165177863013699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0.0405205979807863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0.242666218466465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0.0683865104074008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0.0416349564134496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0.00327501089663761</c:v>
                </c:pt>
                <c:pt idx="3">
                  <c:v>0.00161306506849315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-0.231891199209485</c:v>
                </c:pt>
                <c:pt idx="1">
                  <c:v>-0.659794684306453</c:v>
                </c:pt>
                <c:pt idx="2">
                  <c:v>-0.659794684306453</c:v>
                </c:pt>
                <c:pt idx="3">
                  <c:v>-0.659794684306453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6381960"/>
        <c:axId val="1536378568"/>
      </c:barChart>
      <c:catAx>
        <c:axId val="15363819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3785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53637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381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0.0474112404198541</c:v>
                </c:pt>
                <c:pt idx="1">
                  <c:v>0.0474112404198541</c:v>
                </c:pt>
                <c:pt idx="2">
                  <c:v>0.0920335843444227</c:v>
                </c:pt>
                <c:pt idx="3">
                  <c:v>0.0920335843444226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0.172985128980608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0.0522222222222222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0.186385814154043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0.089918328960328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0.132621076572088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0.00875259006084382</c:v>
                </c:pt>
                <c:pt idx="3">
                  <c:v>0.00431097719414695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0.00166518413093756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0.0718779932396371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0.00306664526010464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0.00435445193803899</c:v>
                </c:pt>
                <c:pt idx="1">
                  <c:v>0.00261326340382143</c:v>
                </c:pt>
                <c:pt idx="2">
                  <c:v>0.00348385767093021</c:v>
                </c:pt>
                <c:pt idx="3">
                  <c:v>0.00435445193803899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0.26035931281725</c:v>
                </c:pt>
                <c:pt idx="1">
                  <c:v>0.26035931281725</c:v>
                </c:pt>
                <c:pt idx="2">
                  <c:v>0.26035931281725</c:v>
                </c:pt>
                <c:pt idx="3">
                  <c:v>0.26035931281725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0.0346705534885628</c:v>
                </c:pt>
                <c:pt idx="1">
                  <c:v>0.427346374822763</c:v>
                </c:pt>
                <c:pt idx="2">
                  <c:v>0.444978839809879</c:v>
                </c:pt>
                <c:pt idx="3">
                  <c:v>0.272498084168754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6270696"/>
        <c:axId val="1536267304"/>
      </c:barChart>
      <c:catAx>
        <c:axId val="15362706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267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53626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27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0.0287232254047323</c:v>
                </c:pt>
                <c:pt idx="1">
                  <c:v>0.0287232254047323</c:v>
                </c:pt>
                <c:pt idx="2">
                  <c:v>0.0557568493150685</c:v>
                </c:pt>
                <c:pt idx="3">
                  <c:v>0.0557568493150685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0.347900660024907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0.124627684661376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0.14405355392279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0.083745490759186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0.0038267596513076</c:v>
                </c:pt>
                <c:pt idx="3">
                  <c:v>0.00188482191780822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0.00401693648816936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0.444439009182708</c:v>
                </c:pt>
                <c:pt idx="1">
                  <c:v>0.444439009182708</c:v>
                </c:pt>
                <c:pt idx="2">
                  <c:v>0.444439009182708</c:v>
                </c:pt>
                <c:pt idx="3">
                  <c:v>0.444439009182708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0.0931161084069729</c:v>
                </c:pt>
                <c:pt idx="1">
                  <c:v>0.455542837750324</c:v>
                </c:pt>
                <c:pt idx="2">
                  <c:v>0.42468245418868</c:v>
                </c:pt>
                <c:pt idx="3">
                  <c:v>0.0747067954091038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6164664"/>
        <c:axId val="1537459976"/>
      </c:barChart>
      <c:catAx>
        <c:axId val="1536164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4599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53745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16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0.14252827111403</c:v>
                </c:pt>
                <c:pt idx="2">
                  <c:v>0.14252827111403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0.0324747959500321</c:v>
                </c:pt>
                <c:pt idx="2">
                  <c:v>0.0327002509120132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0.00179693870923511</c:v>
                </c:pt>
                <c:pt idx="2">
                  <c:v>0.00179693870923511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0.0129899183800128</c:v>
                </c:pt>
                <c:pt idx="2">
                  <c:v>0.0129520419464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0.0033196458082255</c:v>
                </c:pt>
                <c:pt idx="2">
                  <c:v>0.00336112952123003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0.00474853683002692</c:v>
                </c:pt>
                <c:pt idx="2">
                  <c:v>0.00480787657602035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0.00404130794044844</c:v>
                </c:pt>
                <c:pt idx="2">
                  <c:v>0.00409180985193221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0.000974243878500963</c:v>
                </c:pt>
                <c:pt idx="2">
                  <c:v>0.000986418446447944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0.000216498639666881</c:v>
                </c:pt>
                <c:pt idx="2">
                  <c:v>0.000219204099210654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0.00056289646313389</c:v>
                </c:pt>
                <c:pt idx="2">
                  <c:v>0.000565601922677663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0.0277118258773607</c:v>
                </c:pt>
                <c:pt idx="2">
                  <c:v>0.0277118258773607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0.0158765669089046</c:v>
                </c:pt>
                <c:pt idx="2">
                  <c:v>0.0158765669089046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0.0202065397022422</c:v>
                </c:pt>
                <c:pt idx="2">
                  <c:v>0.0202065397022422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0.550209642849411</c:v>
                </c:pt>
                <c:pt idx="2">
                  <c:v>0.550209642849411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0.159602797162424</c:v>
                </c:pt>
                <c:pt idx="2">
                  <c:v>0.159602797162424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0.00613412812389495</c:v>
                </c:pt>
                <c:pt idx="2">
                  <c:v>0.00613412812389495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7648280"/>
        <c:axId val="1537651336"/>
      </c:barChart>
      <c:catAx>
        <c:axId val="153764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651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651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64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1.2513474470734745E-2</v>
      </c>
      <c r="J6" s="24">
        <f t="shared" ref="J6:J13" si="3">IF(I$32&lt;=1+I$131,I6,B6*H6+J$33*(I6-B6*H6))</f>
        <v>1.2513474470734745E-2</v>
      </c>
      <c r="K6" s="22">
        <f t="shared" ref="K6:K31" si="4">B6</f>
        <v>1.2513474470734745E-2</v>
      </c>
      <c r="L6" s="22">
        <f t="shared" ref="L6:L29" si="5">IF(K6="","",K6*H6)</f>
        <v>1.2513474470734745E-2</v>
      </c>
      <c r="M6" s="177">
        <f t="shared" ref="M6:M31" si="6">J6</f>
        <v>1.2513474470734745E-2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5.0053897882938979E-2</v>
      </c>
      <c r="Z6" s="156">
        <f>Poor!Z6</f>
        <v>0.17</v>
      </c>
      <c r="AA6" s="121">
        <f>$M6*Z6*4</f>
        <v>8.5091626400996268E-3</v>
      </c>
      <c r="AB6" s="156">
        <f>Poor!AB6</f>
        <v>0.17</v>
      </c>
      <c r="AC6" s="121">
        <f t="shared" ref="AC6:AC29" si="7">$M6*AB6*4</f>
        <v>8.5091626400996268E-3</v>
      </c>
      <c r="AD6" s="156">
        <f>Poor!AD6</f>
        <v>0.33</v>
      </c>
      <c r="AE6" s="121">
        <f t="shared" ref="AE6:AE29" si="8">$M6*AD6*4</f>
        <v>1.6517786301369863E-2</v>
      </c>
      <c r="AF6" s="122">
        <f>1-SUM(Z6,AB6,AD6)</f>
        <v>0.32999999999999996</v>
      </c>
      <c r="AG6" s="121">
        <f>$M6*AF6*4</f>
        <v>1.6517786301369863E-2</v>
      </c>
      <c r="AH6" s="123">
        <f>SUM(Z6,AB6,AD6,AF6)</f>
        <v>1</v>
      </c>
      <c r="AI6" s="183">
        <f>SUM(AA6,AC6,AE6,AG6)/4</f>
        <v>1.2513474470734746E-2</v>
      </c>
      <c r="AJ6" s="120">
        <f>(AA6+AC6)/2</f>
        <v>8.5091626400996268E-3</v>
      </c>
      <c r="AK6" s="119">
        <f>(AE6+AG6)/2</f>
        <v>1.6517786301369863E-2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1.0130149495196585E-2</v>
      </c>
      <c r="J7" s="24">
        <f t="shared" si="3"/>
        <v>1.0130149495196585E-2</v>
      </c>
      <c r="K7" s="22">
        <f t="shared" si="4"/>
        <v>1.0130149495196585E-2</v>
      </c>
      <c r="L7" s="22">
        <f t="shared" si="5"/>
        <v>1.0130149495196585E-2</v>
      </c>
      <c r="M7" s="177">
        <f t="shared" si="6"/>
        <v>1.0130149495196585E-2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1331.0740354377069</v>
      </c>
      <c r="S7" s="222">
        <f>IF($B$81=0,0,(SUMIF($N$6:$N$28,$U7,L$6:L$28)+SUMIF($N$91:$N$118,$U7,L$91:L$118))*$I$83*Poor!$B$81/$B$81)</f>
        <v>1331.0740354377069</v>
      </c>
      <c r="T7" s="222">
        <f>IF($B$81=0,0,(SUMIF($N$6:$N$28,$U7,M$6:M$28)+SUMIF($N$91:$N$118,$U7,M$91:M$118))*$I$83*Poor!$B$81/$B$81)</f>
        <v>1331.1546817000178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4.052059798078634E-2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4.052059798078634E-2</v>
      </c>
      <c r="AH7" s="123">
        <f t="shared" ref="AH7:AH30" si="12">SUM(Z7,AB7,AD7,AF7)</f>
        <v>1</v>
      </c>
      <c r="AI7" s="183">
        <f t="shared" ref="AI7:AI30" si="13">SUM(AA7,AC7,AE7,AG7)/4</f>
        <v>1.0130149495196585E-2</v>
      </c>
      <c r="AJ7" s="120">
        <f t="shared" ref="AJ7:AJ31" si="14">(AA7+AC7)/2</f>
        <v>0</v>
      </c>
      <c r="AK7" s="119">
        <f t="shared" ref="AK7:AK31" si="15">(AE7+AG7)/2</f>
        <v>2.026029899039317E-2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1.2777777777777777E-2</v>
      </c>
      <c r="J8" s="24">
        <f t="shared" si="3"/>
        <v>1.2777777777777777E-2</v>
      </c>
      <c r="K8" s="22">
        <f t="shared" si="4"/>
        <v>1.2777777777777777E-2</v>
      </c>
      <c r="L8" s="22">
        <f t="shared" si="5"/>
        <v>1.2777777777777777E-2</v>
      </c>
      <c r="M8" s="224">
        <f t="shared" si="6"/>
        <v>1.2777777777777777E-2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21</v>
      </c>
      <c r="S8" s="222">
        <f>IF($B$81=0,0,(SUMIF($N$6:$N$28,$U8,L$6:L$28)+SUMIF($N$91:$N$118,$U8,L$91:L$118))*$I$83*Poor!$B$81/$B$81)</f>
        <v>21</v>
      </c>
      <c r="T8" s="222">
        <f>IF($B$81=0,0,(SUMIF($N$6:$N$28,$U8,M$6:M$28)+SUMIF($N$91:$N$118,$U8,M$91:M$118))*$I$83*Poor!$B$81/$B$81)</f>
        <v>16</v>
      </c>
      <c r="U8" s="223">
        <v>2</v>
      </c>
      <c r="V8" s="56"/>
      <c r="W8" s="115"/>
      <c r="X8" s="118">
        <f>Poor!X8</f>
        <v>1</v>
      </c>
      <c r="Y8" s="183">
        <f t="shared" si="9"/>
        <v>5.1111111111111107E-2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5.1111111111111107E-2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1.2777777777777777E-2</v>
      </c>
      <c r="AJ8" s="120">
        <f t="shared" si="14"/>
        <v>2.5555555555555554E-2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6.0666554616616263E-2</v>
      </c>
      <c r="J9" s="24">
        <f t="shared" si="3"/>
        <v>6.0666554616616263E-2</v>
      </c>
      <c r="K9" s="22">
        <f t="shared" si="4"/>
        <v>6.0666554616616263E-2</v>
      </c>
      <c r="L9" s="22">
        <f t="shared" si="5"/>
        <v>6.0666554616616263E-2</v>
      </c>
      <c r="M9" s="224">
        <f t="shared" si="6"/>
        <v>6.0666554616616263E-2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488.39581252890434</v>
      </c>
      <c r="S9" s="222">
        <f>IF($B$81=0,0,(SUMIF($N$6:$N$28,$U9,L$6:L$28)+SUMIF($N$91:$N$118,$U9,L$91:L$118))*$I$83*Poor!$B$81/$B$81)</f>
        <v>488.39581252890434</v>
      </c>
      <c r="T9" s="222">
        <f>IF($B$81=0,0,(SUMIF($N$6:$N$28,$U9,M$6:M$28)+SUMIF($N$91:$N$118,$U9,M$91:M$118))*$I$83*Poor!$B$81/$B$81)</f>
        <v>488.39581252890434</v>
      </c>
      <c r="U9" s="223">
        <v>3</v>
      </c>
      <c r="V9" s="56"/>
      <c r="W9" s="115"/>
      <c r="X9" s="118">
        <f>Poor!X9</f>
        <v>1</v>
      </c>
      <c r="Y9" s="183">
        <f t="shared" si="9"/>
        <v>0.24266621846646505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0.24266621846646505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6.0666554616616263E-2</v>
      </c>
      <c r="AJ9" s="120">
        <f t="shared" si="14"/>
        <v>0.12133310923323253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1</v>
      </c>
      <c r="H10" s="24">
        <f t="shared" si="1"/>
        <v>1</v>
      </c>
      <c r="I10" s="22">
        <f t="shared" si="2"/>
        <v>1.7096627601850205E-2</v>
      </c>
      <c r="J10" s="24">
        <f t="shared" si="3"/>
        <v>1.7096627601850205E-2</v>
      </c>
      <c r="K10" s="22">
        <f t="shared" si="4"/>
        <v>1.7096627601850205E-2</v>
      </c>
      <c r="L10" s="22">
        <f t="shared" si="5"/>
        <v>1.7096627601850205E-2</v>
      </c>
      <c r="M10" s="224">
        <f t="shared" si="6"/>
        <v>1.7096627601850205E-2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6.8386510407400819E-2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6.8386510407400819E-2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1.7096627601850205E-2</v>
      </c>
      <c r="AJ10" s="120">
        <f t="shared" si="14"/>
        <v>3.4193255203700409E-2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1</v>
      </c>
      <c r="H11" s="24">
        <f t="shared" si="1"/>
        <v>1</v>
      </c>
      <c r="I11" s="22">
        <f t="shared" si="2"/>
        <v>1.040873910336239E-2</v>
      </c>
      <c r="J11" s="24">
        <f t="shared" si="3"/>
        <v>1.040873910336239E-2</v>
      </c>
      <c r="K11" s="22">
        <f t="shared" si="4"/>
        <v>1.040873910336239E-2</v>
      </c>
      <c r="L11" s="22">
        <f t="shared" si="5"/>
        <v>1.040873910336239E-2</v>
      </c>
      <c r="M11" s="224">
        <f t="shared" si="6"/>
        <v>1.040873910336239E-2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2475</v>
      </c>
      <c r="S11" s="222">
        <f>IF($B$81=0,0,(SUMIF($N$6:$N$28,$U11,L$6:L$28)+SUMIF($N$91:$N$118,$U11,L$91:L$118))*$I$83*Poor!$B$81/$B$81)</f>
        <v>2475</v>
      </c>
      <c r="T11" s="222">
        <f>IF($B$81=0,0,(SUMIF($N$6:$N$28,$U11,M$6:M$28)+SUMIF($N$91:$N$118,$U11,M$91:M$118))*$I$83*Poor!$B$81/$B$81)</f>
        <v>1475</v>
      </c>
      <c r="U11" s="223">
        <v>5</v>
      </c>
      <c r="V11" s="56"/>
      <c r="W11" s="115"/>
      <c r="X11" s="118">
        <f>Poor!X11</f>
        <v>1</v>
      </c>
      <c r="Y11" s="183">
        <f t="shared" si="9"/>
        <v>4.163495641344956E-2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4.163495641344956E-2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1.040873910336239E-2</v>
      </c>
      <c r="AJ11" s="120">
        <f t="shared" si="14"/>
        <v>2.081747820672478E-2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1</v>
      </c>
      <c r="H12" s="24">
        <f t="shared" si="1"/>
        <v>1</v>
      </c>
      <c r="I12" s="22">
        <f t="shared" si="2"/>
        <v>1.2220189912826899E-3</v>
      </c>
      <c r="J12" s="24">
        <f t="shared" si="3"/>
        <v>1.2220189912826899E-3</v>
      </c>
      <c r="K12" s="22">
        <f t="shared" si="4"/>
        <v>1.2220189912826899E-3</v>
      </c>
      <c r="L12" s="22">
        <f t="shared" si="5"/>
        <v>1.2220189912826899E-3</v>
      </c>
      <c r="M12" s="224">
        <f t="shared" si="6"/>
        <v>1.2220189912826899E-3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4.8880759651307596E-3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3.2750108966376093E-3</v>
      </c>
      <c r="AF12" s="122">
        <f>1-SUM(Z12,AB12,AD12)</f>
        <v>0.32999999999999996</v>
      </c>
      <c r="AG12" s="121">
        <f>$M12*AF12*4</f>
        <v>1.6130650684931505E-3</v>
      </c>
      <c r="AH12" s="123">
        <f t="shared" si="12"/>
        <v>1</v>
      </c>
      <c r="AI12" s="183">
        <f t="shared" si="13"/>
        <v>1.2220189912826899E-3</v>
      </c>
      <c r="AJ12" s="120">
        <f t="shared" si="14"/>
        <v>0</v>
      </c>
      <c r="AK12" s="119">
        <f t="shared" si="15"/>
        <v>2.4440379825653798E-3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4321.2010398225593</v>
      </c>
      <c r="S13" s="222">
        <f>IF($B$81=0,0,(SUMIF($N$6:$N$28,$U13,L$6:L$28)+SUMIF($N$91:$N$118,$U13,L$91:L$118))*$I$83*Poor!$B$81/$B$81)</f>
        <v>4321.2010398225593</v>
      </c>
      <c r="T13" s="222">
        <f>IF($B$81=0,0,(SUMIF($N$6:$N$28,$U13,M$6:M$28)+SUMIF($N$91:$N$118,$U13,M$91:M$118))*$I$83*Poor!$B$81/$B$81)</f>
        <v>4322.345093316856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4080.0000000000005</v>
      </c>
      <c r="S15" s="222">
        <f>IF($B$81=0,0,(SUMIF($N$6:$N$28,$U15,L$6:L$28)+SUMIF($N$91:$N$118,$U15,L$91:L$118))*$I$83*Poor!$B$81/$B$81)</f>
        <v>4080.0000000000005</v>
      </c>
      <c r="T15" s="222">
        <f>IF($B$81=0,0,(SUMIF($N$6:$N$28,$U15,M$6:M$28)+SUMIF($N$91:$N$118,$U15,M$91:M$118))*$I$83*Poor!$B$81/$B$81)</f>
        <v>4080.0000000000005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6.7839352428393518E-4</v>
      </c>
      <c r="J16" s="24">
        <f t="shared" si="17"/>
        <v>6.0602018486025707E-4</v>
      </c>
      <c r="K16" s="22">
        <f t="shared" ref="K16:K25" si="21">B16</f>
        <v>6.0017123287671231E-4</v>
      </c>
      <c r="L16" s="22">
        <f t="shared" ref="L16:L25" si="22">IF(K16="","",K16*H16)</f>
        <v>6.0017123287671231E-4</v>
      </c>
      <c r="M16" s="226">
        <f t="shared" ref="M16:M25" si="23">J16</f>
        <v>6.0602018486025707E-4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1</v>
      </c>
      <c r="F17" s="22"/>
      <c r="H17" s="24">
        <f t="shared" si="19"/>
        <v>1</v>
      </c>
      <c r="I17" s="22">
        <f t="shared" si="20"/>
        <v>3.3890660024906601E-3</v>
      </c>
      <c r="J17" s="24">
        <f t="shared" si="17"/>
        <v>3.3890660024906601E-3</v>
      </c>
      <c r="K17" s="22">
        <f t="shared" si="21"/>
        <v>3.3890660024906601E-3</v>
      </c>
      <c r="L17" s="22">
        <f t="shared" si="22"/>
        <v>3.3890660024906601E-3</v>
      </c>
      <c r="M17" s="226">
        <f t="shared" si="23"/>
        <v>3.3890660024906601E-3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1280</v>
      </c>
      <c r="S17" s="222">
        <f>IF($B$81=0,0,(SUMIF($N$6:$N$28,$U17,L$6:L$28)+SUMIF($N$91:$N$118,$U17,L$91:L$118))*$I$83*Poor!$B$81/$B$81)</f>
        <v>1280</v>
      </c>
      <c r="T17" s="222">
        <f>IF($B$81=0,0,(SUMIF($N$6:$N$28,$U17,M$6:M$28)+SUMIF($N$91:$N$118,$U17,M$91:M$118))*$I$83*Poor!$B$81/$B$81)</f>
        <v>1280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1</v>
      </c>
      <c r="F18" s="22"/>
      <c r="H18" s="24">
        <f t="shared" si="19"/>
        <v>1</v>
      </c>
      <c r="I18" s="22">
        <f t="shared" si="20"/>
        <v>1.2422166874221667E-3</v>
      </c>
      <c r="J18" s="24">
        <f t="shared" si="17"/>
        <v>1.2422166874221667E-3</v>
      </c>
      <c r="K18" s="22">
        <f t="shared" si="21"/>
        <v>1.2422166874221667E-3</v>
      </c>
      <c r="L18" s="22">
        <f t="shared" si="22"/>
        <v>1.2422166874221667E-3</v>
      </c>
      <c r="M18" s="226">
        <f t="shared" si="23"/>
        <v>1.2422166874221667E-3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2066.4008161399674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1</v>
      </c>
      <c r="F19" s="22"/>
      <c r="H19" s="24">
        <f t="shared" si="19"/>
        <v>1</v>
      </c>
      <c r="I19" s="22">
        <f t="shared" si="20"/>
        <v>1.9121004566210046E-3</v>
      </c>
      <c r="J19" s="24">
        <f t="shared" si="17"/>
        <v>1.9121004566210046E-3</v>
      </c>
      <c r="K19" s="22">
        <f t="shared" si="21"/>
        <v>1.9121004566210046E-3</v>
      </c>
      <c r="L19" s="22">
        <f t="shared" si="22"/>
        <v>1.9121004566210046E-3</v>
      </c>
      <c r="M19" s="226">
        <f t="shared" si="23"/>
        <v>1.9121004566210046E-3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19168</v>
      </c>
      <c r="S20" s="222">
        <f>IF($B$81=0,0,(SUMIF($N$6:$N$28,$U20,L$6:L$28)+SUMIF($N$91:$N$118,$U20,L$91:L$118))*$I$83*Poor!$B$81/$B$81)</f>
        <v>19168</v>
      </c>
      <c r="T20" s="222">
        <f>IF($B$81=0,0,(SUMIF($N$6:$N$28,$U20,M$6:M$28)+SUMIF($N$91:$N$118,$U20,M$91:M$118))*$I$83*Poor!$B$81/$B$81)</f>
        <v>19168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3.3538861629368311E-3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3.3538861629368311E-3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1.1677549741781002E-3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1.1677549741781002E-3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35231.071703929134</v>
      </c>
      <c r="S23" s="179">
        <f>SUM(S7:S22)</f>
        <v>35231.071703929134</v>
      </c>
      <c r="T23" s="179">
        <f>SUM(T7:T22)</f>
        <v>34227.296403685745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25222.651681256466</v>
      </c>
      <c r="S24" s="41">
        <f>IF($B$81=0,0,(SUM(($B$70*$H$70))+((1-$D$29)*$I$83))*Poor!$B$81/$B$81)</f>
        <v>25222.651681256466</v>
      </c>
      <c r="T24" s="41">
        <f>IF($B$81=0,0,(SUM(($B$70*$H$70))+((1-$D$29)*$I$83))*Poor!$B$81/$B$81)</f>
        <v>25222.651681256466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39598.873903478692</v>
      </c>
      <c r="S25" s="41">
        <f>IF($B$81=0,0,(SUM(($B$70*$H$70),($B$71*$H$71))+((1-$D$29)*$I$83))*Poor!$B$81/$B$81)</f>
        <v>39598.873903478692</v>
      </c>
      <c r="T25" s="41">
        <f>IF($B$81=0,0,(SUM(($B$70*$H$70),($B$71*$H$71))+((1-$D$29)*$I$83))*Poor!$B$81/$B$81)</f>
        <v>39598.873903478692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66186.8739034787</v>
      </c>
      <c r="S26" s="41">
        <f>IF($B$81=0,0,(SUM(($B$70*$H$70),($B$71*$H$71),($B$72*$H$72))+((1-$D$29)*$I$83))*Poor!$B$81/$B$81)</f>
        <v>66186.8739034787</v>
      </c>
      <c r="T26" s="41">
        <f>IF($B$81=0,0,(SUM(($B$70*$H$70),($B$71*$H$71),($B$72*$H$72))+((1-$D$29)*$I$83))*Poor!$B$81/$B$81)</f>
        <v>66186.8739034787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1.1419690920094767</v>
      </c>
      <c r="J30" s="231">
        <f>IF(I$32&lt;=1,I30,1-SUM(J6:J29))</f>
        <v>0.48889809899464398</v>
      </c>
      <c r="K30" s="22">
        <f t="shared" si="4"/>
        <v>0.61947890193026156</v>
      </c>
      <c r="L30" s="22">
        <f>IF(L124=L119,0,IF(K30="",0,(L119-L124)/(B119-B124)*K30))</f>
        <v>0.61947890193026156</v>
      </c>
      <c r="M30" s="175">
        <f t="shared" si="6"/>
        <v>0.48889809899464398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1.9555923959785759</v>
      </c>
      <c r="Z30" s="122">
        <f>IF($Y30=0,0,AA30/($Y$30))</f>
        <v>-0.11857849298572595</v>
      </c>
      <c r="AA30" s="187">
        <f>IF(AA79*4/$I$83+SUM(AA6:AA29)&lt;1,AA79*4/$I$83,1-SUM(AA6:AA29))</f>
        <v>-0.23189119920948459</v>
      </c>
      <c r="AB30" s="122">
        <f>IF($Y30=0,0,AC30/($Y$30))</f>
        <v>-0.33738865300521503</v>
      </c>
      <c r="AC30" s="187">
        <f>IF(AC79*4/$I$83+SUM(AC6:AC29)&lt;1,AC79*4/$I$83,1-SUM(AC6:AC29))</f>
        <v>-0.65979468430645283</v>
      </c>
      <c r="AD30" s="122">
        <f>IF($Y30=0,0,AE30/($Y$30))</f>
        <v>-0.33738865300521503</v>
      </c>
      <c r="AE30" s="187">
        <f>IF(AE79*4/$I$83+SUM(AE6:AE29)&lt;1,AE79*4/$I$83,1-SUM(AE6:AE29))</f>
        <v>-0.65979468430645283</v>
      </c>
      <c r="AF30" s="122">
        <f>IF($Y30=0,0,AG30/($Y$30))</f>
        <v>-0.33738865300521503</v>
      </c>
      <c r="AG30" s="187">
        <f>IF(AG79*4/$I$83+SUM(AG6:AG29)&lt;1,AG79*4/$I$83,1-SUM(AG6:AG29))</f>
        <v>-0.65979468430645283</v>
      </c>
      <c r="AH30" s="123">
        <f t="shared" si="12"/>
        <v>-1.130744452001371</v>
      </c>
      <c r="AI30" s="183">
        <f t="shared" si="13"/>
        <v>-0.5528188130322107</v>
      </c>
      <c r="AJ30" s="120">
        <f t="shared" si="14"/>
        <v>-0.44584294175796868</v>
      </c>
      <c r="AK30" s="119">
        <f t="shared" si="15"/>
        <v>-0.65979468430645283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-0.14004349543341377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4367.8021995495583</v>
      </c>
      <c r="S31" s="234">
        <f t="shared" si="24"/>
        <v>4367.8021995495583</v>
      </c>
      <c r="T31" s="234">
        <f>IF(T25&gt;T$23,T25-T$23,0)</f>
        <v>5371.5774997929475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0.4449677256909319</v>
      </c>
      <c r="AB31" s="131"/>
      <c r="AC31" s="133">
        <f>1-AC32+IF($Y32&lt;0,$Y32/4,0)</f>
        <v>1.2766700071863268</v>
      </c>
      <c r="AD31" s="134"/>
      <c r="AE31" s="133">
        <f>1-AE32+IF($Y32&lt;0,$Y32/4,0)</f>
        <v>1.2653863726284191</v>
      </c>
      <c r="AF31" s="134"/>
      <c r="AG31" s="133">
        <f>1-AG32+IF($Y32&lt;0,$Y32/4,0)</f>
        <v>1.2265277204757772</v>
      </c>
      <c r="AH31" s="123"/>
      <c r="AI31" s="182">
        <f>SUM(AA31,AC31,AE31,AG31)/4</f>
        <v>1.0533879564953637</v>
      </c>
      <c r="AJ31" s="135">
        <f t="shared" si="14"/>
        <v>0.86081886643862937</v>
      </c>
      <c r="AK31" s="136">
        <f t="shared" si="15"/>
        <v>1.2459570465520982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1.6541700595882498</v>
      </c>
      <c r="J32" s="17"/>
      <c r="L32" s="22">
        <f>SUM(L6:L30)</f>
        <v>1.1400434954334138</v>
      </c>
      <c r="M32" s="23"/>
      <c r="N32" s="56"/>
      <c r="O32" s="2"/>
      <c r="P32" s="22"/>
      <c r="Q32" s="234" t="s">
        <v>143</v>
      </c>
      <c r="R32" s="234">
        <f t="shared" si="24"/>
        <v>30955.802199549566</v>
      </c>
      <c r="S32" s="234">
        <f t="shared" si="24"/>
        <v>30955.802199549566</v>
      </c>
      <c r="T32" s="234">
        <f t="shared" si="24"/>
        <v>31959.577499792955</v>
      </c>
      <c r="V32" s="56"/>
      <c r="W32" s="110"/>
      <c r="X32" s="118"/>
      <c r="Y32" s="115">
        <f>SUM(Y6:Y31)</f>
        <v>3.9533158221259637</v>
      </c>
      <c r="Z32" s="137"/>
      <c r="AA32" s="138">
        <f>SUM(AA6:AA30)</f>
        <v>0.5550322743090681</v>
      </c>
      <c r="AB32" s="137"/>
      <c r="AC32" s="139">
        <f>SUM(AC6:AC30)</f>
        <v>-0.27667000718632684</v>
      </c>
      <c r="AD32" s="137"/>
      <c r="AE32" s="139">
        <f>SUM(AE6:AE30)</f>
        <v>-0.26538637262841902</v>
      </c>
      <c r="AF32" s="137"/>
      <c r="AG32" s="139">
        <f>SUM(AG6:AG30)</f>
        <v>-0.22652772047577713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7.4773467745853764E-2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5371.5774997929375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1000</v>
      </c>
      <c r="J37" s="38">
        <f>J91*I$83</f>
        <v>1000</v>
      </c>
      <c r="K37" s="40">
        <f>(B37/B$65)</f>
        <v>6.3930443677279125E-2</v>
      </c>
      <c r="L37" s="22">
        <f t="shared" ref="L37" si="28">(K37*H37)</f>
        <v>6.3930443677279125E-2</v>
      </c>
      <c r="M37" s="24">
        <f>J37/B$65</f>
        <v>3.1965221838639563E-2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1000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1000</v>
      </c>
      <c r="AJ37" s="148">
        <f>(AA37+AC37)</f>
        <v>1000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475</v>
      </c>
      <c r="J38" s="38">
        <f t="shared" ref="J38:J64" si="32">J92*I$83</f>
        <v>474.99999999999994</v>
      </c>
      <c r="K38" s="40">
        <f t="shared" ref="K38:K64" si="33">(B38/B$65)</f>
        <v>1.5183480373353792E-2</v>
      </c>
      <c r="L38" s="22">
        <f t="shared" ref="L38:L64" si="34">(K38*H38)</f>
        <v>1.5183480373353792E-2</v>
      </c>
      <c r="M38" s="24">
        <f t="shared" ref="M38:M64" si="35">J38/B$65</f>
        <v>1.518348037335379E-2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474.99999999999994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474.99999999999994</v>
      </c>
      <c r="AJ38" s="148">
        <f t="shared" ref="AJ38:AJ64" si="38">(AA38+AC38)</f>
        <v>474.99999999999994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16</v>
      </c>
      <c r="J48" s="38">
        <f t="shared" si="32"/>
        <v>16</v>
      </c>
      <c r="K48" s="40">
        <f t="shared" si="33"/>
        <v>6.7126965861143075E-4</v>
      </c>
      <c r="L48" s="22">
        <f t="shared" si="34"/>
        <v>6.7126965861143075E-4</v>
      </c>
      <c r="M48" s="24">
        <f t="shared" si="35"/>
        <v>5.1144354941823301E-4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4</v>
      </c>
      <c r="AB48" s="156">
        <f>Poor!AB48</f>
        <v>0.25</v>
      </c>
      <c r="AC48" s="147">
        <f t="shared" si="41"/>
        <v>4</v>
      </c>
      <c r="AD48" s="156">
        <f>Poor!AD48</f>
        <v>0.25</v>
      </c>
      <c r="AE48" s="147">
        <f t="shared" si="42"/>
        <v>4</v>
      </c>
      <c r="AF48" s="122">
        <f t="shared" si="29"/>
        <v>0.25</v>
      </c>
      <c r="AG48" s="147">
        <f t="shared" si="36"/>
        <v>4</v>
      </c>
      <c r="AH48" s="123">
        <f t="shared" si="37"/>
        <v>1</v>
      </c>
      <c r="AI48" s="112">
        <f t="shared" si="37"/>
        <v>16</v>
      </c>
      <c r="AJ48" s="148">
        <f t="shared" si="38"/>
        <v>8</v>
      </c>
      <c r="AK48" s="147">
        <f t="shared" si="39"/>
        <v>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1026.6666666666667</v>
      </c>
      <c r="J51" s="38">
        <f t="shared" si="32"/>
        <v>1026.6666666666667</v>
      </c>
      <c r="K51" s="40">
        <f t="shared" si="33"/>
        <v>3.2817627754336616E-2</v>
      </c>
      <c r="L51" s="22">
        <f t="shared" si="34"/>
        <v>3.2817627754336616E-2</v>
      </c>
      <c r="M51" s="24">
        <f t="shared" si="35"/>
        <v>3.2817627754336616E-2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256.66666666666669</v>
      </c>
      <c r="AB51" s="156">
        <f>Poor!AB56</f>
        <v>0.25</v>
      </c>
      <c r="AC51" s="147">
        <f t="shared" si="41"/>
        <v>256.66666666666669</v>
      </c>
      <c r="AD51" s="156">
        <f>Poor!AD56</f>
        <v>0.25</v>
      </c>
      <c r="AE51" s="147">
        <f t="shared" si="42"/>
        <v>256.66666666666669</v>
      </c>
      <c r="AF51" s="122">
        <f t="shared" si="29"/>
        <v>0.25</v>
      </c>
      <c r="AG51" s="147">
        <f t="shared" si="36"/>
        <v>256.66666666666669</v>
      </c>
      <c r="AH51" s="123">
        <f t="shared" si="37"/>
        <v>1</v>
      </c>
      <c r="AI51" s="112">
        <f t="shared" si="37"/>
        <v>1026.6666666666667</v>
      </c>
      <c r="AJ51" s="148">
        <f t="shared" si="38"/>
        <v>513.33333333333337</v>
      </c>
      <c r="AK51" s="147">
        <f t="shared" si="39"/>
        <v>513.33333333333337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313.33333333333331</v>
      </c>
      <c r="J52" s="38">
        <f t="shared" si="32"/>
        <v>313.33333333333331</v>
      </c>
      <c r="K52" s="40">
        <f t="shared" si="33"/>
        <v>1.0015769509440395E-2</v>
      </c>
      <c r="L52" s="22">
        <f t="shared" si="34"/>
        <v>1.0015769509440395E-2</v>
      </c>
      <c r="M52" s="24">
        <f t="shared" si="35"/>
        <v>1.0015769509440395E-2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78.333333333333329</v>
      </c>
      <c r="AB52" s="156">
        <f>Poor!AB57</f>
        <v>0.25</v>
      </c>
      <c r="AC52" s="147">
        <f t="shared" si="41"/>
        <v>78.333333333333329</v>
      </c>
      <c r="AD52" s="156">
        <f>Poor!AD57</f>
        <v>0.25</v>
      </c>
      <c r="AE52" s="147">
        <f t="shared" si="42"/>
        <v>78.333333333333329</v>
      </c>
      <c r="AF52" s="122">
        <f t="shared" si="29"/>
        <v>0.25</v>
      </c>
      <c r="AG52" s="147">
        <f t="shared" si="36"/>
        <v>78.333333333333329</v>
      </c>
      <c r="AH52" s="123">
        <f t="shared" si="37"/>
        <v>1</v>
      </c>
      <c r="AI52" s="112">
        <f t="shared" si="37"/>
        <v>313.33333333333331</v>
      </c>
      <c r="AJ52" s="148">
        <f t="shared" si="38"/>
        <v>156.66666666666666</v>
      </c>
      <c r="AK52" s="147">
        <f t="shared" si="39"/>
        <v>156.66666666666666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2920</v>
      </c>
      <c r="J53" s="38">
        <f t="shared" si="32"/>
        <v>2920</v>
      </c>
      <c r="K53" s="40">
        <f t="shared" si="33"/>
        <v>9.333844776882752E-2</v>
      </c>
      <c r="L53" s="22">
        <f t="shared" si="34"/>
        <v>9.333844776882752E-2</v>
      </c>
      <c r="M53" s="24">
        <f t="shared" si="35"/>
        <v>9.333844776882752E-2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1280</v>
      </c>
      <c r="J56" s="38">
        <f t="shared" si="32"/>
        <v>1280</v>
      </c>
      <c r="K56" s="40">
        <f t="shared" si="33"/>
        <v>4.0915483953458634E-2</v>
      </c>
      <c r="L56" s="22">
        <f t="shared" si="34"/>
        <v>4.0915483953458634E-2</v>
      </c>
      <c r="M56" s="24">
        <f t="shared" si="35"/>
        <v>4.0915483953458634E-2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19168</v>
      </c>
      <c r="J57" s="38">
        <f t="shared" si="32"/>
        <v>19168</v>
      </c>
      <c r="K57" s="40">
        <f t="shared" si="33"/>
        <v>0.61270937220304311</v>
      </c>
      <c r="L57" s="22">
        <f t="shared" si="34"/>
        <v>0.61270937220304311</v>
      </c>
      <c r="M57" s="24">
        <f t="shared" si="35"/>
        <v>0.61270937220304311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4080</v>
      </c>
      <c r="J58" s="38">
        <f t="shared" si="32"/>
        <v>4080.0000000000005</v>
      </c>
      <c r="K58" s="40">
        <f t="shared" si="33"/>
        <v>0.13041810510164942</v>
      </c>
      <c r="L58" s="22">
        <f t="shared" si="34"/>
        <v>0.13041810510164942</v>
      </c>
      <c r="M58" s="24">
        <f t="shared" si="35"/>
        <v>0.13041810510164942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1020.0000000000001</v>
      </c>
      <c r="AB58" s="156">
        <f>Poor!AB58</f>
        <v>0.25</v>
      </c>
      <c r="AC58" s="147">
        <f t="shared" si="41"/>
        <v>1020.0000000000001</v>
      </c>
      <c r="AD58" s="156">
        <f>Poor!AD58</f>
        <v>0.25</v>
      </c>
      <c r="AE58" s="147">
        <f t="shared" si="42"/>
        <v>1020.0000000000001</v>
      </c>
      <c r="AF58" s="122">
        <f t="shared" si="29"/>
        <v>0.25</v>
      </c>
      <c r="AG58" s="147">
        <f t="shared" si="36"/>
        <v>1020.0000000000001</v>
      </c>
      <c r="AH58" s="123">
        <f t="shared" si="37"/>
        <v>1</v>
      </c>
      <c r="AI58" s="112">
        <f t="shared" si="37"/>
        <v>4080.0000000000005</v>
      </c>
      <c r="AJ58" s="148">
        <f t="shared" si="38"/>
        <v>2040.0000000000002</v>
      </c>
      <c r="AK58" s="147">
        <f t="shared" si="39"/>
        <v>2040.0000000000002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30279</v>
      </c>
      <c r="J65" s="39">
        <f>SUM(J37:J64)</f>
        <v>30279</v>
      </c>
      <c r="K65" s="40">
        <f>SUM(K37:K64)</f>
        <v>1</v>
      </c>
      <c r="L65" s="22">
        <f>SUM(L37:L64)</f>
        <v>1</v>
      </c>
      <c r="M65" s="24">
        <f>SUM(M37:M64)</f>
        <v>0.96787495205216734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2834</v>
      </c>
      <c r="AB65" s="137"/>
      <c r="AC65" s="153">
        <f>SUM(AC37:AC64)</f>
        <v>1359</v>
      </c>
      <c r="AD65" s="137"/>
      <c r="AE65" s="153">
        <f>SUM(AE37:AE64)</f>
        <v>1359</v>
      </c>
      <c r="AF65" s="137"/>
      <c r="AG65" s="153">
        <f>SUM(AG37:AG64)</f>
        <v>1359</v>
      </c>
      <c r="AH65" s="137"/>
      <c r="AI65" s="153">
        <f>SUM(AI37:AI64)</f>
        <v>6911.0000000000009</v>
      </c>
      <c r="AJ65" s="153">
        <f>SUM(AJ37:AJ64)</f>
        <v>4193</v>
      </c>
      <c r="AK65" s="153">
        <f>SUM(AK37:AK64)</f>
        <v>2718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14533.35202676818</v>
      </c>
      <c r="J70" s="51">
        <f t="shared" ref="J70:J77" si="44">J124*I$83</f>
        <v>14533.35202676818</v>
      </c>
      <c r="K70" s="40">
        <f>B70/B$76</f>
        <v>0.46456182159468673</v>
      </c>
      <c r="L70" s="22">
        <f t="shared" ref="L70:L74" si="45">(L124*G$37*F$9/F$7)/B$130</f>
        <v>0.46456182159468673</v>
      </c>
      <c r="M70" s="24">
        <f>J70/B$76</f>
        <v>0.46456182159468673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3633.3380066920449</v>
      </c>
      <c r="AB70" s="156">
        <f>Poor!AB70</f>
        <v>0.25</v>
      </c>
      <c r="AC70" s="147">
        <f>$J70*AB70</f>
        <v>3633.3380066920449</v>
      </c>
      <c r="AD70" s="156">
        <f>Poor!AD70</f>
        <v>0.25</v>
      </c>
      <c r="AE70" s="147">
        <f>$J70*AD70</f>
        <v>3633.3380066920449</v>
      </c>
      <c r="AF70" s="156">
        <f>Poor!AF70</f>
        <v>0.25</v>
      </c>
      <c r="AG70" s="147">
        <f>$J70*AF70</f>
        <v>3633.3380066920449</v>
      </c>
      <c r="AH70" s="155">
        <f>SUM(Z70,AB70,AD70,AF70)</f>
        <v>1</v>
      </c>
      <c r="AI70" s="147">
        <f>SUM(AA70,AC70,AE70,AG70)</f>
        <v>14533.35202676818</v>
      </c>
      <c r="AJ70" s="148">
        <f>(AA70+AC70)</f>
        <v>7266.6760133840899</v>
      </c>
      <c r="AK70" s="147">
        <f>(AE70+AG70)</f>
        <v>7266.6760133840899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14376.222222222223</v>
      </c>
      <c r="J71" s="51">
        <f t="shared" si="44"/>
        <v>14376.222222222223</v>
      </c>
      <c r="K71" s="40">
        <f t="shared" ref="K71:K72" si="47">B71/B$76</f>
        <v>0.45953913253491319</v>
      </c>
      <c r="L71" s="22">
        <f t="shared" si="45"/>
        <v>0.45953913253491319</v>
      </c>
      <c r="M71" s="24">
        <f t="shared" ref="M71:M72" si="48">J71/B$76</f>
        <v>0.45953913253491313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221.48999999999998</v>
      </c>
      <c r="AB73" s="156">
        <f>Poor!AB73</f>
        <v>0.09</v>
      </c>
      <c r="AC73" s="147">
        <f>$H$73*$B$73*AB73</f>
        <v>221.48999999999998</v>
      </c>
      <c r="AD73" s="156">
        <f>Poor!AD73</f>
        <v>0.23</v>
      </c>
      <c r="AE73" s="147">
        <f>$H$73*$B$73*AD73</f>
        <v>566.03</v>
      </c>
      <c r="AF73" s="156">
        <f>Poor!AF73</f>
        <v>0.59</v>
      </c>
      <c r="AG73" s="147">
        <f>$H$73*$B$73*AF73</f>
        <v>1451.99</v>
      </c>
      <c r="AH73" s="155">
        <f>SUM(Z73,AB73,AD73,AF73)</f>
        <v>1</v>
      </c>
      <c r="AI73" s="147">
        <f>SUM(AA73,AC73,AE73,AG73)</f>
        <v>2461</v>
      </c>
      <c r="AJ73" s="148">
        <f>(AA73+AC73)</f>
        <v>442.97999999999996</v>
      </c>
      <c r="AK73" s="147">
        <f>(AE73+AG73)</f>
        <v>2018.02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15745.647973231824</v>
      </c>
      <c r="J74" s="51">
        <f t="shared" si="44"/>
        <v>6741.0032508025406</v>
      </c>
      <c r="K74" s="40">
        <f>B74/B$76</f>
        <v>0.27303003869766307</v>
      </c>
      <c r="L74" s="22">
        <f t="shared" si="45"/>
        <v>0.27303003869766307</v>
      </c>
      <c r="M74" s="24">
        <f>J74/B$76</f>
        <v>0.21547766432689364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-799.33800669204493</v>
      </c>
      <c r="AB74" s="156"/>
      <c r="AC74" s="147">
        <f>AC30*$I$83/4</f>
        <v>-2274.3380066920449</v>
      </c>
      <c r="AD74" s="156"/>
      <c r="AE74" s="147">
        <f>AE30*$I$83/4</f>
        <v>-2274.3380066920449</v>
      </c>
      <c r="AF74" s="156"/>
      <c r="AG74" s="147">
        <f>AG30*$I$83/4</f>
        <v>-2274.3380066920449</v>
      </c>
      <c r="AH74" s="155"/>
      <c r="AI74" s="147">
        <f>SUM(AA74,AC74,AE74,AG74)</f>
        <v>-7622.3520267681797</v>
      </c>
      <c r="AJ74" s="148">
        <f>(AA74+AC74)</f>
        <v>-3073.6760133840899</v>
      </c>
      <c r="AK74" s="147">
        <f>(AE74+AG74)</f>
        <v>-4548.6760133840899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30279.000000000004</v>
      </c>
      <c r="J76" s="51">
        <f t="shared" si="44"/>
        <v>30279.000000000004</v>
      </c>
      <c r="K76" s="40">
        <f>SUM(K70:K75)</f>
        <v>2.1256887220179035</v>
      </c>
      <c r="L76" s="22">
        <f>SUM(L70:L75)</f>
        <v>1.1971309928272631</v>
      </c>
      <c r="M76" s="24">
        <f>SUM(M70:M75)</f>
        <v>1.1395786184564936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2834</v>
      </c>
      <c r="AB76" s="137"/>
      <c r="AC76" s="153">
        <f>AC65</f>
        <v>1359</v>
      </c>
      <c r="AD76" s="137"/>
      <c r="AE76" s="153">
        <f>AE65</f>
        <v>1359</v>
      </c>
      <c r="AF76" s="137"/>
      <c r="AG76" s="153">
        <f>AG65</f>
        <v>1359</v>
      </c>
      <c r="AH76" s="137"/>
      <c r="AI76" s="153">
        <f>SUM(AA76,AC76,AE76,AG76)</f>
        <v>6911</v>
      </c>
      <c r="AJ76" s="154">
        <f>SUM(AA76,AC76)</f>
        <v>4193</v>
      </c>
      <c r="AK76" s="154">
        <f>SUM(AE76,AG76)</f>
        <v>2718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14376.222222222226</v>
      </c>
      <c r="J77" s="100">
        <f t="shared" si="44"/>
        <v>5371.5774997929375</v>
      </c>
      <c r="K77" s="40"/>
      <c r="L77" s="22">
        <f>-(L131*G$37*F$9/F$7)/B$130</f>
        <v>-0.45953913253491324</v>
      </c>
      <c r="M77" s="24">
        <f>-J77/B$76</f>
        <v>-0.17170366640432611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1533.8211027783345</v>
      </c>
      <c r="AB77" s="112"/>
      <c r="AC77" s="111">
        <f>AC31*$I$83/4</f>
        <v>4400.7313008285055</v>
      </c>
      <c r="AD77" s="112"/>
      <c r="AE77" s="111">
        <f>AE31*$I$83/4</f>
        <v>4361.8361724816486</v>
      </c>
      <c r="AF77" s="112"/>
      <c r="AG77" s="111">
        <f>AG31*$I$83/4</f>
        <v>4227.8888831480308</v>
      </c>
      <c r="AH77" s="110"/>
      <c r="AI77" s="154">
        <f>SUM(AA77,AC77,AE77,AG77)</f>
        <v>14524.277459236519</v>
      </c>
      <c r="AJ77" s="153">
        <f>SUM(AA77,AC77)</f>
        <v>5934.55240360684</v>
      </c>
      <c r="AK77" s="160">
        <f>SUM(AE77,AG77)</f>
        <v>8589.7250556296785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-799.33800669204493</v>
      </c>
      <c r="AB79" s="112"/>
      <c r="AC79" s="112">
        <f>AA79-AA74+AC65-AC70</f>
        <v>-2274.3380066920449</v>
      </c>
      <c r="AD79" s="112"/>
      <c r="AE79" s="112">
        <f>AC79-AC74+AE65-AE70</f>
        <v>-2274.3380066920449</v>
      </c>
      <c r="AF79" s="112"/>
      <c r="AG79" s="112">
        <f>AE79-AE74+AG65-AG70</f>
        <v>-2274.3380066920449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25222.651681256466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1</v>
      </c>
      <c r="I91" s="22">
        <f t="shared" ref="I91:I106" si="54">(D91*H91)</f>
        <v>7.2526014423214963E-2</v>
      </c>
      <c r="J91" s="24">
        <f t="shared" ref="J91:J99" si="55">IF(I$32&lt;=1+I$131,I91,L91+J$33*(I91-L91))</f>
        <v>7.2526014423214963E-2</v>
      </c>
      <c r="K91" s="22">
        <f t="shared" ref="K91:K106" si="56">(B91)</f>
        <v>0.14505202884642993</v>
      </c>
      <c r="L91" s="22">
        <f t="shared" ref="L91:L106" si="57">(K91*H91)</f>
        <v>0.14505202884642993</v>
      </c>
      <c r="M91" s="227">
        <f t="shared" si="49"/>
        <v>7.2526014423214963E-2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1</v>
      </c>
      <c r="I92" s="22">
        <f t="shared" si="54"/>
        <v>3.4449856851027104E-2</v>
      </c>
      <c r="J92" s="24">
        <f t="shared" si="55"/>
        <v>3.4449856851027104E-2</v>
      </c>
      <c r="K92" s="22">
        <f t="shared" si="56"/>
        <v>3.4449856851027104E-2</v>
      </c>
      <c r="L92" s="22">
        <f t="shared" si="57"/>
        <v>3.4449856851027104E-2</v>
      </c>
      <c r="M92" s="227">
        <f t="shared" si="49"/>
        <v>3.4449856851027104E-2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1</v>
      </c>
      <c r="I102" s="22">
        <f t="shared" si="54"/>
        <v>1.1604162307714393E-3</v>
      </c>
      <c r="J102" s="24">
        <f>IF(I$32&lt;=1+I131,I102,L102+J$33*(I102-L102))</f>
        <v>1.1604162307714393E-3</v>
      </c>
      <c r="K102" s="22">
        <f t="shared" si="56"/>
        <v>1.5230463028875142E-3</v>
      </c>
      <c r="L102" s="22">
        <f t="shared" si="57"/>
        <v>1.5230463028875142E-3</v>
      </c>
      <c r="M102" s="228">
        <f t="shared" si="49"/>
        <v>1.1604162307714393E-3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1</v>
      </c>
      <c r="I105" s="22">
        <f t="shared" si="54"/>
        <v>7.4460041474500707E-2</v>
      </c>
      <c r="J105" s="24">
        <f>IF(I$32&lt;=1+I131,I105,L105+J$33*(I105-L105))</f>
        <v>7.4460041474500707E-2</v>
      </c>
      <c r="K105" s="22">
        <f t="shared" si="56"/>
        <v>7.4460041474500707E-2</v>
      </c>
      <c r="L105" s="22">
        <f t="shared" si="57"/>
        <v>7.4460041474500707E-2</v>
      </c>
      <c r="M105" s="228">
        <f t="shared" si="49"/>
        <v>7.4460041474500707E-2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1</v>
      </c>
      <c r="I106" s="22">
        <f t="shared" si="54"/>
        <v>2.2724817852607354E-2</v>
      </c>
      <c r="J106" s="24">
        <f>IF(I$32&lt;=1+I132,I106,L106+J$33*(I106-L106))</f>
        <v>2.2724817852607354E-2</v>
      </c>
      <c r="K106" s="22">
        <f t="shared" si="56"/>
        <v>2.2724817852607354E-2</v>
      </c>
      <c r="L106" s="22">
        <f t="shared" si="57"/>
        <v>2.2724817852607354E-2</v>
      </c>
      <c r="M106" s="228">
        <f>(J106)</f>
        <v>2.2724817852607354E-2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1</v>
      </c>
      <c r="I107" s="22">
        <f t="shared" ref="I107:I118" si="61">(D107*H107)</f>
        <v>0.2117759621157877</v>
      </c>
      <c r="J107" s="24">
        <f t="shared" ref="J107:J118" si="62">IF(I$32&lt;=1+I133,I107,L107+J$33*(I107-L107))</f>
        <v>0.2117759621157877</v>
      </c>
      <c r="K107" s="22">
        <f t="shared" ref="K107:K118" si="63">(B107)</f>
        <v>0.2117759621157877</v>
      </c>
      <c r="L107" s="22">
        <f t="shared" ref="L107:L118" si="64">(K107*H107)</f>
        <v>0.2117759621157877</v>
      </c>
      <c r="M107" s="228">
        <f t="shared" ref="M107:M118" si="65">(J107)</f>
        <v>0.2117759621157877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1</v>
      </c>
      <c r="I110" s="22">
        <f t="shared" si="61"/>
        <v>9.2833298461715147E-2</v>
      </c>
      <c r="J110" s="24">
        <f t="shared" si="62"/>
        <v>9.2833298461715147E-2</v>
      </c>
      <c r="K110" s="22">
        <f t="shared" si="63"/>
        <v>9.2833298461715147E-2</v>
      </c>
      <c r="L110" s="22">
        <f t="shared" si="64"/>
        <v>9.2833298461715147E-2</v>
      </c>
      <c r="M110" s="228">
        <f t="shared" si="65"/>
        <v>9.2833298461715147E-2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1</v>
      </c>
      <c r="I111" s="22">
        <f t="shared" si="61"/>
        <v>1.3901786444641844</v>
      </c>
      <c r="J111" s="24">
        <f t="shared" si="62"/>
        <v>1.3901786444641844</v>
      </c>
      <c r="K111" s="22">
        <f t="shared" si="63"/>
        <v>1.3901786444641844</v>
      </c>
      <c r="L111" s="22">
        <f t="shared" si="64"/>
        <v>1.3901786444641844</v>
      </c>
      <c r="M111" s="228">
        <f t="shared" si="65"/>
        <v>1.3901786444641844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</v>
      </c>
      <c r="I112" s="22">
        <f t="shared" si="61"/>
        <v>0.29590613884671707</v>
      </c>
      <c r="J112" s="24">
        <f t="shared" si="62"/>
        <v>0.29590613884671707</v>
      </c>
      <c r="K112" s="22">
        <f t="shared" si="63"/>
        <v>0.29590613884671707</v>
      </c>
      <c r="L112" s="22">
        <f t="shared" si="64"/>
        <v>0.29590613884671707</v>
      </c>
      <c r="M112" s="228">
        <f t="shared" si="65"/>
        <v>0.29590613884671707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2.1960151907205261</v>
      </c>
      <c r="J119" s="24">
        <f>SUM(J91:J118)</f>
        <v>2.1960151907205261</v>
      </c>
      <c r="K119" s="22">
        <f>SUM(K91:K118)</f>
        <v>2.2689038352158568</v>
      </c>
      <c r="L119" s="22">
        <f>SUM(L91:L118)</f>
        <v>2.2689038352158568</v>
      </c>
      <c r="M119" s="57">
        <f t="shared" si="49"/>
        <v>2.1960151907205261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1.0540460987110494</v>
      </c>
      <c r="J124" s="237">
        <f>IF(SUMPRODUCT($B$124:$B124,$H$124:$H124)&lt;J$119,($B124*$H124),J$119)</f>
        <v>1.0540460987110494</v>
      </c>
      <c r="K124" s="29">
        <f>(B124)</f>
        <v>1.0540460987110494</v>
      </c>
      <c r="L124" s="29">
        <f>IF(SUMPRODUCT($B$124:$B124,$H$124:$H124)&lt;L$119,($B124*$H124),L$119)</f>
        <v>1.0540460987110494</v>
      </c>
      <c r="M124" s="240">
        <f t="shared" si="66"/>
        <v>1.0540460987110494</v>
      </c>
      <c r="N124" s="58"/>
      <c r="O124" s="174">
        <f>B124*H124</f>
        <v>1.0540460987110494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1.0426501002402324</v>
      </c>
      <c r="J125" s="237">
        <f>IF(SUMPRODUCT($B$124:$B125,$H$124:$H125)&lt;J$119,($B125*$H125),IF(SUMPRODUCT($B$124:$B124,$H$124:$H124)&lt;J$119,J$119-SUMPRODUCT($B$124:$B124,$H$124:$H124),0))</f>
        <v>1.0426501002402324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1.0426501002402324</v>
      </c>
      <c r="M125" s="240">
        <f t="shared" si="66"/>
        <v>1.0426501002402324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0.17848652149553201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1.1419690920094767</v>
      </c>
      <c r="J128" s="228">
        <f>(J30)</f>
        <v>0.48889809899464398</v>
      </c>
      <c r="K128" s="29">
        <f>(B128)</f>
        <v>0.61947890193026156</v>
      </c>
      <c r="L128" s="29">
        <f>IF(L124=L119,0,(L119-L124)/(B119-B124)*K128)</f>
        <v>0.61947890193026156</v>
      </c>
      <c r="M128" s="240">
        <f t="shared" si="66"/>
        <v>0.48889809899464398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2.1960151907205261</v>
      </c>
      <c r="J130" s="228">
        <f>(J119)</f>
        <v>2.1960151907205261</v>
      </c>
      <c r="K130" s="29">
        <f>(B130)</f>
        <v>2.2689038352158568</v>
      </c>
      <c r="L130" s="29">
        <f>(L119)</f>
        <v>2.2689038352158568</v>
      </c>
      <c r="M130" s="240">
        <f t="shared" si="66"/>
        <v>2.1960151907205261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1.0426501002402326</v>
      </c>
      <c r="J131" s="237">
        <f>IF(SUMPRODUCT($B124:$B125,$H124:$H125)&gt;(J119-J128),SUMPRODUCT($B124:$B125,$H124:$H125)+J128-J119,0)</f>
        <v>0.38957910722539957</v>
      </c>
      <c r="K131" s="29"/>
      <c r="L131" s="29">
        <f>IF(I131&lt;SUM(L126:L127),0,I131-(SUM(L126:L127)))</f>
        <v>1.0426501002402326</v>
      </c>
      <c r="M131" s="237">
        <f>IF(I131&lt;SUM(M126:M127),0,I131-(SUM(M126:M127)))</f>
        <v>1.0426501002402326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3.5977546699875462E-2</v>
      </c>
      <c r="J6" s="24">
        <f t="shared" ref="J6:J13" si="3">IF(I$32&lt;=1+I$131,I6,B6*H6+J$33*(I6-B6*H6))</f>
        <v>3.5977546699875462E-2</v>
      </c>
      <c r="K6" s="22">
        <f t="shared" ref="K6:K31" si="4">B6</f>
        <v>3.5977546699875462E-2</v>
      </c>
      <c r="L6" s="22">
        <f t="shared" ref="L6:L29" si="5">IF(K6="","",K6*H6)</f>
        <v>3.5977546699875462E-2</v>
      </c>
      <c r="M6" s="224">
        <f t="shared" ref="M6:M31" si="6">J6</f>
        <v>3.5977546699875462E-2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0.14391018679950185</v>
      </c>
      <c r="Z6" s="116">
        <v>0.17</v>
      </c>
      <c r="AA6" s="121">
        <f>$M6*Z6*4</f>
        <v>2.4464731755915316E-2</v>
      </c>
      <c r="AB6" s="116">
        <v>0.17</v>
      </c>
      <c r="AC6" s="121">
        <f t="shared" ref="AC6:AC29" si="7">$M6*AB6*4</f>
        <v>2.4464731755915316E-2</v>
      </c>
      <c r="AD6" s="116">
        <v>0.33</v>
      </c>
      <c r="AE6" s="121">
        <f t="shared" ref="AE6:AE29" si="8">$M6*AD6*4</f>
        <v>4.7490361643835612E-2</v>
      </c>
      <c r="AF6" s="122">
        <f>1-SUM(Z6,AB6,AD6)</f>
        <v>0.32999999999999996</v>
      </c>
      <c r="AG6" s="121">
        <f>$M6*AF6*4</f>
        <v>4.7490361643835605E-2</v>
      </c>
      <c r="AH6" s="123">
        <f>SUM(Z6,AB6,AD6,AF6)</f>
        <v>1</v>
      </c>
      <c r="AI6" s="183">
        <f>SUM(AA6,AC6,AE6,AG6)/4</f>
        <v>3.5977546699875462E-2</v>
      </c>
      <c r="AJ6" s="120">
        <f>(AA6+AC6)/2</f>
        <v>2.4464731755915316E-2</v>
      </c>
      <c r="AK6" s="119">
        <f>(AE6+AG6)/2</f>
        <v>4.7490361643835605E-2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1</v>
      </c>
      <c r="F7" s="27">
        <v>8800</v>
      </c>
      <c r="H7" s="24">
        <f t="shared" si="1"/>
        <v>1</v>
      </c>
      <c r="I7" s="22">
        <f t="shared" si="2"/>
        <v>2.8596602194894145E-2</v>
      </c>
      <c r="J7" s="24">
        <f t="shared" si="3"/>
        <v>2.8596602194894145E-2</v>
      </c>
      <c r="K7" s="22">
        <f t="shared" si="4"/>
        <v>2.8596602194894145E-2</v>
      </c>
      <c r="L7" s="22">
        <f t="shared" si="5"/>
        <v>2.8596602194894145E-2</v>
      </c>
      <c r="M7" s="224">
        <f t="shared" si="6"/>
        <v>2.8596602194894145E-2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2690.7217518210364</v>
      </c>
      <c r="S7" s="222">
        <f>IF($B$81=0,0,(SUMIF($N$6:$N$28,$U7,L$6:L$28)+SUMIF($N$91:$N$118,$U7,L$91:L$118))*$I$83*Poor!$B$81/$B$81)</f>
        <v>2690.7217518210364</v>
      </c>
      <c r="T7" s="222">
        <f>IF($B$81=0,0,(SUMIF($N$6:$N$28,$U7,M$6:M$28)+SUMIF($N$91:$N$118,$U7,M$91:M$118))*$I$83*Poor!$B$81/$B$81)</f>
        <v>2687.6794044984299</v>
      </c>
      <c r="U7" s="223">
        <v>1</v>
      </c>
      <c r="V7" s="56"/>
      <c r="W7" s="115"/>
      <c r="X7" s="124">
        <v>4</v>
      </c>
      <c r="Y7" s="183">
        <f t="shared" ref="Y7:Y29" si="9">M7*4</f>
        <v>0.11438640877957658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0.11438640877957658</v>
      </c>
      <c r="AH7" s="123">
        <f t="shared" ref="AH7:AH30" si="12">SUM(Z7,AB7,AD7,AF7)</f>
        <v>1</v>
      </c>
      <c r="AI7" s="183">
        <f t="shared" ref="AI7:AI30" si="13">SUM(AA7,AC7,AE7,AG7)/4</f>
        <v>2.8596602194894145E-2</v>
      </c>
      <c r="AJ7" s="120">
        <f t="shared" ref="AJ7:AJ31" si="14">(AA7+AC7)/2</f>
        <v>0</v>
      </c>
      <c r="AK7" s="119">
        <f t="shared" ref="AK7:AK31" si="15">(AE7+AG7)/2</f>
        <v>5.7193204389788289E-2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1.361111111111111E-2</v>
      </c>
      <c r="J8" s="24">
        <f t="shared" si="3"/>
        <v>1.361111111111111E-2</v>
      </c>
      <c r="K8" s="22">
        <f t="shared" si="4"/>
        <v>1.361111111111111E-2</v>
      </c>
      <c r="L8" s="22">
        <f t="shared" si="5"/>
        <v>1.361111111111111E-2</v>
      </c>
      <c r="M8" s="224">
        <f t="shared" si="6"/>
        <v>1.361111111111111E-2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1240.3333333333333</v>
      </c>
      <c r="S8" s="222">
        <f>IF($B$81=0,0,(SUMIF($N$6:$N$28,$U8,L$6:L$28)+SUMIF($N$91:$N$118,$U8,L$91:L$118))*$I$83*Poor!$B$81/$B$81)</f>
        <v>1240.3333333333333</v>
      </c>
      <c r="T8" s="222">
        <f>IF($B$81=0,0,(SUMIF($N$6:$N$28,$U8,M$6:M$28)+SUMIF($N$91:$N$118,$U8,M$91:M$118))*$I$83*Poor!$B$81/$B$81)</f>
        <v>1246.3857696952919</v>
      </c>
      <c r="U8" s="223">
        <v>2</v>
      </c>
      <c r="V8" s="184"/>
      <c r="W8" s="115"/>
      <c r="X8" s="124">
        <v>1</v>
      </c>
      <c r="Y8" s="183">
        <f t="shared" si="9"/>
        <v>5.4444444444444441E-2</v>
      </c>
      <c r="Z8" s="125">
        <f>IF($Y8=0,0,AA8/$Y8)</f>
        <v>0.55326723535128175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3.0122327258014225E-2</v>
      </c>
      <c r="AB8" s="125">
        <f>IF($Y8=0,0,AC8/$Y8)</f>
        <v>0.44673276464871825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2.4322117186430216E-2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1.361111111111111E-2</v>
      </c>
      <c r="AJ8" s="120">
        <f t="shared" si="14"/>
        <v>2.7222222222222221E-2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1</v>
      </c>
      <c r="F9" s="28">
        <v>8800</v>
      </c>
      <c r="H9" s="24">
        <f t="shared" si="1"/>
        <v>1</v>
      </c>
      <c r="I9" s="22">
        <f t="shared" si="2"/>
        <v>0.12322019489414693</v>
      </c>
      <c r="J9" s="24">
        <f t="shared" si="3"/>
        <v>0.12322019489414693</v>
      </c>
      <c r="K9" s="22">
        <f t="shared" si="4"/>
        <v>0.12322019489414693</v>
      </c>
      <c r="L9" s="22">
        <f t="shared" si="5"/>
        <v>0.12322019489414693</v>
      </c>
      <c r="M9" s="224">
        <f t="shared" si="6"/>
        <v>0.12322019489414693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890.35843770425038</v>
      </c>
      <c r="S9" s="222">
        <f>IF($B$81=0,0,(SUMIF($N$6:$N$28,$U9,L$6:L$28)+SUMIF($N$91:$N$118,$U9,L$91:L$118))*$I$83*Poor!$B$81/$B$81)</f>
        <v>890.35843770425038</v>
      </c>
      <c r="T9" s="222">
        <f>IF($B$81=0,0,(SUMIF($N$6:$N$28,$U9,M$6:M$28)+SUMIF($N$91:$N$118,$U9,M$91:M$118))*$I$83*Poor!$B$81/$B$81)</f>
        <v>890.35843770425038</v>
      </c>
      <c r="U9" s="223">
        <v>3</v>
      </c>
      <c r="V9" s="56"/>
      <c r="W9" s="115"/>
      <c r="X9" s="124">
        <v>1</v>
      </c>
      <c r="Y9" s="183">
        <f t="shared" si="9"/>
        <v>0.49288077957658771</v>
      </c>
      <c r="Z9" s="125">
        <f>IF($Y9=0,0,AA9/$Y9)</f>
        <v>0.55326723535128164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0.27269478627412314</v>
      </c>
      <c r="AB9" s="125">
        <f>IF($Y9=0,0,AC9/$Y9)</f>
        <v>0.44673276464871836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0.22018599330246458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0.12322019489414693</v>
      </c>
      <c r="AJ9" s="120">
        <f t="shared" si="14"/>
        <v>0.24644038978829386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1</v>
      </c>
      <c r="H10" s="24">
        <f t="shared" si="1"/>
        <v>1</v>
      </c>
      <c r="I10" s="22">
        <f t="shared" si="2"/>
        <v>1.8135576509962639E-2</v>
      </c>
      <c r="J10" s="24">
        <f t="shared" si="3"/>
        <v>2.3448499181472682E-2</v>
      </c>
      <c r="K10" s="22">
        <f t="shared" si="4"/>
        <v>2.3382926058530512E-2</v>
      </c>
      <c r="L10" s="22">
        <f t="shared" si="5"/>
        <v>2.3382926058530512E-2</v>
      </c>
      <c r="M10" s="224">
        <f t="shared" si="6"/>
        <v>2.3448499181472682E-2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9.3793996725890727E-2</v>
      </c>
      <c r="Z10" s="125">
        <f>IF($Y10=0,0,AA10/$Y10)</f>
        <v>0.55326723535128175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5.1893145261080735E-2</v>
      </c>
      <c r="AB10" s="125">
        <f>IF($Y10=0,0,AC10/$Y10)</f>
        <v>0.44673276464871825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4.1900851464809992E-2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2.3448499181472682E-2</v>
      </c>
      <c r="AJ10" s="120">
        <f t="shared" si="14"/>
        <v>4.6896998362945364E-2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1</v>
      </c>
      <c r="H11" s="24">
        <f t="shared" si="1"/>
        <v>1</v>
      </c>
      <c r="I11" s="22">
        <f t="shared" si="2"/>
        <v>1.5432560398505605E-2</v>
      </c>
      <c r="J11" s="24">
        <f t="shared" si="3"/>
        <v>5.5594341208288472E-3</v>
      </c>
      <c r="K11" s="22">
        <f t="shared" si="4"/>
        <v>5.6812901618929013E-3</v>
      </c>
      <c r="L11" s="22">
        <f t="shared" si="5"/>
        <v>5.6812901618929013E-3</v>
      </c>
      <c r="M11" s="224">
        <f t="shared" si="6"/>
        <v>5.5594341208288472E-3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8166.3333333333339</v>
      </c>
      <c r="S11" s="222">
        <f>IF($B$81=0,0,(SUMIF($N$6:$N$28,$U11,L$6:L$28)+SUMIF($N$91:$N$118,$U11,L$91:L$118))*$I$83*Poor!$B$81/$B$81)</f>
        <v>8166.3333333333339</v>
      </c>
      <c r="T11" s="222">
        <f>IF($B$81=0,0,(SUMIF($N$6:$N$28,$U11,M$6:M$28)+SUMIF($N$91:$N$118,$U11,M$91:M$118))*$I$83*Poor!$B$81/$B$81)</f>
        <v>8176.7470228755883</v>
      </c>
      <c r="U11" s="223">
        <v>5</v>
      </c>
      <c r="V11" s="56"/>
      <c r="W11" s="115"/>
      <c r="X11" s="124">
        <v>1</v>
      </c>
      <c r="Y11" s="183">
        <f t="shared" si="9"/>
        <v>2.2237736483315389E-2</v>
      </c>
      <c r="Z11" s="125">
        <f>IF($Y11=0,0,AA11/$Y11)</f>
        <v>0.55326723535128164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1.2303410984594238E-2</v>
      </c>
      <c r="AB11" s="125">
        <f>IF($Y11=0,0,AC11/$Y11)</f>
        <v>0.44673276464871831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9.9343254987211502E-3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5.5594341208288472E-3</v>
      </c>
      <c r="AJ11" s="120">
        <f t="shared" si="14"/>
        <v>1.1118868241657694E-2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1</v>
      </c>
      <c r="H12" s="24">
        <f t="shared" si="1"/>
        <v>1</v>
      </c>
      <c r="I12" s="22">
        <f t="shared" si="2"/>
        <v>4.0909713574097135E-3</v>
      </c>
      <c r="J12" s="24">
        <f t="shared" si="3"/>
        <v>3.3959045384405959E-3</v>
      </c>
      <c r="K12" s="22">
        <f t="shared" si="4"/>
        <v>3.4044831880448317E-3</v>
      </c>
      <c r="L12" s="22">
        <f t="shared" si="5"/>
        <v>3.4044831880448317E-3</v>
      </c>
      <c r="M12" s="224">
        <f t="shared" si="6"/>
        <v>3.3959045384405959E-3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98.504612527759264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98.196873591756002</v>
      </c>
      <c r="U12" s="223">
        <v>6</v>
      </c>
      <c r="V12" s="56"/>
      <c r="W12" s="117"/>
      <c r="X12" s="118"/>
      <c r="Y12" s="183">
        <f t="shared" si="9"/>
        <v>1.3583618153762383E-2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9.1010241630207975E-3</v>
      </c>
      <c r="AF12" s="122">
        <f>1-SUM(Z12,AB12,AD12)</f>
        <v>0.32999999999999996</v>
      </c>
      <c r="AG12" s="121">
        <f>$M12*AF12*4</f>
        <v>4.482593990741586E-3</v>
      </c>
      <c r="AH12" s="123">
        <f t="shared" si="12"/>
        <v>1</v>
      </c>
      <c r="AI12" s="183">
        <f t="shared" si="13"/>
        <v>3.3959045384405959E-3</v>
      </c>
      <c r="AJ12" s="120">
        <f t="shared" si="14"/>
        <v>0</v>
      </c>
      <c r="AK12" s="119">
        <f t="shared" si="15"/>
        <v>6.7918090768811917E-3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1</v>
      </c>
      <c r="H13" s="24">
        <f t="shared" si="1"/>
        <v>1</v>
      </c>
      <c r="I13" s="22">
        <f t="shared" si="2"/>
        <v>9.1064757160647569E-4</v>
      </c>
      <c r="J13" s="24">
        <f t="shared" si="3"/>
        <v>7.5697633612010617E-4</v>
      </c>
      <c r="K13" s="22">
        <f t="shared" si="4"/>
        <v>7.5887297633872976E-4</v>
      </c>
      <c r="L13" s="22">
        <f t="shared" si="5"/>
        <v>7.5887297633872976E-4</v>
      </c>
      <c r="M13" s="225">
        <f t="shared" si="6"/>
        <v>7.5697633612010617E-4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2013.3333333333335</v>
      </c>
      <c r="S13" s="222">
        <f>IF($B$81=0,0,(SUMIF($N$6:$N$28,$U13,L$6:L$28)+SUMIF($N$91:$N$118,$U13,L$91:L$118))*$I$83*Poor!$B$81/$B$81)</f>
        <v>2013.3333333333335</v>
      </c>
      <c r="T13" s="222">
        <f>IF($B$81=0,0,(SUMIF($N$6:$N$28,$U13,M$6:M$28)+SUMIF($N$91:$N$118,$U13,M$91:M$118))*$I$83*Poor!$B$81/$B$81)</f>
        <v>2013.3333333333335</v>
      </c>
      <c r="U13" s="223">
        <v>7</v>
      </c>
      <c r="V13" s="56"/>
      <c r="W13" s="110"/>
      <c r="X13" s="118"/>
      <c r="Y13" s="183">
        <f t="shared" si="9"/>
        <v>3.0279053444804247E-3</v>
      </c>
      <c r="Z13" s="116">
        <v>1</v>
      </c>
      <c r="AA13" s="121">
        <f>$M13*Z13*4</f>
        <v>3.0279053444804247E-3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7.5697633612010617E-4</v>
      </c>
      <c r="AJ13" s="120">
        <f t="shared" si="14"/>
        <v>1.5139526722402123E-3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1</v>
      </c>
      <c r="F14" s="22"/>
      <c r="H14" s="24">
        <f t="shared" si="1"/>
        <v>1</v>
      </c>
      <c r="I14" s="22">
        <f t="shared" si="2"/>
        <v>6.2893244084682443E-3</v>
      </c>
      <c r="J14" s="24">
        <f>IF(I$32&lt;=1+I131,I14,B14*H14+J$33*(I14-B14*H14))</f>
        <v>6.2893244084682443E-3</v>
      </c>
      <c r="K14" s="22">
        <f t="shared" si="4"/>
        <v>6.2893244084682443E-3</v>
      </c>
      <c r="L14" s="22">
        <f t="shared" si="5"/>
        <v>6.2893244084682443E-3</v>
      </c>
      <c r="M14" s="225">
        <f t="shared" si="6"/>
        <v>6.2893244084682443E-3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2.5157297633872977E-2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2.5157297633872977E-2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6.2893244084682443E-3</v>
      </c>
      <c r="AJ14" s="120">
        <f t="shared" si="14"/>
        <v>1.2578648816936489E-2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1</v>
      </c>
      <c r="F15" s="22"/>
      <c r="H15" s="24">
        <f t="shared" si="1"/>
        <v>1</v>
      </c>
      <c r="I15" s="22">
        <f t="shared" si="2"/>
        <v>2.9898731320049808E-3</v>
      </c>
      <c r="J15" s="24">
        <f>IF(I$32&lt;=1+I131,I15,B15*H15+J$33*(I15-B15*H15))</f>
        <v>2.9898731320049808E-3</v>
      </c>
      <c r="K15" s="22">
        <f t="shared" si="4"/>
        <v>2.9898731320049808E-3</v>
      </c>
      <c r="L15" s="22">
        <f t="shared" si="5"/>
        <v>2.9898731320049808E-3</v>
      </c>
      <c r="M15" s="226">
        <f t="shared" si="6"/>
        <v>2.9898731320049808E-3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7372</v>
      </c>
      <c r="S15" s="222">
        <f>IF($B$81=0,0,(SUMIF($N$6:$N$28,$U15,L$6:L$28)+SUMIF($N$91:$N$118,$U15,L$91:L$118))*$I$83*Poor!$B$81/$B$81)</f>
        <v>7372</v>
      </c>
      <c r="T15" s="222">
        <f>IF($B$81=0,0,(SUMIF($N$6:$N$28,$U15,M$6:M$28)+SUMIF($N$91:$N$118,$U15,M$91:M$118))*$I$83*Poor!$B$81/$B$81)</f>
        <v>7372</v>
      </c>
      <c r="U15" s="223">
        <v>9</v>
      </c>
      <c r="V15" s="56"/>
      <c r="W15" s="110"/>
      <c r="X15" s="118"/>
      <c r="Y15" s="183">
        <f t="shared" si="9"/>
        <v>1.1959492528019923E-2</v>
      </c>
      <c r="Z15" s="116">
        <v>0.25</v>
      </c>
      <c r="AA15" s="121">
        <f t="shared" si="16"/>
        <v>2.9898731320049808E-3</v>
      </c>
      <c r="AB15" s="116">
        <v>0.25</v>
      </c>
      <c r="AC15" s="121">
        <f t="shared" si="7"/>
        <v>2.9898731320049808E-3</v>
      </c>
      <c r="AD15" s="116">
        <v>0.25</v>
      </c>
      <c r="AE15" s="121">
        <f t="shared" si="8"/>
        <v>2.9898731320049808E-3</v>
      </c>
      <c r="AF15" s="122">
        <f t="shared" si="10"/>
        <v>0.25</v>
      </c>
      <c r="AG15" s="121">
        <f t="shared" si="11"/>
        <v>2.9898731320049808E-3</v>
      </c>
      <c r="AH15" s="123">
        <f t="shared" si="12"/>
        <v>1</v>
      </c>
      <c r="AI15" s="183">
        <f t="shared" si="13"/>
        <v>2.9898731320049808E-3</v>
      </c>
      <c r="AJ15" s="120">
        <f t="shared" si="14"/>
        <v>2.9898731320049808E-3</v>
      </c>
      <c r="AK15" s="119">
        <f t="shared" si="15"/>
        <v>2.9898731320049808E-3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1</v>
      </c>
      <c r="F16" s="22"/>
      <c r="H16" s="24">
        <f t="shared" si="1"/>
        <v>1</v>
      </c>
      <c r="I16" s="22">
        <f t="shared" si="2"/>
        <v>9.6567559153175591E-4</v>
      </c>
      <c r="J16" s="24">
        <f>IF(I$32&lt;=1+I131,I16,B16*H16+J$33*(I16-B16*H16))</f>
        <v>8.072760103381135E-4</v>
      </c>
      <c r="K16" s="22">
        <f t="shared" si="4"/>
        <v>8.0923100871731007E-4</v>
      </c>
      <c r="L16" s="22">
        <f t="shared" si="5"/>
        <v>8.0923100871731007E-4</v>
      </c>
      <c r="M16" s="224">
        <f t="shared" si="6"/>
        <v>8.072760103381135E-4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3.229104041352454E-3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3.229104041352454E-3</v>
      </c>
      <c r="AH16" s="123">
        <f t="shared" si="12"/>
        <v>1</v>
      </c>
      <c r="AI16" s="183">
        <f t="shared" si="13"/>
        <v>8.072760103381135E-4</v>
      </c>
      <c r="AJ16" s="120">
        <f t="shared" si="14"/>
        <v>0</v>
      </c>
      <c r="AK16" s="119">
        <f t="shared" si="15"/>
        <v>1.614552020676227E-3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1</v>
      </c>
      <c r="F17" s="22"/>
      <c r="H17" s="24">
        <f t="shared" si="1"/>
        <v>1</v>
      </c>
      <c r="I17" s="22">
        <f t="shared" si="2"/>
        <v>3.8126992528019926E-3</v>
      </c>
      <c r="J17" s="24">
        <f t="shared" ref="J17:J25" si="17">IF(I$32&lt;=1+I131,I17,B17*H17+J$33*(I17-B17*H17))</f>
        <v>3.8126992528019926E-3</v>
      </c>
      <c r="K17" s="22">
        <f t="shared" si="4"/>
        <v>3.8126992528019926E-3</v>
      </c>
      <c r="L17" s="22">
        <f t="shared" si="5"/>
        <v>3.8126992528019926E-3</v>
      </c>
      <c r="M17" s="225">
        <f t="shared" si="6"/>
        <v>3.8126992528019926E-3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933.33333333333337</v>
      </c>
      <c r="S17" s="222">
        <f>IF($B$81=0,0,(SUMIF($N$6:$N$28,$U17,L$6:L$28)+SUMIF($N$91:$N$118,$U17,L$91:L$118))*$I$83*Poor!$B$81/$B$81)</f>
        <v>933.33333333333337</v>
      </c>
      <c r="T17" s="222">
        <f>IF($B$81=0,0,(SUMIF($N$6:$N$28,$U17,M$6:M$28)+SUMIF($N$91:$N$118,$U17,M$91:M$118))*$I$83*Poor!$B$81/$B$81)</f>
        <v>933.33333333333337</v>
      </c>
      <c r="U17" s="223">
        <v>11</v>
      </c>
      <c r="V17" s="56"/>
      <c r="W17" s="110"/>
      <c r="X17" s="118"/>
      <c r="Y17" s="183">
        <f t="shared" si="9"/>
        <v>1.525079701120797E-2</v>
      </c>
      <c r="Z17" s="116">
        <v>0.29409999999999997</v>
      </c>
      <c r="AA17" s="121">
        <f t="shared" si="16"/>
        <v>4.4852594009962632E-3</v>
      </c>
      <c r="AB17" s="116">
        <v>0.17649999999999999</v>
      </c>
      <c r="AC17" s="121">
        <f t="shared" si="7"/>
        <v>2.6917656724782064E-3</v>
      </c>
      <c r="AD17" s="116">
        <v>0.23530000000000001</v>
      </c>
      <c r="AE17" s="121">
        <f t="shared" si="8"/>
        <v>3.5885125367372357E-3</v>
      </c>
      <c r="AF17" s="122">
        <f t="shared" si="10"/>
        <v>0.29410000000000003</v>
      </c>
      <c r="AG17" s="121">
        <f t="shared" si="11"/>
        <v>4.4852594009962641E-3</v>
      </c>
      <c r="AH17" s="123">
        <f t="shared" si="12"/>
        <v>1</v>
      </c>
      <c r="AI17" s="183">
        <f t="shared" si="13"/>
        <v>3.8126992528019926E-3</v>
      </c>
      <c r="AJ17" s="120">
        <f t="shared" si="14"/>
        <v>3.5885125367372348E-3</v>
      </c>
      <c r="AK17" s="119">
        <f t="shared" si="15"/>
        <v>4.0368859688667495E-3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1.2422166874221669E-2</v>
      </c>
      <c r="J18" s="24">
        <f t="shared" si="17"/>
        <v>7.3912070416832943E-3</v>
      </c>
      <c r="K18" s="22">
        <f t="shared" ref="K18:K20" si="21">B18</f>
        <v>7.4533001245330015E-3</v>
      </c>
      <c r="L18" s="22">
        <f t="shared" ref="L18:L20" si="22">IF(K18="","",K18*H18)</f>
        <v>7.4533001245330015E-3</v>
      </c>
      <c r="M18" s="225">
        <f t="shared" ref="M18:M20" si="23">J18</f>
        <v>7.3912070416832943E-3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2107.0126482810269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2.9564828166733177E-2</v>
      </c>
      <c r="Z18" s="116">
        <v>1.2941</v>
      </c>
      <c r="AA18" s="121">
        <f t="shared" ref="AA18:AA20" si="25">$M18*Z18*4</f>
        <v>3.8259844130569404E-2</v>
      </c>
      <c r="AB18" s="116">
        <v>1.1765000000000001</v>
      </c>
      <c r="AC18" s="121">
        <f t="shared" ref="AC18:AC20" si="26">$M18*AB18*4</f>
        <v>3.4783020338161587E-2</v>
      </c>
      <c r="AD18" s="116">
        <v>1.2353000000000001</v>
      </c>
      <c r="AE18" s="121">
        <f t="shared" ref="AE18:AE20" si="27">$M18*AD18*4</f>
        <v>3.6521432234365499E-2</v>
      </c>
      <c r="AF18" s="122">
        <f t="shared" ref="AF18:AF20" si="28">1-SUM(Z18,AB18,AD18)</f>
        <v>-2.7059000000000002</v>
      </c>
      <c r="AG18" s="121">
        <f t="shared" ref="AG18:AG20" si="29">$M18*AF18*4</f>
        <v>-7.9999468536363305E-2</v>
      </c>
      <c r="AH18" s="123">
        <f t="shared" ref="AH18:AH20" si="30">SUM(Z18,AB18,AD18,AF18)</f>
        <v>1</v>
      </c>
      <c r="AI18" s="183">
        <f t="shared" ref="AI18:AI20" si="31">SUM(AA18,AC18,AE18,AG18)/4</f>
        <v>7.3912070416832926E-3</v>
      </c>
      <c r="AJ18" s="120">
        <f t="shared" ref="AJ18:AJ20" si="32">(AA18+AC18)/2</f>
        <v>3.6521432234365492E-2</v>
      </c>
      <c r="AK18" s="119">
        <f t="shared" ref="AK18:AK20" si="33">(AE18+AG18)/2</f>
        <v>-2.1739018150998903E-2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1</v>
      </c>
      <c r="F19" s="22"/>
      <c r="H19" s="24">
        <f t="shared" si="19"/>
        <v>1</v>
      </c>
      <c r="I19" s="22">
        <f t="shared" si="20"/>
        <v>1.0707762557077624E-2</v>
      </c>
      <c r="J19" s="24">
        <f t="shared" si="17"/>
        <v>3.4284218035564571E-3</v>
      </c>
      <c r="K19" s="22">
        <f t="shared" si="21"/>
        <v>3.518264840182648E-3</v>
      </c>
      <c r="L19" s="22">
        <f t="shared" si="22"/>
        <v>3.518264840182648E-3</v>
      </c>
      <c r="M19" s="225">
        <f t="shared" si="23"/>
        <v>3.4284218035564571E-3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1.3713687214225828E-2</v>
      </c>
      <c r="Z19" s="116">
        <v>2.2940999999999998</v>
      </c>
      <c r="AA19" s="121">
        <f t="shared" si="25"/>
        <v>3.1460569838155469E-2</v>
      </c>
      <c r="AB19" s="116">
        <v>2.1764999999999999</v>
      </c>
      <c r="AC19" s="121">
        <f t="shared" si="26"/>
        <v>2.9847840221762515E-2</v>
      </c>
      <c r="AD19" s="116">
        <v>2.2353000000000001</v>
      </c>
      <c r="AE19" s="121">
        <f t="shared" si="27"/>
        <v>3.0654205029958994E-2</v>
      </c>
      <c r="AF19" s="122">
        <f t="shared" si="28"/>
        <v>-5.7058999999999997</v>
      </c>
      <c r="AG19" s="121">
        <f t="shared" si="29"/>
        <v>-7.8248927875651145E-2</v>
      </c>
      <c r="AH19" s="123">
        <f t="shared" si="30"/>
        <v>1</v>
      </c>
      <c r="AI19" s="183">
        <f t="shared" si="31"/>
        <v>3.4284218035564584E-3</v>
      </c>
      <c r="AJ19" s="120">
        <f t="shared" si="32"/>
        <v>3.065420502995899E-2</v>
      </c>
      <c r="AK19" s="119">
        <f t="shared" si="33"/>
        <v>-2.3797361422846074E-2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1</v>
      </c>
      <c r="F20" s="22"/>
      <c r="H20" s="24">
        <f t="shared" si="19"/>
        <v>1</v>
      </c>
      <c r="I20" s="22">
        <f t="shared" si="20"/>
        <v>2.1575342465753424E-4</v>
      </c>
      <c r="J20" s="24">
        <f t="shared" si="17"/>
        <v>2.1575342465753424E-4</v>
      </c>
      <c r="K20" s="22">
        <f t="shared" si="21"/>
        <v>2.1575342465753424E-4</v>
      </c>
      <c r="L20" s="22">
        <f t="shared" si="22"/>
        <v>2.1575342465753424E-4</v>
      </c>
      <c r="M20" s="225">
        <f t="shared" si="23"/>
        <v>2.1575342465753424E-4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25414</v>
      </c>
      <c r="S20" s="222">
        <f>IF($B$81=0,0,(SUMIF($N$6:$N$28,$U20,L$6:L$28)+SUMIF($N$91:$N$118,$U20,L$91:L$118))*$I$83*Poor!$B$81/$B$81)</f>
        <v>25414</v>
      </c>
      <c r="T20" s="222">
        <f>IF($B$81=0,0,(SUMIF($N$6:$N$28,$U20,M$6:M$28)+SUMIF($N$91:$N$118,$U20,M$91:M$118))*$I$83*Poor!$B$81/$B$81)</f>
        <v>25414</v>
      </c>
      <c r="U20" s="223">
        <v>14</v>
      </c>
      <c r="V20" s="56"/>
      <c r="W20" s="110"/>
      <c r="X20" s="118"/>
      <c r="Y20" s="183">
        <f t="shared" si="24"/>
        <v>8.6301369863013696E-4</v>
      </c>
      <c r="Z20" s="116">
        <v>3.2940999999999998</v>
      </c>
      <c r="AA20" s="121">
        <f t="shared" si="25"/>
        <v>2.8428534246575342E-3</v>
      </c>
      <c r="AB20" s="116">
        <v>3.1764999999999999</v>
      </c>
      <c r="AC20" s="121">
        <f t="shared" si="26"/>
        <v>2.74136301369863E-3</v>
      </c>
      <c r="AD20" s="116">
        <v>3.2353000000000001</v>
      </c>
      <c r="AE20" s="121">
        <f t="shared" si="27"/>
        <v>2.7921082191780821E-3</v>
      </c>
      <c r="AF20" s="122">
        <f t="shared" si="28"/>
        <v>-8.7058999999999997</v>
      </c>
      <c r="AG20" s="121">
        <f t="shared" si="29"/>
        <v>-7.5133109589041094E-3</v>
      </c>
      <c r="AH20" s="123">
        <f t="shared" si="30"/>
        <v>1</v>
      </c>
      <c r="AI20" s="183">
        <f t="shared" si="31"/>
        <v>2.1575342465753435E-4</v>
      </c>
      <c r="AJ20" s="120">
        <f t="shared" si="32"/>
        <v>2.7921082191780821E-3</v>
      </c>
      <c r="AK20" s="119">
        <f t="shared" si="33"/>
        <v>-2.3606013698630138E-3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6.7829148955529913E-3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6.7829148955529913E-3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283.33333333333331</v>
      </c>
      <c r="S21" s="222">
        <f>IF($B$81=0,0,(SUMIF($N$6:$N$28,$U21,L$6:L$28)+SUMIF($N$91:$N$118,$U21,L$91:L$118))*$I$83*Poor!$B$81/$B$81)</f>
        <v>283.33333333333331</v>
      </c>
      <c r="T21" s="222">
        <f>IF($B$81=0,0,(SUMIF($N$6:$N$28,$U21,M$6:M$28)+SUMIF($N$91:$N$118,$U21,M$91:M$118))*$I$83*Poor!$B$81/$B$81)</f>
        <v>283.33333333333331</v>
      </c>
      <c r="U21" s="223">
        <v>15</v>
      </c>
      <c r="V21" s="56"/>
      <c r="W21" s="110"/>
      <c r="X21" s="118"/>
      <c r="Y21" s="183">
        <f t="shared" ref="Y21:Y25" si="40">M21*4</f>
        <v>2.7131659582211965E-2</v>
      </c>
      <c r="Z21" s="116">
        <v>4.2941000000000003</v>
      </c>
      <c r="AA21" s="121">
        <f t="shared" ref="AA21:AA25" si="41">$M21*Z21*4</f>
        <v>0.11650605941197641</v>
      </c>
      <c r="AB21" s="116">
        <v>4.1764999999999999</v>
      </c>
      <c r="AC21" s="121">
        <f t="shared" ref="AC21:AC25" si="42">$M21*AB21*4</f>
        <v>0.11331537624510826</v>
      </c>
      <c r="AD21" s="116">
        <v>4.2352999999999996</v>
      </c>
      <c r="AE21" s="121">
        <f t="shared" ref="AE21:AE25" si="43">$M21*AD21*4</f>
        <v>0.11491071782854233</v>
      </c>
      <c r="AF21" s="122">
        <f t="shared" ref="AF21:AF25" si="44">1-SUM(Z21,AB21,AD21)</f>
        <v>-11.7059</v>
      </c>
      <c r="AG21" s="121">
        <f t="shared" ref="AG21:AG25" si="45">$M21*AF21*4</f>
        <v>-0.31760049390341505</v>
      </c>
      <c r="AH21" s="123">
        <f t="shared" ref="AH21:AH25" si="46">SUM(Z21,AB21,AD21,AF21)</f>
        <v>1</v>
      </c>
      <c r="AI21" s="183">
        <f t="shared" ref="AI21:AI25" si="47">SUM(AA21,AC21,AE21,AG21)/4</f>
        <v>6.7829148955529939E-3</v>
      </c>
      <c r="AJ21" s="120">
        <f t="shared" ref="AJ21:AJ25" si="48">(AA21+AC21)/2</f>
        <v>0.11491071782854234</v>
      </c>
      <c r="AK21" s="119">
        <f t="shared" ref="AK21:AK25" si="49">(AE21+AG21)/2</f>
        <v>-0.10134488803743635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3.3891297487732174E-4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3.3891297487732174E-4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767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1.355651899509287E-3</v>
      </c>
      <c r="Z22" s="116">
        <v>5.2941000000000003</v>
      </c>
      <c r="AA22" s="121">
        <f t="shared" si="41"/>
        <v>7.1769567211921164E-3</v>
      </c>
      <c r="AB22" s="116">
        <v>5.1764999999999999</v>
      </c>
      <c r="AC22" s="121">
        <f t="shared" si="42"/>
        <v>7.0175320578098237E-3</v>
      </c>
      <c r="AD22" s="116">
        <v>5.2352999999999996</v>
      </c>
      <c r="AE22" s="121">
        <f t="shared" si="43"/>
        <v>7.0972443895009696E-3</v>
      </c>
      <c r="AF22" s="122">
        <f t="shared" si="44"/>
        <v>-14.7059</v>
      </c>
      <c r="AG22" s="121">
        <f t="shared" si="45"/>
        <v>-1.9936081268993624E-2</v>
      </c>
      <c r="AH22" s="123">
        <f t="shared" si="46"/>
        <v>1</v>
      </c>
      <c r="AI22" s="183">
        <f t="shared" si="47"/>
        <v>3.3891297487732147E-4</v>
      </c>
      <c r="AJ22" s="120">
        <f t="shared" si="48"/>
        <v>7.0972443895009705E-3</v>
      </c>
      <c r="AK22" s="119">
        <f t="shared" si="49"/>
        <v>-6.4194184397463275E-3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51976.264117000741</v>
      </c>
      <c r="S23" s="179">
        <f>SUM(S7:S22)</f>
        <v>51976.264117000741</v>
      </c>
      <c r="T23" s="179">
        <f>SUM(T7:T22)</f>
        <v>51989.380156646344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25222.651681256466</v>
      </c>
      <c r="S24" s="41">
        <f>IF($B$81=0,0,(SUM(($B$70*$H$70))+((1-$D$29)*$I$83))*Poor!$B$81/$B$81)</f>
        <v>25222.651681256466</v>
      </c>
      <c r="T24" s="41">
        <f>IF($B$81=0,0,(SUM(($B$70*$H$70))+((1-$D$29)*$I$83))*Poor!$B$81/$B$81)</f>
        <v>25222.651681256466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39598.873903478685</v>
      </c>
      <c r="S25" s="41">
        <f>IF($B$81=0,0,(SUM(($B$70*$H$70),($B$71*$H$71))+((1-$D$29)*$I$83))*Poor!$B$81/$B$81)</f>
        <v>39598.873903478685</v>
      </c>
      <c r="T25" s="41">
        <f>IF($B$81=0,0,(SUM(($B$70*$H$70),($B$71*$H$71))+((1-$D$29)*$I$83))*Poor!$B$81/$B$81)</f>
        <v>39598.873903478685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66186.8739034787</v>
      </c>
      <c r="S26" s="41">
        <f>IF($B$81=0,0,(SUM(($B$70*$H$70),($B$71*$H$71),($B$72*$H$72))+((1-$D$29)*$I$83))*Poor!$B$81/$B$81)</f>
        <v>66186.8739034787</v>
      </c>
      <c r="T26" s="41">
        <f>IF($B$81=0,0,(SUM(($B$70*$H$70),($B$71*$H$71),($B$72*$H$72))+((1-$D$29)*$I$83))*Poor!$B$81/$B$81)</f>
        <v>66186.8739034787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2.8055135212451406E-2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2.8055135212451406E-2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0.11222054084980562</v>
      </c>
      <c r="Z27" s="116">
        <v>0.25</v>
      </c>
      <c r="AA27" s="121">
        <f t="shared" si="16"/>
        <v>2.8055135212451406E-2</v>
      </c>
      <c r="AB27" s="116">
        <v>0.25</v>
      </c>
      <c r="AC27" s="121">
        <f t="shared" si="7"/>
        <v>2.8055135212451406E-2</v>
      </c>
      <c r="AD27" s="116">
        <v>0.25</v>
      </c>
      <c r="AE27" s="121">
        <f t="shared" si="8"/>
        <v>2.8055135212451406E-2</v>
      </c>
      <c r="AF27" s="122">
        <f t="shared" si="10"/>
        <v>0.25</v>
      </c>
      <c r="AG27" s="121">
        <f t="shared" si="11"/>
        <v>2.8055135212451406E-2</v>
      </c>
      <c r="AH27" s="123">
        <f t="shared" si="12"/>
        <v>1</v>
      </c>
      <c r="AI27" s="183">
        <f t="shared" si="13"/>
        <v>2.8055135212451406E-2</v>
      </c>
      <c r="AJ27" s="120">
        <f t="shared" si="14"/>
        <v>2.8055135212451406E-2</v>
      </c>
      <c r="AK27" s="119">
        <f t="shared" si="15"/>
        <v>2.8055135212451406E-2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0.22090391213066213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0.22090391213066213</v>
      </c>
      <c r="N29" s="229"/>
      <c r="P29" s="22"/>
      <c r="V29" s="56"/>
      <c r="W29" s="110"/>
      <c r="X29" s="118"/>
      <c r="Y29" s="183">
        <f t="shared" si="9"/>
        <v>0.88361564852264851</v>
      </c>
      <c r="Z29" s="116">
        <v>0.25</v>
      </c>
      <c r="AA29" s="121">
        <f t="shared" si="16"/>
        <v>0.22090391213066213</v>
      </c>
      <c r="AB29" s="116">
        <v>0.25</v>
      </c>
      <c r="AC29" s="121">
        <f t="shared" si="7"/>
        <v>0.22090391213066213</v>
      </c>
      <c r="AD29" s="116">
        <v>0.25</v>
      </c>
      <c r="AE29" s="121">
        <f t="shared" si="8"/>
        <v>0.22090391213066213</v>
      </c>
      <c r="AF29" s="122">
        <f t="shared" si="10"/>
        <v>0.25</v>
      </c>
      <c r="AG29" s="121">
        <f t="shared" si="11"/>
        <v>0.22090391213066213</v>
      </c>
      <c r="AH29" s="123">
        <f t="shared" si="12"/>
        <v>1</v>
      </c>
      <c r="AI29" s="183">
        <f t="shared" si="13"/>
        <v>0.22090391213066213</v>
      </c>
      <c r="AJ29" s="120">
        <f t="shared" si="14"/>
        <v>0.22090391213066213</v>
      </c>
      <c r="AK29" s="119">
        <f t="shared" si="15"/>
        <v>0.22090391213066213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2.2003412204874531</v>
      </c>
      <c r="J30" s="231">
        <f>IF(I$32&lt;=1,I30,1-SUM(J6:J29))</f>
        <v>0.33160507091692959</v>
      </c>
      <c r="K30" s="22">
        <f t="shared" si="4"/>
        <v>0.59274655759651318</v>
      </c>
      <c r="L30" s="22">
        <f>IF(L124=L119,0,IF(K30="",0,(L119-L124)/(B119-B124)*K30))</f>
        <v>0.59274655759651318</v>
      </c>
      <c r="M30" s="175">
        <f t="shared" si="6"/>
        <v>0.33160507091692959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1.3264202836677184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4.4386863002217974E-2</v>
      </c>
      <c r="AC30" s="187">
        <f>IF(AC79*4/$I$83+SUM(AC6:AC29)&lt;1,AC79*4/$I$83,1-SUM(AC6:AC29))</f>
        <v>5.8875635414522121E-2</v>
      </c>
      <c r="AD30" s="122">
        <f>IF($Y30=0,0,AE30/($Y$30))</f>
        <v>0.25865274226050766</v>
      </c>
      <c r="AE30" s="187">
        <f>IF(AE79*4/$I$83+SUM(AE6:AE29)&lt;1,AE79*4/$I$83,1-SUM(AE6:AE29))</f>
        <v>0.3430822437606158</v>
      </c>
      <c r="AF30" s="122">
        <f>IF($Y30=0,0,AG30/($Y$30))</f>
        <v>0.69696039473727411</v>
      </c>
      <c r="AG30" s="187">
        <f>IF(AG79*4/$I$83+SUM(AG6:AG29)&lt;1,AG79*4/$I$83,1-SUM(AG6:AG29))</f>
        <v>0.9244624044925801</v>
      </c>
      <c r="AH30" s="123">
        <f t="shared" si="12"/>
        <v>0.99999999999999978</v>
      </c>
      <c r="AI30" s="183">
        <f t="shared" si="13"/>
        <v>0.33160507091692948</v>
      </c>
      <c r="AJ30" s="120">
        <f t="shared" si="14"/>
        <v>2.943781770726106E-2</v>
      </c>
      <c r="AK30" s="119">
        <f t="shared" si="15"/>
        <v>0.63377232412659801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-0.26108563392384454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2.8642107989555479</v>
      </c>
      <c r="J32" s="17"/>
      <c r="L32" s="22">
        <f>SUM(L6:L30)</f>
        <v>1.2610856339238445</v>
      </c>
      <c r="M32" s="23"/>
      <c r="N32" s="56"/>
      <c r="O32" s="2"/>
      <c r="P32" s="22"/>
      <c r="Q32" s="234" t="s">
        <v>143</v>
      </c>
      <c r="R32" s="234">
        <f t="shared" si="50"/>
        <v>14210.609786477959</v>
      </c>
      <c r="S32" s="234">
        <f t="shared" si="50"/>
        <v>14210.609786477959</v>
      </c>
      <c r="T32" s="234">
        <f t="shared" si="50"/>
        <v>14197.493746832355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-1.2496427450705503E-2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6583.333333333333</v>
      </c>
      <c r="J37" s="38">
        <f t="shared" ref="J37:J49" si="53">J91*I$83</f>
        <v>6583.333333333333</v>
      </c>
      <c r="K37" s="40">
        <f t="shared" ref="K37:K49" si="54">(B37/B$65)</f>
        <v>0.14252827111402983</v>
      </c>
      <c r="L37" s="22">
        <f t="shared" ref="L37:L49" si="55">(K37*H37)</f>
        <v>0.14252827111402983</v>
      </c>
      <c r="M37" s="24">
        <f t="shared" ref="M37:M49" si="56">J37/B$65</f>
        <v>0.14252827111402983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6583.333333333333</v>
      </c>
      <c r="AH37" s="123">
        <f>SUM(Z37,AB37,AD37,AF37)</f>
        <v>1</v>
      </c>
      <c r="AI37" s="112">
        <f>SUM(AA37,AC37,AE37,AG37)</f>
        <v>6583.333333333333</v>
      </c>
      <c r="AJ37" s="148">
        <f>(AA37+AC37)</f>
        <v>0</v>
      </c>
      <c r="AK37" s="147">
        <f>(AE37+AG37)</f>
        <v>6583.333333333333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666.66666666666663</v>
      </c>
      <c r="J38" s="38">
        <f t="shared" si="53"/>
        <v>1510.4136895422546</v>
      </c>
      <c r="K38" s="40">
        <f t="shared" si="54"/>
        <v>3.2474795950032109E-2</v>
      </c>
      <c r="L38" s="22">
        <f t="shared" si="55"/>
        <v>3.2474795950032109E-2</v>
      </c>
      <c r="M38" s="24">
        <f t="shared" si="56"/>
        <v>3.2700250912013243E-2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1510.4136895422546</v>
      </c>
      <c r="AH38" s="123">
        <f t="shared" ref="AH38:AI58" si="61">SUM(Z38,AB38,AD38,AF38)</f>
        <v>1</v>
      </c>
      <c r="AI38" s="112">
        <f t="shared" si="61"/>
        <v>1510.4136895422546</v>
      </c>
      <c r="AJ38" s="148">
        <f t="shared" ref="AJ38:AJ64" si="62">(AA38+AC38)</f>
        <v>0</v>
      </c>
      <c r="AK38" s="147">
        <f t="shared" ref="AK38:AK64" si="63">(AE38+AG38)</f>
        <v>1510.4136895422546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0.55326723535128175</v>
      </c>
      <c r="AA39" s="147">
        <f t="shared" ref="AA39:AA64" si="64">$J39*Z39</f>
        <v>0</v>
      </c>
      <c r="AB39" s="122">
        <f>AB8</f>
        <v>0.44673276464871825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83</v>
      </c>
      <c r="J40" s="38">
        <f t="shared" si="53"/>
        <v>83</v>
      </c>
      <c r="K40" s="40">
        <f t="shared" si="54"/>
        <v>1.7969387092351102E-3</v>
      </c>
      <c r="L40" s="22">
        <f t="shared" si="55"/>
        <v>1.7969387092351102E-3</v>
      </c>
      <c r="M40" s="24">
        <f t="shared" si="56"/>
        <v>1.7969387092351102E-3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0.55326723535128164</v>
      </c>
      <c r="AA40" s="147">
        <f t="shared" si="64"/>
        <v>45.921180534156377</v>
      </c>
      <c r="AB40" s="122">
        <f>AB9</f>
        <v>0.44673276464871836</v>
      </c>
      <c r="AC40" s="147">
        <f t="shared" si="65"/>
        <v>37.078819465843623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83</v>
      </c>
      <c r="AJ40" s="148">
        <f t="shared" si="62"/>
        <v>83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0.55326723535128164</v>
      </c>
      <c r="AA41" s="147">
        <f t="shared" si="64"/>
        <v>0</v>
      </c>
      <c r="AB41" s="122">
        <f>AB11</f>
        <v>0.44673276464871831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740</v>
      </c>
      <c r="J42" s="38">
        <f t="shared" si="53"/>
        <v>598.25050015690124</v>
      </c>
      <c r="K42" s="40">
        <f t="shared" si="54"/>
        <v>1.2989918380012844E-2</v>
      </c>
      <c r="L42" s="22">
        <f t="shared" si="55"/>
        <v>1.2989918380012844E-2</v>
      </c>
      <c r="M42" s="24">
        <f t="shared" si="56"/>
        <v>1.2952041946400013E-2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149.56262503922531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299.12525007845062</v>
      </c>
      <c r="AF42" s="122">
        <f t="shared" si="57"/>
        <v>0.25</v>
      </c>
      <c r="AG42" s="147">
        <f t="shared" si="60"/>
        <v>149.56262503922531</v>
      </c>
      <c r="AH42" s="123">
        <f t="shared" si="61"/>
        <v>1</v>
      </c>
      <c r="AI42" s="112">
        <f t="shared" si="61"/>
        <v>598.25050015690124</v>
      </c>
      <c r="AJ42" s="148">
        <f t="shared" si="62"/>
        <v>149.56262503922531</v>
      </c>
      <c r="AK42" s="147">
        <f t="shared" si="63"/>
        <v>448.68787511767596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155.24945220910817</v>
      </c>
      <c r="K43" s="40">
        <f t="shared" si="54"/>
        <v>3.3196458082255047E-3</v>
      </c>
      <c r="L43" s="22">
        <f t="shared" si="55"/>
        <v>3.3196458082255047E-3</v>
      </c>
      <c r="M43" s="24">
        <f t="shared" si="56"/>
        <v>3.3611295212300331E-3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38.812363052277043</v>
      </c>
      <c r="AB43" s="116">
        <v>0.25</v>
      </c>
      <c r="AC43" s="147">
        <f t="shared" si="65"/>
        <v>38.812363052277043</v>
      </c>
      <c r="AD43" s="116">
        <v>0.25</v>
      </c>
      <c r="AE43" s="147">
        <f t="shared" si="66"/>
        <v>38.812363052277043</v>
      </c>
      <c r="AF43" s="122">
        <f t="shared" si="57"/>
        <v>0.25</v>
      </c>
      <c r="AG43" s="147">
        <f t="shared" si="60"/>
        <v>38.812363052277043</v>
      </c>
      <c r="AH43" s="123">
        <f t="shared" si="61"/>
        <v>1</v>
      </c>
      <c r="AI43" s="112">
        <f t="shared" si="61"/>
        <v>155.24945220910817</v>
      </c>
      <c r="AJ43" s="148">
        <f t="shared" si="62"/>
        <v>77.624726104554085</v>
      </c>
      <c r="AK43" s="147">
        <f t="shared" si="63"/>
        <v>77.624726104554085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222.07421642085473</v>
      </c>
      <c r="K44" s="40">
        <f t="shared" si="54"/>
        <v>4.7485368300269181E-3</v>
      </c>
      <c r="L44" s="22">
        <f t="shared" si="55"/>
        <v>4.7485368300269181E-3</v>
      </c>
      <c r="M44" s="24">
        <f t="shared" si="56"/>
        <v>4.8078765760203521E-3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55.518554105213681</v>
      </c>
      <c r="AB44" s="116">
        <v>0.25</v>
      </c>
      <c r="AC44" s="147">
        <f t="shared" si="65"/>
        <v>55.518554105213681</v>
      </c>
      <c r="AD44" s="116">
        <v>0.25</v>
      </c>
      <c r="AE44" s="147">
        <f t="shared" si="66"/>
        <v>55.518554105213681</v>
      </c>
      <c r="AF44" s="122">
        <f t="shared" si="57"/>
        <v>0.25</v>
      </c>
      <c r="AG44" s="147">
        <f t="shared" si="60"/>
        <v>55.518554105213681</v>
      </c>
      <c r="AH44" s="123">
        <f t="shared" si="61"/>
        <v>1</v>
      </c>
      <c r="AI44" s="112">
        <f t="shared" si="61"/>
        <v>222.07421642085473</v>
      </c>
      <c r="AJ44" s="148">
        <f t="shared" si="62"/>
        <v>111.03710821042736</v>
      </c>
      <c r="AK44" s="147">
        <f t="shared" si="63"/>
        <v>111.03710821042736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188.99933312413168</v>
      </c>
      <c r="K45" s="40">
        <f t="shared" si="54"/>
        <v>4.0413079404484405E-3</v>
      </c>
      <c r="L45" s="22">
        <f t="shared" si="55"/>
        <v>4.0413079404484405E-3</v>
      </c>
      <c r="M45" s="24">
        <f t="shared" si="56"/>
        <v>4.0918098519322141E-3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47.24983328103292</v>
      </c>
      <c r="AB45" s="116">
        <v>0.25</v>
      </c>
      <c r="AC45" s="147">
        <f t="shared" si="65"/>
        <v>47.24983328103292</v>
      </c>
      <c r="AD45" s="116">
        <v>0.25</v>
      </c>
      <c r="AE45" s="147">
        <f t="shared" si="66"/>
        <v>47.24983328103292</v>
      </c>
      <c r="AF45" s="122">
        <f t="shared" si="57"/>
        <v>0.25</v>
      </c>
      <c r="AG45" s="147">
        <f t="shared" si="60"/>
        <v>47.24983328103292</v>
      </c>
      <c r="AH45" s="123">
        <f t="shared" si="61"/>
        <v>1</v>
      </c>
      <c r="AI45" s="112">
        <f t="shared" si="61"/>
        <v>188.99933312413168</v>
      </c>
      <c r="AJ45" s="148">
        <f t="shared" si="62"/>
        <v>94.49966656206584</v>
      </c>
      <c r="AK45" s="147">
        <f t="shared" si="63"/>
        <v>94.49966656206584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45.562339235281748</v>
      </c>
      <c r="K46" s="40">
        <f t="shared" si="54"/>
        <v>9.7424387850096334E-4</v>
      </c>
      <c r="L46" s="22">
        <f t="shared" si="55"/>
        <v>9.7424387850096334E-4</v>
      </c>
      <c r="M46" s="24">
        <f t="shared" si="56"/>
        <v>9.8641844644794456E-4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11.390584808820437</v>
      </c>
      <c r="AB46" s="116">
        <v>0.25</v>
      </c>
      <c r="AC46" s="147">
        <f t="shared" si="65"/>
        <v>11.390584808820437</v>
      </c>
      <c r="AD46" s="116">
        <v>0.25</v>
      </c>
      <c r="AE46" s="147">
        <f t="shared" si="66"/>
        <v>11.390584808820437</v>
      </c>
      <c r="AF46" s="122">
        <f t="shared" si="57"/>
        <v>0.25</v>
      </c>
      <c r="AG46" s="147">
        <f t="shared" si="60"/>
        <v>11.390584808820437</v>
      </c>
      <c r="AH46" s="123">
        <f t="shared" si="61"/>
        <v>1</v>
      </c>
      <c r="AI46" s="112">
        <f t="shared" si="61"/>
        <v>45.562339235281748</v>
      </c>
      <c r="AJ46" s="148">
        <f t="shared" si="62"/>
        <v>22.781169617640874</v>
      </c>
      <c r="AK46" s="147">
        <f t="shared" si="63"/>
        <v>22.781169617640874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10.124964274507054</v>
      </c>
      <c r="K47" s="40">
        <f t="shared" si="54"/>
        <v>2.1649863966688074E-4</v>
      </c>
      <c r="L47" s="22">
        <f t="shared" si="55"/>
        <v>2.1649863966688074E-4</v>
      </c>
      <c r="M47" s="24">
        <f t="shared" si="56"/>
        <v>2.1920409921065431E-4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2.5312410686267635</v>
      </c>
      <c r="AB47" s="116">
        <v>0.25</v>
      </c>
      <c r="AC47" s="147">
        <f t="shared" si="65"/>
        <v>2.5312410686267635</v>
      </c>
      <c r="AD47" s="116">
        <v>0.25</v>
      </c>
      <c r="AE47" s="147">
        <f t="shared" si="66"/>
        <v>2.5312410686267635</v>
      </c>
      <c r="AF47" s="122">
        <f t="shared" si="57"/>
        <v>0.25</v>
      </c>
      <c r="AG47" s="147">
        <f t="shared" si="60"/>
        <v>2.5312410686267635</v>
      </c>
      <c r="AH47" s="123">
        <f t="shared" si="61"/>
        <v>1</v>
      </c>
      <c r="AI47" s="112">
        <f t="shared" si="61"/>
        <v>10.124964274507054</v>
      </c>
      <c r="AJ47" s="148">
        <f t="shared" si="62"/>
        <v>5.0624821372535269</v>
      </c>
      <c r="AK47" s="147">
        <f t="shared" si="63"/>
        <v>5.0624821372535269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16</v>
      </c>
      <c r="J48" s="38">
        <f t="shared" si="53"/>
        <v>26.124964274507054</v>
      </c>
      <c r="K48" s="40">
        <f t="shared" si="54"/>
        <v>5.6289646313388987E-4</v>
      </c>
      <c r="L48" s="22">
        <f t="shared" si="55"/>
        <v>5.6289646313388987E-4</v>
      </c>
      <c r="M48" s="24">
        <f t="shared" si="56"/>
        <v>5.6560192267766354E-4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6.5312410686267635</v>
      </c>
      <c r="AB48" s="116">
        <v>0.25</v>
      </c>
      <c r="AC48" s="147">
        <f t="shared" si="65"/>
        <v>6.5312410686267635</v>
      </c>
      <c r="AD48" s="116">
        <v>0.25</v>
      </c>
      <c r="AE48" s="147">
        <f t="shared" si="66"/>
        <v>6.5312410686267635</v>
      </c>
      <c r="AF48" s="122">
        <f t="shared" si="57"/>
        <v>0.25</v>
      </c>
      <c r="AG48" s="147">
        <f t="shared" si="60"/>
        <v>6.5312410686267635</v>
      </c>
      <c r="AH48" s="123">
        <f t="shared" si="61"/>
        <v>1</v>
      </c>
      <c r="AI48" s="112">
        <f t="shared" si="61"/>
        <v>26.124964274507054</v>
      </c>
      <c r="AJ48" s="148">
        <f t="shared" si="62"/>
        <v>13.062482137253527</v>
      </c>
      <c r="AK48" s="147">
        <f t="shared" si="63"/>
        <v>13.062482137253527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1280</v>
      </c>
      <c r="J51" s="38">
        <f t="shared" si="70"/>
        <v>1280</v>
      </c>
      <c r="K51" s="40">
        <f t="shared" si="71"/>
        <v>2.7711825877360735E-2</v>
      </c>
      <c r="L51" s="22">
        <f t="shared" si="72"/>
        <v>2.7711825877360735E-2</v>
      </c>
      <c r="M51" s="24">
        <f t="shared" si="73"/>
        <v>2.7711825877360735E-2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733.33333333333337</v>
      </c>
      <c r="J53" s="38">
        <f t="shared" si="70"/>
        <v>733.33333333333337</v>
      </c>
      <c r="K53" s="40">
        <f t="shared" si="71"/>
        <v>1.5876566908904589E-2</v>
      </c>
      <c r="L53" s="22">
        <f t="shared" si="72"/>
        <v>1.5876566908904589E-2</v>
      </c>
      <c r="M53" s="24">
        <f t="shared" si="73"/>
        <v>1.5876566908904589E-2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933.33333333333337</v>
      </c>
      <c r="J56" s="38">
        <f t="shared" si="70"/>
        <v>933.33333333333337</v>
      </c>
      <c r="K56" s="40">
        <f t="shared" si="71"/>
        <v>2.0206539702242204E-2</v>
      </c>
      <c r="L56" s="22">
        <f t="shared" si="72"/>
        <v>2.0206539702242204E-2</v>
      </c>
      <c r="M56" s="24">
        <f t="shared" si="73"/>
        <v>2.0206539702242204E-2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233.33333333333334</v>
      </c>
      <c r="AB56" s="116">
        <v>0.25</v>
      </c>
      <c r="AC56" s="147">
        <f t="shared" si="65"/>
        <v>233.33333333333334</v>
      </c>
      <c r="AD56" s="116">
        <v>0.25</v>
      </c>
      <c r="AE56" s="147">
        <f t="shared" si="66"/>
        <v>233.33333333333334</v>
      </c>
      <c r="AF56" s="122">
        <f t="shared" si="57"/>
        <v>0.25</v>
      </c>
      <c r="AG56" s="147">
        <f t="shared" si="60"/>
        <v>233.33333333333334</v>
      </c>
      <c r="AH56" s="123">
        <f t="shared" si="61"/>
        <v>1</v>
      </c>
      <c r="AI56" s="112">
        <f t="shared" si="61"/>
        <v>933.33333333333337</v>
      </c>
      <c r="AJ56" s="148">
        <f t="shared" si="62"/>
        <v>466.66666666666669</v>
      </c>
      <c r="AK56" s="147">
        <f t="shared" si="63"/>
        <v>466.66666666666669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25414</v>
      </c>
      <c r="J57" s="38">
        <f t="shared" si="70"/>
        <v>25414</v>
      </c>
      <c r="K57" s="40">
        <f t="shared" si="71"/>
        <v>0.55020964284941065</v>
      </c>
      <c r="L57" s="22">
        <f t="shared" si="72"/>
        <v>0.55020964284941065</v>
      </c>
      <c r="M57" s="24">
        <f t="shared" si="73"/>
        <v>0.55020964284941065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6353.5</v>
      </c>
      <c r="AB57" s="116">
        <v>0.25</v>
      </c>
      <c r="AC57" s="147">
        <f t="shared" si="65"/>
        <v>6353.5</v>
      </c>
      <c r="AD57" s="116">
        <v>0.25</v>
      </c>
      <c r="AE57" s="147">
        <f t="shared" si="66"/>
        <v>6353.5</v>
      </c>
      <c r="AF57" s="122">
        <f t="shared" si="57"/>
        <v>0.25</v>
      </c>
      <c r="AG57" s="147">
        <f t="shared" si="60"/>
        <v>6353.5</v>
      </c>
      <c r="AH57" s="123">
        <f t="shared" si="61"/>
        <v>1</v>
      </c>
      <c r="AI57" s="112">
        <f t="shared" si="61"/>
        <v>25414</v>
      </c>
      <c r="AJ57" s="148">
        <f t="shared" si="62"/>
        <v>12707</v>
      </c>
      <c r="AK57" s="147">
        <f t="shared" si="63"/>
        <v>12707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7372</v>
      </c>
      <c r="J58" s="38">
        <f t="shared" si="70"/>
        <v>7372</v>
      </c>
      <c r="K58" s="40">
        <f t="shared" si="71"/>
        <v>0.15960279716242448</v>
      </c>
      <c r="L58" s="22">
        <f t="shared" si="72"/>
        <v>0.15960279716242448</v>
      </c>
      <c r="M58" s="24">
        <f t="shared" si="73"/>
        <v>0.15960279716242448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1843</v>
      </c>
      <c r="AB58" s="116">
        <v>0.25</v>
      </c>
      <c r="AC58" s="147">
        <f t="shared" si="65"/>
        <v>1843</v>
      </c>
      <c r="AD58" s="116">
        <v>0.25</v>
      </c>
      <c r="AE58" s="147">
        <f t="shared" si="66"/>
        <v>1843</v>
      </c>
      <c r="AF58" s="122">
        <f t="shared" si="57"/>
        <v>0.25</v>
      </c>
      <c r="AG58" s="147">
        <f t="shared" si="60"/>
        <v>1843</v>
      </c>
      <c r="AH58" s="123">
        <f t="shared" si="61"/>
        <v>1</v>
      </c>
      <c r="AI58" s="112">
        <f t="shared" si="61"/>
        <v>7372</v>
      </c>
      <c r="AJ58" s="148">
        <f t="shared" si="62"/>
        <v>3686</v>
      </c>
      <c r="AK58" s="147">
        <f t="shared" si="63"/>
        <v>3686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283.33333333333331</v>
      </c>
      <c r="J61" s="38">
        <f t="shared" si="70"/>
        <v>283.33333333333331</v>
      </c>
      <c r="K61" s="40">
        <f t="shared" si="71"/>
        <v>6.1341281238949542E-3</v>
      </c>
      <c r="L61" s="22">
        <f t="shared" si="72"/>
        <v>6.1341281238949542E-3</v>
      </c>
      <c r="M61" s="24">
        <f t="shared" si="73"/>
        <v>6.1341281238949542E-3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70.833333333333329</v>
      </c>
      <c r="AB61" s="116">
        <v>0.25</v>
      </c>
      <c r="AC61" s="147">
        <f t="shared" si="65"/>
        <v>70.833333333333329</v>
      </c>
      <c r="AD61" s="116">
        <v>0.25</v>
      </c>
      <c r="AE61" s="147">
        <f t="shared" si="66"/>
        <v>70.833333333333329</v>
      </c>
      <c r="AF61" s="122">
        <f t="shared" si="57"/>
        <v>0.25</v>
      </c>
      <c r="AG61" s="147">
        <f t="shared" si="60"/>
        <v>70.833333333333329</v>
      </c>
      <c r="AH61" s="123">
        <f t="shared" si="74"/>
        <v>1</v>
      </c>
      <c r="AI61" s="112">
        <f t="shared" si="74"/>
        <v>283.33333333333331</v>
      </c>
      <c r="AJ61" s="148">
        <f t="shared" si="62"/>
        <v>141.66666666666666</v>
      </c>
      <c r="AK61" s="147">
        <f t="shared" si="63"/>
        <v>141.66666666666666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44872.000000000007</v>
      </c>
      <c r="J65" s="39">
        <f>SUM(J37:J64)</f>
        <v>46206.132792570883</v>
      </c>
      <c r="K65" s="40">
        <f>SUM(K37:K64)</f>
        <v>0.99999999999999967</v>
      </c>
      <c r="L65" s="22">
        <f>SUM(L37:L64)</f>
        <v>0.99999999999999967</v>
      </c>
      <c r="M65" s="24">
        <f>SUM(M37:M64)</f>
        <v>1.0003564893858845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9049.9342896246471</v>
      </c>
      <c r="AB65" s="137"/>
      <c r="AC65" s="153">
        <f>SUM(AC37:AC64)</f>
        <v>8891.5293035171089</v>
      </c>
      <c r="AD65" s="137"/>
      <c r="AE65" s="153">
        <f>SUM(AE37:AE64)</f>
        <v>9153.5757341297158</v>
      </c>
      <c r="AF65" s="137"/>
      <c r="AG65" s="153">
        <f>SUM(AG37:AG64)</f>
        <v>17097.760131966079</v>
      </c>
      <c r="AH65" s="137"/>
      <c r="AI65" s="153">
        <f>SUM(AI37:AI64)</f>
        <v>44192.799459237547</v>
      </c>
      <c r="AJ65" s="153">
        <f>SUM(AJ37:AJ64)</f>
        <v>17941.463593141754</v>
      </c>
      <c r="AK65" s="153">
        <f>SUM(AK37:AK64)</f>
        <v>26251.335866095793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14533.35202676818</v>
      </c>
      <c r="J70" s="51">
        <f t="shared" ref="J70:J77" si="75">J124*I$83</f>
        <v>14533.35202676818</v>
      </c>
      <c r="K70" s="40">
        <f>B70/B$76</f>
        <v>0.31464509435952148</v>
      </c>
      <c r="L70" s="22">
        <f t="shared" ref="L70:L75" si="76">(L124*G$37*F$9/F$7)/B$130</f>
        <v>0.31464509435952148</v>
      </c>
      <c r="M70" s="24">
        <f>J70/B$76</f>
        <v>0.31464509435952148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3633.3380066920449</v>
      </c>
      <c r="AB70" s="116">
        <v>0.25</v>
      </c>
      <c r="AC70" s="147">
        <f>$J70*AB70</f>
        <v>3633.3380066920449</v>
      </c>
      <c r="AD70" s="116">
        <v>0.25</v>
      </c>
      <c r="AE70" s="147">
        <f>$J70*AD70</f>
        <v>3633.3380066920449</v>
      </c>
      <c r="AF70" s="122">
        <f>1-SUM(Z70,AB70,AD70)</f>
        <v>0.25</v>
      </c>
      <c r="AG70" s="147">
        <f>$J70*AF70</f>
        <v>3633.3380066920449</v>
      </c>
      <c r="AH70" s="155">
        <f>SUM(Z70,AB70,AD70,AF70)</f>
        <v>1</v>
      </c>
      <c r="AI70" s="147">
        <f>SUM(AA70,AC70,AE70,AG70)</f>
        <v>14533.35202676818</v>
      </c>
      <c r="AJ70" s="148">
        <f>(AA70+AC70)</f>
        <v>7266.6760133840899</v>
      </c>
      <c r="AK70" s="147">
        <f>(AE70+AG70)</f>
        <v>7266.6760133840899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14376.222222222223</v>
      </c>
      <c r="J71" s="51">
        <f t="shared" si="75"/>
        <v>14376.222222222223</v>
      </c>
      <c r="K71" s="40">
        <f t="shared" ref="K71:K72" si="78">B71/B$76</f>
        <v>0.3112432554659893</v>
      </c>
      <c r="L71" s="22">
        <f t="shared" si="76"/>
        <v>0.31124325546598924</v>
      </c>
      <c r="M71" s="24">
        <f t="shared" ref="M71:M72" si="79">J71/B$76</f>
        <v>0.31124325546598924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12724.336099618553</v>
      </c>
      <c r="K72" s="40">
        <f t="shared" si="78"/>
        <v>0.57562658314630255</v>
      </c>
      <c r="L72" s="22">
        <f t="shared" si="76"/>
        <v>0.19716986672279241</v>
      </c>
      <c r="M72" s="24">
        <f t="shared" si="79"/>
        <v>0.27548014562315998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299.13</v>
      </c>
      <c r="AB73" s="116">
        <v>0.09</v>
      </c>
      <c r="AC73" s="147">
        <f>$H$73*$B$73*AB73</f>
        <v>299.13</v>
      </c>
      <c r="AD73" s="116">
        <v>0.23</v>
      </c>
      <c r="AE73" s="147">
        <f>$H$73*$B$73*AD73</f>
        <v>764.44333333333338</v>
      </c>
      <c r="AF73" s="122">
        <f>1-SUM(Z73,AB73,AD73)</f>
        <v>0.59</v>
      </c>
      <c r="AG73" s="147">
        <f>$H$73*$B$73*AF73</f>
        <v>1960.9633333333331</v>
      </c>
      <c r="AH73" s="155">
        <f>SUM(Z73,AB73,AD73,AF73)</f>
        <v>1</v>
      </c>
      <c r="AI73" s="147">
        <f>SUM(AA73,AC73,AE73,AG73)</f>
        <v>3323.6666666666665</v>
      </c>
      <c r="AJ73" s="148">
        <f>(AA73+AC73)</f>
        <v>598.26</v>
      </c>
      <c r="AK73" s="147">
        <f>(AE73+AG73)</f>
        <v>2725.4066666666668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30338.647973231829</v>
      </c>
      <c r="J74" s="51">
        <f t="shared" si="75"/>
        <v>4572.2224439619231</v>
      </c>
      <c r="K74" s="40">
        <f>B74/B$76</f>
        <v>0.17694178345169689</v>
      </c>
      <c r="L74" s="22">
        <f t="shared" si="76"/>
        <v>0.17694178345169689</v>
      </c>
      <c r="M74" s="24">
        <f>J74/B$76</f>
        <v>9.898799393721372E-2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202.94661123580414</v>
      </c>
      <c r="AD74" s="156"/>
      <c r="AE74" s="147">
        <f>AE30*$I$83/4</f>
        <v>1182.6178733557917</v>
      </c>
      <c r="AF74" s="156"/>
      <c r="AG74" s="147">
        <f>AG30*$I$83/4</f>
        <v>3186.6579593703259</v>
      </c>
      <c r="AH74" s="155"/>
      <c r="AI74" s="147">
        <f>SUM(AA74,AC74,AE74,AG74)</f>
        <v>4572.2224439619222</v>
      </c>
      <c r="AJ74" s="148">
        <f>(AA74+AC74)</f>
        <v>202.94661123580414</v>
      </c>
      <c r="AK74" s="147">
        <f>(AE74+AG74)</f>
        <v>4369.2758327261181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15694.360448836309</v>
      </c>
      <c r="AB75" s="158"/>
      <c r="AC75" s="149">
        <f>AA75+AC65-SUM(AC70,AC74)</f>
        <v>20749.605134425568</v>
      </c>
      <c r="AD75" s="158"/>
      <c r="AE75" s="149">
        <f>AC75+AE65-SUM(AE70,AE74)</f>
        <v>25087.224988507445</v>
      </c>
      <c r="AF75" s="158"/>
      <c r="AG75" s="149">
        <f>IF(SUM(AG6:AG29)+((AG65-AG70-$J$75)*4/I$83)&lt;1,0,AG65-AG70-$J$75-(1-SUM(AG6:AG29))*I$83/4)</f>
        <v>10277.764165903707</v>
      </c>
      <c r="AH75" s="134"/>
      <c r="AI75" s="149">
        <f>AI76-SUM(AI70,AI74)</f>
        <v>25087.224988507445</v>
      </c>
      <c r="AJ75" s="151">
        <f>AJ76-SUM(AJ70,AJ74)</f>
        <v>10471.840968521865</v>
      </c>
      <c r="AK75" s="149">
        <f>AJ75+AK76-SUM(AK70,AK74)</f>
        <v>25087.224988507453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44872.000000000007</v>
      </c>
      <c r="J76" s="51">
        <f t="shared" si="75"/>
        <v>46206.132792570883</v>
      </c>
      <c r="K76" s="40">
        <f>SUM(K70:K75)</f>
        <v>1.4504136476274592</v>
      </c>
      <c r="L76" s="22">
        <f>SUM(L70:L75)</f>
        <v>1</v>
      </c>
      <c r="M76" s="24">
        <f>SUM(M70:M75)</f>
        <v>1.0003564893858845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9049.9342896246471</v>
      </c>
      <c r="AB76" s="137"/>
      <c r="AC76" s="153">
        <f>AC65</f>
        <v>8891.5293035171089</v>
      </c>
      <c r="AD76" s="137"/>
      <c r="AE76" s="153">
        <f>AE65</f>
        <v>9153.5757341297158</v>
      </c>
      <c r="AF76" s="137"/>
      <c r="AG76" s="153">
        <f>AG65</f>
        <v>17097.760131966079</v>
      </c>
      <c r="AH76" s="137"/>
      <c r="AI76" s="153">
        <f>SUM(AA76,AC76,AE76,AG76)</f>
        <v>44192.799459237547</v>
      </c>
      <c r="AJ76" s="154">
        <f>SUM(AA76,AC76)</f>
        <v>17941.463593141758</v>
      </c>
      <c r="AK76" s="154">
        <f>SUM(AE76,AG76)</f>
        <v>26251.335866095797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14376.222222222226</v>
      </c>
      <c r="J77" s="100">
        <f t="shared" si="75"/>
        <v>0</v>
      </c>
      <c r="K77" s="40"/>
      <c r="L77" s="22">
        <f>-(L131*G$37*F$9/F$7)/B$130</f>
        <v>-0.11407338874319693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10277.764165903707</v>
      </c>
      <c r="AB78" s="112"/>
      <c r="AC78" s="112">
        <f>IF(AA75&lt;0,0,AA75)</f>
        <v>15694.360448836309</v>
      </c>
      <c r="AD78" s="112"/>
      <c r="AE78" s="112">
        <f>AC75</f>
        <v>20749.605134425568</v>
      </c>
      <c r="AF78" s="112"/>
      <c r="AG78" s="112">
        <f>AE75</f>
        <v>25087.224988507445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15694.360448836309</v>
      </c>
      <c r="AB79" s="112"/>
      <c r="AC79" s="112">
        <f>AA79-AA74+AC65-AC70</f>
        <v>20952.551745661374</v>
      </c>
      <c r="AD79" s="112"/>
      <c r="AE79" s="112">
        <f>AC79-AC74+AE65-AE70</f>
        <v>26269.842861863239</v>
      </c>
      <c r="AF79" s="112"/>
      <c r="AG79" s="112">
        <f>AE79-AE74+AG65-AG70</f>
        <v>38551.647113781488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25222.651681256466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1</v>
      </c>
      <c r="I91" s="22">
        <f t="shared" ref="I91" si="82">(D91*H91)</f>
        <v>0.47746292828616516</v>
      </c>
      <c r="J91" s="24">
        <f>IF(I$32&lt;=1+I$131,I91,L91+J$33*(I91-L91))</f>
        <v>0.47746292828616516</v>
      </c>
      <c r="K91" s="22">
        <f t="shared" ref="K91" si="83">IF(B91="",0,B91)</f>
        <v>0.47746292828616516</v>
      </c>
      <c r="L91" s="22">
        <f t="shared" ref="L91" si="84">(K91*H91)</f>
        <v>0.47746292828616516</v>
      </c>
      <c r="M91" s="227">
        <f t="shared" si="80"/>
        <v>0.47746292828616516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1</v>
      </c>
      <c r="I92" s="22">
        <f t="shared" ref="I92:I118" si="88">(D92*H92)</f>
        <v>4.8350676282143304E-2</v>
      </c>
      <c r="J92" s="24">
        <f t="shared" ref="J92:J118" si="89">IF(I$32&lt;=1+I$131,I92,L92+J$33*(I92-L92))</f>
        <v>0.10954428503276288</v>
      </c>
      <c r="K92" s="22">
        <f t="shared" ref="K92:K118" si="90">IF(B92="",0,B92)</f>
        <v>0.10878902163482244</v>
      </c>
      <c r="L92" s="22">
        <f t="shared" ref="L92:L118" si="91">(K92*H92)</f>
        <v>0.10878902163482244</v>
      </c>
      <c r="M92" s="227">
        <f t="shared" ref="M92:M118" si="92">(J92)</f>
        <v>0.10954428503276288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</v>
      </c>
      <c r="I94" s="22">
        <f t="shared" si="88"/>
        <v>6.0196591971268419E-3</v>
      </c>
      <c r="J94" s="24">
        <f t="shared" si="89"/>
        <v>6.0196591971268419E-3</v>
      </c>
      <c r="K94" s="22">
        <f t="shared" si="90"/>
        <v>6.0196591971268419E-3</v>
      </c>
      <c r="L94" s="22">
        <f t="shared" si="91"/>
        <v>6.0196591971268419E-3</v>
      </c>
      <c r="M94" s="227">
        <f t="shared" si="92"/>
        <v>6.0196591971268419E-3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1</v>
      </c>
      <c r="I96" s="22">
        <f t="shared" si="88"/>
        <v>5.366925067317907E-2</v>
      </c>
      <c r="J96" s="24">
        <f t="shared" si="89"/>
        <v>4.3388724403074987E-2</v>
      </c>
      <c r="K96" s="22">
        <f t="shared" si="90"/>
        <v>4.3515608653928978E-2</v>
      </c>
      <c r="L96" s="22">
        <f t="shared" si="91"/>
        <v>4.3515608653928978E-2</v>
      </c>
      <c r="M96" s="227">
        <f t="shared" si="92"/>
        <v>4.3388724403074987E-2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1.1259624010114001E-2</v>
      </c>
      <c r="K97" s="22">
        <f t="shared" si="90"/>
        <v>1.1120655544892961E-2</v>
      </c>
      <c r="L97" s="22">
        <f t="shared" si="91"/>
        <v>1.1120655544892961E-2</v>
      </c>
      <c r="M97" s="227">
        <f t="shared" si="92"/>
        <v>1.1259624010114001E-2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1.6106157823163072E-2</v>
      </c>
      <c r="K98" s="22">
        <f t="shared" si="90"/>
        <v>1.590737249682515E-2</v>
      </c>
      <c r="L98" s="22">
        <f t="shared" si="91"/>
        <v>1.590737249682515E-2</v>
      </c>
      <c r="M98" s="227">
        <f t="shared" si="92"/>
        <v>1.6106157823163072E-2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1.3707368360138784E-2</v>
      </c>
      <c r="K99" s="22">
        <f t="shared" si="90"/>
        <v>1.3538189359000126E-2</v>
      </c>
      <c r="L99" s="22">
        <f t="shared" si="91"/>
        <v>1.3538189359000126E-2</v>
      </c>
      <c r="M99" s="227">
        <f t="shared" si="92"/>
        <v>1.3707368360138784E-2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3.304454872533457E-3</v>
      </c>
      <c r="K100" s="22">
        <f t="shared" si="90"/>
        <v>3.2636706490446732E-3</v>
      </c>
      <c r="L100" s="22">
        <f t="shared" si="91"/>
        <v>3.2636706490446732E-3</v>
      </c>
      <c r="M100" s="227">
        <f t="shared" si="92"/>
        <v>3.304454872533457E-3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7.3432330500743483E-4</v>
      </c>
      <c r="K101" s="22">
        <f t="shared" si="90"/>
        <v>7.2526014423214958E-4</v>
      </c>
      <c r="L101" s="22">
        <f t="shared" si="91"/>
        <v>7.2526014423214958E-4</v>
      </c>
      <c r="M101" s="227">
        <f t="shared" si="92"/>
        <v>7.3432330500743483E-4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1</v>
      </c>
      <c r="I102" s="22">
        <f t="shared" si="88"/>
        <v>1.1604162307714393E-3</v>
      </c>
      <c r="J102" s="24">
        <f t="shared" si="89"/>
        <v>1.8947395357788743E-3</v>
      </c>
      <c r="K102" s="22">
        <f t="shared" si="90"/>
        <v>1.8856763750035889E-3</v>
      </c>
      <c r="L102" s="22">
        <f t="shared" si="91"/>
        <v>1.8856763750035889E-3</v>
      </c>
      <c r="M102" s="227">
        <f t="shared" si="92"/>
        <v>1.8947395357788743E-3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1</v>
      </c>
      <c r="I105" s="22">
        <f t="shared" si="88"/>
        <v>9.2833298461715147E-2</v>
      </c>
      <c r="J105" s="24">
        <f t="shared" si="89"/>
        <v>9.2833298461715147E-2</v>
      </c>
      <c r="K105" s="22">
        <f t="shared" si="90"/>
        <v>9.2833298461715147E-2</v>
      </c>
      <c r="L105" s="22">
        <f t="shared" si="91"/>
        <v>9.2833298461715147E-2</v>
      </c>
      <c r="M105" s="227">
        <f t="shared" si="92"/>
        <v>9.2833298461715147E-2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1</v>
      </c>
      <c r="I107" s="22">
        <f t="shared" si="88"/>
        <v>5.3185743910357644E-2</v>
      </c>
      <c r="J107" s="24">
        <f t="shared" si="89"/>
        <v>5.3185743910357644E-2</v>
      </c>
      <c r="K107" s="22">
        <f t="shared" si="90"/>
        <v>5.3185743910357644E-2</v>
      </c>
      <c r="L107" s="22">
        <f t="shared" si="91"/>
        <v>5.3185743910357644E-2</v>
      </c>
      <c r="M107" s="227">
        <f t="shared" si="92"/>
        <v>5.3185743910357644E-2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1</v>
      </c>
      <c r="I110" s="22">
        <f t="shared" si="88"/>
        <v>6.7690946795000637E-2</v>
      </c>
      <c r="J110" s="24">
        <f t="shared" si="89"/>
        <v>6.7690946795000637E-2</v>
      </c>
      <c r="K110" s="22">
        <f t="shared" si="90"/>
        <v>6.7690946795000637E-2</v>
      </c>
      <c r="L110" s="22">
        <f t="shared" si="91"/>
        <v>6.7690946795000637E-2</v>
      </c>
      <c r="M110" s="227">
        <f t="shared" si="92"/>
        <v>6.7690946795000637E-2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1</v>
      </c>
      <c r="I111" s="22">
        <f t="shared" si="88"/>
        <v>1.843176130551585</v>
      </c>
      <c r="J111" s="24">
        <f t="shared" si="89"/>
        <v>1.843176130551585</v>
      </c>
      <c r="K111" s="22">
        <f t="shared" si="90"/>
        <v>1.843176130551585</v>
      </c>
      <c r="L111" s="22">
        <f t="shared" si="91"/>
        <v>1.843176130551585</v>
      </c>
      <c r="M111" s="227">
        <f t="shared" si="92"/>
        <v>1.843176130551585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</v>
      </c>
      <c r="I112" s="22">
        <f t="shared" si="88"/>
        <v>0.53466177832794071</v>
      </c>
      <c r="J112" s="24">
        <f t="shared" si="89"/>
        <v>0.53466177832794071</v>
      </c>
      <c r="K112" s="22">
        <f t="shared" si="90"/>
        <v>0.53466177832794071</v>
      </c>
      <c r="L112" s="22">
        <f t="shared" si="91"/>
        <v>0.53466177832794071</v>
      </c>
      <c r="M112" s="227">
        <f t="shared" si="92"/>
        <v>0.53466177832794071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</v>
      </c>
      <c r="I115" s="22">
        <f t="shared" si="88"/>
        <v>2.0549037419910904E-2</v>
      </c>
      <c r="J115" s="24">
        <f t="shared" si="89"/>
        <v>2.0549037419910904E-2</v>
      </c>
      <c r="K115" s="22">
        <f t="shared" si="90"/>
        <v>2.0549037419910904E-2</v>
      </c>
      <c r="L115" s="22">
        <f t="shared" si="91"/>
        <v>2.0549037419910904E-2</v>
      </c>
      <c r="M115" s="227">
        <f t="shared" si="92"/>
        <v>2.0549037419910904E-2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3.2543873191985022</v>
      </c>
      <c r="J119" s="24">
        <f>SUM(J91:J118)</f>
        <v>3.3511466533549816</v>
      </c>
      <c r="K119" s="22">
        <f>SUM(K91:K118)</f>
        <v>3.3499524308701583</v>
      </c>
      <c r="L119" s="22">
        <f>SUM(L91:L118)</f>
        <v>3.3499524308701583</v>
      </c>
      <c r="M119" s="57">
        <f t="shared" si="80"/>
        <v>3.3511466533549816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1.0540460987110494</v>
      </c>
      <c r="J124" s="237">
        <f>IF(SUMPRODUCT($B$124:$B124,$H$124:$H124)&lt;J$119,($B124*$H124),J$119)</f>
        <v>1.0540460987110494</v>
      </c>
      <c r="K124" s="29">
        <f>(B124)</f>
        <v>1.0540460987110494</v>
      </c>
      <c r="L124" s="29">
        <f>IF(SUMPRODUCT($B$124:$B124,$H$124:$H124)&lt;L$119,($B124*$H124),L$119)</f>
        <v>1.0540460987110494</v>
      </c>
      <c r="M124" s="240">
        <f t="shared" si="93"/>
        <v>1.0540460987110494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1.0426501002402324</v>
      </c>
      <c r="J125" s="237">
        <f>IF(SUMPRODUCT($B$124:$B125,$H$124:$H125)&lt;J$119,($B125*$H125),IF(SUMPRODUCT($B$124:$B124,$H$124:$H124)&lt;J$119,J$119-SUMPRODUCT($B$124:$B124,$H$124:$H124),0))</f>
        <v>1.0426501002402324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1.0426501002402324</v>
      </c>
      <c r="M125" s="240">
        <f t="shared" si="93"/>
        <v>1.0426501002402324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0.92284538348677003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0.66050967432236352</v>
      </c>
      <c r="M126" s="240">
        <f t="shared" si="93"/>
        <v>0.92284538348677003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2.2003412204874531</v>
      </c>
      <c r="J128" s="228">
        <f>(J30)</f>
        <v>0.33160507091692959</v>
      </c>
      <c r="K128" s="29">
        <f>(B128)</f>
        <v>0.59274655759651318</v>
      </c>
      <c r="L128" s="29">
        <f>IF(L124=L119,0,(L119-L124)/(B119-B124)*K128)</f>
        <v>0.59274655759651318</v>
      </c>
      <c r="M128" s="240">
        <f t="shared" si="93"/>
        <v>0.33160507091692959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3.2543873191985022</v>
      </c>
      <c r="J130" s="228">
        <f>(J119)</f>
        <v>3.3511466533549816</v>
      </c>
      <c r="K130" s="29">
        <f>(B130)</f>
        <v>3.3499524308701583</v>
      </c>
      <c r="L130" s="29">
        <f>(L119)</f>
        <v>3.3499524308701583</v>
      </c>
      <c r="M130" s="240">
        <f t="shared" si="93"/>
        <v>3.3511466533549816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1.0426501002402326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0.38214042591786912</v>
      </c>
      <c r="M131" s="237">
        <f>IF(I131&lt;SUM(M126:M127),0,I131-(SUM(M126:M127)))</f>
        <v>0.1198047167534626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6.9722412382138402E-2</v>
      </c>
      <c r="J6" s="24">
        <f t="shared" ref="J6:J13" si="3">IF(I$32&lt;=1+I$131,I6,B6*H6+J$33*(I6-B6*H6))</f>
        <v>6.9722412382138402E-2</v>
      </c>
      <c r="K6" s="22">
        <f t="shared" ref="K6:K31" si="4">B6</f>
        <v>6.9722412382138402E-2</v>
      </c>
      <c r="L6" s="22">
        <f t="shared" ref="L6:L29" si="5">IF(K6="","",K6*H6)</f>
        <v>6.9722412382138402E-2</v>
      </c>
      <c r="M6" s="224">
        <f t="shared" ref="M6:M31" si="6">J6</f>
        <v>6.9722412382138402E-2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0.27888964952855361</v>
      </c>
      <c r="Z6" s="156">
        <f>Poor!Z6</f>
        <v>0.17</v>
      </c>
      <c r="AA6" s="121">
        <f>$M6*Z6*4</f>
        <v>4.7411240419854117E-2</v>
      </c>
      <c r="AB6" s="156">
        <f>Poor!AB6</f>
        <v>0.17</v>
      </c>
      <c r="AC6" s="121">
        <f t="shared" ref="AC6:AC29" si="7">$M6*AB6*4</f>
        <v>4.7411240419854117E-2</v>
      </c>
      <c r="AD6" s="156">
        <f>Poor!AD6</f>
        <v>0.33</v>
      </c>
      <c r="AE6" s="121">
        <f t="shared" ref="AE6:AE29" si="8">$M6*AD6*4</f>
        <v>9.20335843444227E-2</v>
      </c>
      <c r="AF6" s="122">
        <f>1-SUM(Z6,AB6,AD6)</f>
        <v>0.32999999999999996</v>
      </c>
      <c r="AG6" s="121">
        <f>$M6*AF6*4</f>
        <v>9.2033584344422673E-2</v>
      </c>
      <c r="AH6" s="123">
        <f>SUM(Z6,AB6,AD6,AF6)</f>
        <v>1</v>
      </c>
      <c r="AI6" s="183">
        <f>SUM(AA6,AC6,AE6,AG6)/4</f>
        <v>6.9722412382138402E-2</v>
      </c>
      <c r="AJ6" s="120">
        <f>(AA6+AC6)/2</f>
        <v>4.7411240419854117E-2</v>
      </c>
      <c r="AK6" s="119">
        <f>(AE6+AG6)/2</f>
        <v>9.2033584344422686E-2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4.3246282245152111E-2</v>
      </c>
      <c r="J7" s="24">
        <f t="shared" si="3"/>
        <v>4.3246282245152111E-2</v>
      </c>
      <c r="K7" s="22">
        <f t="shared" si="4"/>
        <v>4.3246282245152111E-2</v>
      </c>
      <c r="L7" s="22">
        <f t="shared" si="5"/>
        <v>4.3246282245152111E-2</v>
      </c>
      <c r="M7" s="224">
        <f t="shared" si="6"/>
        <v>4.3246282245152111E-2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2349.2729231101148</v>
      </c>
      <c r="S7" s="222">
        <f>IF($B$81=0,0,(SUMIF($N$6:$N$28,$U7,L$6:L$28)+SUMIF($N$91:$N$118,$U7,L$91:L$118))*$I$83*Poor!$B$81/$B$81)</f>
        <v>2349.2729231101148</v>
      </c>
      <c r="T7" s="222">
        <f>IF($B$81=0,0,(SUMIF($N$6:$N$28,$U7,M$6:M$28)+SUMIF($N$91:$N$118,$U7,M$91:M$118))*$I$83*Poor!$B$81/$B$81)</f>
        <v>2044.8819804398197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0.17298512898060844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0.17298512898060844</v>
      </c>
      <c r="AH7" s="123">
        <f t="shared" ref="AH7:AH30" si="12">SUM(Z7,AB7,AD7,AF7)</f>
        <v>1</v>
      </c>
      <c r="AI7" s="183">
        <f t="shared" ref="AI7:AI30" si="13">SUM(AA7,AC7,AE7,AG7)/4</f>
        <v>4.3246282245152111E-2</v>
      </c>
      <c r="AJ7" s="120">
        <f t="shared" ref="AJ7:AJ31" si="14">(AA7+AC7)/2</f>
        <v>0</v>
      </c>
      <c r="AK7" s="119">
        <f t="shared" ref="AK7:AK31" si="15">(AE7+AG7)/2</f>
        <v>8.6492564490304222E-2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1.3055555555555556E-2</v>
      </c>
      <c r="J8" s="24">
        <f t="shared" si="3"/>
        <v>1.3055555555555556E-2</v>
      </c>
      <c r="K8" s="22">
        <f t="shared" si="4"/>
        <v>1.3055555555555556E-2</v>
      </c>
      <c r="L8" s="22">
        <f t="shared" si="5"/>
        <v>1.3055555555555556E-2</v>
      </c>
      <c r="M8" s="224">
        <f t="shared" si="6"/>
        <v>1.3055555555555556E-2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8826.6666666666661</v>
      </c>
      <c r="S8" s="222">
        <f>IF($B$81=0,0,(SUMIF($N$6:$N$28,$U8,L$6:L$28)+SUMIF($N$91:$N$118,$U8,L$91:L$118))*$I$83*Poor!$B$81/$B$81)</f>
        <v>8826.6666666666661</v>
      </c>
      <c r="T8" s="222">
        <f>IF($B$81=0,0,(SUMIF($N$6:$N$28,$U8,M$6:M$28)+SUMIF($N$91:$N$118,$U8,M$91:M$118))*$I$83*Poor!$B$81/$B$81)</f>
        <v>8959.7785906486897</v>
      </c>
      <c r="U8" s="223">
        <v>2</v>
      </c>
      <c r="V8" s="56"/>
      <c r="W8" s="115"/>
      <c r="X8" s="118">
        <f>Poor!X8</f>
        <v>1</v>
      </c>
      <c r="Y8" s="183">
        <f t="shared" si="9"/>
        <v>5.2222222222222225E-2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5.2222222222222225E-2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1.3055555555555556E-2</v>
      </c>
      <c r="AJ8" s="120">
        <f t="shared" si="14"/>
        <v>2.6111111111111113E-2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0.29831964952855361</v>
      </c>
      <c r="J9" s="24">
        <f t="shared" si="3"/>
        <v>4.6596453538510822E-2</v>
      </c>
      <c r="K9" s="22">
        <f t="shared" si="4"/>
        <v>6.1736835082725483E-2</v>
      </c>
      <c r="L9" s="22">
        <f t="shared" si="5"/>
        <v>6.1736835082725483E-2</v>
      </c>
      <c r="M9" s="224">
        <f t="shared" si="6"/>
        <v>4.6596453538510822E-2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1557.6299831957979</v>
      </c>
      <c r="S9" s="222">
        <f>IF($B$81=0,0,(SUMIF($N$6:$N$28,$U9,L$6:L$28)+SUMIF($N$91:$N$118,$U9,L$91:L$118))*$I$83*Poor!$B$81/$B$81)</f>
        <v>1557.6299831957979</v>
      </c>
      <c r="T9" s="222">
        <f>IF($B$81=0,0,(SUMIF($N$6:$N$28,$U9,M$6:M$28)+SUMIF($N$91:$N$118,$U9,M$91:M$118))*$I$83*Poor!$B$81/$B$81)</f>
        <v>1557.6299831957979</v>
      </c>
      <c r="U9" s="223">
        <v>3</v>
      </c>
      <c r="V9" s="56"/>
      <c r="W9" s="115"/>
      <c r="X9" s="118">
        <f>Poor!X9</f>
        <v>1</v>
      </c>
      <c r="Y9" s="183">
        <f t="shared" si="9"/>
        <v>0.18638581415404329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0.18638581415404329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4.6596453538510822E-2</v>
      </c>
      <c r="AJ9" s="120">
        <f t="shared" si="14"/>
        <v>9.3192907077021644E-2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1</v>
      </c>
      <c r="H10" s="24">
        <f t="shared" si="1"/>
        <v>1</v>
      </c>
      <c r="I10" s="22">
        <f t="shared" si="2"/>
        <v>1.9569062978117776E-2</v>
      </c>
      <c r="J10" s="24">
        <f t="shared" si="3"/>
        <v>2.2479582240082001E-2</v>
      </c>
      <c r="K10" s="22">
        <f t="shared" si="4"/>
        <v>2.230452339441381E-2</v>
      </c>
      <c r="L10" s="22">
        <f t="shared" si="5"/>
        <v>2.230452339441381E-2</v>
      </c>
      <c r="M10" s="224">
        <f t="shared" si="6"/>
        <v>2.2479582240082001E-2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8.9918328960328003E-2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8.9918328960328003E-2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2.2479582240082001E-2</v>
      </c>
      <c r="AJ10" s="120">
        <f t="shared" si="14"/>
        <v>4.4959164480164002E-2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1</v>
      </c>
      <c r="H11" s="24">
        <f t="shared" si="1"/>
        <v>1</v>
      </c>
      <c r="I11" s="22">
        <f t="shared" si="2"/>
        <v>0.14410767123287671</v>
      </c>
      <c r="J11" s="24">
        <f t="shared" si="3"/>
        <v>3.3155269143022074E-2</v>
      </c>
      <c r="K11" s="22">
        <f t="shared" si="4"/>
        <v>3.9828717310087171E-2</v>
      </c>
      <c r="L11" s="22">
        <f t="shared" si="5"/>
        <v>3.9828717310087171E-2</v>
      </c>
      <c r="M11" s="224">
        <f t="shared" si="6"/>
        <v>3.3155269143022074E-2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17714.285714285714</v>
      </c>
      <c r="S11" s="222">
        <f>IF($B$81=0,0,(SUMIF($N$6:$N$28,$U11,L$6:L$28)+SUMIF($N$91:$N$118,$U11,L$91:L$118))*$I$83*Poor!$B$81/$B$81)</f>
        <v>17714.285714285714</v>
      </c>
      <c r="T11" s="222">
        <f>IF($B$81=0,0,(SUMIF($N$6:$N$28,$U11,M$6:M$28)+SUMIF($N$91:$N$118,$U11,M$91:M$118))*$I$83*Poor!$B$81/$B$81)</f>
        <v>17685.030346377578</v>
      </c>
      <c r="U11" s="223">
        <v>5</v>
      </c>
      <c r="V11" s="56"/>
      <c r="W11" s="115"/>
      <c r="X11" s="118">
        <f>Poor!X11</f>
        <v>1</v>
      </c>
      <c r="Y11" s="183">
        <f t="shared" si="9"/>
        <v>0.1326210765720883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0.1326210765720883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3.3155269143022074E-2</v>
      </c>
      <c r="AJ11" s="120">
        <f t="shared" si="14"/>
        <v>6.6310538286044149E-2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1</v>
      </c>
      <c r="H12" s="24">
        <f t="shared" si="1"/>
        <v>1</v>
      </c>
      <c r="I12" s="22">
        <f t="shared" si="2"/>
        <v>3.699057107276285E-3</v>
      </c>
      <c r="J12" s="24">
        <f t="shared" si="3"/>
        <v>3.2658918137476933E-3</v>
      </c>
      <c r="K12" s="22">
        <f t="shared" si="4"/>
        <v>3.2919453833837394E-3</v>
      </c>
      <c r="L12" s="22">
        <f t="shared" si="5"/>
        <v>3.2919453833837394E-3</v>
      </c>
      <c r="M12" s="224">
        <f t="shared" si="6"/>
        <v>3.2658918137476933E-3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69.17381228253457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68.067098431320673</v>
      </c>
      <c r="U12" s="223">
        <v>6</v>
      </c>
      <c r="V12" s="56"/>
      <c r="W12" s="117"/>
      <c r="X12" s="118"/>
      <c r="Y12" s="183">
        <f t="shared" si="9"/>
        <v>1.3063567254990773E-2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8.7525900608438189E-3</v>
      </c>
      <c r="AF12" s="122">
        <f>1-SUM(Z12,AB12,AD12)</f>
        <v>0.32999999999999996</v>
      </c>
      <c r="AG12" s="121">
        <f>$M12*AF12*4</f>
        <v>4.3109771941469543E-3</v>
      </c>
      <c r="AH12" s="123">
        <f t="shared" si="12"/>
        <v>1</v>
      </c>
      <c r="AI12" s="183">
        <f t="shared" si="13"/>
        <v>3.2658918137476933E-3</v>
      </c>
      <c r="AJ12" s="120">
        <f t="shared" si="14"/>
        <v>0</v>
      </c>
      <c r="AK12" s="119">
        <f t="shared" si="15"/>
        <v>6.5317836274953866E-3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1</v>
      </c>
      <c r="H13" s="24">
        <f t="shared" si="1"/>
        <v>1</v>
      </c>
      <c r="I13" s="22">
        <f t="shared" si="2"/>
        <v>4.1629603273438896E-4</v>
      </c>
      <c r="J13" s="24">
        <f t="shared" si="3"/>
        <v>4.1629603273438896E-4</v>
      </c>
      <c r="K13" s="22">
        <f t="shared" si="4"/>
        <v>4.1629603273438896E-4</v>
      </c>
      <c r="L13" s="22">
        <f t="shared" si="5"/>
        <v>4.1629603273438896E-4</v>
      </c>
      <c r="M13" s="225">
        <f t="shared" si="6"/>
        <v>4.1629603273438896E-4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48457.142857142855</v>
      </c>
      <c r="S13" s="222">
        <f>IF($B$81=0,0,(SUMIF($N$6:$N$28,$U13,L$6:L$28)+SUMIF($N$91:$N$118,$U13,L$91:L$118))*$I$83*Poor!$B$81/$B$81)</f>
        <v>48457.142857142855</v>
      </c>
      <c r="T13" s="222">
        <f>IF($B$81=0,0,(SUMIF($N$6:$N$28,$U13,M$6:M$28)+SUMIF($N$91:$N$118,$U13,M$91:M$118))*$I$83*Poor!$B$81/$B$81)</f>
        <v>48457.142857142855</v>
      </c>
      <c r="U13" s="223">
        <v>7</v>
      </c>
      <c r="V13" s="56"/>
      <c r="W13" s="110"/>
      <c r="X13" s="118"/>
      <c r="Y13" s="183">
        <f t="shared" si="9"/>
        <v>1.6651841309375558E-3</v>
      </c>
      <c r="Z13" s="156">
        <f>Poor!Z13</f>
        <v>1</v>
      </c>
      <c r="AA13" s="121">
        <f>$M13*Z13*4</f>
        <v>1.6651841309375558E-3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4.1629603273438896E-4</v>
      </c>
      <c r="AJ13" s="120">
        <f t="shared" si="14"/>
        <v>8.3259206546877791E-4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1</v>
      </c>
      <c r="F14" s="22"/>
      <c r="H14" s="24">
        <f t="shared" si="1"/>
        <v>1</v>
      </c>
      <c r="I14" s="22">
        <f t="shared" si="2"/>
        <v>1.7969498309909269E-2</v>
      </c>
      <c r="J14" s="24">
        <f>IF(I$32&lt;=1+I131,I14,B14*H14+J$33*(I14-B14*H14))</f>
        <v>1.7969498309909269E-2</v>
      </c>
      <c r="K14" s="22">
        <f t="shared" si="4"/>
        <v>1.7969498309909269E-2</v>
      </c>
      <c r="L14" s="22">
        <f t="shared" si="5"/>
        <v>1.7969498309909269E-2</v>
      </c>
      <c r="M14" s="225">
        <f t="shared" si="6"/>
        <v>1.7969498309909269E-2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22925.714285714286</v>
      </c>
      <c r="S14" s="222">
        <f>IF($B$81=0,0,(SUMIF($N$6:$N$28,$U14,L$6:L$28)+SUMIF($N$91:$N$118,$U14,L$91:L$118))*$I$83*Poor!$B$81/$B$81)</f>
        <v>22925.714285714286</v>
      </c>
      <c r="T14" s="222">
        <f>IF($B$81=0,0,(SUMIF($N$6:$N$28,$U14,M$6:M$28)+SUMIF($N$91:$N$118,$U14,M$91:M$118))*$I$83*Poor!$B$81/$B$81)</f>
        <v>22925.714285714286</v>
      </c>
      <c r="U14" s="223">
        <v>8</v>
      </c>
      <c r="V14" s="56"/>
      <c r="W14" s="110"/>
      <c r="X14" s="118"/>
      <c r="Y14" s="183">
        <f>M14*4</f>
        <v>7.1877993239637075E-2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7.1877993239637075E-2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1.7969498309909269E-2</v>
      </c>
      <c r="AJ14" s="120">
        <f t="shared" si="14"/>
        <v>3.5938996619818538E-2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952.38095238095241</v>
      </c>
      <c r="S15" s="222">
        <f>IF($B$81=0,0,(SUMIF($N$6:$N$28,$U15,L$6:L$28)+SUMIF($N$91:$N$118,$U15,L$91:L$118))*$I$83*Poor!$B$81/$B$81)</f>
        <v>952.38095238095241</v>
      </c>
      <c r="T15" s="222">
        <f>IF($B$81=0,0,(SUMIF($N$6:$N$28,$U15,M$6:M$28)+SUMIF($N$91:$N$118,$U15,M$91:M$118))*$I$83*Poor!$B$81/$B$81)</f>
        <v>952.38095238095241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1</v>
      </c>
      <c r="F16" s="22"/>
      <c r="H16" s="24">
        <f t="shared" si="1"/>
        <v>1</v>
      </c>
      <c r="I16" s="22">
        <f t="shared" si="2"/>
        <v>9.2519124710905534E-4</v>
      </c>
      <c r="J16" s="24">
        <f>IF(I$32&lt;=1+I131,I16,B16*H16+J$33*(I16-B16*H16))</f>
        <v>7.6666131502616008E-4</v>
      </c>
      <c r="K16" s="22">
        <f t="shared" si="4"/>
        <v>7.7619640633339265E-4</v>
      </c>
      <c r="L16" s="22">
        <f t="shared" si="5"/>
        <v>7.7619640633339265E-4</v>
      </c>
      <c r="M16" s="224">
        <f t="shared" si="6"/>
        <v>7.6666131502616008E-4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3.0666452601046403E-3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3.0666452601046403E-3</v>
      </c>
      <c r="AH16" s="123">
        <f t="shared" si="12"/>
        <v>1</v>
      </c>
      <c r="AI16" s="183">
        <f t="shared" si="13"/>
        <v>7.6666131502616008E-4</v>
      </c>
      <c r="AJ16" s="120">
        <f t="shared" si="14"/>
        <v>0</v>
      </c>
      <c r="AK16" s="119">
        <f t="shared" si="15"/>
        <v>1.5333226300523202E-3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1</v>
      </c>
      <c r="F17" s="22"/>
      <c r="H17" s="24">
        <f t="shared" si="1"/>
        <v>1</v>
      </c>
      <c r="I17" s="22">
        <f t="shared" si="2"/>
        <v>3.8732182885607546E-3</v>
      </c>
      <c r="J17" s="24">
        <f t="shared" ref="J17:J25" si="17">IF(I$32&lt;=1+I131,I17,B17*H17+J$33*(I17-B17*H17))</f>
        <v>3.7015062377074078E-3</v>
      </c>
      <c r="K17" s="22">
        <f t="shared" si="4"/>
        <v>3.7118341932040563E-3</v>
      </c>
      <c r="L17" s="22">
        <f t="shared" si="5"/>
        <v>3.7118341932040563E-3</v>
      </c>
      <c r="M17" s="225">
        <f t="shared" si="6"/>
        <v>3.7015062377074078E-3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1.4806024950829631E-2</v>
      </c>
      <c r="Z17" s="156">
        <f>Poor!Z17</f>
        <v>0.29409999999999997</v>
      </c>
      <c r="AA17" s="121">
        <f t="shared" si="16"/>
        <v>4.3544519380389942E-3</v>
      </c>
      <c r="AB17" s="156">
        <f>Poor!AB17</f>
        <v>0.17649999999999999</v>
      </c>
      <c r="AC17" s="121">
        <f t="shared" si="7"/>
        <v>2.6132634038214296E-3</v>
      </c>
      <c r="AD17" s="156">
        <f>Poor!AD17</f>
        <v>0.23530000000000001</v>
      </c>
      <c r="AE17" s="121">
        <f t="shared" si="8"/>
        <v>3.4838576709302124E-3</v>
      </c>
      <c r="AF17" s="122">
        <f t="shared" si="10"/>
        <v>0.29410000000000003</v>
      </c>
      <c r="AG17" s="121">
        <f t="shared" si="11"/>
        <v>4.3544519380389951E-3</v>
      </c>
      <c r="AH17" s="123">
        <f t="shared" si="12"/>
        <v>1</v>
      </c>
      <c r="AI17" s="183">
        <f t="shared" si="13"/>
        <v>3.7015062377074078E-3</v>
      </c>
      <c r="AJ17" s="120">
        <f t="shared" si="14"/>
        <v>3.4838576709302119E-3</v>
      </c>
      <c r="AK17" s="119">
        <f t="shared" si="15"/>
        <v>3.9191548044846033E-3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2.4844333748443334E-3</v>
      </c>
      <c r="J18" s="24">
        <f t="shared" si="17"/>
        <v>2.4844333748443334E-3</v>
      </c>
      <c r="K18" s="22">
        <f t="shared" ref="K18:K25" si="21">B18</f>
        <v>2.4844333748443334E-3</v>
      </c>
      <c r="L18" s="22">
        <f t="shared" ref="L18:L25" si="22">IF(K18="","",K18*H18)</f>
        <v>2.4844333748443334E-3</v>
      </c>
      <c r="M18" s="225">
        <f t="shared" ref="M18:M25" si="23">J18</f>
        <v>2.4844333748443334E-3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1875.2040370549289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1</v>
      </c>
      <c r="F19" s="22"/>
      <c r="H19" s="24">
        <f t="shared" si="19"/>
        <v>1</v>
      </c>
      <c r="I19" s="22">
        <f t="shared" si="20"/>
        <v>1.0926288323548597E-2</v>
      </c>
      <c r="J19" s="24">
        <f t="shared" si="17"/>
        <v>4.415992446011029E-3</v>
      </c>
      <c r="K19" s="22">
        <f t="shared" si="21"/>
        <v>4.8075668623613821E-3</v>
      </c>
      <c r="L19" s="22">
        <f t="shared" si="22"/>
        <v>4.8075668623613821E-3</v>
      </c>
      <c r="M19" s="225">
        <f t="shared" si="23"/>
        <v>4.415992446011029E-3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7593.142857142856</v>
      </c>
      <c r="S20" s="222">
        <f>IF($B$81=0,0,(SUMIF($N$6:$N$28,$U20,L$6:L$28)+SUMIF($N$91:$N$118,$U20,L$91:L$118))*$I$83*Poor!$B$81/$B$81)</f>
        <v>7593.142857142856</v>
      </c>
      <c r="T20" s="222">
        <f>IF($B$81=0,0,(SUMIF($N$6:$N$28,$U20,M$6:M$28)+SUMIF($N$91:$N$118,$U20,M$91:M$118))*$I$83*Poor!$B$81/$B$81)</f>
        <v>7593.142857142856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4.9366353625763561E-3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4.9366353625763561E-3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5085.7142857142853</v>
      </c>
      <c r="S21" s="222">
        <f>IF($B$81=0,0,(SUMIF($N$6:$N$28,$U21,L$6:L$28)+SUMIF($N$91:$N$118,$U21,L$91:L$118))*$I$83*Poor!$B$81/$B$81)</f>
        <v>5085.7142857142853</v>
      </c>
      <c r="T21" s="222">
        <f>IF($B$81=0,0,(SUMIF($N$6:$N$28,$U21,M$6:M$28)+SUMIF($N$91:$N$118,$U21,M$91:M$118))*$I$83*Poor!$B$81/$B$81)</f>
        <v>5085.7142857142853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117406.32837469099</v>
      </c>
      <c r="S23" s="179">
        <f>SUM(S7:S22)</f>
        <v>117406.32837469099</v>
      </c>
      <c r="T23" s="179">
        <f>SUM(T7:T22)</f>
        <v>117204.68727424336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25222.651681256481</v>
      </c>
      <c r="S24" s="41">
        <f>IF($B$81=0,0,(SUM(($B$70*$H$70))+((1-$D$29)*$I$83))*Poor!$B$81/$B$81)</f>
        <v>25222.651681256481</v>
      </c>
      <c r="T24" s="41">
        <f>IF($B$81=0,0,(SUM(($B$70*$H$70))+((1-$D$29)*$I$83))*Poor!$B$81/$B$81)</f>
        <v>25222.651681256481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39598.873903478685</v>
      </c>
      <c r="S25" s="41">
        <f>IF($B$81=0,0,(SUM(($B$70*$H$70),($B$71*$H$71))+((1-$D$29)*$I$83))*Poor!$B$81/$B$81)</f>
        <v>39598.873903478685</v>
      </c>
      <c r="T25" s="41">
        <f>IF($B$81=0,0,(SUM(($B$70*$H$70),($B$71*$H$71))+((1-$D$29)*$I$83))*Poor!$B$81/$B$81)</f>
        <v>39598.873903478685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66186.873903478685</v>
      </c>
      <c r="S26" s="41">
        <f>IF($B$81=0,0,(SUM(($B$70*$H$70),($B$71*$H$71),($B$72*$H$72))+((1-$D$29)*$I$83))*Poor!$B$81/$B$81)</f>
        <v>66186.873903478685</v>
      </c>
      <c r="T26" s="41">
        <f>IF($B$81=0,0,(SUM(($B$70*$H$70),($B$71*$H$71),($B$72*$H$72))+((1-$D$29)*$I$83))*Poor!$B$81/$B$81)</f>
        <v>66186.873903478685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5.4390740258758466E-2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5.4390740258758466E-2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0.21756296103503386</v>
      </c>
      <c r="Z27" s="156">
        <f>Poor!Z27</f>
        <v>0.25</v>
      </c>
      <c r="AA27" s="121">
        <f t="shared" si="16"/>
        <v>5.4390740258758466E-2</v>
      </c>
      <c r="AB27" s="156">
        <f>Poor!AB27</f>
        <v>0.25</v>
      </c>
      <c r="AC27" s="121">
        <f t="shared" si="7"/>
        <v>5.4390740258758466E-2</v>
      </c>
      <c r="AD27" s="156">
        <f>Poor!AD27</f>
        <v>0.25</v>
      </c>
      <c r="AE27" s="121">
        <f t="shared" si="8"/>
        <v>5.4390740258758466E-2</v>
      </c>
      <c r="AF27" s="122">
        <f t="shared" si="10"/>
        <v>0.25</v>
      </c>
      <c r="AG27" s="121">
        <f t="shared" si="11"/>
        <v>5.4390740258758466E-2</v>
      </c>
      <c r="AH27" s="123">
        <f t="shared" si="12"/>
        <v>1</v>
      </c>
      <c r="AI27" s="183">
        <f t="shared" si="13"/>
        <v>5.4390740258758466E-2</v>
      </c>
      <c r="AJ27" s="120">
        <f t="shared" si="14"/>
        <v>5.4390740258758466E-2</v>
      </c>
      <c r="AK27" s="119">
        <f t="shared" si="15"/>
        <v>5.4390740258758466E-2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0.26035931281724956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0.26035931281724956</v>
      </c>
      <c r="N29" s="229"/>
      <c r="P29" s="22"/>
      <c r="V29" s="56"/>
      <c r="W29" s="110"/>
      <c r="X29" s="118"/>
      <c r="Y29" s="183">
        <f t="shared" si="9"/>
        <v>1.0414372512689982</v>
      </c>
      <c r="Z29" s="156">
        <f>Poor!Z29</f>
        <v>0.25</v>
      </c>
      <c r="AA29" s="121">
        <f t="shared" si="16"/>
        <v>0.26035931281724956</v>
      </c>
      <c r="AB29" s="156">
        <f>Poor!AB29</f>
        <v>0.25</v>
      </c>
      <c r="AC29" s="121">
        <f t="shared" si="7"/>
        <v>0.26035931281724956</v>
      </c>
      <c r="AD29" s="156">
        <f>Poor!AD29</f>
        <v>0.25</v>
      </c>
      <c r="AE29" s="121">
        <f t="shared" si="8"/>
        <v>0.26035931281724956</v>
      </c>
      <c r="AF29" s="122">
        <f t="shared" si="10"/>
        <v>0.25</v>
      </c>
      <c r="AG29" s="121">
        <f t="shared" si="11"/>
        <v>0.26035931281724956</v>
      </c>
      <c r="AH29" s="123">
        <f t="shared" si="12"/>
        <v>1</v>
      </c>
      <c r="AI29" s="183">
        <f t="shared" si="13"/>
        <v>0.26035931281724956</v>
      </c>
      <c r="AJ29" s="120">
        <f t="shared" si="14"/>
        <v>0.26035931281724956</v>
      </c>
      <c r="AK29" s="119">
        <f t="shared" si="15"/>
        <v>0.26035931281724956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6.9188975333407541</v>
      </c>
      <c r="J30" s="231">
        <f>IF(I$32&lt;=1,I30,1-SUM(J6:J29))</f>
        <v>0.28303640188905765</v>
      </c>
      <c r="K30" s="22">
        <f t="shared" si="4"/>
        <v>0.63059345561288027</v>
      </c>
      <c r="L30" s="22">
        <f>IF(L124=L119,0,IF(K30="",0,(L119-L124)/(B119-B124)*K30))</f>
        <v>0.63059345561288027</v>
      </c>
      <c r="M30" s="175">
        <f t="shared" si="6"/>
        <v>0.28303640188905765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1.1321456075562306</v>
      </c>
      <c r="Z30" s="122">
        <f>IF($Y30=0,0,AA30/($Y$30))</f>
        <v>3.0623758337410548E-2</v>
      </c>
      <c r="AA30" s="187">
        <f>IF(AA79*4/$I$84+SUM(AA6:AA29)&lt;1,AA79*4/$I$84,1-SUM(AA6:AA29))</f>
        <v>3.467055348856285E-2</v>
      </c>
      <c r="AB30" s="122">
        <f>IF($Y30=0,0,AC30/($Y$30))</f>
        <v>0.37746591248558764</v>
      </c>
      <c r="AC30" s="187">
        <f>IF(AC79*4/$I$84+SUM(AC6:AC29)&lt;1,AC79*4/$I$84,1-SUM(AC6:AC29))</f>
        <v>0.42734637482276261</v>
      </c>
      <c r="AD30" s="122">
        <f>IF($Y30=0,0,AE30/($Y$30))</f>
        <v>0.39304029167271026</v>
      </c>
      <c r="AE30" s="187">
        <f>IF(AE79*4/$I$84+SUM(AE6:AE29)&lt;1,AE79*4/$I$84,1-SUM(AE6:AE29))</f>
        <v>0.44497883980987862</v>
      </c>
      <c r="AF30" s="122">
        <f>IF($Y30=0,0,AG30/($Y$30))</f>
        <v>0.24069172935886632</v>
      </c>
      <c r="AG30" s="187">
        <f>IF(AG79*4/$I$84+SUM(AG6:AG29)&lt;1,AG79*4/$I$84,1-SUM(AG6:AG29))</f>
        <v>0.27249808416875354</v>
      </c>
      <c r="AH30" s="123">
        <f t="shared" si="12"/>
        <v>1.0418216918545748</v>
      </c>
      <c r="AI30" s="183">
        <f t="shared" si="13"/>
        <v>0.29487346307248941</v>
      </c>
      <c r="AJ30" s="120">
        <f t="shared" si="14"/>
        <v>0.23100846415566273</v>
      </c>
      <c r="AK30" s="119">
        <f t="shared" si="15"/>
        <v>0.35873846198931608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-0.36430021441722849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7.9142320502037036</v>
      </c>
      <c r="J32" s="17"/>
      <c r="L32" s="22">
        <f>SUM(L6:L30)</f>
        <v>1.3643002144172285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3.952651755266273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-6.3996117299050276E-2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10666.666666666666</v>
      </c>
      <c r="J37" s="38">
        <f>J91*I$83</f>
        <v>12085.328156398733</v>
      </c>
      <c r="K37" s="40">
        <f>(B37/B$65)</f>
        <v>0.12293738389247078</v>
      </c>
      <c r="L37" s="22">
        <f t="shared" ref="L37" si="28">(K37*H37)</f>
        <v>0.12293738389247078</v>
      </c>
      <c r="M37" s="24">
        <f>J37/B$65</f>
        <v>0.1238115522524731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12085.328156398733</v>
      </c>
      <c r="AH37" s="123">
        <f>SUM(Z37,AB37,AD37,AF37)</f>
        <v>1</v>
      </c>
      <c r="AI37" s="112">
        <f>SUM(AA37,AC37,AE37,AG37)</f>
        <v>12085.328156398733</v>
      </c>
      <c r="AJ37" s="148">
        <f>(AA37+AC37)</f>
        <v>0</v>
      </c>
      <c r="AK37" s="147">
        <f>(AE37+AG37)</f>
        <v>12085.328156398733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4233.333333333333</v>
      </c>
      <c r="J38" s="38">
        <f t="shared" ref="J38:J64" si="32">J92*I$83</f>
        <v>2389.073396681646</v>
      </c>
      <c r="K38" s="40">
        <f t="shared" ref="K38:K64" si="33">(B38/B$65)</f>
        <v>2.5611954977598078E-2</v>
      </c>
      <c r="L38" s="22">
        <f t="shared" ref="L38:L64" si="34">(K38*H38)</f>
        <v>2.5611954977598078E-2</v>
      </c>
      <c r="M38" s="24">
        <f t="shared" ref="M38:M64" si="35">J38/B$65</f>
        <v>2.4475536109595054E-2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2389.073396681646</v>
      </c>
      <c r="AH38" s="123">
        <f t="shared" ref="AH38:AI58" si="37">SUM(Z38,AB38,AD38,AF38)</f>
        <v>1</v>
      </c>
      <c r="AI38" s="112">
        <f t="shared" si="37"/>
        <v>2389.073396681646</v>
      </c>
      <c r="AJ38" s="148">
        <f t="shared" ref="AJ38:AJ64" si="38">(AA38+AC38)</f>
        <v>0</v>
      </c>
      <c r="AK38" s="147">
        <f t="shared" ref="AK38:AK64" si="39">(AE38+AG38)</f>
        <v>2389.073396681646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533.33333333333337</v>
      </c>
      <c r="J39" s="38">
        <f t="shared" si="32"/>
        <v>533.33333333333337</v>
      </c>
      <c r="K39" s="40">
        <f t="shared" si="33"/>
        <v>5.463883728554257E-3</v>
      </c>
      <c r="L39" s="22">
        <f t="shared" si="34"/>
        <v>5.463883728554257E-3</v>
      </c>
      <c r="M39" s="24">
        <f t="shared" si="35"/>
        <v>5.463883728554257E-3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533.33333333333337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533.33333333333337</v>
      </c>
      <c r="AJ39" s="148">
        <f t="shared" si="38"/>
        <v>533.33333333333337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466.66666666666669</v>
      </c>
      <c r="J40" s="38">
        <f t="shared" si="32"/>
        <v>466.66666666666674</v>
      </c>
      <c r="K40" s="40">
        <f t="shared" si="33"/>
        <v>4.7808982624849752E-3</v>
      </c>
      <c r="L40" s="22">
        <f t="shared" si="34"/>
        <v>4.7808982624849752E-3</v>
      </c>
      <c r="M40" s="24">
        <f t="shared" si="35"/>
        <v>4.7808982624849752E-3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466.66666666666674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466.66666666666674</v>
      </c>
      <c r="AJ40" s="148">
        <f t="shared" si="38"/>
        <v>466.66666666666674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975.329774190796</v>
      </c>
      <c r="K41" s="40">
        <f t="shared" si="33"/>
        <v>9.3910501584526292E-3</v>
      </c>
      <c r="L41" s="22">
        <f t="shared" si="34"/>
        <v>9.3910501584526292E-3</v>
      </c>
      <c r="M41" s="24">
        <f t="shared" si="35"/>
        <v>9.9920409059542272E-3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975.329774190796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975.329774190796</v>
      </c>
      <c r="AJ41" s="148">
        <f t="shared" si="38"/>
        <v>975.329774190796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5903.3333333333339</v>
      </c>
      <c r="J42" s="38">
        <f t="shared" si="32"/>
        <v>5811.1203365007486</v>
      </c>
      <c r="K42" s="40">
        <f t="shared" si="33"/>
        <v>5.9590481914544864E-2</v>
      </c>
      <c r="L42" s="22">
        <f t="shared" si="34"/>
        <v>5.9590481914544864E-2</v>
      </c>
      <c r="M42" s="24">
        <f t="shared" si="35"/>
        <v>5.9533660971144708E-2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1452.7800841251872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2905.5601682503743</v>
      </c>
      <c r="AF42" s="122">
        <f t="shared" si="29"/>
        <v>0.25</v>
      </c>
      <c r="AG42" s="147">
        <f t="shared" si="36"/>
        <v>1452.7800841251872</v>
      </c>
      <c r="AH42" s="123">
        <f t="shared" si="37"/>
        <v>1</v>
      </c>
      <c r="AI42" s="112">
        <f t="shared" si="37"/>
        <v>5811.1203365007486</v>
      </c>
      <c r="AJ42" s="148">
        <f t="shared" si="38"/>
        <v>1452.7800841251872</v>
      </c>
      <c r="AK42" s="147">
        <f t="shared" si="39"/>
        <v>4358.3402523755612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886.66343108254193</v>
      </c>
      <c r="K43" s="40">
        <f t="shared" si="33"/>
        <v>8.5373183258660272E-3</v>
      </c>
      <c r="L43" s="22">
        <f t="shared" si="34"/>
        <v>8.5373183258660272E-3</v>
      </c>
      <c r="M43" s="24">
        <f t="shared" si="35"/>
        <v>9.0836735508674805E-3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221.66585777063548</v>
      </c>
      <c r="AB43" s="156">
        <f>Poor!AB43</f>
        <v>0.25</v>
      </c>
      <c r="AC43" s="147">
        <f t="shared" si="41"/>
        <v>221.66585777063548</v>
      </c>
      <c r="AD43" s="156">
        <f>Poor!AD43</f>
        <v>0.25</v>
      </c>
      <c r="AE43" s="147">
        <f t="shared" si="42"/>
        <v>221.66585777063548</v>
      </c>
      <c r="AF43" s="122">
        <f t="shared" si="29"/>
        <v>0.25</v>
      </c>
      <c r="AG43" s="147">
        <f t="shared" si="36"/>
        <v>221.66585777063548</v>
      </c>
      <c r="AH43" s="123">
        <f t="shared" si="37"/>
        <v>1</v>
      </c>
      <c r="AI43" s="112">
        <f t="shared" si="37"/>
        <v>886.66343108254193</v>
      </c>
      <c r="AJ43" s="148">
        <f t="shared" si="38"/>
        <v>443.33171554127097</v>
      </c>
      <c r="AK43" s="147">
        <f t="shared" si="39"/>
        <v>443.33171554127097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99.306304281244692</v>
      </c>
      <c r="K44" s="40">
        <f t="shared" si="33"/>
        <v>9.5617965249699495E-4</v>
      </c>
      <c r="L44" s="22">
        <f t="shared" si="34"/>
        <v>9.5617965249699495E-4</v>
      </c>
      <c r="M44" s="24">
        <f t="shared" si="35"/>
        <v>1.0173714376971578E-3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24.826576070311173</v>
      </c>
      <c r="AB44" s="156">
        <f>Poor!AB44</f>
        <v>0.25</v>
      </c>
      <c r="AC44" s="147">
        <f t="shared" si="41"/>
        <v>24.826576070311173</v>
      </c>
      <c r="AD44" s="156">
        <f>Poor!AD44</f>
        <v>0.25</v>
      </c>
      <c r="AE44" s="147">
        <f t="shared" si="42"/>
        <v>24.826576070311173</v>
      </c>
      <c r="AF44" s="122">
        <f t="shared" si="29"/>
        <v>0.25</v>
      </c>
      <c r="AG44" s="147">
        <f t="shared" si="36"/>
        <v>24.826576070311173</v>
      </c>
      <c r="AH44" s="123">
        <f t="shared" si="37"/>
        <v>1</v>
      </c>
      <c r="AI44" s="112">
        <f t="shared" si="37"/>
        <v>99.306304281244692</v>
      </c>
      <c r="AJ44" s="148">
        <f t="shared" si="38"/>
        <v>49.653152140622346</v>
      </c>
      <c r="AK44" s="147">
        <f t="shared" si="39"/>
        <v>49.653152140622346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30.146556656806428</v>
      </c>
      <c r="K46" s="40">
        <f t="shared" si="33"/>
        <v>2.9026882307944487E-4</v>
      </c>
      <c r="L46" s="22">
        <f t="shared" si="34"/>
        <v>2.9026882307944487E-4</v>
      </c>
      <c r="M46" s="24">
        <f t="shared" si="35"/>
        <v>3.0884490072949437E-4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7.5366391642016071</v>
      </c>
      <c r="AB46" s="156">
        <f>Poor!AB46</f>
        <v>0.25</v>
      </c>
      <c r="AC46" s="147">
        <f t="shared" si="41"/>
        <v>7.5366391642016071</v>
      </c>
      <c r="AD46" s="156">
        <f>Poor!AD46</f>
        <v>0.25</v>
      </c>
      <c r="AE46" s="147">
        <f t="shared" si="42"/>
        <v>7.5366391642016071</v>
      </c>
      <c r="AF46" s="122">
        <f t="shared" si="29"/>
        <v>0.25</v>
      </c>
      <c r="AG46" s="147">
        <f t="shared" si="36"/>
        <v>7.5366391642016071</v>
      </c>
      <c r="AH46" s="123">
        <f t="shared" si="37"/>
        <v>1</v>
      </c>
      <c r="AI46" s="112">
        <f t="shared" si="37"/>
        <v>30.146556656806428</v>
      </c>
      <c r="AJ46" s="148">
        <f t="shared" si="38"/>
        <v>15.073278328403214</v>
      </c>
      <c r="AK46" s="147">
        <f t="shared" si="39"/>
        <v>15.073278328403214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8.86663431082542</v>
      </c>
      <c r="K48" s="40">
        <f t="shared" si="33"/>
        <v>8.5373183258660265E-5</v>
      </c>
      <c r="L48" s="22">
        <f t="shared" si="34"/>
        <v>8.5373183258660265E-5</v>
      </c>
      <c r="M48" s="24">
        <f t="shared" si="35"/>
        <v>9.0836735508674808E-5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2.216658577706355</v>
      </c>
      <c r="AB48" s="156">
        <f>Poor!AB48</f>
        <v>0.25</v>
      </c>
      <c r="AC48" s="147">
        <f t="shared" si="41"/>
        <v>2.216658577706355</v>
      </c>
      <c r="AD48" s="156">
        <f>Poor!AD48</f>
        <v>0.25</v>
      </c>
      <c r="AE48" s="147">
        <f t="shared" si="42"/>
        <v>2.216658577706355</v>
      </c>
      <c r="AF48" s="122">
        <f t="shared" si="29"/>
        <v>0.25</v>
      </c>
      <c r="AG48" s="147">
        <f t="shared" si="36"/>
        <v>2.216658577706355</v>
      </c>
      <c r="AH48" s="123">
        <f t="shared" si="37"/>
        <v>1</v>
      </c>
      <c r="AI48" s="112">
        <f t="shared" si="37"/>
        <v>8.86663431082542</v>
      </c>
      <c r="AJ48" s="148">
        <f t="shared" si="38"/>
        <v>4.43331715541271</v>
      </c>
      <c r="AK48" s="147">
        <f t="shared" si="39"/>
        <v>4.43331715541271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28.373229794641343</v>
      </c>
      <c r="K49" s="40">
        <f t="shared" si="33"/>
        <v>2.7319418642771288E-4</v>
      </c>
      <c r="L49" s="22">
        <f t="shared" si="34"/>
        <v>2.7319418642771288E-4</v>
      </c>
      <c r="M49" s="24">
        <f t="shared" si="35"/>
        <v>2.906775536277594E-4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7.0933074486603358</v>
      </c>
      <c r="AB49" s="156">
        <f>Poor!AB49</f>
        <v>0.25</v>
      </c>
      <c r="AC49" s="147">
        <f t="shared" si="41"/>
        <v>7.0933074486603358</v>
      </c>
      <c r="AD49" s="156">
        <f>Poor!AD49</f>
        <v>0.25</v>
      </c>
      <c r="AE49" s="147">
        <f t="shared" si="42"/>
        <v>7.0933074486603358</v>
      </c>
      <c r="AF49" s="122">
        <f t="shared" si="29"/>
        <v>0.25</v>
      </c>
      <c r="AG49" s="147">
        <f t="shared" si="36"/>
        <v>7.0933074486603358</v>
      </c>
      <c r="AH49" s="123">
        <f t="shared" si="37"/>
        <v>1</v>
      </c>
      <c r="AI49" s="112">
        <f t="shared" si="37"/>
        <v>28.373229794641343</v>
      </c>
      <c r="AJ49" s="148">
        <f t="shared" si="38"/>
        <v>14.186614897320672</v>
      </c>
      <c r="AK49" s="147">
        <f t="shared" si="39"/>
        <v>14.186614897320672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36000</v>
      </c>
      <c r="J52" s="38">
        <f t="shared" si="32"/>
        <v>36000</v>
      </c>
      <c r="K52" s="40">
        <f t="shared" si="33"/>
        <v>0.36881215167741233</v>
      </c>
      <c r="L52" s="22">
        <f t="shared" si="34"/>
        <v>0.36881215167741233</v>
      </c>
      <c r="M52" s="24">
        <f t="shared" si="35"/>
        <v>0.36881215167741233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9000</v>
      </c>
      <c r="AB52" s="156">
        <f>Poor!AB57</f>
        <v>0.25</v>
      </c>
      <c r="AC52" s="147">
        <f t="shared" si="41"/>
        <v>9000</v>
      </c>
      <c r="AD52" s="156">
        <f>Poor!AD57</f>
        <v>0.25</v>
      </c>
      <c r="AE52" s="147">
        <f t="shared" si="42"/>
        <v>9000</v>
      </c>
      <c r="AF52" s="122">
        <f t="shared" si="29"/>
        <v>0.25</v>
      </c>
      <c r="AG52" s="147">
        <f t="shared" si="36"/>
        <v>9000</v>
      </c>
      <c r="AH52" s="123">
        <f t="shared" si="37"/>
        <v>1</v>
      </c>
      <c r="AI52" s="112">
        <f t="shared" si="37"/>
        <v>36000</v>
      </c>
      <c r="AJ52" s="148">
        <f t="shared" si="38"/>
        <v>18000</v>
      </c>
      <c r="AK52" s="147">
        <f t="shared" si="39"/>
        <v>18000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6400</v>
      </c>
      <c r="J53" s="38">
        <f t="shared" si="32"/>
        <v>6399.9999999999991</v>
      </c>
      <c r="K53" s="40">
        <f t="shared" si="33"/>
        <v>6.556660474265108E-2</v>
      </c>
      <c r="L53" s="22">
        <f t="shared" si="34"/>
        <v>6.556660474265108E-2</v>
      </c>
      <c r="M53" s="24">
        <f t="shared" si="35"/>
        <v>6.556660474265108E-2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14720</v>
      </c>
      <c r="J54" s="38">
        <f t="shared" si="32"/>
        <v>14720.000000000002</v>
      </c>
      <c r="K54" s="40">
        <f t="shared" si="33"/>
        <v>0.15080319090809749</v>
      </c>
      <c r="L54" s="22">
        <f t="shared" si="34"/>
        <v>0.15080319090809749</v>
      </c>
      <c r="M54" s="24">
        <f t="shared" si="35"/>
        <v>0.15080319090809752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5340</v>
      </c>
      <c r="J55" s="38">
        <f t="shared" si="32"/>
        <v>5340</v>
      </c>
      <c r="K55" s="40">
        <f t="shared" si="33"/>
        <v>5.4707135832149499E-2</v>
      </c>
      <c r="L55" s="22">
        <f t="shared" si="34"/>
        <v>5.4707135832149499E-2</v>
      </c>
      <c r="M55" s="24">
        <f t="shared" si="35"/>
        <v>5.4707135832149499E-2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6644</v>
      </c>
      <c r="J57" s="38">
        <f t="shared" si="32"/>
        <v>6643.9999999999991</v>
      </c>
      <c r="K57" s="40">
        <f t="shared" si="33"/>
        <v>6.8066331548464656E-2</v>
      </c>
      <c r="L57" s="22">
        <f t="shared" si="34"/>
        <v>6.8066331548464656E-2</v>
      </c>
      <c r="M57" s="24">
        <f t="shared" si="35"/>
        <v>6.8066331548464643E-2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833.33333333333337</v>
      </c>
      <c r="J58" s="38">
        <f t="shared" si="32"/>
        <v>833.33333333333337</v>
      </c>
      <c r="K58" s="40">
        <f t="shared" si="33"/>
        <v>8.5373183258660272E-3</v>
      </c>
      <c r="L58" s="22">
        <f t="shared" si="34"/>
        <v>8.5373183258660272E-3</v>
      </c>
      <c r="M58" s="24">
        <f t="shared" si="35"/>
        <v>8.5373183258660272E-3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208.33333333333334</v>
      </c>
      <c r="AB58" s="156">
        <f>Poor!AB58</f>
        <v>0.25</v>
      </c>
      <c r="AC58" s="147">
        <f t="shared" si="41"/>
        <v>208.33333333333334</v>
      </c>
      <c r="AD58" s="156">
        <f>Poor!AD58</f>
        <v>0.25</v>
      </c>
      <c r="AE58" s="147">
        <f t="shared" si="42"/>
        <v>208.33333333333334</v>
      </c>
      <c r="AF58" s="122">
        <f t="shared" si="29"/>
        <v>0.25</v>
      </c>
      <c r="AG58" s="147">
        <f t="shared" si="36"/>
        <v>208.33333333333334</v>
      </c>
      <c r="AH58" s="123">
        <f t="shared" si="37"/>
        <v>1</v>
      </c>
      <c r="AI58" s="112">
        <f t="shared" si="37"/>
        <v>833.33333333333337</v>
      </c>
      <c r="AJ58" s="148">
        <f t="shared" si="38"/>
        <v>416.66666666666669</v>
      </c>
      <c r="AK58" s="147">
        <f t="shared" si="39"/>
        <v>416.66666666666669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4450</v>
      </c>
      <c r="J59" s="38">
        <f t="shared" si="32"/>
        <v>4450</v>
      </c>
      <c r="K59" s="40">
        <f t="shared" si="33"/>
        <v>4.5589279860124579E-2</v>
      </c>
      <c r="L59" s="22">
        <f t="shared" si="34"/>
        <v>4.5589279860124579E-2</v>
      </c>
      <c r="M59" s="24">
        <f t="shared" si="35"/>
        <v>4.5589279860124579E-2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1112.5</v>
      </c>
      <c r="AB59" s="156">
        <f>Poor!AB59</f>
        <v>0.25</v>
      </c>
      <c r="AC59" s="147">
        <f t="shared" si="41"/>
        <v>1112.5</v>
      </c>
      <c r="AD59" s="156">
        <f>Poor!AD59</f>
        <v>0.25</v>
      </c>
      <c r="AE59" s="147">
        <f t="shared" si="42"/>
        <v>1112.5</v>
      </c>
      <c r="AF59" s="122">
        <f t="shared" si="29"/>
        <v>0.25</v>
      </c>
      <c r="AG59" s="147">
        <f t="shared" si="36"/>
        <v>1112.5</v>
      </c>
      <c r="AH59" s="123">
        <f t="shared" ref="AH59:AI64" si="43">SUM(Z59,AB59,AD59,AF59)</f>
        <v>1</v>
      </c>
      <c r="AI59" s="112">
        <f t="shared" si="43"/>
        <v>4450</v>
      </c>
      <c r="AJ59" s="148">
        <f t="shared" si="38"/>
        <v>2225</v>
      </c>
      <c r="AK59" s="147">
        <f t="shared" si="39"/>
        <v>2225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96190.666666666672</v>
      </c>
      <c r="J65" s="39">
        <f>SUM(J37:J64)</f>
        <v>97701.541153231316</v>
      </c>
      <c r="K65" s="40">
        <f>SUM(K37:K64)</f>
        <v>1</v>
      </c>
      <c r="L65" s="22">
        <f>SUM(L37:L64)</f>
        <v>1</v>
      </c>
      <c r="M65" s="24">
        <f>SUM(M37:M64)</f>
        <v>1.0009309893034024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14012.282230680832</v>
      </c>
      <c r="AB65" s="137"/>
      <c r="AC65" s="153">
        <f>SUM(AC37:AC64)</f>
        <v>10584.172372364848</v>
      </c>
      <c r="AD65" s="137"/>
      <c r="AE65" s="153">
        <f>SUM(AE37:AE64)</f>
        <v>13489.732540615223</v>
      </c>
      <c r="AF65" s="137"/>
      <c r="AG65" s="153">
        <f>SUM(AG37:AG64)</f>
        <v>26511.354009570412</v>
      </c>
      <c r="AH65" s="137"/>
      <c r="AI65" s="153">
        <f>SUM(AI37:AI64)</f>
        <v>64597.541153231323</v>
      </c>
      <c r="AJ65" s="153">
        <f>SUM(AJ37:AJ64)</f>
        <v>24596.45460304568</v>
      </c>
      <c r="AK65" s="153">
        <f>SUM(AK37:AK64)</f>
        <v>40001.086550185631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12716.683023422176</v>
      </c>
      <c r="J70" s="51">
        <f t="shared" ref="J70:J77" si="44">J124*I$83</f>
        <v>12716.683023422176</v>
      </c>
      <c r="K70" s="40">
        <f>B70/B$76</f>
        <v>0.13027964522410981</v>
      </c>
      <c r="L70" s="22">
        <f t="shared" ref="L70:L75" si="45">(L124*G$37*F$9/F$7)/B$130</f>
        <v>0.13027964522410981</v>
      </c>
      <c r="M70" s="24">
        <f>J70/B$76</f>
        <v>0.13027964522410984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3179.170755855544</v>
      </c>
      <c r="AB70" s="156">
        <f>Poor!AB70</f>
        <v>0.25</v>
      </c>
      <c r="AC70" s="147">
        <f>$J70*AB70</f>
        <v>3179.170755855544</v>
      </c>
      <c r="AD70" s="156">
        <f>Poor!AD70</f>
        <v>0.25</v>
      </c>
      <c r="AE70" s="147">
        <f>$J70*AD70</f>
        <v>3179.170755855544</v>
      </c>
      <c r="AF70" s="156">
        <f>Poor!AF70</f>
        <v>0.25</v>
      </c>
      <c r="AG70" s="147">
        <f>$J70*AF70</f>
        <v>3179.170755855544</v>
      </c>
      <c r="AH70" s="155">
        <f>SUM(Z70,AB70,AD70,AF70)</f>
        <v>1</v>
      </c>
      <c r="AI70" s="147">
        <f>SUM(AA70,AC70,AE70,AG70)</f>
        <v>12716.683023422176</v>
      </c>
      <c r="AJ70" s="148">
        <f>(AA70+AC70)</f>
        <v>6358.3415117110881</v>
      </c>
      <c r="AK70" s="147">
        <f>(AE70+AG70)</f>
        <v>6358.3415117110881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12579.194444444427</v>
      </c>
      <c r="J71" s="51">
        <f t="shared" si="44"/>
        <v>12579.194444444427</v>
      </c>
      <c r="K71" s="40">
        <f t="shared" ref="K71:K72" si="47">B71/B$76</f>
        <v>0.12887110470622501</v>
      </c>
      <c r="L71" s="22">
        <f t="shared" si="45"/>
        <v>0.12887110470622501</v>
      </c>
      <c r="M71" s="24">
        <f t="shared" ref="M71:M72" si="48">J71/B$76</f>
        <v>0.12887110470622501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23264.5</v>
      </c>
      <c r="K72" s="40">
        <f t="shared" si="47"/>
        <v>0.23833973063053221</v>
      </c>
      <c r="L72" s="22">
        <f t="shared" si="45"/>
        <v>0.23833973063053221</v>
      </c>
      <c r="M72" s="24">
        <f t="shared" si="48"/>
        <v>0.23833973063053221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10344.166666666666</v>
      </c>
      <c r="K73" s="40">
        <f>B73/B$76</f>
        <v>0.10597373237897498</v>
      </c>
      <c r="L73" s="22">
        <f t="shared" si="45"/>
        <v>0.10597373237897498</v>
      </c>
      <c r="M73" s="24">
        <f>J73/B$76</f>
        <v>0.10597373237897498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930.97499999999991</v>
      </c>
      <c r="AB73" s="156">
        <f>Poor!AB73</f>
        <v>0.09</v>
      </c>
      <c r="AC73" s="147">
        <f>$H$73*$B$73*AB73</f>
        <v>930.97499999999991</v>
      </c>
      <c r="AD73" s="156">
        <f>Poor!AD73</f>
        <v>0.23</v>
      </c>
      <c r="AE73" s="147">
        <f>$H$73*$B$73*AD73</f>
        <v>2379.1583333333333</v>
      </c>
      <c r="AF73" s="156">
        <f>Poor!AF73</f>
        <v>0.59</v>
      </c>
      <c r="AG73" s="147">
        <f>$H$73*$B$73*AF73</f>
        <v>6103.0583333333325</v>
      </c>
      <c r="AH73" s="155">
        <f>SUM(Z73,AB73,AD73,AF73)</f>
        <v>1</v>
      </c>
      <c r="AI73" s="147">
        <f>SUM(AA73,AC73,AE73,AG73)</f>
        <v>10344.166666666666</v>
      </c>
      <c r="AJ73" s="148">
        <f>(AA73+AC73)</f>
        <v>1861.9499999999998</v>
      </c>
      <c r="AK73" s="147">
        <f>(AE73+AG73)</f>
        <v>8482.2166666666653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83473.983643244486</v>
      </c>
      <c r="J74" s="51">
        <f t="shared" si="44"/>
        <v>3414.7313018989307</v>
      </c>
      <c r="K74" s="40">
        <f>B74/B$76</f>
        <v>7.7941080355359765E-2</v>
      </c>
      <c r="L74" s="22">
        <f t="shared" si="45"/>
        <v>7.7941080355359765E-2</v>
      </c>
      <c r="M74" s="24">
        <f>J74/B$76</f>
        <v>3.4983177745932112E-2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191.29322061464836</v>
      </c>
      <c r="AB74" s="156"/>
      <c r="AC74" s="147">
        <f>AC30*$I$84/4</f>
        <v>2357.8644161192346</v>
      </c>
      <c r="AD74" s="156"/>
      <c r="AE74" s="147">
        <f>AE30*$I$84/4</f>
        <v>2455.1507491993548</v>
      </c>
      <c r="AF74" s="156"/>
      <c r="AG74" s="147">
        <f>AG30*$I$84/4</f>
        <v>1503.4959320496023</v>
      </c>
      <c r="AH74" s="155"/>
      <c r="AI74" s="147">
        <f>SUM(AA74,AC74,AE74,AG74)</f>
        <v>6507.8043179828401</v>
      </c>
      <c r="AJ74" s="148">
        <f>(AA74+AC74)</f>
        <v>2549.157636733883</v>
      </c>
      <c r="AK74" s="147">
        <f>(AE74+AG74)</f>
        <v>3958.6466812489571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35382.265716799098</v>
      </c>
      <c r="K75" s="40">
        <f>B75/B$76</f>
        <v>0.31859470670479817</v>
      </c>
      <c r="L75" s="22">
        <f t="shared" si="45"/>
        <v>0.31859470670479817</v>
      </c>
      <c r="M75" s="24">
        <f>J75/B$76</f>
        <v>0.36248359861762819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10641.818254210639</v>
      </c>
      <c r="AB75" s="158"/>
      <c r="AC75" s="149">
        <f>AA75+AC65-SUM(AC70,AC74)</f>
        <v>15688.955454600709</v>
      </c>
      <c r="AD75" s="158"/>
      <c r="AE75" s="149">
        <f>AC75+AE65-SUM(AE70,AE74)</f>
        <v>23544.366490161032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45373.053811826299</v>
      </c>
      <c r="AJ75" s="151">
        <f>AJ76-SUM(AJ70,AJ74)</f>
        <v>15688.955454600709</v>
      </c>
      <c r="AK75" s="149">
        <f>AJ75+AK76-SUM(AK70,AK74)</f>
        <v>45373.053811826299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96190.666666666672</v>
      </c>
      <c r="J76" s="51">
        <f t="shared" si="44"/>
        <v>97701.541153231316</v>
      </c>
      <c r="K76" s="40">
        <f>SUM(K70:K75)</f>
        <v>0.99999999999999989</v>
      </c>
      <c r="L76" s="22">
        <f>SUM(L70:L75)</f>
        <v>0.99999999999999989</v>
      </c>
      <c r="M76" s="24">
        <f>SUM(M70:M75)</f>
        <v>1.0009309893034022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14012.282230680832</v>
      </c>
      <c r="AB76" s="137"/>
      <c r="AC76" s="153">
        <f>AC65</f>
        <v>10584.172372364848</v>
      </c>
      <c r="AD76" s="137"/>
      <c r="AE76" s="153">
        <f>AE65</f>
        <v>13489.732540615223</v>
      </c>
      <c r="AF76" s="137"/>
      <c r="AG76" s="153">
        <f>AG65</f>
        <v>26511.354009570412</v>
      </c>
      <c r="AH76" s="137"/>
      <c r="AI76" s="153">
        <f>SUM(AA76,AC76,AE76,AG76)</f>
        <v>64597.541153231316</v>
      </c>
      <c r="AJ76" s="154">
        <f>SUM(AA76,AC76)</f>
        <v>24596.45460304568</v>
      </c>
      <c r="AK76" s="154">
        <f>SUM(AE76,AG76)</f>
        <v>40001.086550185631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12579.194444444422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10641.818254210639</v>
      </c>
      <c r="AD78" s="112"/>
      <c r="AE78" s="112">
        <f>AC75</f>
        <v>15688.955454600709</v>
      </c>
      <c r="AF78" s="112"/>
      <c r="AG78" s="112">
        <f>AE75</f>
        <v>23544.366490161032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10833.111474825288</v>
      </c>
      <c r="AB79" s="112"/>
      <c r="AC79" s="112">
        <f>AA79-AA74+AC65-AC70</f>
        <v>18046.819870719944</v>
      </c>
      <c r="AD79" s="112"/>
      <c r="AE79" s="112">
        <f>AC79-AC74+AE65-AE70</f>
        <v>25999.51723936039</v>
      </c>
      <c r="AF79" s="112"/>
      <c r="AG79" s="112">
        <f>AE79-AE74+AG65-AG70</f>
        <v>46876.549743875905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5517.4550552748551</v>
      </c>
      <c r="AB83" s="112"/>
      <c r="AC83" s="165">
        <f>$I$84*AB82/4</f>
        <v>5517.4550552748551</v>
      </c>
      <c r="AD83" s="112"/>
      <c r="AE83" s="165">
        <f>$I$84*AD82/4</f>
        <v>5517.4550552748551</v>
      </c>
      <c r="AF83" s="112"/>
      <c r="AG83" s="165">
        <f>$I$84*AF82/4</f>
        <v>5517.4550552748551</v>
      </c>
      <c r="AH83" s="165">
        <f>SUM(AA83,AC83,AE83,AG83)</f>
        <v>22069.82022109942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22069.82022109942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1</v>
      </c>
      <c r="I91" s="22">
        <f t="shared" ref="I91" si="52">(D91*H91)</f>
        <v>0.88412665201633489</v>
      </c>
      <c r="J91" s="24">
        <f>IF(I$32&lt;=1+I$131,I91,L91+J$33*(I91-L91))</f>
        <v>1.0017150676345834</v>
      </c>
      <c r="K91" s="22">
        <f t="shared" ref="K91" si="53">(B91)</f>
        <v>0.9946424835183767</v>
      </c>
      <c r="L91" s="22">
        <f t="shared" ref="L91" si="54">(K91*H91)</f>
        <v>0.9946424835183767</v>
      </c>
      <c r="M91" s="227">
        <f t="shared" si="49"/>
        <v>1.0017150676345834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1</v>
      </c>
      <c r="I92" s="22">
        <f t="shared" ref="I92:I118" si="58">(D92*H92)</f>
        <v>0.35088776501898289</v>
      </c>
      <c r="J92" s="24">
        <f t="shared" ref="J92:J118" si="59">IF(I$32&lt;=1+I$131,I92,L92+J$33*(I92-L92))</f>
        <v>0.1980228247152597</v>
      </c>
      <c r="K92" s="22">
        <f t="shared" ref="K92:K118" si="60">(B92)</f>
        <v>0.20721718406632847</v>
      </c>
      <c r="L92" s="22">
        <f t="shared" ref="L92:L118" si="61">(K92*H92)</f>
        <v>0.20721718406632847</v>
      </c>
      <c r="M92" s="227">
        <f t="shared" ref="M92:M118" si="62">(J92)</f>
        <v>0.1980228247152597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1</v>
      </c>
      <c r="I93" s="22">
        <f t="shared" si="58"/>
        <v>4.4206332600816745E-2</v>
      </c>
      <c r="J93" s="24">
        <f t="shared" si="59"/>
        <v>4.4206332600816745E-2</v>
      </c>
      <c r="K93" s="22">
        <f t="shared" si="60"/>
        <v>4.4206332600816745E-2</v>
      </c>
      <c r="L93" s="22">
        <f t="shared" si="61"/>
        <v>4.4206332600816745E-2</v>
      </c>
      <c r="M93" s="227">
        <f t="shared" si="62"/>
        <v>4.4206332600816745E-2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</v>
      </c>
      <c r="I94" s="22">
        <f t="shared" si="58"/>
        <v>3.8680541025714651E-2</v>
      </c>
      <c r="J94" s="24">
        <f t="shared" si="59"/>
        <v>3.8680541025714651E-2</v>
      </c>
      <c r="K94" s="22">
        <f t="shared" si="60"/>
        <v>3.8680541025714651E-2</v>
      </c>
      <c r="L94" s="22">
        <f t="shared" si="61"/>
        <v>3.8680541025714651E-2</v>
      </c>
      <c r="M94" s="227">
        <f t="shared" si="62"/>
        <v>3.8680541025714651E-2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8.0842035737545906E-2</v>
      </c>
      <c r="K95" s="22">
        <f t="shared" si="60"/>
        <v>7.5979634157653769E-2</v>
      </c>
      <c r="L95" s="22">
        <f t="shared" si="61"/>
        <v>7.5979634157653769E-2</v>
      </c>
      <c r="M95" s="227">
        <f t="shared" si="62"/>
        <v>8.0842035737545906E-2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1</v>
      </c>
      <c r="I96" s="22">
        <f t="shared" si="58"/>
        <v>0.48930884397529029</v>
      </c>
      <c r="J96" s="24">
        <f t="shared" si="59"/>
        <v>0.48166559696010414</v>
      </c>
      <c r="K96" s="22">
        <f t="shared" si="60"/>
        <v>0.48212531492765759</v>
      </c>
      <c r="L96" s="22">
        <f t="shared" si="61"/>
        <v>0.48212531492765759</v>
      </c>
      <c r="M96" s="227">
        <f t="shared" si="62"/>
        <v>0.48166559696010414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7.3492759761405374E-2</v>
      </c>
      <c r="K97" s="22">
        <f t="shared" si="60"/>
        <v>6.9072394688776156E-2</v>
      </c>
      <c r="L97" s="22">
        <f t="shared" si="61"/>
        <v>6.9072394688776156E-2</v>
      </c>
      <c r="M97" s="227">
        <f t="shared" si="62"/>
        <v>7.3492759761405374E-2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8.2311890932774013E-3</v>
      </c>
      <c r="K98" s="22">
        <f t="shared" si="60"/>
        <v>7.7361082051429289E-3</v>
      </c>
      <c r="L98" s="22">
        <f t="shared" si="61"/>
        <v>7.7361082051429289E-3</v>
      </c>
      <c r="M98" s="227">
        <f t="shared" si="62"/>
        <v>8.2311890932774013E-3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2.4987538318877829E-3</v>
      </c>
      <c r="K100" s="22">
        <f t="shared" si="60"/>
        <v>2.3484614194183894E-3</v>
      </c>
      <c r="L100" s="22">
        <f t="shared" si="61"/>
        <v>2.3484614194183894E-3</v>
      </c>
      <c r="M100" s="227">
        <f t="shared" si="62"/>
        <v>2.4987538318877829E-3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7.3492759761405375E-4</v>
      </c>
      <c r="K102" s="22">
        <f t="shared" si="60"/>
        <v>6.9072394688776163E-4</v>
      </c>
      <c r="L102" s="22">
        <f t="shared" si="61"/>
        <v>6.9072394688776163E-4</v>
      </c>
      <c r="M102" s="227">
        <f t="shared" si="62"/>
        <v>7.3492759761405375E-4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2.3517683123649722E-3</v>
      </c>
      <c r="K103" s="22">
        <f t="shared" si="60"/>
        <v>2.2103166300408371E-3</v>
      </c>
      <c r="L103" s="22">
        <f t="shared" si="61"/>
        <v>2.2103166300408371E-3</v>
      </c>
      <c r="M103" s="227">
        <f t="shared" si="62"/>
        <v>2.3517683123649722E-3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1</v>
      </c>
      <c r="I106" s="22">
        <f t="shared" si="58"/>
        <v>2.9839274505551301</v>
      </c>
      <c r="J106" s="24">
        <f t="shared" si="59"/>
        <v>2.9839274505551301</v>
      </c>
      <c r="K106" s="22">
        <f t="shared" si="60"/>
        <v>2.9839274505551301</v>
      </c>
      <c r="L106" s="22">
        <f t="shared" si="61"/>
        <v>2.9839274505551301</v>
      </c>
      <c r="M106" s="227">
        <f t="shared" si="62"/>
        <v>2.9839274505551301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1</v>
      </c>
      <c r="I107" s="22">
        <f t="shared" si="58"/>
        <v>0.53047599120980082</v>
      </c>
      <c r="J107" s="24">
        <f t="shared" si="59"/>
        <v>0.53047599120980082</v>
      </c>
      <c r="K107" s="22">
        <f t="shared" si="60"/>
        <v>0.53047599120980082</v>
      </c>
      <c r="L107" s="22">
        <f t="shared" si="61"/>
        <v>0.53047599120980082</v>
      </c>
      <c r="M107" s="227">
        <f t="shared" si="62"/>
        <v>0.53047599120980082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1</v>
      </c>
      <c r="I108" s="22">
        <f t="shared" si="58"/>
        <v>1.2200947797825421</v>
      </c>
      <c r="J108" s="24">
        <f t="shared" si="59"/>
        <v>1.2200947797825421</v>
      </c>
      <c r="K108" s="22">
        <f t="shared" si="60"/>
        <v>1.2200947797825421</v>
      </c>
      <c r="L108" s="22">
        <f t="shared" si="61"/>
        <v>1.2200947797825421</v>
      </c>
      <c r="M108" s="227">
        <f t="shared" si="62"/>
        <v>1.2200947797825421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1</v>
      </c>
      <c r="I109" s="22">
        <f t="shared" si="58"/>
        <v>0.44261590516567761</v>
      </c>
      <c r="J109" s="24">
        <f t="shared" si="59"/>
        <v>0.44261590516567761</v>
      </c>
      <c r="K109" s="22">
        <f t="shared" si="60"/>
        <v>0.44261590516567761</v>
      </c>
      <c r="L109" s="22">
        <f t="shared" si="61"/>
        <v>0.44261590516567761</v>
      </c>
      <c r="M109" s="227">
        <f t="shared" si="62"/>
        <v>0.44261590516567761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1</v>
      </c>
      <c r="I111" s="22">
        <f t="shared" si="58"/>
        <v>0.5507003883746745</v>
      </c>
      <c r="J111" s="24">
        <f t="shared" si="59"/>
        <v>0.5507003883746745</v>
      </c>
      <c r="K111" s="22">
        <f t="shared" si="60"/>
        <v>0.5507003883746745</v>
      </c>
      <c r="L111" s="22">
        <f t="shared" si="61"/>
        <v>0.5507003883746745</v>
      </c>
      <c r="M111" s="227">
        <f t="shared" si="62"/>
        <v>0.5507003883746745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</v>
      </c>
      <c r="I112" s="22">
        <f t="shared" si="58"/>
        <v>6.9072394688776156E-2</v>
      </c>
      <c r="J112" s="24">
        <f t="shared" si="59"/>
        <v>6.9072394688776156E-2</v>
      </c>
      <c r="K112" s="22">
        <f t="shared" si="60"/>
        <v>6.9072394688776156E-2</v>
      </c>
      <c r="L112" s="22">
        <f t="shared" si="61"/>
        <v>6.9072394688776156E-2</v>
      </c>
      <c r="M112" s="227">
        <f t="shared" si="62"/>
        <v>6.9072394688776156E-2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</v>
      </c>
      <c r="I113" s="22">
        <f t="shared" si="58"/>
        <v>0.36884658763806466</v>
      </c>
      <c r="J113" s="24">
        <f t="shared" si="59"/>
        <v>0.36884658763806466</v>
      </c>
      <c r="K113" s="22">
        <f t="shared" si="60"/>
        <v>0.36884658763806466</v>
      </c>
      <c r="L113" s="22">
        <f t="shared" si="61"/>
        <v>0.36884658763806466</v>
      </c>
      <c r="M113" s="227">
        <f t="shared" si="62"/>
        <v>0.36884658763806466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7.9729436320518055</v>
      </c>
      <c r="J119" s="24">
        <f>SUM(J91:J118)</f>
        <v>8.0981752946852392</v>
      </c>
      <c r="K119" s="22">
        <f>SUM(K91:K118)</f>
        <v>8.0906429926014791</v>
      </c>
      <c r="L119" s="22">
        <f>SUM(L91:L118)</f>
        <v>8.0906429926014791</v>
      </c>
      <c r="M119" s="57">
        <f t="shared" si="49"/>
        <v>8.0981752946852392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1.0540460987110509</v>
      </c>
      <c r="J124" s="237">
        <f>IF(SUMPRODUCT($B$124:$B124,$H$124:$H124)&lt;J$119,($B124*$H124),J$119)</f>
        <v>1.0540460987110509</v>
      </c>
      <c r="K124" s="22">
        <f>(B124)</f>
        <v>1.0540460987110509</v>
      </c>
      <c r="L124" s="29">
        <f>IF(SUMPRODUCT($B$124:$B124,$H$124:$H124)&lt;L$119,($B124*$H124),L$119)</f>
        <v>1.0540460987110509</v>
      </c>
      <c r="M124" s="57">
        <f t="shared" si="63"/>
        <v>1.0540460987110509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1.0426501002402309</v>
      </c>
      <c r="J125" s="237">
        <f>IF(SUMPRODUCT($B$124:$B125,$H$124:$H125)&lt;J$119,($B125*$H125),IF(SUMPRODUCT($B$124:$B124,$H$124:$H124)&lt;J$119,J$119-SUMPRODUCT($B$124:$B124,$H$124:$H124),0))</f>
        <v>1.0426501002402309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1.0426501002402309</v>
      </c>
      <c r="M125" s="57">
        <f t="shared" ref="M125:M126" si="65">(J125)</f>
        <v>1.0426501002402309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1.9283216714844396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1.9283216714844396</v>
      </c>
      <c r="M126" s="57">
        <f t="shared" si="65"/>
        <v>1.9283216714844396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0.85739563527177842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0.85739563527177842</v>
      </c>
      <c r="M127" s="57">
        <f t="shared" si="63"/>
        <v>0.85739563527177842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6.9188975333407541</v>
      </c>
      <c r="J128" s="228">
        <f>(J30)</f>
        <v>0.28303640188905765</v>
      </c>
      <c r="K128" s="22">
        <f>(B128)</f>
        <v>0.63059345561288027</v>
      </c>
      <c r="L128" s="22">
        <f>IF(L124=L119,0,(L119-L124)/(B119-B124)*K128)</f>
        <v>0.63059345561288027</v>
      </c>
      <c r="M128" s="57">
        <f t="shared" si="63"/>
        <v>0.28303640188905765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2.9327253870886807</v>
      </c>
      <c r="K129" s="29">
        <f>(B129)</f>
        <v>2.5776360312810986</v>
      </c>
      <c r="L129" s="60">
        <f>IF(SUM(L124:L128)&gt;L130,0,L130-SUM(L124:L128))</f>
        <v>2.5776360312810986</v>
      </c>
      <c r="M129" s="57">
        <f t="shared" si="63"/>
        <v>2.9327253870886807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7.9729436320518055</v>
      </c>
      <c r="J130" s="228">
        <f>(J119)</f>
        <v>8.0981752946852392</v>
      </c>
      <c r="K130" s="22">
        <f>(B130)</f>
        <v>8.0906429926014791</v>
      </c>
      <c r="L130" s="22">
        <f>(L119)</f>
        <v>8.0906429926014791</v>
      </c>
      <c r="M130" s="57">
        <f t="shared" si="63"/>
        <v>8.0981752946852392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1.0426501002402304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4.2240037359900375E-2</v>
      </c>
      <c r="J6" s="24">
        <f t="shared" ref="J6:J13" si="3">IF(I$32&lt;=1+I$131,I6,B6*H6+J$33*(I6-B6*H6))</f>
        <v>4.2240037359900375E-2</v>
      </c>
      <c r="K6" s="22">
        <f t="shared" ref="K6:K31" si="4">B6</f>
        <v>4.2240037359900375E-2</v>
      </c>
      <c r="L6" s="22">
        <f t="shared" ref="L6:L29" si="5">IF(K6="","",K6*H6)</f>
        <v>4.2240037359900375E-2</v>
      </c>
      <c r="M6" s="177">
        <f t="shared" ref="M6:M31" si="6">J6</f>
        <v>4.2240037359900375E-2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0.1689601494396015</v>
      </c>
      <c r="Z6" s="156">
        <f>Poor!Z6</f>
        <v>0.17</v>
      </c>
      <c r="AA6" s="121">
        <f>$M6*Z6*4</f>
        <v>2.8723225404732256E-2</v>
      </c>
      <c r="AB6" s="156">
        <f>Poor!AB6</f>
        <v>0.17</v>
      </c>
      <c r="AC6" s="121">
        <f t="shared" ref="AC6:AC29" si="7">$M6*AB6*4</f>
        <v>2.8723225404732256E-2</v>
      </c>
      <c r="AD6" s="156">
        <f>Poor!AD6</f>
        <v>0.33</v>
      </c>
      <c r="AE6" s="121">
        <f t="shared" ref="AE6:AE29" si="8">$M6*AD6*4</f>
        <v>5.5756849315068496E-2</v>
      </c>
      <c r="AF6" s="122">
        <f>1-SUM(Z6,AB6,AD6)</f>
        <v>0.32999999999999996</v>
      </c>
      <c r="AG6" s="121">
        <f>$M6*AF6*4</f>
        <v>5.5756849315068489E-2</v>
      </c>
      <c r="AH6" s="123">
        <f>SUM(Z6,AB6,AD6,AF6)</f>
        <v>1</v>
      </c>
      <c r="AI6" s="183">
        <f>SUM(AA6,AC6,AE6,AG6)/4</f>
        <v>4.2240037359900375E-2</v>
      </c>
      <c r="AJ6" s="120">
        <f>(AA6+AC6)/2</f>
        <v>2.8723225404732256E-2</v>
      </c>
      <c r="AK6" s="119">
        <f>(AE6+AG6)/2</f>
        <v>5.5756849315068496E-2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8.6975165006226651E-2</v>
      </c>
      <c r="J7" s="24">
        <f t="shared" si="3"/>
        <v>8.6975165006226651E-2</v>
      </c>
      <c r="K7" s="22">
        <f t="shared" si="4"/>
        <v>8.6975165006226651E-2</v>
      </c>
      <c r="L7" s="22">
        <f t="shared" si="5"/>
        <v>8.6975165006226651E-2</v>
      </c>
      <c r="M7" s="177">
        <f t="shared" si="6"/>
        <v>8.6975165006226651E-2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1483.4878131131863</v>
      </c>
      <c r="S7" s="222">
        <f>IF($B$81=0,0,(SUMIF($N$6:$N$28,$U7,L$6:L$28)+SUMIF($N$91:$N$118,$U7,L$91:L$118))*$I$83*Poor!$B$81/$B$81)</f>
        <v>1483.4878131131863</v>
      </c>
      <c r="T7" s="222">
        <f>IF($B$81=0,0,(SUMIF($N$6:$N$28,$U7,M$6:M$28)+SUMIF($N$91:$N$118,$U7,M$91:M$118))*$I$83*Poor!$B$81/$B$81)</f>
        <v>1296.0767862872619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0.34790066002490661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0.34790066002490661</v>
      </c>
      <c r="AH7" s="123">
        <f t="shared" ref="AH7:AH30" si="12">SUM(Z7,AB7,AD7,AF7)</f>
        <v>1</v>
      </c>
      <c r="AI7" s="183">
        <f t="shared" ref="AI7:AI30" si="13">SUM(AA7,AC7,AE7,AG7)/4</f>
        <v>8.6975165006226651E-2</v>
      </c>
      <c r="AJ7" s="120">
        <f t="shared" ref="AJ7:AJ31" si="14">(AA7+AC7)/2</f>
        <v>0</v>
      </c>
      <c r="AK7" s="119">
        <f t="shared" ref="AK7:AK31" si="15">(AE7+AG7)/2</f>
        <v>0.1739503300124533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2.4999999999999996E-3</v>
      </c>
      <c r="J8" s="24">
        <f t="shared" si="3"/>
        <v>2.4999999999999996E-3</v>
      </c>
      <c r="K8" s="22">
        <f t="shared" si="4"/>
        <v>2.4999999999999996E-3</v>
      </c>
      <c r="L8" s="22">
        <f t="shared" si="5"/>
        <v>2.4999999999999996E-3</v>
      </c>
      <c r="M8" s="224">
        <f t="shared" si="6"/>
        <v>2.4999999999999996E-3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17973.714285714286</v>
      </c>
      <c r="S8" s="222">
        <f>IF($B$81=0,0,(SUMIF($N$6:$N$28,$U8,L$6:L$28)+SUMIF($N$91:$N$118,$U8,L$91:L$118))*$I$83*Poor!$B$81/$B$81)</f>
        <v>17973.714285714286</v>
      </c>
      <c r="T8" s="222">
        <f>IF($B$81=0,0,(SUMIF($N$6:$N$28,$U8,M$6:M$28)+SUMIF($N$91:$N$118,$U8,M$91:M$118))*$I$83*Poor!$B$81/$B$81)</f>
        <v>18041.846037708736</v>
      </c>
      <c r="U8" s="223">
        <v>2</v>
      </c>
      <c r="V8" s="56"/>
      <c r="W8" s="115"/>
      <c r="X8" s="118">
        <f>Poor!X8</f>
        <v>1</v>
      </c>
      <c r="Y8" s="183">
        <f t="shared" si="9"/>
        <v>9.9999999999999985E-3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9.9999999999999985E-3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2.4999999999999996E-3</v>
      </c>
      <c r="AJ8" s="120">
        <f t="shared" si="14"/>
        <v>4.9999999999999992E-3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0.48736064757160646</v>
      </c>
      <c r="J9" s="24">
        <f t="shared" si="3"/>
        <v>3.1156921165343916E-2</v>
      </c>
      <c r="K9" s="22">
        <f t="shared" si="4"/>
        <v>4.3767753735990039E-2</v>
      </c>
      <c r="L9" s="22">
        <f t="shared" si="5"/>
        <v>4.3767753735990039E-2</v>
      </c>
      <c r="M9" s="224">
        <f t="shared" si="6"/>
        <v>3.1156921165343916E-2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1781.6393661467537</v>
      </c>
      <c r="S9" s="222">
        <f>IF($B$81=0,0,(SUMIF($N$6:$N$28,$U9,L$6:L$28)+SUMIF($N$91:$N$118,$U9,L$91:L$118))*$I$83*Poor!$B$81/$B$81)</f>
        <v>1781.6393661467537</v>
      </c>
      <c r="T9" s="222">
        <f>IF($B$81=0,0,(SUMIF($N$6:$N$28,$U9,M$6:M$28)+SUMIF($N$91:$N$118,$U9,M$91:M$118))*$I$83*Poor!$B$81/$B$81)</f>
        <v>1781.6393661467537</v>
      </c>
      <c r="U9" s="223">
        <v>3</v>
      </c>
      <c r="V9" s="56"/>
      <c r="W9" s="115"/>
      <c r="X9" s="118">
        <f>Poor!X9</f>
        <v>1</v>
      </c>
      <c r="Y9" s="183">
        <f t="shared" si="9"/>
        <v>0.12462768466137567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0.12462768466137567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3.1156921165343916E-2</v>
      </c>
      <c r="AJ9" s="120">
        <f t="shared" si="14"/>
        <v>6.2313842330687833E-2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1</v>
      </c>
      <c r="H10" s="24">
        <f t="shared" si="1"/>
        <v>1</v>
      </c>
      <c r="I10" s="22">
        <f t="shared" si="2"/>
        <v>3.6013388480697385E-2</v>
      </c>
      <c r="J10" s="24">
        <f t="shared" si="3"/>
        <v>3.6013388480697385E-2</v>
      </c>
      <c r="K10" s="22">
        <f t="shared" si="4"/>
        <v>3.6013388480697385E-2</v>
      </c>
      <c r="L10" s="22">
        <f t="shared" si="5"/>
        <v>3.6013388480697385E-2</v>
      </c>
      <c r="M10" s="224">
        <f t="shared" si="6"/>
        <v>3.6013388480697385E-2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0.14405355392278954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0.14405355392278954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3.6013388480697385E-2</v>
      </c>
      <c r="AJ10" s="120">
        <f t="shared" si="14"/>
        <v>7.202677696139477E-2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1</v>
      </c>
      <c r="H11" s="24">
        <f t="shared" si="1"/>
        <v>1</v>
      </c>
      <c r="I11" s="22">
        <f t="shared" si="2"/>
        <v>5.1339900373598993E-2</v>
      </c>
      <c r="J11" s="24">
        <f t="shared" si="3"/>
        <v>2.0936372689796513E-2</v>
      </c>
      <c r="K11" s="22">
        <f t="shared" si="4"/>
        <v>2.1776816936488169E-2</v>
      </c>
      <c r="L11" s="22">
        <f t="shared" si="5"/>
        <v>2.1776816936488169E-2</v>
      </c>
      <c r="M11" s="224">
        <f t="shared" si="6"/>
        <v>2.0936372689796513E-2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25457.142857142862</v>
      </c>
      <c r="S11" s="222">
        <f>IF($B$81=0,0,(SUMIF($N$6:$N$28,$U11,L$6:L$28)+SUMIF($N$91:$N$118,$U11,L$91:L$118))*$I$83*Poor!$B$81/$B$81)</f>
        <v>25457.142857142862</v>
      </c>
      <c r="T11" s="222">
        <f>IF($B$81=0,0,(SUMIF($N$6:$N$28,$U11,M$6:M$28)+SUMIF($N$91:$N$118,$U11,M$91:M$118))*$I$83*Poor!$B$81/$B$81)</f>
        <v>25374.293087192527</v>
      </c>
      <c r="U11" s="223">
        <v>5</v>
      </c>
      <c r="V11" s="56"/>
      <c r="W11" s="115"/>
      <c r="X11" s="118">
        <f>Poor!X11</f>
        <v>1</v>
      </c>
      <c r="Y11" s="183">
        <f t="shared" si="9"/>
        <v>8.3745490759186053E-2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8.3745490759186053E-2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2.0936372689796513E-2</v>
      </c>
      <c r="AJ11" s="120">
        <f t="shared" si="14"/>
        <v>4.1872745379593027E-2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1</v>
      </c>
      <c r="H12" s="24">
        <f t="shared" si="1"/>
        <v>1</v>
      </c>
      <c r="I12" s="22">
        <f t="shared" si="2"/>
        <v>1.4278953922789539E-3</v>
      </c>
      <c r="J12" s="24">
        <f t="shared" si="3"/>
        <v>1.4278953922789539E-3</v>
      </c>
      <c r="K12" s="22">
        <f t="shared" si="4"/>
        <v>1.4278953922789539E-3</v>
      </c>
      <c r="L12" s="22">
        <f t="shared" si="5"/>
        <v>1.4278953922789539E-3</v>
      </c>
      <c r="M12" s="224">
        <f t="shared" si="6"/>
        <v>1.4278953922789539E-3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5.7115815691158155E-3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3.8267596513075967E-3</v>
      </c>
      <c r="AF12" s="122">
        <f>1-SUM(Z12,AB12,AD12)</f>
        <v>0.32999999999999996</v>
      </c>
      <c r="AG12" s="121">
        <f>$M12*AF12*4</f>
        <v>1.8848219178082188E-3</v>
      </c>
      <c r="AH12" s="123">
        <f t="shared" si="12"/>
        <v>1</v>
      </c>
      <c r="AI12" s="183">
        <f t="shared" si="13"/>
        <v>1.4278953922789539E-3</v>
      </c>
      <c r="AJ12" s="120">
        <f t="shared" si="14"/>
        <v>0</v>
      </c>
      <c r="AK12" s="119">
        <f t="shared" si="15"/>
        <v>2.8557907845579078E-3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125485.7142857143</v>
      </c>
      <c r="S14" s="222">
        <f>IF($B$81=0,0,(SUMIF($N$6:$N$28,$U14,L$6:L$28)+SUMIF($N$91:$N$118,$U14,L$91:L$118))*$I$83*Poor!$B$81/$B$81)</f>
        <v>125485.7142857143</v>
      </c>
      <c r="T14" s="222">
        <f>IF($B$81=0,0,(SUMIF($N$6:$N$28,$U14,M$6:M$28)+SUMIF($N$91:$N$118,$U14,M$91:M$118))*$I$83*Poor!$B$81/$B$81)</f>
        <v>125485.7142857143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1</v>
      </c>
      <c r="F16" s="22"/>
      <c r="H16" s="24">
        <f t="shared" si="1"/>
        <v>1</v>
      </c>
      <c r="I16" s="22">
        <f t="shared" si="2"/>
        <v>1.0042341220423412E-3</v>
      </c>
      <c r="J16" s="24">
        <f>IF(I$32&lt;=1+I131,I16,B16*H16+J$33*(I16-B16*H16))</f>
        <v>1.0042341220423412E-3</v>
      </c>
      <c r="K16" s="22">
        <f t="shared" si="4"/>
        <v>1.0042341220423412E-3</v>
      </c>
      <c r="L16" s="22">
        <f t="shared" si="5"/>
        <v>1.0042341220423412E-3</v>
      </c>
      <c r="M16" s="224">
        <f t="shared" si="6"/>
        <v>1.0042341220423412E-3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4.0169364881693648E-3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4.0169364881693648E-3</v>
      </c>
      <c r="AH16" s="123">
        <f t="shared" si="12"/>
        <v>1</v>
      </c>
      <c r="AI16" s="183">
        <f t="shared" si="13"/>
        <v>1.0042341220423412E-3</v>
      </c>
      <c r="AJ16" s="120">
        <f t="shared" si="14"/>
        <v>0</v>
      </c>
      <c r="AK16" s="119">
        <f t="shared" si="15"/>
        <v>2.0084682440846824E-3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49542.857142857145</v>
      </c>
      <c r="S17" s="222">
        <f>IF($B$81=0,0,(SUMIF($N$6:$N$28,$U17,L$6:L$28)+SUMIF($N$91:$N$118,$U17,L$91:L$118))*$I$83*Poor!$B$81/$B$81)</f>
        <v>49542.857142857145</v>
      </c>
      <c r="T17" s="222">
        <f>IF($B$81=0,0,(SUMIF($N$6:$N$28,$U17,M$6:M$28)+SUMIF($N$91:$N$118,$U17,M$91:M$118))*$I$83*Poor!$B$81/$B$81)</f>
        <v>49542.857142857145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328.28942826758424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1</v>
      </c>
      <c r="F19" s="22"/>
      <c r="H19" s="24">
        <f t="shared" si="19"/>
        <v>1</v>
      </c>
      <c r="I19" s="22">
        <f t="shared" si="20"/>
        <v>6.0575342465753424E-3</v>
      </c>
      <c r="J19" s="24">
        <f t="shared" si="17"/>
        <v>9.6047184570493443E-4</v>
      </c>
      <c r="K19" s="22">
        <f t="shared" si="21"/>
        <v>1.1013698630136985E-3</v>
      </c>
      <c r="L19" s="22">
        <f t="shared" si="22"/>
        <v>1.1013698630136985E-3</v>
      </c>
      <c r="M19" s="225">
        <f t="shared" si="23"/>
        <v>9.6047184570493443E-4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9154.2857142857138</v>
      </c>
      <c r="S20" s="222">
        <f>IF($B$81=0,0,(SUMIF($N$6:$N$28,$U20,L$6:L$28)+SUMIF($N$91:$N$118,$U20,L$91:L$118))*$I$83*Poor!$B$81/$B$81)</f>
        <v>9154.2857142857138</v>
      </c>
      <c r="T20" s="222">
        <f>IF($B$81=0,0,(SUMIF($N$6:$N$28,$U20,M$6:M$28)+SUMIF($N$91:$N$118,$U20,M$91:M$118))*$I$83*Poor!$B$81/$B$81)</f>
        <v>9154.2857142857138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18651.428571428572</v>
      </c>
      <c r="S21" s="222">
        <f>IF($B$81=0,0,(SUMIF($N$6:$N$28,$U21,L$6:L$28)+SUMIF($N$91:$N$118,$U21,L$91:L$118))*$I$83*Poor!$B$81/$B$81)</f>
        <v>18651.428571428572</v>
      </c>
      <c r="T21" s="222">
        <f>IF($B$81=0,0,(SUMIF($N$6:$N$28,$U21,M$6:M$28)+SUMIF($N$91:$N$118,$U21,M$91:M$118))*$I$83*Poor!$B$81/$B$81)</f>
        <v>18651.428571428572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249858.5594646704</v>
      </c>
      <c r="S23" s="179">
        <f>SUM(S7:S22)</f>
        <v>249858.5594646704</v>
      </c>
      <c r="T23" s="179">
        <f>SUM(T7:T22)</f>
        <v>249656.43041988861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25221.886954672507</v>
      </c>
      <c r="S24" s="41">
        <f>IF($B$81=0,0,(SUM(($B$70*$H$70))+((1-$D$29)*$I$83))*Poor!$B$81/$B$81)</f>
        <v>25221.886954672507</v>
      </c>
      <c r="T24" s="41">
        <f>IF($B$81=0,0,(SUM(($B$70*$H$70))+((1-$D$29)*$I$83))*Poor!$B$81/$B$81)</f>
        <v>25221.886954672507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39598.109176894708</v>
      </c>
      <c r="S25" s="41">
        <f>IF($B$81=0,0,(SUM(($B$70*$H$70),($B$71*$H$71))+((1-$D$29)*$I$83))*Poor!$B$81/$B$81)</f>
        <v>39598.109176894708</v>
      </c>
      <c r="T25" s="41">
        <f>IF($B$81=0,0,(SUM(($B$70*$H$70),($B$71*$H$71))+((1-$D$29)*$I$83))*Poor!$B$81/$B$81)</f>
        <v>39598.109176894708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66186.109176894708</v>
      </c>
      <c r="S26" s="41">
        <f>IF($B$81=0,0,(SUM(($B$70*$H$70),($B$71*$H$71),($B$72*$H$72))+((1-$D$29)*$I$83))*Poor!$B$81/$B$81)</f>
        <v>66186.109176894708</v>
      </c>
      <c r="T26" s="41">
        <f>IF($B$81=0,0,(SUM(($B$70*$H$70),($B$71*$H$71),($B$72*$H$72))+((1-$D$29)*$I$83))*Poor!$B$81/$B$81)</f>
        <v>66186.109176894708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4.7485403852711362E-2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4.7485403852711362E-2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0.18994161541084545</v>
      </c>
      <c r="Z27" s="156">
        <f>Poor!Z27</f>
        <v>0.25</v>
      </c>
      <c r="AA27" s="121">
        <f t="shared" si="16"/>
        <v>4.7485403852711362E-2</v>
      </c>
      <c r="AB27" s="156">
        <f>Poor!AB27</f>
        <v>0.25</v>
      </c>
      <c r="AC27" s="121">
        <f t="shared" si="7"/>
        <v>4.7485403852711362E-2</v>
      </c>
      <c r="AD27" s="156">
        <f>Poor!AD27</f>
        <v>0.25</v>
      </c>
      <c r="AE27" s="121">
        <f t="shared" si="8"/>
        <v>4.7485403852711362E-2</v>
      </c>
      <c r="AF27" s="122">
        <f t="shared" si="10"/>
        <v>0.25</v>
      </c>
      <c r="AG27" s="121">
        <f t="shared" si="11"/>
        <v>4.7485403852711362E-2</v>
      </c>
      <c r="AH27" s="123">
        <f t="shared" si="12"/>
        <v>1</v>
      </c>
      <c r="AI27" s="183">
        <f t="shared" si="13"/>
        <v>4.7485403852711362E-2</v>
      </c>
      <c r="AJ27" s="120">
        <f t="shared" si="14"/>
        <v>4.7485403852711362E-2</v>
      </c>
      <c r="AK27" s="119">
        <f t="shared" si="15"/>
        <v>4.7485403852711362E-2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0.44443900918270834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0.44443900918270834</v>
      </c>
      <c r="N29" s="229"/>
      <c r="P29" s="22"/>
      <c r="V29" s="56"/>
      <c r="W29" s="110"/>
      <c r="X29" s="118"/>
      <c r="Y29" s="183">
        <f t="shared" si="9"/>
        <v>1.7777560367308334</v>
      </c>
      <c r="Z29" s="156">
        <f>Poor!Z29</f>
        <v>0.25</v>
      </c>
      <c r="AA29" s="121">
        <f t="shared" si="16"/>
        <v>0.44443900918270834</v>
      </c>
      <c r="AB29" s="156">
        <f>Poor!AB29</f>
        <v>0.25</v>
      </c>
      <c r="AC29" s="121">
        <f t="shared" si="7"/>
        <v>0.44443900918270834</v>
      </c>
      <c r="AD29" s="156">
        <f>Poor!AD29</f>
        <v>0.25</v>
      </c>
      <c r="AE29" s="121">
        <f t="shared" si="8"/>
        <v>0.44443900918270834</v>
      </c>
      <c r="AF29" s="122">
        <f t="shared" si="10"/>
        <v>0.25</v>
      </c>
      <c r="AG29" s="121">
        <f t="shared" si="11"/>
        <v>0.44443900918270834</v>
      </c>
      <c r="AH29" s="123">
        <f t="shared" si="12"/>
        <v>1</v>
      </c>
      <c r="AI29" s="183">
        <f t="shared" si="13"/>
        <v>0.44443900918270834</v>
      </c>
      <c r="AJ29" s="120">
        <f t="shared" si="14"/>
        <v>0.44443900918270834</v>
      </c>
      <c r="AK29" s="119">
        <f t="shared" si="15"/>
        <v>0.44443900918270834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16.844130957834007</v>
      </c>
      <c r="J30" s="231">
        <f>IF(I$32&lt;=1,I30,1-SUM(J6:J29))</f>
        <v>0.26105157709306548</v>
      </c>
      <c r="K30" s="22">
        <f t="shared" si="4"/>
        <v>0.68160895442092151</v>
      </c>
      <c r="L30" s="22">
        <f>IF(L124=L119,0,IF(K30="",0,(L119-L124)/(B119-B124)*K30))</f>
        <v>0.68160895442092151</v>
      </c>
      <c r="M30" s="175">
        <f t="shared" si="6"/>
        <v>0.26105157709306548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1.0442063083722619</v>
      </c>
      <c r="Z30" s="122">
        <f>IF($Y30=0,0,AA30/($Y$30))</f>
        <v>8.9174052733051318E-2</v>
      </c>
      <c r="AA30" s="187">
        <f>IF(AA79*4/$I$83+SUM(AA6:AA29)&lt;1,AA79*4/$I$83,1-SUM(AA6:AA29))</f>
        <v>9.3116108406972931E-2</v>
      </c>
      <c r="AB30" s="122">
        <f>IF($Y30=0,0,AC30/($Y$30))</f>
        <v>0.43625750399883828</v>
      </c>
      <c r="AC30" s="187">
        <f>IF(AC79*4/$I$83+SUM(AC6:AC29)&lt;1,AC79*4/$I$83,1-SUM(AC6:AC29))</f>
        <v>0.45554283775032423</v>
      </c>
      <c r="AD30" s="122">
        <f>IF($Y30=0,0,AE30/($Y$30))</f>
        <v>0.40670358987840954</v>
      </c>
      <c r="AE30" s="187">
        <f>IF(AE79*4/$I$83+SUM(AE6:AE29)&lt;1,AE79*4/$I$83,1-SUM(AE6:AE29))</f>
        <v>0.42468245418868045</v>
      </c>
      <c r="AF30" s="122">
        <f>IF($Y30=0,0,AG30/($Y$30))</f>
        <v>7.1544095079792133E-2</v>
      </c>
      <c r="AG30" s="187">
        <f>IF(AG79*4/$I$83+SUM(AG6:AG29)&lt;1,AG79*4/$I$83,1-SUM(AG6:AG29))</f>
        <v>7.4706795409103854E-2</v>
      </c>
      <c r="AH30" s="123">
        <f t="shared" si="12"/>
        <v>1.0036792416900913</v>
      </c>
      <c r="AI30" s="183">
        <f t="shared" si="13"/>
        <v>0.26201204893877039</v>
      </c>
      <c r="AJ30" s="120">
        <f t="shared" si="14"/>
        <v>0.27432947307864858</v>
      </c>
      <c r="AK30" s="119">
        <f t="shared" si="15"/>
        <v>0.24969462479889215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-0.42676552353181529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17.807662445852234</v>
      </c>
      <c r="J32" s="17"/>
      <c r="L32" s="22">
        <f>SUM(L6:L30)</f>
        <v>1.4267655235318153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3.9961581126171803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-2.8428842630015976E-2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17175</v>
      </c>
      <c r="J37" s="38">
        <f>J91*I$83</f>
        <v>16146.571157369985</v>
      </c>
      <c r="K37" s="40">
        <f t="shared" ref="K37:K52" si="28">(B37/B$65)</f>
        <v>7.5064274510167908E-2</v>
      </c>
      <c r="L37" s="22">
        <f t="shared" ref="L37:L52" si="29">(K37*H37)</f>
        <v>7.5064274510167908E-2</v>
      </c>
      <c r="M37" s="24">
        <f t="shared" ref="M37:M52" si="30">J37/B$65</f>
        <v>7.4932343106941579E-2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16146.571157369985</v>
      </c>
      <c r="AH37" s="123">
        <f>SUM(Z37,AB37,AD37,AF37)</f>
        <v>1</v>
      </c>
      <c r="AI37" s="112">
        <f>SUM(AA37,AC37,AE37,AG37)</f>
        <v>16146.571157369985</v>
      </c>
      <c r="AJ37" s="148">
        <f>(AA37+AC37)</f>
        <v>0</v>
      </c>
      <c r="AK37" s="147">
        <f>(AE37+AG37)</f>
        <v>16146.571157369985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6450</v>
      </c>
      <c r="J38" s="38">
        <f t="shared" ref="J38:J64" si="33">J92*I$83</f>
        <v>4855.935293923475</v>
      </c>
      <c r="K38" s="40">
        <f t="shared" si="28"/>
        <v>2.2739718398752565E-2</v>
      </c>
      <c r="L38" s="22">
        <f t="shared" si="29"/>
        <v>2.2739718398752565E-2</v>
      </c>
      <c r="M38" s="24">
        <f t="shared" si="30"/>
        <v>2.2535224723751753E-2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4855.935293923475</v>
      </c>
      <c r="AH38" s="123">
        <f t="shared" ref="AH38:AI58" si="35">SUM(Z38,AB38,AD38,AF38)</f>
        <v>1</v>
      </c>
      <c r="AI38" s="112">
        <f t="shared" si="35"/>
        <v>4855.935293923475</v>
      </c>
      <c r="AJ38" s="148">
        <f t="shared" ref="AJ38:AJ64" si="36">(AA38+AC38)</f>
        <v>0</v>
      </c>
      <c r="AK38" s="147">
        <f t="shared" ref="AK38:AK64" si="37">(AE38+AG38)</f>
        <v>4855.935293923475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1200</v>
      </c>
      <c r="J39" s="38">
        <f t="shared" si="33"/>
        <v>1200</v>
      </c>
      <c r="K39" s="40">
        <f t="shared" si="28"/>
        <v>5.5689106282659339E-3</v>
      </c>
      <c r="L39" s="22">
        <f t="shared" si="29"/>
        <v>5.5689106282659339E-3</v>
      </c>
      <c r="M39" s="24">
        <f t="shared" si="30"/>
        <v>5.5689106282659339E-3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1200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1200</v>
      </c>
      <c r="AJ39" s="148">
        <f t="shared" si="36"/>
        <v>1200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1851.1719167340289</v>
      </c>
      <c r="K41" s="40">
        <f t="shared" si="28"/>
        <v>8.3533659423989017E-3</v>
      </c>
      <c r="L41" s="22">
        <f t="shared" si="29"/>
        <v>8.3533659423989017E-3</v>
      </c>
      <c r="M41" s="24">
        <f t="shared" si="30"/>
        <v>8.5908424682062945E-3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1851.1719167340289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1851.1719167340289</v>
      </c>
      <c r="AJ41" s="148">
        <f t="shared" si="36"/>
        <v>1851.1719167340289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3630</v>
      </c>
      <c r="J42" s="38">
        <f t="shared" si="33"/>
        <v>3630</v>
      </c>
      <c r="K42" s="40">
        <f t="shared" si="28"/>
        <v>1.6845954650504452E-2</v>
      </c>
      <c r="L42" s="22">
        <f t="shared" si="29"/>
        <v>1.6845954650504452E-2</v>
      </c>
      <c r="M42" s="24">
        <f t="shared" si="30"/>
        <v>1.6845954650504452E-2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907.5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1815</v>
      </c>
      <c r="AF42" s="122">
        <f t="shared" si="31"/>
        <v>0.25</v>
      </c>
      <c r="AG42" s="147">
        <f t="shared" si="34"/>
        <v>907.5</v>
      </c>
      <c r="AH42" s="123">
        <f t="shared" si="35"/>
        <v>1</v>
      </c>
      <c r="AI42" s="112">
        <f t="shared" si="35"/>
        <v>3630</v>
      </c>
      <c r="AJ42" s="148">
        <f t="shared" si="36"/>
        <v>907.5</v>
      </c>
      <c r="AK42" s="147">
        <f t="shared" si="37"/>
        <v>2722.5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222.14063000808343</v>
      </c>
      <c r="K43" s="40">
        <f t="shared" si="28"/>
        <v>1.0024039130878681E-3</v>
      </c>
      <c r="L43" s="22">
        <f t="shared" si="29"/>
        <v>1.0024039130878681E-3</v>
      </c>
      <c r="M43" s="24">
        <f t="shared" si="30"/>
        <v>1.0309010961847553E-3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55.535157502020859</v>
      </c>
      <c r="AB43" s="156">
        <f>Poor!AB43</f>
        <v>0.25</v>
      </c>
      <c r="AC43" s="147">
        <f t="shared" si="39"/>
        <v>55.535157502020859</v>
      </c>
      <c r="AD43" s="156">
        <f>Poor!AD43</f>
        <v>0.25</v>
      </c>
      <c r="AE43" s="147">
        <f t="shared" si="40"/>
        <v>55.535157502020859</v>
      </c>
      <c r="AF43" s="122">
        <f t="shared" si="31"/>
        <v>0.25</v>
      </c>
      <c r="AG43" s="147">
        <f t="shared" si="34"/>
        <v>55.535157502020859</v>
      </c>
      <c r="AH43" s="123">
        <f t="shared" si="35"/>
        <v>1</v>
      </c>
      <c r="AI43" s="112">
        <f t="shared" si="35"/>
        <v>222.14063000808343</v>
      </c>
      <c r="AJ43" s="148">
        <f t="shared" si="36"/>
        <v>111.07031500404172</v>
      </c>
      <c r="AK43" s="147">
        <f t="shared" si="37"/>
        <v>111.07031500404172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83.302736253031298</v>
      </c>
      <c r="K44" s="40">
        <f t="shared" si="28"/>
        <v>3.7590146740795055E-4</v>
      </c>
      <c r="L44" s="22">
        <f t="shared" si="29"/>
        <v>3.7590146740795055E-4</v>
      </c>
      <c r="M44" s="24">
        <f t="shared" si="30"/>
        <v>3.8658791106928325E-4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20.825684063257825</v>
      </c>
      <c r="AB44" s="156">
        <f>Poor!AB44</f>
        <v>0.25</v>
      </c>
      <c r="AC44" s="147">
        <f t="shared" si="39"/>
        <v>20.825684063257825</v>
      </c>
      <c r="AD44" s="156">
        <f>Poor!AD44</f>
        <v>0.25</v>
      </c>
      <c r="AE44" s="147">
        <f t="shared" si="40"/>
        <v>20.825684063257825</v>
      </c>
      <c r="AF44" s="122">
        <f t="shared" si="31"/>
        <v>0.25</v>
      </c>
      <c r="AG44" s="147">
        <f t="shared" si="34"/>
        <v>20.825684063257825</v>
      </c>
      <c r="AH44" s="123">
        <f t="shared" si="35"/>
        <v>1</v>
      </c>
      <c r="AI44" s="112">
        <f t="shared" si="35"/>
        <v>83.302736253031298</v>
      </c>
      <c r="AJ44" s="148">
        <f t="shared" si="36"/>
        <v>41.651368126515649</v>
      </c>
      <c r="AK44" s="147">
        <f t="shared" si="37"/>
        <v>41.651368126515649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10000</v>
      </c>
      <c r="J50" s="38">
        <f t="shared" si="33"/>
        <v>10000</v>
      </c>
      <c r="K50" s="40">
        <f t="shared" si="28"/>
        <v>4.6407588568882781E-2</v>
      </c>
      <c r="L50" s="22">
        <f t="shared" si="29"/>
        <v>4.6407588568882781E-2</v>
      </c>
      <c r="M50" s="24">
        <f t="shared" si="30"/>
        <v>4.6407588568882781E-2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2500</v>
      </c>
      <c r="AB50" s="156">
        <f>Poor!AB55</f>
        <v>0.25</v>
      </c>
      <c r="AC50" s="147">
        <f t="shared" si="39"/>
        <v>2500</v>
      </c>
      <c r="AD50" s="156">
        <f>Poor!AD55</f>
        <v>0.25</v>
      </c>
      <c r="AE50" s="147">
        <f t="shared" si="40"/>
        <v>2500</v>
      </c>
      <c r="AF50" s="122">
        <f t="shared" si="31"/>
        <v>0.25</v>
      </c>
      <c r="AG50" s="147">
        <f t="shared" si="34"/>
        <v>2500</v>
      </c>
      <c r="AH50" s="123">
        <f t="shared" si="35"/>
        <v>1</v>
      </c>
      <c r="AI50" s="112">
        <f t="shared" si="35"/>
        <v>10000</v>
      </c>
      <c r="AJ50" s="148">
        <f t="shared" si="36"/>
        <v>5000</v>
      </c>
      <c r="AK50" s="147">
        <f t="shared" si="37"/>
        <v>5000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72000</v>
      </c>
      <c r="J54" s="38">
        <f t="shared" si="33"/>
        <v>72000</v>
      </c>
      <c r="K54" s="40">
        <f t="shared" si="43"/>
        <v>0.33413463769595603</v>
      </c>
      <c r="L54" s="22">
        <f t="shared" si="44"/>
        <v>0.33413463769595603</v>
      </c>
      <c r="M54" s="24">
        <f t="shared" si="45"/>
        <v>0.33413463769595603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37800</v>
      </c>
      <c r="J55" s="38">
        <f t="shared" si="33"/>
        <v>37800</v>
      </c>
      <c r="K55" s="40">
        <f t="shared" si="43"/>
        <v>0.17542068479037692</v>
      </c>
      <c r="L55" s="22">
        <f t="shared" si="44"/>
        <v>0.17542068479037692</v>
      </c>
      <c r="M55" s="24">
        <f t="shared" si="45"/>
        <v>0.17542068479037692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43350</v>
      </c>
      <c r="J56" s="38">
        <f t="shared" si="33"/>
        <v>43350</v>
      </c>
      <c r="K56" s="40">
        <f t="shared" si="43"/>
        <v>0.20117689644610687</v>
      </c>
      <c r="L56" s="22">
        <f t="shared" si="44"/>
        <v>0.20117689644610687</v>
      </c>
      <c r="M56" s="24">
        <f t="shared" si="45"/>
        <v>0.20117689644610687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8010</v>
      </c>
      <c r="J57" s="38">
        <f t="shared" si="33"/>
        <v>8009.9999999999991</v>
      </c>
      <c r="K57" s="40">
        <f t="shared" si="43"/>
        <v>3.7172478443675112E-2</v>
      </c>
      <c r="L57" s="22">
        <f t="shared" si="44"/>
        <v>3.7172478443675112E-2</v>
      </c>
      <c r="M57" s="24">
        <f t="shared" si="45"/>
        <v>3.7172478443675105E-2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11820</v>
      </c>
      <c r="J59" s="38">
        <f t="shared" si="33"/>
        <v>11820</v>
      </c>
      <c r="K59" s="40">
        <f t="shared" si="43"/>
        <v>5.485376968841945E-2</v>
      </c>
      <c r="L59" s="22">
        <f t="shared" si="44"/>
        <v>5.485376968841945E-2</v>
      </c>
      <c r="M59" s="24">
        <f t="shared" si="45"/>
        <v>5.485376968841945E-2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2955</v>
      </c>
      <c r="AB59" s="156">
        <f>Poor!AB59</f>
        <v>0.25</v>
      </c>
      <c r="AC59" s="147">
        <f t="shared" si="39"/>
        <v>2955</v>
      </c>
      <c r="AD59" s="156">
        <f>Poor!AD59</f>
        <v>0.25</v>
      </c>
      <c r="AE59" s="147">
        <f t="shared" si="40"/>
        <v>2955</v>
      </c>
      <c r="AF59" s="122">
        <f t="shared" si="31"/>
        <v>0.25</v>
      </c>
      <c r="AG59" s="147">
        <f t="shared" si="34"/>
        <v>2955</v>
      </c>
      <c r="AH59" s="123">
        <f t="shared" ref="AH59:AI64" si="46">SUM(Z59,AB59,AD59,AF59)</f>
        <v>1</v>
      </c>
      <c r="AI59" s="112">
        <f t="shared" si="46"/>
        <v>11820</v>
      </c>
      <c r="AJ59" s="148">
        <f t="shared" si="36"/>
        <v>5910</v>
      </c>
      <c r="AK59" s="147">
        <f t="shared" si="37"/>
        <v>5910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4500</v>
      </c>
      <c r="J61" s="38">
        <f t="shared" si="33"/>
        <v>4500</v>
      </c>
      <c r="K61" s="40">
        <f t="shared" si="43"/>
        <v>2.0883414855997252E-2</v>
      </c>
      <c r="L61" s="22">
        <f t="shared" si="44"/>
        <v>2.0883414855997252E-2</v>
      </c>
      <c r="M61" s="24">
        <f t="shared" si="45"/>
        <v>2.0883414855997252E-2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1125</v>
      </c>
      <c r="AB61" s="156">
        <f>Poor!AB61</f>
        <v>0.25</v>
      </c>
      <c r="AC61" s="147">
        <f t="shared" si="39"/>
        <v>1125</v>
      </c>
      <c r="AD61" s="156">
        <f>Poor!AD61</f>
        <v>0.25</v>
      </c>
      <c r="AE61" s="147">
        <f t="shared" si="40"/>
        <v>1125</v>
      </c>
      <c r="AF61" s="122">
        <f t="shared" si="31"/>
        <v>0.25</v>
      </c>
      <c r="AG61" s="147">
        <f t="shared" si="34"/>
        <v>1125</v>
      </c>
      <c r="AH61" s="123">
        <f t="shared" si="46"/>
        <v>1</v>
      </c>
      <c r="AI61" s="112">
        <f t="shared" si="46"/>
        <v>4500</v>
      </c>
      <c r="AJ61" s="148">
        <f t="shared" si="36"/>
        <v>2250</v>
      </c>
      <c r="AK61" s="147">
        <f t="shared" si="37"/>
        <v>2250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215935</v>
      </c>
      <c r="J65" s="39">
        <f>SUM(J37:J64)</f>
        <v>215469.12173428861</v>
      </c>
      <c r="K65" s="40">
        <f>SUM(K37:K64)</f>
        <v>1.0000000000000002</v>
      </c>
      <c r="L65" s="22">
        <f>SUM(L37:L64)</f>
        <v>1.0000000000000002</v>
      </c>
      <c r="M65" s="24">
        <f>SUM(M37:M64)</f>
        <v>0.9999402350743386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10615.032758299309</v>
      </c>
      <c r="AB65" s="137"/>
      <c r="AC65" s="153">
        <f>SUM(AC37:AC64)</f>
        <v>6656.3608415652789</v>
      </c>
      <c r="AD65" s="137"/>
      <c r="AE65" s="153">
        <f>SUM(AE37:AE64)</f>
        <v>8471.360841565278</v>
      </c>
      <c r="AF65" s="137"/>
      <c r="AG65" s="153">
        <f>SUM(AG37:AG64)</f>
        <v>28566.367292858737</v>
      </c>
      <c r="AH65" s="137"/>
      <c r="AI65" s="153">
        <f>SUM(AI37:AI64)</f>
        <v>54309.121734288601</v>
      </c>
      <c r="AJ65" s="153">
        <f>SUM(AJ37:AJ64)</f>
        <v>17271.393599864587</v>
      </c>
      <c r="AK65" s="153">
        <f>SUM(AK37:AK64)</f>
        <v>37037.728134424018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12716.683023422176</v>
      </c>
      <c r="J70" s="51">
        <f>J124*I$83</f>
        <v>12716.683023422176</v>
      </c>
      <c r="K70" s="40">
        <f>B70/B$76</f>
        <v>5.9015059371187263E-2</v>
      </c>
      <c r="L70" s="22">
        <f>(L124*G$37*F$9/F$7)/B$130</f>
        <v>5.9015059371187256E-2</v>
      </c>
      <c r="M70" s="24">
        <f>J70/B$76</f>
        <v>5.9015059371187277E-2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3179.170755855544</v>
      </c>
      <c r="AB70" s="156">
        <f>Poor!AB70</f>
        <v>0.25</v>
      </c>
      <c r="AC70" s="147">
        <f>$J70*AB70</f>
        <v>3179.170755855544</v>
      </c>
      <c r="AD70" s="156">
        <f>Poor!AD70</f>
        <v>0.25</v>
      </c>
      <c r="AE70" s="147">
        <f>$J70*AD70</f>
        <v>3179.170755855544</v>
      </c>
      <c r="AF70" s="156">
        <f>Poor!AF70</f>
        <v>0.25</v>
      </c>
      <c r="AG70" s="147">
        <f>$J70*AF70</f>
        <v>3179.170755855544</v>
      </c>
      <c r="AH70" s="155">
        <f>SUM(Z70,AB70,AD70,AF70)</f>
        <v>1</v>
      </c>
      <c r="AI70" s="147">
        <f>SUM(AA70,AC70,AE70,AG70)</f>
        <v>12716.683023422176</v>
      </c>
      <c r="AJ70" s="148">
        <f>(AA70+AC70)</f>
        <v>6358.3415117110881</v>
      </c>
      <c r="AK70" s="147">
        <f>(AE70+AG70)</f>
        <v>6358.3415117110881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12579.194444444427</v>
      </c>
      <c r="J71" s="51">
        <f t="shared" ref="J71:J72" si="49">J125*I$83</f>
        <v>12579.194444444427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23264.5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16518.75</v>
      </c>
      <c r="K73" s="40">
        <f>B73/B$76</f>
        <v>7.6659535367223253E-2</v>
      </c>
      <c r="L73" s="22">
        <f>(L127*G$37*F$9/F$7)/B$130</f>
        <v>7.6659535367223239E-2</v>
      </c>
      <c r="M73" s="24">
        <f>J73/B$76</f>
        <v>7.6659535367223253E-2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1486.6875</v>
      </c>
      <c r="AB73" s="156">
        <f>Poor!AB73</f>
        <v>0.09</v>
      </c>
      <c r="AC73" s="147">
        <f>$H$73*$B$73*AB73</f>
        <v>1486.6875</v>
      </c>
      <c r="AD73" s="156">
        <f>Poor!AD73</f>
        <v>0.23</v>
      </c>
      <c r="AE73" s="147">
        <f>$H$73*$B$73*AD73</f>
        <v>3799.3125</v>
      </c>
      <c r="AF73" s="156">
        <f>Poor!AF73</f>
        <v>0.59</v>
      </c>
      <c r="AG73" s="147">
        <f>$H$73*$B$73*AF73</f>
        <v>9746.0625</v>
      </c>
      <c r="AH73" s="155">
        <f>SUM(Z73,AB73,AD73,AF73)</f>
        <v>1</v>
      </c>
      <c r="AI73" s="147">
        <f>SUM(AA73,AC73,AE73,AG73)</f>
        <v>16518.75</v>
      </c>
      <c r="AJ73" s="148">
        <f>(AA73+AC73)</f>
        <v>2973.375</v>
      </c>
      <c r="AK73" s="147">
        <f>(AE73+AG73)</f>
        <v>13545.375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203218.31697657786</v>
      </c>
      <c r="J74" s="51">
        <f>J128*I$83</f>
        <v>3149.4923824645871</v>
      </c>
      <c r="K74" s="40">
        <f>B74/B$76</f>
        <v>3.8162650535183681E-2</v>
      </c>
      <c r="L74" s="22">
        <f>(L128*G$37*F$9/F$7)/B$130</f>
        <v>3.8162650535183675E-2</v>
      </c>
      <c r="M74" s="24">
        <f>J74/B$76</f>
        <v>1.4616034668624697E-2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280.85299979624051</v>
      </c>
      <c r="AB74" s="156"/>
      <c r="AC74" s="147">
        <f>AC30*$I$83/4</f>
        <v>1373.9896856373553</v>
      </c>
      <c r="AD74" s="156"/>
      <c r="AE74" s="147">
        <f>AE30*$I$83/4</f>
        <v>1280.9098582430524</v>
      </c>
      <c r="AF74" s="156"/>
      <c r="AG74" s="147">
        <f>AG30*$I$83/4</f>
        <v>225.32758246412746</v>
      </c>
      <c r="AH74" s="155"/>
      <c r="AI74" s="147">
        <f>SUM(AA74,AC74,AE74,AG74)</f>
        <v>3161.0801261407755</v>
      </c>
      <c r="AJ74" s="148">
        <f>(AA74+AC74)</f>
        <v>1654.8426854335958</v>
      </c>
      <c r="AK74" s="147">
        <f>(AE74+AG74)</f>
        <v>1506.23744070718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147240.50188395748</v>
      </c>
      <c r="K75" s="40">
        <f>B75/B$76</f>
        <v>0.65982081226975331</v>
      </c>
      <c r="L75" s="22">
        <f>(L129*G$37*F$9/F$7)/B$130</f>
        <v>0.6598208122697532</v>
      </c>
      <c r="M75" s="24">
        <f>J75/B$76</f>
        <v>0.68330766321065095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7155.0090026475236</v>
      </c>
      <c r="AB75" s="158"/>
      <c r="AC75" s="149">
        <f>AA75+AC65-SUM(AC70,AC74)</f>
        <v>9258.2094027199037</v>
      </c>
      <c r="AD75" s="158"/>
      <c r="AE75" s="149">
        <f>AC75+AE65-SUM(AE70,AE74)</f>
        <v>13269.489630186587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38431.358584725647</v>
      </c>
      <c r="AJ75" s="151">
        <f>AJ76-SUM(AJ70,AJ74)</f>
        <v>9258.2094027199018</v>
      </c>
      <c r="AK75" s="149">
        <f>AJ75+AK76-SUM(AK70,AK74)</f>
        <v>38431.358584725655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215935.00000000006</v>
      </c>
      <c r="J76" s="51">
        <f>J130*I$83</f>
        <v>215469.12173428867</v>
      </c>
      <c r="K76" s="40">
        <f>SUM(K70:K75)</f>
        <v>0.83365805754334743</v>
      </c>
      <c r="L76" s="22">
        <f>SUM(L70:L75)</f>
        <v>0.83365805754334732</v>
      </c>
      <c r="M76" s="24">
        <f>SUM(M70:M75)</f>
        <v>0.83359829261768614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10615.032758299309</v>
      </c>
      <c r="AB76" s="137"/>
      <c r="AC76" s="153">
        <f>AC65</f>
        <v>6656.3608415652789</v>
      </c>
      <c r="AD76" s="137"/>
      <c r="AE76" s="153">
        <f>AE65</f>
        <v>8471.360841565278</v>
      </c>
      <c r="AF76" s="137"/>
      <c r="AG76" s="153">
        <f>AG65</f>
        <v>28566.367292858737</v>
      </c>
      <c r="AH76" s="137"/>
      <c r="AI76" s="153">
        <f>SUM(AA76,AC76,AE76,AG76)</f>
        <v>54309.121734288601</v>
      </c>
      <c r="AJ76" s="154">
        <f>SUM(AA76,AC76)</f>
        <v>17271.393599864587</v>
      </c>
      <c r="AK76" s="154">
        <f>SUM(AE76,AG76)</f>
        <v>37037.728134424018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12579.194444444422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7155.0090026475236</v>
      </c>
      <c r="AD78" s="112"/>
      <c r="AE78" s="112">
        <f>AC75</f>
        <v>9258.2094027199037</v>
      </c>
      <c r="AF78" s="112"/>
      <c r="AG78" s="112">
        <f>AE75</f>
        <v>13269.489630186587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7435.8620024437641</v>
      </c>
      <c r="AB79" s="112"/>
      <c r="AC79" s="112">
        <f>AA79-AA74+AC65-AC70</f>
        <v>10632.199088357258</v>
      </c>
      <c r="AD79" s="112"/>
      <c r="AE79" s="112">
        <f>AC79-AC74+AE65-AE70</f>
        <v>14550.399488429635</v>
      </c>
      <c r="AF79" s="112"/>
      <c r="AG79" s="112">
        <f>AE79-AE74+AG65-AG70</f>
        <v>38656.686167189779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22069.151085338442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1</v>
      </c>
      <c r="I91" s="22">
        <f t="shared" ref="I91" si="52">(D91*H91)</f>
        <v>1.4235820545356765</v>
      </c>
      <c r="J91" s="24">
        <f>IF(I$32&lt;=1+I$131,I91,L91+J$33*(I91-L91))</f>
        <v>1.3383388030227226</v>
      </c>
      <c r="K91" s="22">
        <f t="shared" ref="K91" si="53">(B91)</f>
        <v>1.3406951809091452</v>
      </c>
      <c r="L91" s="22">
        <f t="shared" ref="L91" si="54">(K91*H91)</f>
        <v>1.3406951809091452</v>
      </c>
      <c r="M91" s="227">
        <f t="shared" si="50"/>
        <v>1.3383388030227226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1</v>
      </c>
      <c r="I92" s="22">
        <f t="shared" ref="I92:I118" si="59">(D92*H92)</f>
        <v>0.53462033489112748</v>
      </c>
      <c r="J92" s="24">
        <f t="shared" ref="J92:J118" si="60">IF(I$32&lt;=1+I$131,I92,L92+J$33*(I92-L92))</f>
        <v>0.40249329504604864</v>
      </c>
      <c r="K92" s="22">
        <f t="shared" ref="K92:K118" si="61">(B92)</f>
        <v>0.40614568077000379</v>
      </c>
      <c r="L92" s="22">
        <f t="shared" ref="L92:L118" si="62">(K92*H92)</f>
        <v>0.40614568077000379</v>
      </c>
      <c r="M92" s="227">
        <f t="shared" ref="M92:M118" si="63">(J92)</f>
        <v>0.40249329504604864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1</v>
      </c>
      <c r="I93" s="22">
        <f t="shared" si="59"/>
        <v>9.9464248351837661E-2</v>
      </c>
      <c r="J93" s="24">
        <f t="shared" si="60"/>
        <v>9.9464248351837661E-2</v>
      </c>
      <c r="K93" s="22">
        <f t="shared" si="61"/>
        <v>9.9464248351837661E-2</v>
      </c>
      <c r="L93" s="22">
        <f t="shared" si="62"/>
        <v>9.9464248351837661E-2</v>
      </c>
      <c r="M93" s="227">
        <f t="shared" si="63"/>
        <v>9.9464248351837661E-2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0.15343785272331734</v>
      </c>
      <c r="K95" s="22">
        <f t="shared" si="61"/>
        <v>0.1491963725277565</v>
      </c>
      <c r="L95" s="22">
        <f t="shared" si="62"/>
        <v>0.1491963725277565</v>
      </c>
      <c r="M95" s="227">
        <f t="shared" si="63"/>
        <v>0.15343785272331734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1</v>
      </c>
      <c r="I96" s="22">
        <f t="shared" si="59"/>
        <v>0.30087935126430893</v>
      </c>
      <c r="J96" s="24">
        <f t="shared" si="60"/>
        <v>0.30087935126430893</v>
      </c>
      <c r="K96" s="22">
        <f t="shared" si="61"/>
        <v>0.30087935126430893</v>
      </c>
      <c r="L96" s="22">
        <f t="shared" si="62"/>
        <v>0.30087935126430893</v>
      </c>
      <c r="M96" s="227">
        <f t="shared" si="63"/>
        <v>0.30087935126430893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1.8412542326798079E-2</v>
      </c>
      <c r="K97" s="22">
        <f t="shared" si="61"/>
        <v>1.7903564703330779E-2</v>
      </c>
      <c r="L97" s="22">
        <f t="shared" si="62"/>
        <v>1.7903564703330779E-2</v>
      </c>
      <c r="M97" s="227">
        <f t="shared" si="63"/>
        <v>1.8412542326798079E-2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6.9047033725492795E-3</v>
      </c>
      <c r="K98" s="22">
        <f t="shared" si="61"/>
        <v>6.7138367637490422E-3</v>
      </c>
      <c r="L98" s="22">
        <f t="shared" si="62"/>
        <v>6.7138367637490422E-3</v>
      </c>
      <c r="M98" s="227">
        <f t="shared" si="63"/>
        <v>6.9047033725492795E-3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1</v>
      </c>
      <c r="I104" s="22">
        <f t="shared" si="59"/>
        <v>0.82886873626531388</v>
      </c>
      <c r="J104" s="24">
        <f t="shared" si="60"/>
        <v>0.82886873626531388</v>
      </c>
      <c r="K104" s="22">
        <f t="shared" si="61"/>
        <v>0.82886873626531388</v>
      </c>
      <c r="L104" s="22">
        <f t="shared" si="62"/>
        <v>0.82886873626531388</v>
      </c>
      <c r="M104" s="227">
        <f t="shared" si="63"/>
        <v>0.82886873626531388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1</v>
      </c>
      <c r="I108" s="22">
        <f t="shared" si="59"/>
        <v>5.9678549011102602</v>
      </c>
      <c r="J108" s="24">
        <f t="shared" si="60"/>
        <v>5.9678549011102602</v>
      </c>
      <c r="K108" s="22">
        <f t="shared" si="61"/>
        <v>5.9678549011102602</v>
      </c>
      <c r="L108" s="22">
        <f t="shared" si="62"/>
        <v>5.9678549011102602</v>
      </c>
      <c r="M108" s="227">
        <f t="shared" si="63"/>
        <v>5.9678549011102602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1</v>
      </c>
      <c r="I109" s="22">
        <f t="shared" si="59"/>
        <v>3.1331238230828866</v>
      </c>
      <c r="J109" s="24">
        <f t="shared" si="60"/>
        <v>3.1331238230828866</v>
      </c>
      <c r="K109" s="22">
        <f t="shared" si="61"/>
        <v>3.1331238230828866</v>
      </c>
      <c r="L109" s="22">
        <f t="shared" si="62"/>
        <v>3.1331238230828866</v>
      </c>
      <c r="M109" s="227">
        <f t="shared" si="63"/>
        <v>3.1331238230828866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1</v>
      </c>
      <c r="I110" s="22">
        <f t="shared" si="59"/>
        <v>3.5931459717101357</v>
      </c>
      <c r="J110" s="24">
        <f t="shared" si="60"/>
        <v>3.5931459717101357</v>
      </c>
      <c r="K110" s="22">
        <f t="shared" si="61"/>
        <v>3.5931459717101357</v>
      </c>
      <c r="L110" s="22">
        <f t="shared" si="62"/>
        <v>3.5931459717101357</v>
      </c>
      <c r="M110" s="227">
        <f t="shared" si="63"/>
        <v>3.5931459717101357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1</v>
      </c>
      <c r="I111" s="22">
        <f t="shared" si="59"/>
        <v>0.66392385774851637</v>
      </c>
      <c r="J111" s="24">
        <f t="shared" si="60"/>
        <v>0.66392385774851637</v>
      </c>
      <c r="K111" s="22">
        <f t="shared" si="61"/>
        <v>0.66392385774851637</v>
      </c>
      <c r="L111" s="22">
        <f t="shared" si="62"/>
        <v>0.66392385774851637</v>
      </c>
      <c r="M111" s="227">
        <f t="shared" si="63"/>
        <v>0.66392385774851637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</v>
      </c>
      <c r="I113" s="22">
        <f t="shared" si="59"/>
        <v>0.97972284626560102</v>
      </c>
      <c r="J113" s="24">
        <f t="shared" si="60"/>
        <v>0.97972284626560102</v>
      </c>
      <c r="K113" s="22">
        <f t="shared" si="61"/>
        <v>0.97972284626560102</v>
      </c>
      <c r="L113" s="22">
        <f t="shared" si="62"/>
        <v>0.97972284626560102</v>
      </c>
      <c r="M113" s="227">
        <f t="shared" si="63"/>
        <v>0.97972284626560102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</v>
      </c>
      <c r="I115" s="22">
        <f t="shared" si="59"/>
        <v>0.37299093131939126</v>
      </c>
      <c r="J115" s="24">
        <f t="shared" si="60"/>
        <v>0.37299093131939126</v>
      </c>
      <c r="K115" s="22">
        <f t="shared" si="61"/>
        <v>0.37299093131939126</v>
      </c>
      <c r="L115" s="22">
        <f t="shared" si="62"/>
        <v>0.37299093131939126</v>
      </c>
      <c r="M115" s="227">
        <f t="shared" si="63"/>
        <v>0.37299093131939126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17.898177056545059</v>
      </c>
      <c r="J119" s="24">
        <f>SUM(J91:J118)</f>
        <v>17.859561863609692</v>
      </c>
      <c r="K119" s="22">
        <f>SUM(K91:K118)</f>
        <v>17.86062930279224</v>
      </c>
      <c r="L119" s="22">
        <f>SUM(L91:L118)</f>
        <v>17.86062930279224</v>
      </c>
      <c r="M119" s="57">
        <f t="shared" si="50"/>
        <v>17.859561863609692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1.0540460987110509</v>
      </c>
      <c r="J124" s="237">
        <f>IF(SUMPRODUCT($B$124:$B124,$H$124:$H124)&lt;J$119,($B124*$H124),J$119)</f>
        <v>1.0540460987110509</v>
      </c>
      <c r="K124" s="22">
        <f>(B124)</f>
        <v>1.0540460987110509</v>
      </c>
      <c r="L124" s="29">
        <f>IF(SUMPRODUCT($B$124:$B124,$H$124:$H124)&lt;L$119,($B124*$H124),L$119)</f>
        <v>1.0540460987110509</v>
      </c>
      <c r="M124" s="57">
        <f t="shared" si="90"/>
        <v>1.0540460987110509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1.0426501002402309</v>
      </c>
      <c r="J125" s="237">
        <f>IF(SUMPRODUCT($B$124:$B125,$H$124:$H125)&lt;J$119,($B125*$H125),IF(SUMPRODUCT($B$124:$B124,$H$124:$H124)&lt;J$119,J$119-SUMPRODUCT($B$124:$B124,$H$124:$H124),0))</f>
        <v>1.0426501002402309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1.0426501002402309</v>
      </c>
      <c r="M125" s="57">
        <f t="shared" ref="M125:M126" si="92">(J125)</f>
        <v>1.0426501002402309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1.9283216714844396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1.9283216714844396</v>
      </c>
      <c r="M126" s="57">
        <f t="shared" si="92"/>
        <v>1.9283216714844396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1.3691875437182655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1.3691875437182655</v>
      </c>
      <c r="M127" s="57">
        <f t="shared" si="90"/>
        <v>1.3691875437182655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16.844130957834007</v>
      </c>
      <c r="J128" s="228">
        <f>(J30)</f>
        <v>0.26105157709306548</v>
      </c>
      <c r="K128" s="22">
        <f>(B128)</f>
        <v>0.68160895442092151</v>
      </c>
      <c r="L128" s="22">
        <f>IF(L124=L119,0,(L119-L124)/(B119-B124)*K128)</f>
        <v>0.68160895442092151</v>
      </c>
      <c r="M128" s="57">
        <f t="shared" si="90"/>
        <v>0.26105157709306548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12.20430487236264</v>
      </c>
      <c r="K129" s="29">
        <f>(B129)</f>
        <v>11.784814934217332</v>
      </c>
      <c r="L129" s="60">
        <f>IF(SUM(L124:L128)&gt;L130,0,L130-SUM(L124:L128))</f>
        <v>11.784814934217332</v>
      </c>
      <c r="M129" s="57">
        <f t="shared" si="90"/>
        <v>12.20430487236264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17.898177056545059</v>
      </c>
      <c r="J130" s="228">
        <f>(J119)</f>
        <v>17.859561863609692</v>
      </c>
      <c r="K130" s="22">
        <f>(B130)</f>
        <v>17.86062930279224</v>
      </c>
      <c r="L130" s="22">
        <f>(L119)</f>
        <v>17.86062930279224</v>
      </c>
      <c r="M130" s="57">
        <f t="shared" si="90"/>
        <v>17.859561863609692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1.0426501002402304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1331.0740354377069</v>
      </c>
      <c r="C72" s="109">
        <f>Poor!R7</f>
        <v>2690.7217518210364</v>
      </c>
      <c r="D72" s="109">
        <f>Middle!R7</f>
        <v>2349.2729231101148</v>
      </c>
      <c r="E72" s="109">
        <f>Rich!R7</f>
        <v>1483.4878131131863</v>
      </c>
      <c r="F72" s="109">
        <f>V.Poor!T7</f>
        <v>1331.1546817000178</v>
      </c>
      <c r="G72" s="109">
        <f>Poor!T7</f>
        <v>2687.6794044984299</v>
      </c>
      <c r="H72" s="109">
        <f>Middle!T7</f>
        <v>2044.8819804398197</v>
      </c>
      <c r="I72" s="109">
        <f>Rich!T7</f>
        <v>1296.0767862872619</v>
      </c>
    </row>
    <row r="73" spans="1:9">
      <c r="A73" t="str">
        <f>V.Poor!Q8</f>
        <v>Own crops sold</v>
      </c>
      <c r="B73" s="109">
        <f>V.Poor!R8</f>
        <v>21</v>
      </c>
      <c r="C73" s="109">
        <f>Poor!R8</f>
        <v>1240.3333333333333</v>
      </c>
      <c r="D73" s="109">
        <f>Middle!R8</f>
        <v>8826.6666666666661</v>
      </c>
      <c r="E73" s="109">
        <f>Rich!R8</f>
        <v>17973.714285714286</v>
      </c>
      <c r="F73" s="109">
        <f>V.Poor!T8</f>
        <v>16</v>
      </c>
      <c r="G73" s="109">
        <f>Poor!T8</f>
        <v>1246.3857696952919</v>
      </c>
      <c r="H73" s="109">
        <f>Middle!T8</f>
        <v>8959.7785906486897</v>
      </c>
      <c r="I73" s="109">
        <f>Rich!T8</f>
        <v>18041.846037708736</v>
      </c>
    </row>
    <row r="74" spans="1:9">
      <c r="A74" t="str">
        <f>V.Poor!Q9</f>
        <v>Animal products consumed</v>
      </c>
      <c r="B74" s="109">
        <f>V.Poor!R9</f>
        <v>488.39581252890434</v>
      </c>
      <c r="C74" s="109">
        <f>Poor!R9</f>
        <v>890.35843770425038</v>
      </c>
      <c r="D74" s="109">
        <f>Middle!R9</f>
        <v>1557.6299831957979</v>
      </c>
      <c r="E74" s="109">
        <f>Rich!R9</f>
        <v>1781.6393661467537</v>
      </c>
      <c r="F74" s="109">
        <f>V.Poor!T9</f>
        <v>488.39581252890434</v>
      </c>
      <c r="G74" s="109">
        <f>Poor!T9</f>
        <v>890.35843770425038</v>
      </c>
      <c r="H74" s="109">
        <f>Middle!T9</f>
        <v>1557.6299831957979</v>
      </c>
      <c r="I74" s="109">
        <f>Rich!T9</f>
        <v>1781.6393661467537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2475</v>
      </c>
      <c r="C76" s="109">
        <f>Poor!R11</f>
        <v>8166.3333333333339</v>
      </c>
      <c r="D76" s="109">
        <f>Middle!R11</f>
        <v>17714.285714285714</v>
      </c>
      <c r="E76" s="109">
        <f>Rich!R11</f>
        <v>25457.142857142862</v>
      </c>
      <c r="F76" s="109">
        <f>V.Poor!T11</f>
        <v>1475</v>
      </c>
      <c r="G76" s="109">
        <f>Poor!T11</f>
        <v>8176.7470228755883</v>
      </c>
      <c r="H76" s="109">
        <f>Middle!T11</f>
        <v>17685.030346377578</v>
      </c>
      <c r="I76" s="109">
        <f>Rich!T11</f>
        <v>25374.293087192527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98.504612527759264</v>
      </c>
      <c r="D77" s="109">
        <f>Middle!R12</f>
        <v>69.17381228253457</v>
      </c>
      <c r="E77" s="109">
        <f>Rich!R12</f>
        <v>0</v>
      </c>
      <c r="F77" s="109">
        <f>V.Poor!T12</f>
        <v>0</v>
      </c>
      <c r="G77" s="109">
        <f>Poor!T12</f>
        <v>98.196873591756002</v>
      </c>
      <c r="H77" s="109">
        <f>Middle!T12</f>
        <v>68.067098431320673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4321.2010398225593</v>
      </c>
      <c r="C78" s="109">
        <f>Poor!R13</f>
        <v>2013.3333333333335</v>
      </c>
      <c r="D78" s="109">
        <f>Middle!R13</f>
        <v>48457.142857142855</v>
      </c>
      <c r="E78" s="109">
        <f>Rich!R13</f>
        <v>0</v>
      </c>
      <c r="F78" s="109">
        <f>V.Poor!T13</f>
        <v>4322.345093316856</v>
      </c>
      <c r="G78" s="109">
        <f>Poor!T13</f>
        <v>2013.3333333333335</v>
      </c>
      <c r="H78" s="109">
        <f>Middle!T13</f>
        <v>48457.142857142855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22925.714285714286</v>
      </c>
      <c r="E79" s="109">
        <f>Rich!R14</f>
        <v>125485.7142857143</v>
      </c>
      <c r="F79" s="109">
        <f>V.Poor!T14</f>
        <v>0</v>
      </c>
      <c r="G79" s="109">
        <f>Poor!T14</f>
        <v>0</v>
      </c>
      <c r="H79" s="109">
        <f>Middle!T14</f>
        <v>22925.714285714286</v>
      </c>
      <c r="I79" s="109">
        <f>Rich!T14</f>
        <v>125485.7142857143</v>
      </c>
    </row>
    <row r="80" spans="1:9">
      <c r="A80" t="str">
        <f>V.Poor!Q15</f>
        <v>Labour - public works</v>
      </c>
      <c r="B80" s="109">
        <f>V.Poor!R15</f>
        <v>4080.0000000000005</v>
      </c>
      <c r="C80" s="109">
        <f>Poor!R15</f>
        <v>7372</v>
      </c>
      <c r="D80" s="109">
        <f>Middle!R15</f>
        <v>952.38095238095241</v>
      </c>
      <c r="E80" s="109">
        <f>Rich!R15</f>
        <v>0</v>
      </c>
      <c r="F80" s="109">
        <f>V.Poor!T15</f>
        <v>4080.0000000000005</v>
      </c>
      <c r="G80" s="109">
        <f>Poor!T15</f>
        <v>7372</v>
      </c>
      <c r="H80" s="109">
        <f>Middle!T15</f>
        <v>952.38095238095241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1280</v>
      </c>
      <c r="C82" s="109">
        <f>Poor!R17</f>
        <v>933.33333333333337</v>
      </c>
      <c r="D82" s="109">
        <f>Middle!R17</f>
        <v>0</v>
      </c>
      <c r="E82" s="109">
        <f>Rich!R17</f>
        <v>49542.857142857145</v>
      </c>
      <c r="F82" s="109">
        <f>V.Poor!T17</f>
        <v>1280</v>
      </c>
      <c r="G82" s="109">
        <f>Poor!T17</f>
        <v>933.33333333333337</v>
      </c>
      <c r="H82" s="109">
        <f>Middle!T17</f>
        <v>0</v>
      </c>
      <c r="I82" s="109">
        <f>Rich!T17</f>
        <v>49542.857142857145</v>
      </c>
    </row>
    <row r="83" spans="1:9">
      <c r="A83" t="str">
        <f>V.Poor!Q18</f>
        <v>Food transfer - official</v>
      </c>
      <c r="B83" s="109">
        <f>V.Poor!R18</f>
        <v>2066.4008161399674</v>
      </c>
      <c r="C83" s="109">
        <f>Poor!R18</f>
        <v>2107.0126482810269</v>
      </c>
      <c r="D83" s="109">
        <f>Middle!R18</f>
        <v>1875.2040370549289</v>
      </c>
      <c r="E83" s="109">
        <f>Rich!R18</f>
        <v>328.28942826758424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19168</v>
      </c>
      <c r="C85" s="109">
        <f>Poor!R20</f>
        <v>25414</v>
      </c>
      <c r="D85" s="109">
        <f>Middle!R20</f>
        <v>7593.142857142856</v>
      </c>
      <c r="E85" s="109">
        <f>Rich!R20</f>
        <v>9154.2857142857138</v>
      </c>
      <c r="F85" s="109">
        <f>V.Poor!T20</f>
        <v>19168</v>
      </c>
      <c r="G85" s="109">
        <f>Poor!T20</f>
        <v>25414</v>
      </c>
      <c r="H85" s="109">
        <f>Middle!T20</f>
        <v>7593.142857142856</v>
      </c>
      <c r="I85" s="109">
        <f>Rich!T20</f>
        <v>9154.2857142857138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283.33333333333331</v>
      </c>
      <c r="D86" s="109">
        <f>Middle!R21</f>
        <v>5085.7142857142853</v>
      </c>
      <c r="E86" s="109">
        <f>Rich!R21</f>
        <v>18651.428571428572</v>
      </c>
      <c r="F86" s="109">
        <f>V.Poor!T21</f>
        <v>0</v>
      </c>
      <c r="G86" s="109">
        <f>Poor!T21</f>
        <v>283.33333333333331</v>
      </c>
      <c r="H86" s="109">
        <f>Middle!T21</f>
        <v>5085.7142857142853</v>
      </c>
      <c r="I86" s="109">
        <f>Rich!T21</f>
        <v>18651.428571428572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767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35231.071703929134</v>
      </c>
      <c r="C88" s="109">
        <f>Poor!R23</f>
        <v>51976.264117000741</v>
      </c>
      <c r="D88" s="109">
        <f>Middle!R23</f>
        <v>117406.32837469099</v>
      </c>
      <c r="E88" s="109">
        <f>Rich!R23</f>
        <v>249858.5594646704</v>
      </c>
      <c r="F88" s="109">
        <f>V.Poor!T23</f>
        <v>34227.296403685745</v>
      </c>
      <c r="G88" s="109">
        <f>Poor!T23</f>
        <v>51989.380156646344</v>
      </c>
      <c r="H88" s="109">
        <f>Middle!T23</f>
        <v>117204.68727424336</v>
      </c>
      <c r="I88" s="109">
        <f>Rich!T23</f>
        <v>249656.43041988861</v>
      </c>
    </row>
    <row r="89" spans="1:9">
      <c r="A89" t="str">
        <f>V.Poor!Q24</f>
        <v>Food Poverty line</v>
      </c>
      <c r="B89" s="109">
        <f>V.Poor!R24</f>
        <v>25222.651681256466</v>
      </c>
      <c r="C89" s="109">
        <f>Poor!R24</f>
        <v>25222.651681256466</v>
      </c>
      <c r="D89" s="109">
        <f>Middle!R24</f>
        <v>25222.651681256481</v>
      </c>
      <c r="E89" s="109">
        <f>Rich!R24</f>
        <v>25221.886954672507</v>
      </c>
      <c r="F89" s="109">
        <f>V.Poor!T24</f>
        <v>25222.651681256466</v>
      </c>
      <c r="G89" s="109">
        <f>Poor!T24</f>
        <v>25222.651681256466</v>
      </c>
      <c r="H89" s="109">
        <f>Middle!T24</f>
        <v>25222.651681256481</v>
      </c>
      <c r="I89" s="109">
        <f>Rich!T24</f>
        <v>25221.886954672507</v>
      </c>
    </row>
    <row r="90" spans="1:9">
      <c r="A90" s="108" t="str">
        <f>V.Poor!Q25</f>
        <v>Lower Bound Poverty line</v>
      </c>
      <c r="B90" s="109">
        <f>V.Poor!R25</f>
        <v>39598.873903478692</v>
      </c>
      <c r="C90" s="109">
        <f>Poor!R25</f>
        <v>39598.873903478685</v>
      </c>
      <c r="D90" s="109">
        <f>Middle!R25</f>
        <v>39598.873903478685</v>
      </c>
      <c r="E90" s="109">
        <f>Rich!R25</f>
        <v>39598.109176894708</v>
      </c>
      <c r="F90" s="109">
        <f>V.Poor!T25</f>
        <v>39598.873903478692</v>
      </c>
      <c r="G90" s="109">
        <f>Poor!T25</f>
        <v>39598.873903478685</v>
      </c>
      <c r="H90" s="109">
        <f>Middle!T25</f>
        <v>39598.873903478685</v>
      </c>
      <c r="I90" s="109">
        <f>Rich!T25</f>
        <v>39598.109176894708</v>
      </c>
    </row>
    <row r="91" spans="1:9">
      <c r="A91" s="108" t="str">
        <f>V.Poor!Q26</f>
        <v>Upper Bound Poverty line</v>
      </c>
      <c r="B91" s="109">
        <f>V.Poor!R26</f>
        <v>66186.8739034787</v>
      </c>
      <c r="C91" s="109">
        <f>Poor!R26</f>
        <v>66186.8739034787</v>
      </c>
      <c r="D91" s="109">
        <f>Middle!R26</f>
        <v>66186.873903478685</v>
      </c>
      <c r="E91" s="109">
        <f>Rich!R26</f>
        <v>66186.109176894708</v>
      </c>
      <c r="F91" s="109">
        <f>V.Poor!T26</f>
        <v>66186.8739034787</v>
      </c>
      <c r="G91" s="109">
        <f>Poor!T26</f>
        <v>66186.8739034787</v>
      </c>
      <c r="H91" s="109">
        <f>Middle!T26</f>
        <v>66186.873903478685</v>
      </c>
      <c r="I91" s="109">
        <f>Rich!T26</f>
        <v>66186.109176894708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25222.651681256466</v>
      </c>
      <c r="G93" s="109">
        <f>Poor!T24</f>
        <v>25222.651681256466</v>
      </c>
      <c r="H93" s="109">
        <f>Middle!T24</f>
        <v>25222.651681256481</v>
      </c>
      <c r="I93" s="109">
        <f>Rich!T24</f>
        <v>25221.886954672507</v>
      </c>
    </row>
    <row r="94" spans="1:9">
      <c r="A94" t="str">
        <f>V.Poor!Q25</f>
        <v>Lower Bound Poverty line</v>
      </c>
      <c r="F94" s="109">
        <f>V.Poor!T25</f>
        <v>39598.873903478692</v>
      </c>
      <c r="G94" s="109">
        <f>Poor!T25</f>
        <v>39598.873903478685</v>
      </c>
      <c r="H94" s="109">
        <f>Middle!T25</f>
        <v>39598.873903478685</v>
      </c>
      <c r="I94" s="109">
        <f>Rich!T25</f>
        <v>39598.109176894708</v>
      </c>
    </row>
    <row r="95" spans="1:9">
      <c r="A95" t="str">
        <f>V.Poor!Q26</f>
        <v>Upper Bound Poverty line</v>
      </c>
      <c r="F95" s="109">
        <f>V.Poor!T26</f>
        <v>66186.8739034787</v>
      </c>
      <c r="G95" s="109">
        <f>Poor!T26</f>
        <v>66186.8739034787</v>
      </c>
      <c r="H95" s="109">
        <f>Middle!T26</f>
        <v>66186.873903478685</v>
      </c>
      <c r="I95" s="109">
        <f>Rich!T26</f>
        <v>66186.109176894708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4367.8021995495583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5371.5774997929475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30955.802199549566</v>
      </c>
      <c r="C100" s="239">
        <f t="shared" si="0"/>
        <v>14210.609786477959</v>
      </c>
      <c r="D100" s="239">
        <f t="shared" si="0"/>
        <v>0</v>
      </c>
      <c r="E100" s="239">
        <f t="shared" si="0"/>
        <v>0</v>
      </c>
      <c r="F100" s="239">
        <f t="shared" si="0"/>
        <v>31959.577499792955</v>
      </c>
      <c r="G100" s="239">
        <f t="shared" si="0"/>
        <v>14197.493746832355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1331.0740354377069</v>
      </c>
      <c r="C3" s="203">
        <f>Income!C72</f>
        <v>2690.7217518210364</v>
      </c>
      <c r="D3" s="203">
        <f>Income!D72</f>
        <v>2349.2729231101148</v>
      </c>
      <c r="E3" s="203">
        <f>Income!E72</f>
        <v>1483.4878131131863</v>
      </c>
      <c r="F3" s="204">
        <f>IF(F$2&lt;=($B$2+$C$2+$D$2),IF(F$2&lt;=($B$2+$C$2),IF(F$2&lt;=$B$2,$B3,$C3),$D3),$E3)</f>
        <v>1331.0740354377069</v>
      </c>
      <c r="G3" s="204">
        <f>IF(G$2&lt;=($B$2+$C$2+$D$2),IF(G$2&lt;=($B$2+$C$2),IF(G$2&lt;=$B$2,$B3,$C3),$D3),$E3)</f>
        <v>1331.0740354377069</v>
      </c>
      <c r="H3" s="204">
        <f>IF(H$2&lt;=($B$2+$C$2+$D$2),IF(H$2&lt;=($B$2+$C$2),IF(H$2&lt;=$B$2,$B3,$C3),$D3),$E3)</f>
        <v>1331.0740354377069</v>
      </c>
      <c r="I3" s="204">
        <f>IF(I$2&lt;=($B$2+$C$2+$D$2),IF(I$2&lt;=($B$2+$C$2),IF(I$2&lt;=$B$2,$B3,$C3),$D3),$E3)</f>
        <v>1331.0740354377069</v>
      </c>
      <c r="J3" s="204">
        <f>IF(J$2&lt;=($B$2+$C$2+$D$2),IF(J$2&lt;=($B$2+$C$2),IF(J$2&lt;=$B$2,$B3,$C3),$D3),$E3)</f>
        <v>1331.0740354377069</v>
      </c>
      <c r="K3" s="204">
        <f>IF(K$2&lt;=($B$2+$C$2+$D$2),IF(K$2&lt;=($B$2+$C$2),IF(K$2&lt;=$B$2,$B3,$C3),$D3),$E3)</f>
        <v>1331.0740354377069</v>
      </c>
      <c r="L3" s="204">
        <f>IF(L$2&lt;=($B$2+$C$2+$D$2),IF(L$2&lt;=($B$2+$C$2),IF(L$2&lt;=$B$2,$B3,$C3),$D3),$E3)</f>
        <v>1331.0740354377069</v>
      </c>
      <c r="M3" s="204">
        <f>IF(M$2&lt;=($B$2+$C$2+$D$2),IF(M$2&lt;=($B$2+$C$2),IF(M$2&lt;=$B$2,$B3,$C3),$D3),$E3)</f>
        <v>1331.0740354377069</v>
      </c>
      <c r="N3" s="204">
        <f>IF(N$2&lt;=($B$2+$C$2+$D$2),IF(N$2&lt;=($B$2+$C$2),IF(N$2&lt;=$B$2,$B3,$C3),$D3),$E3)</f>
        <v>1331.0740354377069</v>
      </c>
      <c r="O3" s="204">
        <f>IF(O$2&lt;=($B$2+$C$2+$D$2),IF(O$2&lt;=($B$2+$C$2),IF(O$2&lt;=$B$2,$B3,$C3),$D3),$E3)</f>
        <v>1331.0740354377069</v>
      </c>
      <c r="P3" s="204">
        <f>IF(P$2&lt;=($B$2+$C$2+$D$2),IF(P$2&lt;=($B$2+$C$2),IF(P$2&lt;=$B$2,$B3,$C3),$D3),$E3)</f>
        <v>1331.0740354377069</v>
      </c>
      <c r="Q3" s="204">
        <f>IF(Q$2&lt;=($B$2+$C$2+$D$2),IF(Q$2&lt;=($B$2+$C$2),IF(Q$2&lt;=$B$2,$B3,$C3),$D3),$E3)</f>
        <v>1331.0740354377069</v>
      </c>
      <c r="R3" s="204">
        <f>IF(R$2&lt;=($B$2+$C$2+$D$2),IF(R$2&lt;=($B$2+$C$2),IF(R$2&lt;=$B$2,$B3,$C3),$D3),$E3)</f>
        <v>1331.0740354377069</v>
      </c>
      <c r="S3" s="204">
        <f>IF(S$2&lt;=($B$2+$C$2+$D$2),IF(S$2&lt;=($B$2+$C$2),IF(S$2&lt;=$B$2,$B3,$C3),$D3),$E3)</f>
        <v>1331.0740354377069</v>
      </c>
      <c r="T3" s="204">
        <f>IF(T$2&lt;=($B$2+$C$2+$D$2),IF(T$2&lt;=($B$2+$C$2),IF(T$2&lt;=$B$2,$B3,$C3),$D3),$E3)</f>
        <v>1331.0740354377069</v>
      </c>
      <c r="U3" s="204">
        <f>IF(U$2&lt;=($B$2+$C$2+$D$2),IF(U$2&lt;=($B$2+$C$2),IF(U$2&lt;=$B$2,$B3,$C3),$D3),$E3)</f>
        <v>1331.0740354377069</v>
      </c>
      <c r="V3" s="204">
        <f>IF(V$2&lt;=($B$2+$C$2+$D$2),IF(V$2&lt;=($B$2+$C$2),IF(V$2&lt;=$B$2,$B3,$C3),$D3),$E3)</f>
        <v>1331.0740354377069</v>
      </c>
      <c r="W3" s="204">
        <f>IF(W$2&lt;=($B$2+$C$2+$D$2),IF(W$2&lt;=($B$2+$C$2),IF(W$2&lt;=$B$2,$B3,$C3),$D3),$E3)</f>
        <v>1331.0740354377069</v>
      </c>
      <c r="X3" s="204">
        <f>IF(X$2&lt;=($B$2+$C$2+$D$2),IF(X$2&lt;=($B$2+$C$2),IF(X$2&lt;=$B$2,$B3,$C3),$D3),$E3)</f>
        <v>1331.0740354377069</v>
      </c>
      <c r="Y3" s="204">
        <f>IF(Y$2&lt;=($B$2+$C$2+$D$2),IF(Y$2&lt;=($B$2+$C$2),IF(Y$2&lt;=$B$2,$B3,$C3),$D3),$E3)</f>
        <v>1331.0740354377069</v>
      </c>
      <c r="Z3" s="204">
        <f>IF(Z$2&lt;=($B$2+$C$2+$D$2),IF(Z$2&lt;=($B$2+$C$2),IF(Z$2&lt;=$B$2,$B3,$C3),$D3),$E3)</f>
        <v>1331.0740354377069</v>
      </c>
      <c r="AA3" s="204">
        <f>IF(AA$2&lt;=($B$2+$C$2+$D$2),IF(AA$2&lt;=($B$2+$C$2),IF(AA$2&lt;=$B$2,$B3,$C3),$D3),$E3)</f>
        <v>1331.0740354377069</v>
      </c>
      <c r="AB3" s="204">
        <f>IF(AB$2&lt;=($B$2+$C$2+$D$2),IF(AB$2&lt;=($B$2+$C$2),IF(AB$2&lt;=$B$2,$B3,$C3),$D3),$E3)</f>
        <v>1331.0740354377069</v>
      </c>
      <c r="AC3" s="204">
        <f>IF(AC$2&lt;=($B$2+$C$2+$D$2),IF(AC$2&lt;=($B$2+$C$2),IF(AC$2&lt;=$B$2,$B3,$C3),$D3),$E3)</f>
        <v>1331.0740354377069</v>
      </c>
      <c r="AD3" s="204">
        <f>IF(AD$2&lt;=($B$2+$C$2+$D$2),IF(AD$2&lt;=($B$2+$C$2),IF(AD$2&lt;=$B$2,$B3,$C3),$D3),$E3)</f>
        <v>1331.0740354377069</v>
      </c>
      <c r="AE3" s="204">
        <f>IF(AE$2&lt;=($B$2+$C$2+$D$2),IF(AE$2&lt;=($B$2+$C$2),IF(AE$2&lt;=$B$2,$B3,$C3),$D3),$E3)</f>
        <v>1331.0740354377069</v>
      </c>
      <c r="AF3" s="204">
        <f>IF(AF$2&lt;=($B$2+$C$2+$D$2),IF(AF$2&lt;=($B$2+$C$2),IF(AF$2&lt;=$B$2,$B3,$C3),$D3),$E3)</f>
        <v>1331.0740354377069</v>
      </c>
      <c r="AG3" s="204">
        <f>IF(AG$2&lt;=($B$2+$C$2+$D$2),IF(AG$2&lt;=($B$2+$C$2),IF(AG$2&lt;=$B$2,$B3,$C3),$D3),$E3)</f>
        <v>1331.0740354377069</v>
      </c>
      <c r="AH3" s="204">
        <f>IF(AH$2&lt;=($B$2+$C$2+$D$2),IF(AH$2&lt;=($B$2+$C$2),IF(AH$2&lt;=$B$2,$B3,$C3),$D3),$E3)</f>
        <v>1331.0740354377069</v>
      </c>
      <c r="AI3" s="204">
        <f>IF(AI$2&lt;=($B$2+$C$2+$D$2),IF(AI$2&lt;=($B$2+$C$2),IF(AI$2&lt;=$B$2,$B3,$C3),$D3),$E3)</f>
        <v>1331.0740354377069</v>
      </c>
      <c r="AJ3" s="204">
        <f>IF(AJ$2&lt;=($B$2+$C$2+$D$2),IF(AJ$2&lt;=($B$2+$C$2),IF(AJ$2&lt;=$B$2,$B3,$C3),$D3),$E3)</f>
        <v>1331.0740354377069</v>
      </c>
      <c r="AK3" s="204">
        <f>IF(AK$2&lt;=($B$2+$C$2+$D$2),IF(AK$2&lt;=($B$2+$C$2),IF(AK$2&lt;=$B$2,$B3,$C3),$D3),$E3)</f>
        <v>1331.0740354377069</v>
      </c>
      <c r="AL3" s="204">
        <f>IF(AL$2&lt;=($B$2+$C$2+$D$2),IF(AL$2&lt;=($B$2+$C$2),IF(AL$2&lt;=$B$2,$B3,$C3),$D3),$E3)</f>
        <v>1331.0740354377069</v>
      </c>
      <c r="AM3" s="204">
        <f>IF(AM$2&lt;=($B$2+$C$2+$D$2),IF(AM$2&lt;=($B$2+$C$2),IF(AM$2&lt;=$B$2,$B3,$C3),$D3),$E3)</f>
        <v>1331.0740354377069</v>
      </c>
      <c r="AN3" s="204">
        <f>IF(AN$2&lt;=($B$2+$C$2+$D$2),IF(AN$2&lt;=($B$2+$C$2),IF(AN$2&lt;=$B$2,$B3,$C3),$D3),$E3)</f>
        <v>1331.0740354377069</v>
      </c>
      <c r="AO3" s="204">
        <f>IF(AO$2&lt;=($B$2+$C$2+$D$2),IF(AO$2&lt;=($B$2+$C$2),IF(AO$2&lt;=$B$2,$B3,$C3),$D3),$E3)</f>
        <v>1331.0740354377069</v>
      </c>
      <c r="AP3" s="204">
        <f>IF(AP$2&lt;=($B$2+$C$2+$D$2),IF(AP$2&lt;=($B$2+$C$2),IF(AP$2&lt;=$B$2,$B3,$C3),$D3),$E3)</f>
        <v>1331.0740354377069</v>
      </c>
      <c r="AQ3" s="204">
        <f>IF(AQ$2&lt;=($B$2+$C$2+$D$2),IF(AQ$2&lt;=($B$2+$C$2),IF(AQ$2&lt;=$B$2,$B3,$C3),$D3),$E3)</f>
        <v>1331.0740354377069</v>
      </c>
      <c r="AR3" s="204">
        <f>IF(AR$2&lt;=($B$2+$C$2+$D$2),IF(AR$2&lt;=($B$2+$C$2),IF(AR$2&lt;=$B$2,$B3,$C3),$D3),$E3)</f>
        <v>1331.0740354377069</v>
      </c>
      <c r="AS3" s="204">
        <f>IF(AS$2&lt;=($B$2+$C$2+$D$2),IF(AS$2&lt;=($B$2+$C$2),IF(AS$2&lt;=$B$2,$B3,$C3),$D3),$E3)</f>
        <v>2690.7217518210364</v>
      </c>
      <c r="AT3" s="204">
        <f>IF(AT$2&lt;=($B$2+$C$2+$D$2),IF(AT$2&lt;=($B$2+$C$2),IF(AT$2&lt;=$B$2,$B3,$C3),$D3),$E3)</f>
        <v>2690.7217518210364</v>
      </c>
      <c r="AU3" s="204">
        <f>IF(AU$2&lt;=($B$2+$C$2+$D$2),IF(AU$2&lt;=($B$2+$C$2),IF(AU$2&lt;=$B$2,$B3,$C3),$D3),$E3)</f>
        <v>2690.7217518210364</v>
      </c>
      <c r="AV3" s="204">
        <f>IF(AV$2&lt;=($B$2+$C$2+$D$2),IF(AV$2&lt;=($B$2+$C$2),IF(AV$2&lt;=$B$2,$B3,$C3),$D3),$E3)</f>
        <v>2690.7217518210364</v>
      </c>
      <c r="AW3" s="204">
        <f>IF(AW$2&lt;=($B$2+$C$2+$D$2),IF(AW$2&lt;=($B$2+$C$2),IF(AW$2&lt;=$B$2,$B3,$C3),$D3),$E3)</f>
        <v>2690.7217518210364</v>
      </c>
      <c r="AX3" s="204">
        <f>IF(AX$2&lt;=($B$2+$C$2+$D$2),IF(AX$2&lt;=($B$2+$C$2),IF(AX$2&lt;=$B$2,$B3,$C3),$D3),$E3)</f>
        <v>2690.7217518210364</v>
      </c>
      <c r="AY3" s="204">
        <f>IF(AY$2&lt;=($B$2+$C$2+$D$2),IF(AY$2&lt;=($B$2+$C$2),IF(AY$2&lt;=$B$2,$B3,$C3),$D3),$E3)</f>
        <v>2690.7217518210364</v>
      </c>
      <c r="AZ3" s="204">
        <f>IF(AZ$2&lt;=($B$2+$C$2+$D$2),IF(AZ$2&lt;=($B$2+$C$2),IF(AZ$2&lt;=$B$2,$B3,$C3),$D3),$E3)</f>
        <v>2690.7217518210364</v>
      </c>
      <c r="BA3" s="204">
        <f>IF(BA$2&lt;=($B$2+$C$2+$D$2),IF(BA$2&lt;=($B$2+$C$2),IF(BA$2&lt;=$B$2,$B3,$C3),$D3),$E3)</f>
        <v>2690.7217518210364</v>
      </c>
      <c r="BB3" s="204">
        <f>IF(BB$2&lt;=($B$2+$C$2+$D$2),IF(BB$2&lt;=($B$2+$C$2),IF(BB$2&lt;=$B$2,$B3,$C3),$D3),$E3)</f>
        <v>2690.7217518210364</v>
      </c>
      <c r="BC3" s="204">
        <f>IF(BC$2&lt;=($B$2+$C$2+$D$2),IF(BC$2&lt;=($B$2+$C$2),IF(BC$2&lt;=$B$2,$B3,$C3),$D3),$E3)</f>
        <v>2690.7217518210364</v>
      </c>
      <c r="BD3" s="204">
        <f>IF(BD$2&lt;=($B$2+$C$2+$D$2),IF(BD$2&lt;=($B$2+$C$2),IF(BD$2&lt;=$B$2,$B3,$C3),$D3),$E3)</f>
        <v>2690.7217518210364</v>
      </c>
      <c r="BE3" s="204">
        <f>IF(BE$2&lt;=($B$2+$C$2+$D$2),IF(BE$2&lt;=($B$2+$C$2),IF(BE$2&lt;=$B$2,$B3,$C3),$D3),$E3)</f>
        <v>2690.7217518210364</v>
      </c>
      <c r="BF3" s="204">
        <f>IF(BF$2&lt;=($B$2+$C$2+$D$2),IF(BF$2&lt;=($B$2+$C$2),IF(BF$2&lt;=$B$2,$B3,$C3),$D3),$E3)</f>
        <v>2690.7217518210364</v>
      </c>
      <c r="BG3" s="204">
        <f>IF(BG$2&lt;=($B$2+$C$2+$D$2),IF(BG$2&lt;=($B$2+$C$2),IF(BG$2&lt;=$B$2,$B3,$C3),$D3),$E3)</f>
        <v>2690.7217518210364</v>
      </c>
      <c r="BH3" s="204">
        <f>IF(BH$2&lt;=($B$2+$C$2+$D$2),IF(BH$2&lt;=($B$2+$C$2),IF(BH$2&lt;=$B$2,$B3,$C3),$D3),$E3)</f>
        <v>2690.7217518210364</v>
      </c>
      <c r="BI3" s="204">
        <f>IF(BI$2&lt;=($B$2+$C$2+$D$2),IF(BI$2&lt;=($B$2+$C$2),IF(BI$2&lt;=$B$2,$B3,$C3),$D3),$E3)</f>
        <v>2690.7217518210364</v>
      </c>
      <c r="BJ3" s="204">
        <f>IF(BJ$2&lt;=($B$2+$C$2+$D$2),IF(BJ$2&lt;=($B$2+$C$2),IF(BJ$2&lt;=$B$2,$B3,$C3),$D3),$E3)</f>
        <v>2690.7217518210364</v>
      </c>
      <c r="BK3" s="204">
        <f>IF(BK$2&lt;=($B$2+$C$2+$D$2),IF(BK$2&lt;=($B$2+$C$2),IF(BK$2&lt;=$B$2,$B3,$C3),$D3),$E3)</f>
        <v>2690.7217518210364</v>
      </c>
      <c r="BL3" s="204">
        <f>IF(BL$2&lt;=($B$2+$C$2+$D$2),IF(BL$2&lt;=($B$2+$C$2),IF(BL$2&lt;=$B$2,$B3,$C3),$D3),$E3)</f>
        <v>2690.7217518210364</v>
      </c>
      <c r="BM3" s="204">
        <f>IF(BM$2&lt;=($B$2+$C$2+$D$2),IF(BM$2&lt;=($B$2+$C$2),IF(BM$2&lt;=$B$2,$B3,$C3),$D3),$E3)</f>
        <v>2690.7217518210364</v>
      </c>
      <c r="BN3" s="204">
        <f>IF(BN$2&lt;=($B$2+$C$2+$D$2),IF(BN$2&lt;=($B$2+$C$2),IF(BN$2&lt;=$B$2,$B3,$C3),$D3),$E3)</f>
        <v>2690.7217518210364</v>
      </c>
      <c r="BO3" s="204">
        <f>IF(BO$2&lt;=($B$2+$C$2+$D$2),IF(BO$2&lt;=($B$2+$C$2),IF(BO$2&lt;=$B$2,$B3,$C3),$D3),$E3)</f>
        <v>2690.7217518210364</v>
      </c>
      <c r="BP3" s="204">
        <f>IF(BP$2&lt;=($B$2+$C$2+$D$2),IF(BP$2&lt;=($B$2+$C$2),IF(BP$2&lt;=$B$2,$B3,$C3),$D3),$E3)</f>
        <v>2690.7217518210364</v>
      </c>
      <c r="BQ3" s="204">
        <f>IF(BQ$2&lt;=($B$2+$C$2+$D$2),IF(BQ$2&lt;=($B$2+$C$2),IF(BQ$2&lt;=$B$2,$B3,$C3),$D3),$E3)</f>
        <v>2690.7217518210364</v>
      </c>
      <c r="BR3" s="204">
        <f>IF(BR$2&lt;=($B$2+$C$2+$D$2),IF(BR$2&lt;=($B$2+$C$2),IF(BR$2&lt;=$B$2,$B3,$C3),$D3),$E3)</f>
        <v>2690.7217518210364</v>
      </c>
      <c r="BS3" s="204">
        <f>IF(BS$2&lt;=($B$2+$C$2+$D$2),IF(BS$2&lt;=($B$2+$C$2),IF(BS$2&lt;=$B$2,$B3,$C3),$D3),$E3)</f>
        <v>2690.7217518210364</v>
      </c>
      <c r="BT3" s="204">
        <f>IF(BT$2&lt;=($B$2+$C$2+$D$2),IF(BT$2&lt;=($B$2+$C$2),IF(BT$2&lt;=$B$2,$B3,$C3),$D3),$E3)</f>
        <v>2690.7217518210364</v>
      </c>
      <c r="BU3" s="204">
        <f>IF(BU$2&lt;=($B$2+$C$2+$D$2),IF(BU$2&lt;=($B$2+$C$2),IF(BU$2&lt;=$B$2,$B3,$C3),$D3),$E3)</f>
        <v>2690.7217518210364</v>
      </c>
      <c r="BV3" s="204">
        <f>IF(BV$2&lt;=($B$2+$C$2+$D$2),IF(BV$2&lt;=($B$2+$C$2),IF(BV$2&lt;=$B$2,$B3,$C3),$D3),$E3)</f>
        <v>2690.7217518210364</v>
      </c>
      <c r="BW3" s="204">
        <f>IF(BW$2&lt;=($B$2+$C$2+$D$2),IF(BW$2&lt;=($B$2+$C$2),IF(BW$2&lt;=$B$2,$B3,$C3),$D3),$E3)</f>
        <v>2690.7217518210364</v>
      </c>
      <c r="BX3" s="204">
        <f>IF(BX$2&lt;=($B$2+$C$2+$D$2),IF(BX$2&lt;=($B$2+$C$2),IF(BX$2&lt;=$B$2,$B3,$C3),$D3),$E3)</f>
        <v>2690.7217518210364</v>
      </c>
      <c r="BY3" s="204">
        <f>IF(BY$2&lt;=($B$2+$C$2+$D$2),IF(BY$2&lt;=($B$2+$C$2),IF(BY$2&lt;=$B$2,$B3,$C3),$D3),$E3)</f>
        <v>2690.7217518210364</v>
      </c>
      <c r="BZ3" s="204">
        <f>IF(BZ$2&lt;=($B$2+$C$2+$D$2),IF(BZ$2&lt;=($B$2+$C$2),IF(BZ$2&lt;=$B$2,$B3,$C3),$D3),$E3)</f>
        <v>2690.7217518210364</v>
      </c>
      <c r="CA3" s="204">
        <f>IF(CA$2&lt;=($B$2+$C$2+$D$2),IF(CA$2&lt;=($B$2+$C$2),IF(CA$2&lt;=$B$2,$B3,$C3),$D3),$E3)</f>
        <v>2349.2729231101148</v>
      </c>
      <c r="CB3" s="204">
        <f>IF(CB$2&lt;=($B$2+$C$2+$D$2),IF(CB$2&lt;=($B$2+$C$2),IF(CB$2&lt;=$B$2,$B3,$C3),$D3),$E3)</f>
        <v>2349.2729231101148</v>
      </c>
      <c r="CC3" s="204">
        <f>IF(CC$2&lt;=($B$2+$C$2+$D$2),IF(CC$2&lt;=($B$2+$C$2),IF(CC$2&lt;=$B$2,$B3,$C3),$D3),$E3)</f>
        <v>2349.2729231101148</v>
      </c>
      <c r="CD3" s="204">
        <f>IF(CD$2&lt;=($B$2+$C$2+$D$2),IF(CD$2&lt;=($B$2+$C$2),IF(CD$2&lt;=$B$2,$B3,$C3),$D3),$E3)</f>
        <v>2349.2729231101148</v>
      </c>
      <c r="CE3" s="204">
        <f>IF(CE$2&lt;=($B$2+$C$2+$D$2),IF(CE$2&lt;=($B$2+$C$2),IF(CE$2&lt;=$B$2,$B3,$C3),$D3),$E3)</f>
        <v>2349.2729231101148</v>
      </c>
      <c r="CF3" s="204">
        <f>IF(CF$2&lt;=($B$2+$C$2+$D$2),IF(CF$2&lt;=($B$2+$C$2),IF(CF$2&lt;=$B$2,$B3,$C3),$D3),$E3)</f>
        <v>2349.2729231101148</v>
      </c>
      <c r="CG3" s="204">
        <f>IF(CG$2&lt;=($B$2+$C$2+$D$2),IF(CG$2&lt;=($B$2+$C$2),IF(CG$2&lt;=$B$2,$B3,$C3),$D3),$E3)</f>
        <v>2349.2729231101148</v>
      </c>
      <c r="CH3" s="204">
        <f>IF(CH$2&lt;=($B$2+$C$2+$D$2),IF(CH$2&lt;=($B$2+$C$2),IF(CH$2&lt;=$B$2,$B3,$C3),$D3),$E3)</f>
        <v>2349.2729231101148</v>
      </c>
      <c r="CI3" s="204">
        <f>IF(CI$2&lt;=($B$2+$C$2+$D$2),IF(CI$2&lt;=($B$2+$C$2),IF(CI$2&lt;=$B$2,$B3,$C3),$D3),$E3)</f>
        <v>2349.2729231101148</v>
      </c>
      <c r="CJ3" s="204">
        <f>IF(CJ$2&lt;=($B$2+$C$2+$D$2),IF(CJ$2&lt;=($B$2+$C$2),IF(CJ$2&lt;=$B$2,$B3,$C3),$D3),$E3)</f>
        <v>2349.2729231101148</v>
      </c>
      <c r="CK3" s="204">
        <f>IF(CK$2&lt;=($B$2+$C$2+$D$2),IF(CK$2&lt;=($B$2+$C$2),IF(CK$2&lt;=$B$2,$B3,$C3),$D3),$E3)</f>
        <v>2349.2729231101148</v>
      </c>
      <c r="CL3" s="204">
        <f>IF(CL$2&lt;=($B$2+$C$2+$D$2),IF(CL$2&lt;=($B$2+$C$2),IF(CL$2&lt;=$B$2,$B3,$C3),$D3),$E3)</f>
        <v>2349.2729231101148</v>
      </c>
      <c r="CM3" s="204">
        <f>IF(CM$2&lt;=($B$2+$C$2+$D$2),IF(CM$2&lt;=($B$2+$C$2),IF(CM$2&lt;=$B$2,$B3,$C3),$D3),$E3)</f>
        <v>2349.2729231101148</v>
      </c>
      <c r="CN3" s="204">
        <f>IF(CN$2&lt;=($B$2+$C$2+$D$2),IF(CN$2&lt;=($B$2+$C$2),IF(CN$2&lt;=$B$2,$B3,$C3),$D3),$E3)</f>
        <v>2349.2729231101148</v>
      </c>
      <c r="CO3" s="204">
        <f>IF(CO$2&lt;=($B$2+$C$2+$D$2),IF(CO$2&lt;=($B$2+$C$2),IF(CO$2&lt;=$B$2,$B3,$C3),$D3),$E3)</f>
        <v>2349.2729231101148</v>
      </c>
      <c r="CP3" s="204">
        <f>IF(CP$2&lt;=($B$2+$C$2+$D$2),IF(CP$2&lt;=($B$2+$C$2),IF(CP$2&lt;=$B$2,$B3,$C3),$D3),$E3)</f>
        <v>2349.2729231101148</v>
      </c>
      <c r="CQ3" s="204">
        <f>IF(CQ$2&lt;=($B$2+$C$2+$D$2),IF(CQ$2&lt;=($B$2+$C$2),IF(CQ$2&lt;=$B$2,$B3,$C3),$D3),$E3)</f>
        <v>1483.4878131131863</v>
      </c>
      <c r="CR3" s="204">
        <f>IF(CR$2&lt;=($B$2+$C$2+$D$2),IF(CR$2&lt;=($B$2+$C$2),IF(CR$2&lt;=$B$2,$B3,$C3),$D3),$E3)</f>
        <v>1483.4878131131863</v>
      </c>
      <c r="CS3" s="204">
        <f>IF(CS$2&lt;=($B$2+$C$2+$D$2),IF(CS$2&lt;=($B$2+$C$2),IF(CS$2&lt;=$B$2,$B3,$C3),$D3),$E3)</f>
        <v>1483.4878131131863</v>
      </c>
      <c r="CT3" s="204">
        <f>IF(CT$2&lt;=($B$2+$C$2+$D$2),IF(CT$2&lt;=($B$2+$C$2),IF(CT$2&lt;=$B$2,$B3,$C3),$D3),$E3)</f>
        <v>1483.4878131131863</v>
      </c>
      <c r="CU3" s="204">
        <f>IF(CU$2&lt;=($B$2+$C$2+$D$2),IF(CU$2&lt;=($B$2+$C$2),IF(CU$2&lt;=$B$2,$B3,$C3),$D3),$E3)</f>
        <v>1483.4878131131863</v>
      </c>
      <c r="CV3" s="204">
        <f>IF(CV$2&lt;=($B$2+$C$2+$D$2),IF(CV$2&lt;=($B$2+$C$2),IF(CV$2&lt;=$B$2,$B3,$C3),$D3),$E3)</f>
        <v>1483.4878131131863</v>
      </c>
      <c r="CW3" s="204">
        <f>IF(CW$2&lt;=($B$2+$C$2+$D$2),IF(CW$2&lt;=($B$2+$C$2),IF(CW$2&lt;=$B$2,$B3,$C3),$D3),$E3)</f>
        <v>1483.4878131131863</v>
      </c>
      <c r="CX3" s="204">
        <f>IF(CX$2&lt;=($B$2+$C$2+$D$2),IF(CX$2&lt;=($B$2+$C$2),IF(CX$2&lt;=$B$2,$B3,$C3),$D3),$E3)</f>
        <v>1483.4878131131863</v>
      </c>
      <c r="CY3" s="204">
        <f>IF(CY$2&lt;=($B$2+$C$2+$D$2),IF(CY$2&lt;=($B$2+$C$2),IF(CY$2&lt;=$B$2,$B3,$C3),$D3),$E3)</f>
        <v>1483.4878131131863</v>
      </c>
      <c r="CZ3" s="204">
        <f>IF(CZ$2&lt;=($B$2+$C$2+$D$2),IF(CZ$2&lt;=($B$2+$C$2),IF(CZ$2&lt;=$B$2,$B3,$C3),$D3),$E3)</f>
        <v>1483.4878131131863</v>
      </c>
      <c r="DA3" s="204">
        <f>IF(DA$2&lt;=($B$2+$C$2+$D$2),IF(DA$2&lt;=($B$2+$C$2),IF(DA$2&lt;=$B$2,$B3,$C3),$D3),$E3)</f>
        <v>1483.4878131131863</v>
      </c>
      <c r="DB3" s="204"/>
    </row>
    <row r="4" spans="1:106">
      <c r="A4" s="201" t="str">
        <f>Income!A73</f>
        <v>Own crops sold</v>
      </c>
      <c r="B4" s="203">
        <f>Income!B73</f>
        <v>21</v>
      </c>
      <c r="C4" s="203">
        <f>Income!C73</f>
        <v>1240.3333333333333</v>
      </c>
      <c r="D4" s="203">
        <f>Income!D73</f>
        <v>8826.6666666666661</v>
      </c>
      <c r="E4" s="203">
        <f>Income!E73</f>
        <v>17973.714285714286</v>
      </c>
      <c r="F4" s="204">
        <f>IF(F$2&lt;=($B$2+$C$2+$D$2),IF(F$2&lt;=($B$2+$C$2),IF(F$2&lt;=$B$2,$B4,$C4),$D4),$E4)</f>
        <v>21</v>
      </c>
      <c r="G4" s="204">
        <f>IF(G$2&lt;=($B$2+$C$2+$D$2),IF(G$2&lt;=($B$2+$C$2),IF(G$2&lt;=$B$2,$B4,$C4),$D4),$E4)</f>
        <v>21</v>
      </c>
      <c r="H4" s="204">
        <f>IF(H$2&lt;=($B$2+$C$2+$D$2),IF(H$2&lt;=($B$2+$C$2),IF(H$2&lt;=$B$2,$B4,$C4),$D4),$E4)</f>
        <v>21</v>
      </c>
      <c r="I4" s="204">
        <f>IF(I$2&lt;=($B$2+$C$2+$D$2),IF(I$2&lt;=($B$2+$C$2),IF(I$2&lt;=$B$2,$B4,$C4),$D4),$E4)</f>
        <v>21</v>
      </c>
      <c r="J4" s="204">
        <f>IF(J$2&lt;=($B$2+$C$2+$D$2),IF(J$2&lt;=($B$2+$C$2),IF(J$2&lt;=$B$2,$B4,$C4),$D4),$E4)</f>
        <v>21</v>
      </c>
      <c r="K4" s="204">
        <f>IF(K$2&lt;=($B$2+$C$2+$D$2),IF(K$2&lt;=($B$2+$C$2),IF(K$2&lt;=$B$2,$B4,$C4),$D4),$E4)</f>
        <v>21</v>
      </c>
      <c r="L4" s="204">
        <f>IF(L$2&lt;=($B$2+$C$2+$D$2),IF(L$2&lt;=($B$2+$C$2),IF(L$2&lt;=$B$2,$B4,$C4),$D4),$E4)</f>
        <v>21</v>
      </c>
      <c r="M4" s="204">
        <f>IF(M$2&lt;=($B$2+$C$2+$D$2),IF(M$2&lt;=($B$2+$C$2),IF(M$2&lt;=$B$2,$B4,$C4),$D4),$E4)</f>
        <v>21</v>
      </c>
      <c r="N4" s="204">
        <f>IF(N$2&lt;=($B$2+$C$2+$D$2),IF(N$2&lt;=($B$2+$C$2),IF(N$2&lt;=$B$2,$B4,$C4),$D4),$E4)</f>
        <v>21</v>
      </c>
      <c r="O4" s="204">
        <f>IF(O$2&lt;=($B$2+$C$2+$D$2),IF(O$2&lt;=($B$2+$C$2),IF(O$2&lt;=$B$2,$B4,$C4),$D4),$E4)</f>
        <v>21</v>
      </c>
      <c r="P4" s="204">
        <f>IF(P$2&lt;=($B$2+$C$2+$D$2),IF(P$2&lt;=($B$2+$C$2),IF(P$2&lt;=$B$2,$B4,$C4),$D4),$E4)</f>
        <v>21</v>
      </c>
      <c r="Q4" s="204">
        <f>IF(Q$2&lt;=($B$2+$C$2+$D$2),IF(Q$2&lt;=($B$2+$C$2),IF(Q$2&lt;=$B$2,$B4,$C4),$D4),$E4)</f>
        <v>21</v>
      </c>
      <c r="R4" s="204">
        <f>IF(R$2&lt;=($B$2+$C$2+$D$2),IF(R$2&lt;=($B$2+$C$2),IF(R$2&lt;=$B$2,$B4,$C4),$D4),$E4)</f>
        <v>21</v>
      </c>
      <c r="S4" s="204">
        <f>IF(S$2&lt;=($B$2+$C$2+$D$2),IF(S$2&lt;=($B$2+$C$2),IF(S$2&lt;=$B$2,$B4,$C4),$D4),$E4)</f>
        <v>21</v>
      </c>
      <c r="T4" s="204">
        <f>IF(T$2&lt;=($B$2+$C$2+$D$2),IF(T$2&lt;=($B$2+$C$2),IF(T$2&lt;=$B$2,$B4,$C4),$D4),$E4)</f>
        <v>21</v>
      </c>
      <c r="U4" s="204">
        <f>IF(U$2&lt;=($B$2+$C$2+$D$2),IF(U$2&lt;=($B$2+$C$2),IF(U$2&lt;=$B$2,$B4,$C4),$D4),$E4)</f>
        <v>21</v>
      </c>
      <c r="V4" s="204">
        <f>IF(V$2&lt;=($B$2+$C$2+$D$2),IF(V$2&lt;=($B$2+$C$2),IF(V$2&lt;=$B$2,$B4,$C4),$D4),$E4)</f>
        <v>21</v>
      </c>
      <c r="W4" s="204">
        <f>IF(W$2&lt;=($B$2+$C$2+$D$2),IF(W$2&lt;=($B$2+$C$2),IF(W$2&lt;=$B$2,$B4,$C4),$D4),$E4)</f>
        <v>21</v>
      </c>
      <c r="X4" s="204">
        <f>IF(X$2&lt;=($B$2+$C$2+$D$2),IF(X$2&lt;=($B$2+$C$2),IF(X$2&lt;=$B$2,$B4,$C4),$D4),$E4)</f>
        <v>21</v>
      </c>
      <c r="Y4" s="204">
        <f>IF(Y$2&lt;=($B$2+$C$2+$D$2),IF(Y$2&lt;=($B$2+$C$2),IF(Y$2&lt;=$B$2,$B4,$C4),$D4),$E4)</f>
        <v>21</v>
      </c>
      <c r="Z4" s="204">
        <f>IF(Z$2&lt;=($B$2+$C$2+$D$2),IF(Z$2&lt;=($B$2+$C$2),IF(Z$2&lt;=$B$2,$B4,$C4),$D4),$E4)</f>
        <v>21</v>
      </c>
      <c r="AA4" s="204">
        <f>IF(AA$2&lt;=($B$2+$C$2+$D$2),IF(AA$2&lt;=($B$2+$C$2),IF(AA$2&lt;=$B$2,$B4,$C4),$D4),$E4)</f>
        <v>21</v>
      </c>
      <c r="AB4" s="204">
        <f>IF(AB$2&lt;=($B$2+$C$2+$D$2),IF(AB$2&lt;=($B$2+$C$2),IF(AB$2&lt;=$B$2,$B4,$C4),$D4),$E4)</f>
        <v>21</v>
      </c>
      <c r="AC4" s="204">
        <f>IF(AC$2&lt;=($B$2+$C$2+$D$2),IF(AC$2&lt;=($B$2+$C$2),IF(AC$2&lt;=$B$2,$B4,$C4),$D4),$E4)</f>
        <v>21</v>
      </c>
      <c r="AD4" s="204">
        <f>IF(AD$2&lt;=($B$2+$C$2+$D$2),IF(AD$2&lt;=($B$2+$C$2),IF(AD$2&lt;=$B$2,$B4,$C4),$D4),$E4)</f>
        <v>21</v>
      </c>
      <c r="AE4" s="204">
        <f>IF(AE$2&lt;=($B$2+$C$2+$D$2),IF(AE$2&lt;=($B$2+$C$2),IF(AE$2&lt;=$B$2,$B4,$C4),$D4),$E4)</f>
        <v>21</v>
      </c>
      <c r="AF4" s="204">
        <f>IF(AF$2&lt;=($B$2+$C$2+$D$2),IF(AF$2&lt;=($B$2+$C$2),IF(AF$2&lt;=$B$2,$B4,$C4),$D4),$E4)</f>
        <v>21</v>
      </c>
      <c r="AG4" s="204">
        <f>IF(AG$2&lt;=($B$2+$C$2+$D$2),IF(AG$2&lt;=($B$2+$C$2),IF(AG$2&lt;=$B$2,$B4,$C4),$D4),$E4)</f>
        <v>21</v>
      </c>
      <c r="AH4" s="204">
        <f>IF(AH$2&lt;=($B$2+$C$2+$D$2),IF(AH$2&lt;=($B$2+$C$2),IF(AH$2&lt;=$B$2,$B4,$C4),$D4),$E4)</f>
        <v>21</v>
      </c>
      <c r="AI4" s="204">
        <f>IF(AI$2&lt;=($B$2+$C$2+$D$2),IF(AI$2&lt;=($B$2+$C$2),IF(AI$2&lt;=$B$2,$B4,$C4),$D4),$E4)</f>
        <v>21</v>
      </c>
      <c r="AJ4" s="204">
        <f>IF(AJ$2&lt;=($B$2+$C$2+$D$2),IF(AJ$2&lt;=($B$2+$C$2),IF(AJ$2&lt;=$B$2,$B4,$C4),$D4),$E4)</f>
        <v>21</v>
      </c>
      <c r="AK4" s="204">
        <f>IF(AK$2&lt;=($B$2+$C$2+$D$2),IF(AK$2&lt;=($B$2+$C$2),IF(AK$2&lt;=$B$2,$B4,$C4),$D4),$E4)</f>
        <v>21</v>
      </c>
      <c r="AL4" s="204">
        <f>IF(AL$2&lt;=($B$2+$C$2+$D$2),IF(AL$2&lt;=($B$2+$C$2),IF(AL$2&lt;=$B$2,$B4,$C4),$D4),$E4)</f>
        <v>21</v>
      </c>
      <c r="AM4" s="204">
        <f>IF(AM$2&lt;=($B$2+$C$2+$D$2),IF(AM$2&lt;=($B$2+$C$2),IF(AM$2&lt;=$B$2,$B4,$C4),$D4),$E4)</f>
        <v>21</v>
      </c>
      <c r="AN4" s="204">
        <f>IF(AN$2&lt;=($B$2+$C$2+$D$2),IF(AN$2&lt;=($B$2+$C$2),IF(AN$2&lt;=$B$2,$B4,$C4),$D4),$E4)</f>
        <v>21</v>
      </c>
      <c r="AO4" s="204">
        <f>IF(AO$2&lt;=($B$2+$C$2+$D$2),IF(AO$2&lt;=($B$2+$C$2),IF(AO$2&lt;=$B$2,$B4,$C4),$D4),$E4)</f>
        <v>21</v>
      </c>
      <c r="AP4" s="204">
        <f>IF(AP$2&lt;=($B$2+$C$2+$D$2),IF(AP$2&lt;=($B$2+$C$2),IF(AP$2&lt;=$B$2,$B4,$C4),$D4),$E4)</f>
        <v>21</v>
      </c>
      <c r="AQ4" s="204">
        <f>IF(AQ$2&lt;=($B$2+$C$2+$D$2),IF(AQ$2&lt;=($B$2+$C$2),IF(AQ$2&lt;=$B$2,$B4,$C4),$D4),$E4)</f>
        <v>21</v>
      </c>
      <c r="AR4" s="204">
        <f>IF(AR$2&lt;=($B$2+$C$2+$D$2),IF(AR$2&lt;=($B$2+$C$2),IF(AR$2&lt;=$B$2,$B4,$C4),$D4),$E4)</f>
        <v>21</v>
      </c>
      <c r="AS4" s="204">
        <f>IF(AS$2&lt;=($B$2+$C$2+$D$2),IF(AS$2&lt;=($B$2+$C$2),IF(AS$2&lt;=$B$2,$B4,$C4),$D4),$E4)</f>
        <v>1240.3333333333333</v>
      </c>
      <c r="AT4" s="204">
        <f>IF(AT$2&lt;=($B$2+$C$2+$D$2),IF(AT$2&lt;=($B$2+$C$2),IF(AT$2&lt;=$B$2,$B4,$C4),$D4),$E4)</f>
        <v>1240.3333333333333</v>
      </c>
      <c r="AU4" s="204">
        <f>IF(AU$2&lt;=($B$2+$C$2+$D$2),IF(AU$2&lt;=($B$2+$C$2),IF(AU$2&lt;=$B$2,$B4,$C4),$D4),$E4)</f>
        <v>1240.3333333333333</v>
      </c>
      <c r="AV4" s="204">
        <f>IF(AV$2&lt;=($B$2+$C$2+$D$2),IF(AV$2&lt;=($B$2+$C$2),IF(AV$2&lt;=$B$2,$B4,$C4),$D4),$E4)</f>
        <v>1240.3333333333333</v>
      </c>
      <c r="AW4" s="204">
        <f>IF(AW$2&lt;=($B$2+$C$2+$D$2),IF(AW$2&lt;=($B$2+$C$2),IF(AW$2&lt;=$B$2,$B4,$C4),$D4),$E4)</f>
        <v>1240.3333333333333</v>
      </c>
      <c r="AX4" s="204">
        <f>IF(AX$2&lt;=($B$2+$C$2+$D$2),IF(AX$2&lt;=($B$2+$C$2),IF(AX$2&lt;=$B$2,$B4,$C4),$D4),$E4)</f>
        <v>1240.3333333333333</v>
      </c>
      <c r="AY4" s="204">
        <f>IF(AY$2&lt;=($B$2+$C$2+$D$2),IF(AY$2&lt;=($B$2+$C$2),IF(AY$2&lt;=$B$2,$B4,$C4),$D4),$E4)</f>
        <v>1240.3333333333333</v>
      </c>
      <c r="AZ4" s="204">
        <f>IF(AZ$2&lt;=($B$2+$C$2+$D$2),IF(AZ$2&lt;=($B$2+$C$2),IF(AZ$2&lt;=$B$2,$B4,$C4),$D4),$E4)</f>
        <v>1240.3333333333333</v>
      </c>
      <c r="BA4" s="204">
        <f>IF(BA$2&lt;=($B$2+$C$2+$D$2),IF(BA$2&lt;=($B$2+$C$2),IF(BA$2&lt;=$B$2,$B4,$C4),$D4),$E4)</f>
        <v>1240.3333333333333</v>
      </c>
      <c r="BB4" s="204">
        <f>IF(BB$2&lt;=($B$2+$C$2+$D$2),IF(BB$2&lt;=($B$2+$C$2),IF(BB$2&lt;=$B$2,$B4,$C4),$D4),$E4)</f>
        <v>1240.3333333333333</v>
      </c>
      <c r="BC4" s="204">
        <f>IF(BC$2&lt;=($B$2+$C$2+$D$2),IF(BC$2&lt;=($B$2+$C$2),IF(BC$2&lt;=$B$2,$B4,$C4),$D4),$E4)</f>
        <v>1240.3333333333333</v>
      </c>
      <c r="BD4" s="204">
        <f>IF(BD$2&lt;=($B$2+$C$2+$D$2),IF(BD$2&lt;=($B$2+$C$2),IF(BD$2&lt;=$B$2,$B4,$C4),$D4),$E4)</f>
        <v>1240.3333333333333</v>
      </c>
      <c r="BE4" s="204">
        <f>IF(BE$2&lt;=($B$2+$C$2+$D$2),IF(BE$2&lt;=($B$2+$C$2),IF(BE$2&lt;=$B$2,$B4,$C4),$D4),$E4)</f>
        <v>1240.3333333333333</v>
      </c>
      <c r="BF4" s="204">
        <f>IF(BF$2&lt;=($B$2+$C$2+$D$2),IF(BF$2&lt;=($B$2+$C$2),IF(BF$2&lt;=$B$2,$B4,$C4),$D4),$E4)</f>
        <v>1240.3333333333333</v>
      </c>
      <c r="BG4" s="204">
        <f>IF(BG$2&lt;=($B$2+$C$2+$D$2),IF(BG$2&lt;=($B$2+$C$2),IF(BG$2&lt;=$B$2,$B4,$C4),$D4),$E4)</f>
        <v>1240.3333333333333</v>
      </c>
      <c r="BH4" s="204">
        <f>IF(BH$2&lt;=($B$2+$C$2+$D$2),IF(BH$2&lt;=($B$2+$C$2),IF(BH$2&lt;=$B$2,$B4,$C4),$D4),$E4)</f>
        <v>1240.3333333333333</v>
      </c>
      <c r="BI4" s="204">
        <f>IF(BI$2&lt;=($B$2+$C$2+$D$2),IF(BI$2&lt;=($B$2+$C$2),IF(BI$2&lt;=$B$2,$B4,$C4),$D4),$E4)</f>
        <v>1240.3333333333333</v>
      </c>
      <c r="BJ4" s="204">
        <f>IF(BJ$2&lt;=($B$2+$C$2+$D$2),IF(BJ$2&lt;=($B$2+$C$2),IF(BJ$2&lt;=$B$2,$B4,$C4),$D4),$E4)</f>
        <v>1240.3333333333333</v>
      </c>
      <c r="BK4" s="204">
        <f>IF(BK$2&lt;=($B$2+$C$2+$D$2),IF(BK$2&lt;=($B$2+$C$2),IF(BK$2&lt;=$B$2,$B4,$C4),$D4),$E4)</f>
        <v>1240.3333333333333</v>
      </c>
      <c r="BL4" s="204">
        <f>IF(BL$2&lt;=($B$2+$C$2+$D$2),IF(BL$2&lt;=($B$2+$C$2),IF(BL$2&lt;=$B$2,$B4,$C4),$D4),$E4)</f>
        <v>1240.3333333333333</v>
      </c>
      <c r="BM4" s="204">
        <f>IF(BM$2&lt;=($B$2+$C$2+$D$2),IF(BM$2&lt;=($B$2+$C$2),IF(BM$2&lt;=$B$2,$B4,$C4),$D4),$E4)</f>
        <v>1240.3333333333333</v>
      </c>
      <c r="BN4" s="204">
        <f>IF(BN$2&lt;=($B$2+$C$2+$D$2),IF(BN$2&lt;=($B$2+$C$2),IF(BN$2&lt;=$B$2,$B4,$C4),$D4),$E4)</f>
        <v>1240.3333333333333</v>
      </c>
      <c r="BO4" s="204">
        <f>IF(BO$2&lt;=($B$2+$C$2+$D$2),IF(BO$2&lt;=($B$2+$C$2),IF(BO$2&lt;=$B$2,$B4,$C4),$D4),$E4)</f>
        <v>1240.3333333333333</v>
      </c>
      <c r="BP4" s="204">
        <f>IF(BP$2&lt;=($B$2+$C$2+$D$2),IF(BP$2&lt;=($B$2+$C$2),IF(BP$2&lt;=$B$2,$B4,$C4),$D4),$E4)</f>
        <v>1240.3333333333333</v>
      </c>
      <c r="BQ4" s="204">
        <f>IF(BQ$2&lt;=($B$2+$C$2+$D$2),IF(BQ$2&lt;=($B$2+$C$2),IF(BQ$2&lt;=$B$2,$B4,$C4),$D4),$E4)</f>
        <v>1240.3333333333333</v>
      </c>
      <c r="BR4" s="204">
        <f>IF(BR$2&lt;=($B$2+$C$2+$D$2),IF(BR$2&lt;=($B$2+$C$2),IF(BR$2&lt;=$B$2,$B4,$C4),$D4),$E4)</f>
        <v>1240.3333333333333</v>
      </c>
      <c r="BS4" s="204">
        <f>IF(BS$2&lt;=($B$2+$C$2+$D$2),IF(BS$2&lt;=($B$2+$C$2),IF(BS$2&lt;=$B$2,$B4,$C4),$D4),$E4)</f>
        <v>1240.3333333333333</v>
      </c>
      <c r="BT4" s="204">
        <f>IF(BT$2&lt;=($B$2+$C$2+$D$2),IF(BT$2&lt;=($B$2+$C$2),IF(BT$2&lt;=$B$2,$B4,$C4),$D4),$E4)</f>
        <v>1240.3333333333333</v>
      </c>
      <c r="BU4" s="204">
        <f>IF(BU$2&lt;=($B$2+$C$2+$D$2),IF(BU$2&lt;=($B$2+$C$2),IF(BU$2&lt;=$B$2,$B4,$C4),$D4),$E4)</f>
        <v>1240.3333333333333</v>
      </c>
      <c r="BV4" s="204">
        <f>IF(BV$2&lt;=($B$2+$C$2+$D$2),IF(BV$2&lt;=($B$2+$C$2),IF(BV$2&lt;=$B$2,$B4,$C4),$D4),$E4)</f>
        <v>1240.3333333333333</v>
      </c>
      <c r="BW4" s="204">
        <f>IF(BW$2&lt;=($B$2+$C$2+$D$2),IF(BW$2&lt;=($B$2+$C$2),IF(BW$2&lt;=$B$2,$B4,$C4),$D4),$E4)</f>
        <v>1240.3333333333333</v>
      </c>
      <c r="BX4" s="204">
        <f>IF(BX$2&lt;=($B$2+$C$2+$D$2),IF(BX$2&lt;=($B$2+$C$2),IF(BX$2&lt;=$B$2,$B4,$C4),$D4),$E4)</f>
        <v>1240.3333333333333</v>
      </c>
      <c r="BY4" s="204">
        <f>IF(BY$2&lt;=($B$2+$C$2+$D$2),IF(BY$2&lt;=($B$2+$C$2),IF(BY$2&lt;=$B$2,$B4,$C4),$D4),$E4)</f>
        <v>1240.3333333333333</v>
      </c>
      <c r="BZ4" s="204">
        <f>IF(BZ$2&lt;=($B$2+$C$2+$D$2),IF(BZ$2&lt;=($B$2+$C$2),IF(BZ$2&lt;=$B$2,$B4,$C4),$D4),$E4)</f>
        <v>1240.3333333333333</v>
      </c>
      <c r="CA4" s="204">
        <f>IF(CA$2&lt;=($B$2+$C$2+$D$2),IF(CA$2&lt;=($B$2+$C$2),IF(CA$2&lt;=$B$2,$B4,$C4),$D4),$E4)</f>
        <v>8826.6666666666661</v>
      </c>
      <c r="CB4" s="204">
        <f>IF(CB$2&lt;=($B$2+$C$2+$D$2),IF(CB$2&lt;=($B$2+$C$2),IF(CB$2&lt;=$B$2,$B4,$C4),$D4),$E4)</f>
        <v>8826.6666666666661</v>
      </c>
      <c r="CC4" s="204">
        <f>IF(CC$2&lt;=($B$2+$C$2+$D$2),IF(CC$2&lt;=($B$2+$C$2),IF(CC$2&lt;=$B$2,$B4,$C4),$D4),$E4)</f>
        <v>8826.6666666666661</v>
      </c>
      <c r="CD4" s="204">
        <f>IF(CD$2&lt;=($B$2+$C$2+$D$2),IF(CD$2&lt;=($B$2+$C$2),IF(CD$2&lt;=$B$2,$B4,$C4),$D4),$E4)</f>
        <v>8826.6666666666661</v>
      </c>
      <c r="CE4" s="204">
        <f>IF(CE$2&lt;=($B$2+$C$2+$D$2),IF(CE$2&lt;=($B$2+$C$2),IF(CE$2&lt;=$B$2,$B4,$C4),$D4),$E4)</f>
        <v>8826.6666666666661</v>
      </c>
      <c r="CF4" s="204">
        <f>IF(CF$2&lt;=($B$2+$C$2+$D$2),IF(CF$2&lt;=($B$2+$C$2),IF(CF$2&lt;=$B$2,$B4,$C4),$D4),$E4)</f>
        <v>8826.6666666666661</v>
      </c>
      <c r="CG4" s="204">
        <f>IF(CG$2&lt;=($B$2+$C$2+$D$2),IF(CG$2&lt;=($B$2+$C$2),IF(CG$2&lt;=$B$2,$B4,$C4),$D4),$E4)</f>
        <v>8826.6666666666661</v>
      </c>
      <c r="CH4" s="204">
        <f>IF(CH$2&lt;=($B$2+$C$2+$D$2),IF(CH$2&lt;=($B$2+$C$2),IF(CH$2&lt;=$B$2,$B4,$C4),$D4),$E4)</f>
        <v>8826.6666666666661</v>
      </c>
      <c r="CI4" s="204">
        <f>IF(CI$2&lt;=($B$2+$C$2+$D$2),IF(CI$2&lt;=($B$2+$C$2),IF(CI$2&lt;=$B$2,$B4,$C4),$D4),$E4)</f>
        <v>8826.6666666666661</v>
      </c>
      <c r="CJ4" s="204">
        <f>IF(CJ$2&lt;=($B$2+$C$2+$D$2),IF(CJ$2&lt;=($B$2+$C$2),IF(CJ$2&lt;=$B$2,$B4,$C4),$D4),$E4)</f>
        <v>8826.6666666666661</v>
      </c>
      <c r="CK4" s="204">
        <f>IF(CK$2&lt;=($B$2+$C$2+$D$2),IF(CK$2&lt;=($B$2+$C$2),IF(CK$2&lt;=$B$2,$B4,$C4),$D4),$E4)</f>
        <v>8826.6666666666661</v>
      </c>
      <c r="CL4" s="204">
        <f>IF(CL$2&lt;=($B$2+$C$2+$D$2),IF(CL$2&lt;=($B$2+$C$2),IF(CL$2&lt;=$B$2,$B4,$C4),$D4),$E4)</f>
        <v>8826.6666666666661</v>
      </c>
      <c r="CM4" s="204">
        <f>IF(CM$2&lt;=($B$2+$C$2+$D$2),IF(CM$2&lt;=($B$2+$C$2),IF(CM$2&lt;=$B$2,$B4,$C4),$D4),$E4)</f>
        <v>8826.6666666666661</v>
      </c>
      <c r="CN4" s="204">
        <f>IF(CN$2&lt;=($B$2+$C$2+$D$2),IF(CN$2&lt;=($B$2+$C$2),IF(CN$2&lt;=$B$2,$B4,$C4),$D4),$E4)</f>
        <v>8826.6666666666661</v>
      </c>
      <c r="CO4" s="204">
        <f>IF(CO$2&lt;=($B$2+$C$2+$D$2),IF(CO$2&lt;=($B$2+$C$2),IF(CO$2&lt;=$B$2,$B4,$C4),$D4),$E4)</f>
        <v>8826.6666666666661</v>
      </c>
      <c r="CP4" s="204">
        <f>IF(CP$2&lt;=($B$2+$C$2+$D$2),IF(CP$2&lt;=($B$2+$C$2),IF(CP$2&lt;=$B$2,$B4,$C4),$D4),$E4)</f>
        <v>8826.6666666666661</v>
      </c>
      <c r="CQ4" s="204">
        <f>IF(CQ$2&lt;=($B$2+$C$2+$D$2),IF(CQ$2&lt;=($B$2+$C$2),IF(CQ$2&lt;=$B$2,$B4,$C4),$D4),$E4)</f>
        <v>17973.714285714286</v>
      </c>
      <c r="CR4" s="204">
        <f>IF(CR$2&lt;=($B$2+$C$2+$D$2),IF(CR$2&lt;=($B$2+$C$2),IF(CR$2&lt;=$B$2,$B4,$C4),$D4),$E4)</f>
        <v>17973.714285714286</v>
      </c>
      <c r="CS4" s="204">
        <f>IF(CS$2&lt;=($B$2+$C$2+$D$2),IF(CS$2&lt;=($B$2+$C$2),IF(CS$2&lt;=$B$2,$B4,$C4),$D4),$E4)</f>
        <v>17973.714285714286</v>
      </c>
      <c r="CT4" s="204">
        <f>IF(CT$2&lt;=($B$2+$C$2+$D$2),IF(CT$2&lt;=($B$2+$C$2),IF(CT$2&lt;=$B$2,$B4,$C4),$D4),$E4)</f>
        <v>17973.714285714286</v>
      </c>
      <c r="CU4" s="204">
        <f>IF(CU$2&lt;=($B$2+$C$2+$D$2),IF(CU$2&lt;=($B$2+$C$2),IF(CU$2&lt;=$B$2,$B4,$C4),$D4),$E4)</f>
        <v>17973.714285714286</v>
      </c>
      <c r="CV4" s="204">
        <f>IF(CV$2&lt;=($B$2+$C$2+$D$2),IF(CV$2&lt;=($B$2+$C$2),IF(CV$2&lt;=$B$2,$B4,$C4),$D4),$E4)</f>
        <v>17973.714285714286</v>
      </c>
      <c r="CW4" s="204">
        <f>IF(CW$2&lt;=($B$2+$C$2+$D$2),IF(CW$2&lt;=($B$2+$C$2),IF(CW$2&lt;=$B$2,$B4,$C4),$D4),$E4)</f>
        <v>17973.714285714286</v>
      </c>
      <c r="CX4" s="204">
        <f>IF(CX$2&lt;=($B$2+$C$2+$D$2),IF(CX$2&lt;=($B$2+$C$2),IF(CX$2&lt;=$B$2,$B4,$C4),$D4),$E4)</f>
        <v>17973.714285714286</v>
      </c>
      <c r="CY4" s="204">
        <f>IF(CY$2&lt;=($B$2+$C$2+$D$2),IF(CY$2&lt;=($B$2+$C$2),IF(CY$2&lt;=$B$2,$B4,$C4),$D4),$E4)</f>
        <v>17973.714285714286</v>
      </c>
      <c r="CZ4" s="204">
        <f>IF(CZ$2&lt;=($B$2+$C$2+$D$2),IF(CZ$2&lt;=($B$2+$C$2),IF(CZ$2&lt;=$B$2,$B4,$C4),$D4),$E4)</f>
        <v>17973.714285714286</v>
      </c>
      <c r="DA4" s="204">
        <f>IF(DA$2&lt;=($B$2+$C$2+$D$2),IF(DA$2&lt;=($B$2+$C$2),IF(DA$2&lt;=$B$2,$B4,$C4),$D4),$E4)</f>
        <v>17973.714285714286</v>
      </c>
      <c r="DB4" s="204"/>
    </row>
    <row r="5" spans="1:106">
      <c r="A5" s="201" t="str">
        <f>Income!A74</f>
        <v>Animal products consumed</v>
      </c>
      <c r="B5" s="203">
        <f>Income!B74</f>
        <v>488.39581252890434</v>
      </c>
      <c r="C5" s="203">
        <f>Income!C74</f>
        <v>890.35843770425038</v>
      </c>
      <c r="D5" s="203">
        <f>Income!D74</f>
        <v>1557.6299831957979</v>
      </c>
      <c r="E5" s="203">
        <f>Income!E74</f>
        <v>1781.6393661467537</v>
      </c>
      <c r="F5" s="204">
        <f>IF(F$2&lt;=($B$2+$C$2+$D$2),IF(F$2&lt;=($B$2+$C$2),IF(F$2&lt;=$B$2,$B5,$C5),$D5),$E5)</f>
        <v>488.39581252890434</v>
      </c>
      <c r="G5" s="204">
        <f>IF(G$2&lt;=($B$2+$C$2+$D$2),IF(G$2&lt;=($B$2+$C$2),IF(G$2&lt;=$B$2,$B5,$C5),$D5),$E5)</f>
        <v>488.39581252890434</v>
      </c>
      <c r="H5" s="204">
        <f>IF(H$2&lt;=($B$2+$C$2+$D$2),IF(H$2&lt;=($B$2+$C$2),IF(H$2&lt;=$B$2,$B5,$C5),$D5),$E5)</f>
        <v>488.39581252890434</v>
      </c>
      <c r="I5" s="204">
        <f>IF(I$2&lt;=($B$2+$C$2+$D$2),IF(I$2&lt;=($B$2+$C$2),IF(I$2&lt;=$B$2,$B5,$C5),$D5),$E5)</f>
        <v>488.39581252890434</v>
      </c>
      <c r="J5" s="204">
        <f>IF(J$2&lt;=($B$2+$C$2+$D$2),IF(J$2&lt;=($B$2+$C$2),IF(J$2&lt;=$B$2,$B5,$C5),$D5),$E5)</f>
        <v>488.39581252890434</v>
      </c>
      <c r="K5" s="204">
        <f>IF(K$2&lt;=($B$2+$C$2+$D$2),IF(K$2&lt;=($B$2+$C$2),IF(K$2&lt;=$B$2,$B5,$C5),$D5),$E5)</f>
        <v>488.39581252890434</v>
      </c>
      <c r="L5" s="204">
        <f>IF(L$2&lt;=($B$2+$C$2+$D$2),IF(L$2&lt;=($B$2+$C$2),IF(L$2&lt;=$B$2,$B5,$C5),$D5),$E5)</f>
        <v>488.39581252890434</v>
      </c>
      <c r="M5" s="204">
        <f>IF(M$2&lt;=($B$2+$C$2+$D$2),IF(M$2&lt;=($B$2+$C$2),IF(M$2&lt;=$B$2,$B5,$C5),$D5),$E5)</f>
        <v>488.39581252890434</v>
      </c>
      <c r="N5" s="204">
        <f>IF(N$2&lt;=($B$2+$C$2+$D$2),IF(N$2&lt;=($B$2+$C$2),IF(N$2&lt;=$B$2,$B5,$C5),$D5),$E5)</f>
        <v>488.39581252890434</v>
      </c>
      <c r="O5" s="204">
        <f>IF(O$2&lt;=($B$2+$C$2+$D$2),IF(O$2&lt;=($B$2+$C$2),IF(O$2&lt;=$B$2,$B5,$C5),$D5),$E5)</f>
        <v>488.39581252890434</v>
      </c>
      <c r="P5" s="204">
        <f>IF(P$2&lt;=($B$2+$C$2+$D$2),IF(P$2&lt;=($B$2+$C$2),IF(P$2&lt;=$B$2,$B5,$C5),$D5),$E5)</f>
        <v>488.39581252890434</v>
      </c>
      <c r="Q5" s="204">
        <f>IF(Q$2&lt;=($B$2+$C$2+$D$2),IF(Q$2&lt;=($B$2+$C$2),IF(Q$2&lt;=$B$2,$B5,$C5),$D5),$E5)</f>
        <v>488.39581252890434</v>
      </c>
      <c r="R5" s="204">
        <f>IF(R$2&lt;=($B$2+$C$2+$D$2),IF(R$2&lt;=($B$2+$C$2),IF(R$2&lt;=$B$2,$B5,$C5),$D5),$E5)</f>
        <v>488.39581252890434</v>
      </c>
      <c r="S5" s="204">
        <f>IF(S$2&lt;=($B$2+$C$2+$D$2),IF(S$2&lt;=($B$2+$C$2),IF(S$2&lt;=$B$2,$B5,$C5),$D5),$E5)</f>
        <v>488.39581252890434</v>
      </c>
      <c r="T5" s="204">
        <f>IF(T$2&lt;=($B$2+$C$2+$D$2),IF(T$2&lt;=($B$2+$C$2),IF(T$2&lt;=$B$2,$B5,$C5),$D5),$E5)</f>
        <v>488.39581252890434</v>
      </c>
      <c r="U5" s="204">
        <f>IF(U$2&lt;=($B$2+$C$2+$D$2),IF(U$2&lt;=($B$2+$C$2),IF(U$2&lt;=$B$2,$B5,$C5),$D5),$E5)</f>
        <v>488.39581252890434</v>
      </c>
      <c r="V5" s="204">
        <f>IF(V$2&lt;=($B$2+$C$2+$D$2),IF(V$2&lt;=($B$2+$C$2),IF(V$2&lt;=$B$2,$B5,$C5),$D5),$E5)</f>
        <v>488.39581252890434</v>
      </c>
      <c r="W5" s="204">
        <f>IF(W$2&lt;=($B$2+$C$2+$D$2),IF(W$2&lt;=($B$2+$C$2),IF(W$2&lt;=$B$2,$B5,$C5),$D5),$E5)</f>
        <v>488.39581252890434</v>
      </c>
      <c r="X5" s="204">
        <f>IF(X$2&lt;=($B$2+$C$2+$D$2),IF(X$2&lt;=($B$2+$C$2),IF(X$2&lt;=$B$2,$B5,$C5),$D5),$E5)</f>
        <v>488.39581252890434</v>
      </c>
      <c r="Y5" s="204">
        <f>IF(Y$2&lt;=($B$2+$C$2+$D$2),IF(Y$2&lt;=($B$2+$C$2),IF(Y$2&lt;=$B$2,$B5,$C5),$D5),$E5)</f>
        <v>488.39581252890434</v>
      </c>
      <c r="Z5" s="204">
        <f>IF(Z$2&lt;=($B$2+$C$2+$D$2),IF(Z$2&lt;=($B$2+$C$2),IF(Z$2&lt;=$B$2,$B5,$C5),$D5),$E5)</f>
        <v>488.39581252890434</v>
      </c>
      <c r="AA5" s="204">
        <f>IF(AA$2&lt;=($B$2+$C$2+$D$2),IF(AA$2&lt;=($B$2+$C$2),IF(AA$2&lt;=$B$2,$B5,$C5),$D5),$E5)</f>
        <v>488.39581252890434</v>
      </c>
      <c r="AB5" s="204">
        <f>IF(AB$2&lt;=($B$2+$C$2+$D$2),IF(AB$2&lt;=($B$2+$C$2),IF(AB$2&lt;=$B$2,$B5,$C5),$D5),$E5)</f>
        <v>488.39581252890434</v>
      </c>
      <c r="AC5" s="204">
        <f>IF(AC$2&lt;=($B$2+$C$2+$D$2),IF(AC$2&lt;=($B$2+$C$2),IF(AC$2&lt;=$B$2,$B5,$C5),$D5),$E5)</f>
        <v>488.39581252890434</v>
      </c>
      <c r="AD5" s="204">
        <f>IF(AD$2&lt;=($B$2+$C$2+$D$2),IF(AD$2&lt;=($B$2+$C$2),IF(AD$2&lt;=$B$2,$B5,$C5),$D5),$E5)</f>
        <v>488.39581252890434</v>
      </c>
      <c r="AE5" s="204">
        <f>IF(AE$2&lt;=($B$2+$C$2+$D$2),IF(AE$2&lt;=($B$2+$C$2),IF(AE$2&lt;=$B$2,$B5,$C5),$D5),$E5)</f>
        <v>488.39581252890434</v>
      </c>
      <c r="AF5" s="204">
        <f>IF(AF$2&lt;=($B$2+$C$2+$D$2),IF(AF$2&lt;=($B$2+$C$2),IF(AF$2&lt;=$B$2,$B5,$C5),$D5),$E5)</f>
        <v>488.39581252890434</v>
      </c>
      <c r="AG5" s="204">
        <f>IF(AG$2&lt;=($B$2+$C$2+$D$2),IF(AG$2&lt;=($B$2+$C$2),IF(AG$2&lt;=$B$2,$B5,$C5),$D5),$E5)</f>
        <v>488.39581252890434</v>
      </c>
      <c r="AH5" s="204">
        <f>IF(AH$2&lt;=($B$2+$C$2+$D$2),IF(AH$2&lt;=($B$2+$C$2),IF(AH$2&lt;=$B$2,$B5,$C5),$D5),$E5)</f>
        <v>488.39581252890434</v>
      </c>
      <c r="AI5" s="204">
        <f>IF(AI$2&lt;=($B$2+$C$2+$D$2),IF(AI$2&lt;=($B$2+$C$2),IF(AI$2&lt;=$B$2,$B5,$C5),$D5),$E5)</f>
        <v>488.39581252890434</v>
      </c>
      <c r="AJ5" s="204">
        <f>IF(AJ$2&lt;=($B$2+$C$2+$D$2),IF(AJ$2&lt;=($B$2+$C$2),IF(AJ$2&lt;=$B$2,$B5,$C5),$D5),$E5)</f>
        <v>488.39581252890434</v>
      </c>
      <c r="AK5" s="204">
        <f>IF(AK$2&lt;=($B$2+$C$2+$D$2),IF(AK$2&lt;=($B$2+$C$2),IF(AK$2&lt;=$B$2,$B5,$C5),$D5),$E5)</f>
        <v>488.39581252890434</v>
      </c>
      <c r="AL5" s="204">
        <f>IF(AL$2&lt;=($B$2+$C$2+$D$2),IF(AL$2&lt;=($B$2+$C$2),IF(AL$2&lt;=$B$2,$B5,$C5),$D5),$E5)</f>
        <v>488.39581252890434</v>
      </c>
      <c r="AM5" s="204">
        <f>IF(AM$2&lt;=($B$2+$C$2+$D$2),IF(AM$2&lt;=($B$2+$C$2),IF(AM$2&lt;=$B$2,$B5,$C5),$D5),$E5)</f>
        <v>488.39581252890434</v>
      </c>
      <c r="AN5" s="204">
        <f>IF(AN$2&lt;=($B$2+$C$2+$D$2),IF(AN$2&lt;=($B$2+$C$2),IF(AN$2&lt;=$B$2,$B5,$C5),$D5),$E5)</f>
        <v>488.39581252890434</v>
      </c>
      <c r="AO5" s="204">
        <f>IF(AO$2&lt;=($B$2+$C$2+$D$2),IF(AO$2&lt;=($B$2+$C$2),IF(AO$2&lt;=$B$2,$B5,$C5),$D5),$E5)</f>
        <v>488.39581252890434</v>
      </c>
      <c r="AP5" s="204">
        <f>IF(AP$2&lt;=($B$2+$C$2+$D$2),IF(AP$2&lt;=($B$2+$C$2),IF(AP$2&lt;=$B$2,$B5,$C5),$D5),$E5)</f>
        <v>488.39581252890434</v>
      </c>
      <c r="AQ5" s="204">
        <f>IF(AQ$2&lt;=($B$2+$C$2+$D$2),IF(AQ$2&lt;=($B$2+$C$2),IF(AQ$2&lt;=$B$2,$B5,$C5),$D5),$E5)</f>
        <v>488.39581252890434</v>
      </c>
      <c r="AR5" s="204">
        <f>IF(AR$2&lt;=($B$2+$C$2+$D$2),IF(AR$2&lt;=($B$2+$C$2),IF(AR$2&lt;=$B$2,$B5,$C5),$D5),$E5)</f>
        <v>488.39581252890434</v>
      </c>
      <c r="AS5" s="204">
        <f>IF(AS$2&lt;=($B$2+$C$2+$D$2),IF(AS$2&lt;=($B$2+$C$2),IF(AS$2&lt;=$B$2,$B5,$C5),$D5),$E5)</f>
        <v>890.35843770425038</v>
      </c>
      <c r="AT5" s="204">
        <f>IF(AT$2&lt;=($B$2+$C$2+$D$2),IF(AT$2&lt;=($B$2+$C$2),IF(AT$2&lt;=$B$2,$B5,$C5),$D5),$E5)</f>
        <v>890.35843770425038</v>
      </c>
      <c r="AU5" s="204">
        <f>IF(AU$2&lt;=($B$2+$C$2+$D$2),IF(AU$2&lt;=($B$2+$C$2),IF(AU$2&lt;=$B$2,$B5,$C5),$D5),$E5)</f>
        <v>890.35843770425038</v>
      </c>
      <c r="AV5" s="204">
        <f>IF(AV$2&lt;=($B$2+$C$2+$D$2),IF(AV$2&lt;=($B$2+$C$2),IF(AV$2&lt;=$B$2,$B5,$C5),$D5),$E5)</f>
        <v>890.35843770425038</v>
      </c>
      <c r="AW5" s="204">
        <f>IF(AW$2&lt;=($B$2+$C$2+$D$2),IF(AW$2&lt;=($B$2+$C$2),IF(AW$2&lt;=$B$2,$B5,$C5),$D5),$E5)</f>
        <v>890.35843770425038</v>
      </c>
      <c r="AX5" s="204">
        <f>IF(AX$2&lt;=($B$2+$C$2+$D$2),IF(AX$2&lt;=($B$2+$C$2),IF(AX$2&lt;=$B$2,$B5,$C5),$D5),$E5)</f>
        <v>890.35843770425038</v>
      </c>
      <c r="AY5" s="204">
        <f>IF(AY$2&lt;=($B$2+$C$2+$D$2),IF(AY$2&lt;=($B$2+$C$2),IF(AY$2&lt;=$B$2,$B5,$C5),$D5),$E5)</f>
        <v>890.35843770425038</v>
      </c>
      <c r="AZ5" s="204">
        <f>IF(AZ$2&lt;=($B$2+$C$2+$D$2),IF(AZ$2&lt;=($B$2+$C$2),IF(AZ$2&lt;=$B$2,$B5,$C5),$D5),$E5)</f>
        <v>890.35843770425038</v>
      </c>
      <c r="BA5" s="204">
        <f>IF(BA$2&lt;=($B$2+$C$2+$D$2),IF(BA$2&lt;=($B$2+$C$2),IF(BA$2&lt;=$B$2,$B5,$C5),$D5),$E5)</f>
        <v>890.35843770425038</v>
      </c>
      <c r="BB5" s="204">
        <f>IF(BB$2&lt;=($B$2+$C$2+$D$2),IF(BB$2&lt;=($B$2+$C$2),IF(BB$2&lt;=$B$2,$B5,$C5),$D5),$E5)</f>
        <v>890.35843770425038</v>
      </c>
      <c r="BC5" s="204">
        <f>IF(BC$2&lt;=($B$2+$C$2+$D$2),IF(BC$2&lt;=($B$2+$C$2),IF(BC$2&lt;=$B$2,$B5,$C5),$D5),$E5)</f>
        <v>890.35843770425038</v>
      </c>
      <c r="BD5" s="204">
        <f>IF(BD$2&lt;=($B$2+$C$2+$D$2),IF(BD$2&lt;=($B$2+$C$2),IF(BD$2&lt;=$B$2,$B5,$C5),$D5),$E5)</f>
        <v>890.35843770425038</v>
      </c>
      <c r="BE5" s="204">
        <f>IF(BE$2&lt;=($B$2+$C$2+$D$2),IF(BE$2&lt;=($B$2+$C$2),IF(BE$2&lt;=$B$2,$B5,$C5),$D5),$E5)</f>
        <v>890.35843770425038</v>
      </c>
      <c r="BF5" s="204">
        <f>IF(BF$2&lt;=($B$2+$C$2+$D$2),IF(BF$2&lt;=($B$2+$C$2),IF(BF$2&lt;=$B$2,$B5,$C5),$D5),$E5)</f>
        <v>890.35843770425038</v>
      </c>
      <c r="BG5" s="204">
        <f>IF(BG$2&lt;=($B$2+$C$2+$D$2),IF(BG$2&lt;=($B$2+$C$2),IF(BG$2&lt;=$B$2,$B5,$C5),$D5),$E5)</f>
        <v>890.35843770425038</v>
      </c>
      <c r="BH5" s="204">
        <f>IF(BH$2&lt;=($B$2+$C$2+$D$2),IF(BH$2&lt;=($B$2+$C$2),IF(BH$2&lt;=$B$2,$B5,$C5),$D5),$E5)</f>
        <v>890.35843770425038</v>
      </c>
      <c r="BI5" s="204">
        <f>IF(BI$2&lt;=($B$2+$C$2+$D$2),IF(BI$2&lt;=($B$2+$C$2),IF(BI$2&lt;=$B$2,$B5,$C5),$D5),$E5)</f>
        <v>890.35843770425038</v>
      </c>
      <c r="BJ5" s="204">
        <f>IF(BJ$2&lt;=($B$2+$C$2+$D$2),IF(BJ$2&lt;=($B$2+$C$2),IF(BJ$2&lt;=$B$2,$B5,$C5),$D5),$E5)</f>
        <v>890.35843770425038</v>
      </c>
      <c r="BK5" s="204">
        <f>IF(BK$2&lt;=($B$2+$C$2+$D$2),IF(BK$2&lt;=($B$2+$C$2),IF(BK$2&lt;=$B$2,$B5,$C5),$D5),$E5)</f>
        <v>890.35843770425038</v>
      </c>
      <c r="BL5" s="204">
        <f>IF(BL$2&lt;=($B$2+$C$2+$D$2),IF(BL$2&lt;=($B$2+$C$2),IF(BL$2&lt;=$B$2,$B5,$C5),$D5),$E5)</f>
        <v>890.35843770425038</v>
      </c>
      <c r="BM5" s="204">
        <f>IF(BM$2&lt;=($B$2+$C$2+$D$2),IF(BM$2&lt;=($B$2+$C$2),IF(BM$2&lt;=$B$2,$B5,$C5),$D5),$E5)</f>
        <v>890.35843770425038</v>
      </c>
      <c r="BN5" s="204">
        <f>IF(BN$2&lt;=($B$2+$C$2+$D$2),IF(BN$2&lt;=($B$2+$C$2),IF(BN$2&lt;=$B$2,$B5,$C5),$D5),$E5)</f>
        <v>890.35843770425038</v>
      </c>
      <c r="BO5" s="204">
        <f>IF(BO$2&lt;=($B$2+$C$2+$D$2),IF(BO$2&lt;=($B$2+$C$2),IF(BO$2&lt;=$B$2,$B5,$C5),$D5),$E5)</f>
        <v>890.35843770425038</v>
      </c>
      <c r="BP5" s="204">
        <f>IF(BP$2&lt;=($B$2+$C$2+$D$2),IF(BP$2&lt;=($B$2+$C$2),IF(BP$2&lt;=$B$2,$B5,$C5),$D5),$E5)</f>
        <v>890.35843770425038</v>
      </c>
      <c r="BQ5" s="204">
        <f>IF(BQ$2&lt;=($B$2+$C$2+$D$2),IF(BQ$2&lt;=($B$2+$C$2),IF(BQ$2&lt;=$B$2,$B5,$C5),$D5),$E5)</f>
        <v>890.35843770425038</v>
      </c>
      <c r="BR5" s="204">
        <f>IF(BR$2&lt;=($B$2+$C$2+$D$2),IF(BR$2&lt;=($B$2+$C$2),IF(BR$2&lt;=$B$2,$B5,$C5),$D5),$E5)</f>
        <v>890.35843770425038</v>
      </c>
      <c r="BS5" s="204">
        <f>IF(BS$2&lt;=($B$2+$C$2+$D$2),IF(BS$2&lt;=($B$2+$C$2),IF(BS$2&lt;=$B$2,$B5,$C5),$D5),$E5)</f>
        <v>890.35843770425038</v>
      </c>
      <c r="BT5" s="204">
        <f>IF(BT$2&lt;=($B$2+$C$2+$D$2),IF(BT$2&lt;=($B$2+$C$2),IF(BT$2&lt;=$B$2,$B5,$C5),$D5),$E5)</f>
        <v>890.35843770425038</v>
      </c>
      <c r="BU5" s="204">
        <f>IF(BU$2&lt;=($B$2+$C$2+$D$2),IF(BU$2&lt;=($B$2+$C$2),IF(BU$2&lt;=$B$2,$B5,$C5),$D5),$E5)</f>
        <v>890.35843770425038</v>
      </c>
      <c r="BV5" s="204">
        <f>IF(BV$2&lt;=($B$2+$C$2+$D$2),IF(BV$2&lt;=($B$2+$C$2),IF(BV$2&lt;=$B$2,$B5,$C5),$D5),$E5)</f>
        <v>890.35843770425038</v>
      </c>
      <c r="BW5" s="204">
        <f>IF(BW$2&lt;=($B$2+$C$2+$D$2),IF(BW$2&lt;=($B$2+$C$2),IF(BW$2&lt;=$B$2,$B5,$C5),$D5),$E5)</f>
        <v>890.35843770425038</v>
      </c>
      <c r="BX5" s="204">
        <f>IF(BX$2&lt;=($B$2+$C$2+$D$2),IF(BX$2&lt;=($B$2+$C$2),IF(BX$2&lt;=$B$2,$B5,$C5),$D5),$E5)</f>
        <v>890.35843770425038</v>
      </c>
      <c r="BY5" s="204">
        <f>IF(BY$2&lt;=($B$2+$C$2+$D$2),IF(BY$2&lt;=($B$2+$C$2),IF(BY$2&lt;=$B$2,$B5,$C5),$D5),$E5)</f>
        <v>890.35843770425038</v>
      </c>
      <c r="BZ5" s="204">
        <f>IF(BZ$2&lt;=($B$2+$C$2+$D$2),IF(BZ$2&lt;=($B$2+$C$2),IF(BZ$2&lt;=$B$2,$B5,$C5),$D5),$E5)</f>
        <v>890.35843770425038</v>
      </c>
      <c r="CA5" s="204">
        <f>IF(CA$2&lt;=($B$2+$C$2+$D$2),IF(CA$2&lt;=($B$2+$C$2),IF(CA$2&lt;=$B$2,$B5,$C5),$D5),$E5)</f>
        <v>1557.6299831957979</v>
      </c>
      <c r="CB5" s="204">
        <f>IF(CB$2&lt;=($B$2+$C$2+$D$2),IF(CB$2&lt;=($B$2+$C$2),IF(CB$2&lt;=$B$2,$B5,$C5),$D5),$E5)</f>
        <v>1557.6299831957979</v>
      </c>
      <c r="CC5" s="204">
        <f>IF(CC$2&lt;=($B$2+$C$2+$D$2),IF(CC$2&lt;=($B$2+$C$2),IF(CC$2&lt;=$B$2,$B5,$C5),$D5),$E5)</f>
        <v>1557.6299831957979</v>
      </c>
      <c r="CD5" s="204">
        <f>IF(CD$2&lt;=($B$2+$C$2+$D$2),IF(CD$2&lt;=($B$2+$C$2),IF(CD$2&lt;=$B$2,$B5,$C5),$D5),$E5)</f>
        <v>1557.6299831957979</v>
      </c>
      <c r="CE5" s="204">
        <f>IF(CE$2&lt;=($B$2+$C$2+$D$2),IF(CE$2&lt;=($B$2+$C$2),IF(CE$2&lt;=$B$2,$B5,$C5),$D5),$E5)</f>
        <v>1557.6299831957979</v>
      </c>
      <c r="CF5" s="204">
        <f>IF(CF$2&lt;=($B$2+$C$2+$D$2),IF(CF$2&lt;=($B$2+$C$2),IF(CF$2&lt;=$B$2,$B5,$C5),$D5),$E5)</f>
        <v>1557.6299831957979</v>
      </c>
      <c r="CG5" s="204">
        <f>IF(CG$2&lt;=($B$2+$C$2+$D$2),IF(CG$2&lt;=($B$2+$C$2),IF(CG$2&lt;=$B$2,$B5,$C5),$D5),$E5)</f>
        <v>1557.6299831957979</v>
      </c>
      <c r="CH5" s="204">
        <f>IF(CH$2&lt;=($B$2+$C$2+$D$2),IF(CH$2&lt;=($B$2+$C$2),IF(CH$2&lt;=$B$2,$B5,$C5),$D5),$E5)</f>
        <v>1557.6299831957979</v>
      </c>
      <c r="CI5" s="204">
        <f>IF(CI$2&lt;=($B$2+$C$2+$D$2),IF(CI$2&lt;=($B$2+$C$2),IF(CI$2&lt;=$B$2,$B5,$C5),$D5),$E5)</f>
        <v>1557.6299831957979</v>
      </c>
      <c r="CJ5" s="204">
        <f>IF(CJ$2&lt;=($B$2+$C$2+$D$2),IF(CJ$2&lt;=($B$2+$C$2),IF(CJ$2&lt;=$B$2,$B5,$C5),$D5),$E5)</f>
        <v>1557.6299831957979</v>
      </c>
      <c r="CK5" s="204">
        <f>IF(CK$2&lt;=($B$2+$C$2+$D$2),IF(CK$2&lt;=($B$2+$C$2),IF(CK$2&lt;=$B$2,$B5,$C5),$D5),$E5)</f>
        <v>1557.6299831957979</v>
      </c>
      <c r="CL5" s="204">
        <f>IF(CL$2&lt;=($B$2+$C$2+$D$2),IF(CL$2&lt;=($B$2+$C$2),IF(CL$2&lt;=$B$2,$B5,$C5),$D5),$E5)</f>
        <v>1557.6299831957979</v>
      </c>
      <c r="CM5" s="204">
        <f>IF(CM$2&lt;=($B$2+$C$2+$D$2),IF(CM$2&lt;=($B$2+$C$2),IF(CM$2&lt;=$B$2,$B5,$C5),$D5),$E5)</f>
        <v>1557.6299831957979</v>
      </c>
      <c r="CN5" s="204">
        <f>IF(CN$2&lt;=($B$2+$C$2+$D$2),IF(CN$2&lt;=($B$2+$C$2),IF(CN$2&lt;=$B$2,$B5,$C5),$D5),$E5)</f>
        <v>1557.6299831957979</v>
      </c>
      <c r="CO5" s="204">
        <f>IF(CO$2&lt;=($B$2+$C$2+$D$2),IF(CO$2&lt;=($B$2+$C$2),IF(CO$2&lt;=$B$2,$B5,$C5),$D5),$E5)</f>
        <v>1557.6299831957979</v>
      </c>
      <c r="CP5" s="204">
        <f>IF(CP$2&lt;=($B$2+$C$2+$D$2),IF(CP$2&lt;=($B$2+$C$2),IF(CP$2&lt;=$B$2,$B5,$C5),$D5),$E5)</f>
        <v>1557.6299831957979</v>
      </c>
      <c r="CQ5" s="204">
        <f>IF(CQ$2&lt;=($B$2+$C$2+$D$2),IF(CQ$2&lt;=($B$2+$C$2),IF(CQ$2&lt;=$B$2,$B5,$C5),$D5),$E5)</f>
        <v>1781.6393661467537</v>
      </c>
      <c r="CR5" s="204">
        <f>IF(CR$2&lt;=($B$2+$C$2+$D$2),IF(CR$2&lt;=($B$2+$C$2),IF(CR$2&lt;=$B$2,$B5,$C5),$D5),$E5)</f>
        <v>1781.6393661467537</v>
      </c>
      <c r="CS5" s="204">
        <f>IF(CS$2&lt;=($B$2+$C$2+$D$2),IF(CS$2&lt;=($B$2+$C$2),IF(CS$2&lt;=$B$2,$B5,$C5),$D5),$E5)</f>
        <v>1781.6393661467537</v>
      </c>
      <c r="CT5" s="204">
        <f>IF(CT$2&lt;=($B$2+$C$2+$D$2),IF(CT$2&lt;=($B$2+$C$2),IF(CT$2&lt;=$B$2,$B5,$C5),$D5),$E5)</f>
        <v>1781.6393661467537</v>
      </c>
      <c r="CU5" s="204">
        <f>IF(CU$2&lt;=($B$2+$C$2+$D$2),IF(CU$2&lt;=($B$2+$C$2),IF(CU$2&lt;=$B$2,$B5,$C5),$D5),$E5)</f>
        <v>1781.6393661467537</v>
      </c>
      <c r="CV5" s="204">
        <f>IF(CV$2&lt;=($B$2+$C$2+$D$2),IF(CV$2&lt;=($B$2+$C$2),IF(CV$2&lt;=$B$2,$B5,$C5),$D5),$E5)</f>
        <v>1781.6393661467537</v>
      </c>
      <c r="CW5" s="204">
        <f>IF(CW$2&lt;=($B$2+$C$2+$D$2),IF(CW$2&lt;=($B$2+$C$2),IF(CW$2&lt;=$B$2,$B5,$C5),$D5),$E5)</f>
        <v>1781.6393661467537</v>
      </c>
      <c r="CX5" s="204">
        <f>IF(CX$2&lt;=($B$2+$C$2+$D$2),IF(CX$2&lt;=($B$2+$C$2),IF(CX$2&lt;=$B$2,$B5,$C5),$D5),$E5)</f>
        <v>1781.6393661467537</v>
      </c>
      <c r="CY5" s="204">
        <f>IF(CY$2&lt;=($B$2+$C$2+$D$2),IF(CY$2&lt;=($B$2+$C$2),IF(CY$2&lt;=$B$2,$B5,$C5),$D5),$E5)</f>
        <v>1781.6393661467537</v>
      </c>
      <c r="CZ5" s="204">
        <f>IF(CZ$2&lt;=($B$2+$C$2+$D$2),IF(CZ$2&lt;=($B$2+$C$2),IF(CZ$2&lt;=$B$2,$B5,$C5),$D5),$E5)</f>
        <v>1781.6393661467537</v>
      </c>
      <c r="DA5" s="204">
        <f>IF(DA$2&lt;=($B$2+$C$2+$D$2),IF(DA$2&lt;=($B$2+$C$2),IF(DA$2&lt;=$B$2,$B5,$C5),$D5),$E5)</f>
        <v>1781.6393661467537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>IF(F$2&lt;=($B$2+$C$2+$D$2),IF(F$2&lt;=($B$2+$C$2),IF(F$2&lt;=$B$2,$B6,$C6),$D6),$E6)</f>
        <v>0</v>
      </c>
      <c r="G6" s="204">
        <f>IF(G$2&lt;=($B$2+$C$2+$D$2),IF(G$2&lt;=($B$2+$C$2),IF(G$2&lt;=$B$2,$B6,$C6),$D6),$E6)</f>
        <v>0</v>
      </c>
      <c r="H6" s="204">
        <f>IF(H$2&lt;=($B$2+$C$2+$D$2),IF(H$2&lt;=($B$2+$C$2),IF(H$2&lt;=$B$2,$B6,$C6),$D6),$E6)</f>
        <v>0</v>
      </c>
      <c r="I6" s="204">
        <f>IF(I$2&lt;=($B$2+$C$2+$D$2),IF(I$2&lt;=($B$2+$C$2),IF(I$2&lt;=$B$2,$B6,$C6),$D6),$E6)</f>
        <v>0</v>
      </c>
      <c r="J6" s="204">
        <f>IF(J$2&lt;=($B$2+$C$2+$D$2),IF(J$2&lt;=($B$2+$C$2),IF(J$2&lt;=$B$2,$B6,$C6),$D6),$E6)</f>
        <v>0</v>
      </c>
      <c r="K6" s="204">
        <f>IF(K$2&lt;=($B$2+$C$2+$D$2),IF(K$2&lt;=($B$2+$C$2),IF(K$2&lt;=$B$2,$B6,$C6),$D6),$E6)</f>
        <v>0</v>
      </c>
      <c r="L6" s="204">
        <f>IF(L$2&lt;=($B$2+$C$2+$D$2),IF(L$2&lt;=($B$2+$C$2),IF(L$2&lt;=$B$2,$B6,$C6),$D6),$E6)</f>
        <v>0</v>
      </c>
      <c r="M6" s="204">
        <f>IF(M$2&lt;=($B$2+$C$2+$D$2),IF(M$2&lt;=($B$2+$C$2),IF(M$2&lt;=$B$2,$B6,$C6),$D6),$E6)</f>
        <v>0</v>
      </c>
      <c r="N6" s="204">
        <f>IF(N$2&lt;=($B$2+$C$2+$D$2),IF(N$2&lt;=($B$2+$C$2),IF(N$2&lt;=$B$2,$B6,$C6),$D6),$E6)</f>
        <v>0</v>
      </c>
      <c r="O6" s="204">
        <f>IF(O$2&lt;=($B$2+$C$2+$D$2),IF(O$2&lt;=($B$2+$C$2),IF(O$2&lt;=$B$2,$B6,$C6),$D6),$E6)</f>
        <v>0</v>
      </c>
      <c r="P6" s="204">
        <f>IF(P$2&lt;=($B$2+$C$2+$D$2),IF(P$2&lt;=($B$2+$C$2),IF(P$2&lt;=$B$2,$B6,$C6),$D6),$E6)</f>
        <v>0</v>
      </c>
      <c r="Q6" s="204">
        <f>IF(Q$2&lt;=($B$2+$C$2+$D$2),IF(Q$2&lt;=($B$2+$C$2),IF(Q$2&lt;=$B$2,$B6,$C6),$D6),$E6)</f>
        <v>0</v>
      </c>
      <c r="R6" s="204">
        <f>IF(R$2&lt;=($B$2+$C$2+$D$2),IF(R$2&lt;=($B$2+$C$2),IF(R$2&lt;=$B$2,$B6,$C6),$D6),$E6)</f>
        <v>0</v>
      </c>
      <c r="S6" s="204">
        <f>IF(S$2&lt;=($B$2+$C$2+$D$2),IF(S$2&lt;=($B$2+$C$2),IF(S$2&lt;=$B$2,$B6,$C6),$D6),$E6)</f>
        <v>0</v>
      </c>
      <c r="T6" s="204">
        <f>IF(T$2&lt;=($B$2+$C$2+$D$2),IF(T$2&lt;=($B$2+$C$2),IF(T$2&lt;=$B$2,$B6,$C6),$D6),$E6)</f>
        <v>0</v>
      </c>
      <c r="U6" s="204">
        <f>IF(U$2&lt;=($B$2+$C$2+$D$2),IF(U$2&lt;=($B$2+$C$2),IF(U$2&lt;=$B$2,$B6,$C6),$D6),$E6)</f>
        <v>0</v>
      </c>
      <c r="V6" s="204">
        <f>IF(V$2&lt;=($B$2+$C$2+$D$2),IF(V$2&lt;=($B$2+$C$2),IF(V$2&lt;=$B$2,$B6,$C6),$D6),$E6)</f>
        <v>0</v>
      </c>
      <c r="W6" s="204">
        <f>IF(W$2&lt;=($B$2+$C$2+$D$2),IF(W$2&lt;=($B$2+$C$2),IF(W$2&lt;=$B$2,$B6,$C6),$D6),$E6)</f>
        <v>0</v>
      </c>
      <c r="X6" s="204">
        <f>IF(X$2&lt;=($B$2+$C$2+$D$2),IF(X$2&lt;=($B$2+$C$2),IF(X$2&lt;=$B$2,$B6,$C6),$D6),$E6)</f>
        <v>0</v>
      </c>
      <c r="Y6" s="204">
        <f>IF(Y$2&lt;=($B$2+$C$2+$D$2),IF(Y$2&lt;=($B$2+$C$2),IF(Y$2&lt;=$B$2,$B6,$C6),$D6),$E6)</f>
        <v>0</v>
      </c>
      <c r="Z6" s="204">
        <f>IF(Z$2&lt;=($B$2+$C$2+$D$2),IF(Z$2&lt;=($B$2+$C$2),IF(Z$2&lt;=$B$2,$B6,$C6),$D6),$E6)</f>
        <v>0</v>
      </c>
      <c r="AA6" s="204">
        <f>IF(AA$2&lt;=($B$2+$C$2+$D$2),IF(AA$2&lt;=($B$2+$C$2),IF(AA$2&lt;=$B$2,$B6,$C6),$D6),$E6)</f>
        <v>0</v>
      </c>
      <c r="AB6" s="204">
        <f>IF(AB$2&lt;=($B$2+$C$2+$D$2),IF(AB$2&lt;=($B$2+$C$2),IF(AB$2&lt;=$B$2,$B6,$C6),$D6),$E6)</f>
        <v>0</v>
      </c>
      <c r="AC6" s="204">
        <f>IF(AC$2&lt;=($B$2+$C$2+$D$2),IF(AC$2&lt;=($B$2+$C$2),IF(AC$2&lt;=$B$2,$B6,$C6),$D6),$E6)</f>
        <v>0</v>
      </c>
      <c r="AD6" s="204">
        <f>IF(AD$2&lt;=($B$2+$C$2+$D$2),IF(AD$2&lt;=($B$2+$C$2),IF(AD$2&lt;=$B$2,$B6,$C6),$D6),$E6)</f>
        <v>0</v>
      </c>
      <c r="AE6" s="204">
        <f>IF(AE$2&lt;=($B$2+$C$2+$D$2),IF(AE$2&lt;=($B$2+$C$2),IF(AE$2&lt;=$B$2,$B6,$C6),$D6),$E6)</f>
        <v>0</v>
      </c>
      <c r="AF6" s="204">
        <f>IF(AF$2&lt;=($B$2+$C$2+$D$2),IF(AF$2&lt;=($B$2+$C$2),IF(AF$2&lt;=$B$2,$B6,$C6),$D6),$E6)</f>
        <v>0</v>
      </c>
      <c r="AG6" s="204">
        <f>IF(AG$2&lt;=($B$2+$C$2+$D$2),IF(AG$2&lt;=($B$2+$C$2),IF(AG$2&lt;=$B$2,$B6,$C6),$D6),$E6)</f>
        <v>0</v>
      </c>
      <c r="AH6" s="204">
        <f>IF(AH$2&lt;=($B$2+$C$2+$D$2),IF(AH$2&lt;=($B$2+$C$2),IF(AH$2&lt;=$B$2,$B6,$C6),$D6),$E6)</f>
        <v>0</v>
      </c>
      <c r="AI6" s="204">
        <f>IF(AI$2&lt;=($B$2+$C$2+$D$2),IF(AI$2&lt;=($B$2+$C$2),IF(AI$2&lt;=$B$2,$B6,$C6),$D6),$E6)</f>
        <v>0</v>
      </c>
      <c r="AJ6" s="204">
        <f>IF(AJ$2&lt;=($B$2+$C$2+$D$2),IF(AJ$2&lt;=($B$2+$C$2),IF(AJ$2&lt;=$B$2,$B6,$C6),$D6),$E6)</f>
        <v>0</v>
      </c>
      <c r="AK6" s="204">
        <f>IF(AK$2&lt;=($B$2+$C$2+$D$2),IF(AK$2&lt;=($B$2+$C$2),IF(AK$2&lt;=$B$2,$B6,$C6),$D6),$E6)</f>
        <v>0</v>
      </c>
      <c r="AL6" s="204">
        <f>IF(AL$2&lt;=($B$2+$C$2+$D$2),IF(AL$2&lt;=($B$2+$C$2),IF(AL$2&lt;=$B$2,$B6,$C6),$D6),$E6)</f>
        <v>0</v>
      </c>
      <c r="AM6" s="204">
        <f>IF(AM$2&lt;=($B$2+$C$2+$D$2),IF(AM$2&lt;=($B$2+$C$2),IF(AM$2&lt;=$B$2,$B6,$C6),$D6),$E6)</f>
        <v>0</v>
      </c>
      <c r="AN6" s="204">
        <f>IF(AN$2&lt;=($B$2+$C$2+$D$2),IF(AN$2&lt;=($B$2+$C$2),IF(AN$2&lt;=$B$2,$B6,$C6),$D6),$E6)</f>
        <v>0</v>
      </c>
      <c r="AO6" s="204">
        <f>IF(AO$2&lt;=($B$2+$C$2+$D$2),IF(AO$2&lt;=($B$2+$C$2),IF(AO$2&lt;=$B$2,$B6,$C6),$D6),$E6)</f>
        <v>0</v>
      </c>
      <c r="AP6" s="204">
        <f>IF(AP$2&lt;=($B$2+$C$2+$D$2),IF(AP$2&lt;=($B$2+$C$2),IF(AP$2&lt;=$B$2,$B6,$C6),$D6),$E6)</f>
        <v>0</v>
      </c>
      <c r="AQ6" s="204">
        <f>IF(AQ$2&lt;=($B$2+$C$2+$D$2),IF(AQ$2&lt;=($B$2+$C$2),IF(AQ$2&lt;=$B$2,$B6,$C6),$D6),$E6)</f>
        <v>0</v>
      </c>
      <c r="AR6" s="204">
        <f>IF(AR$2&lt;=($B$2+$C$2+$D$2),IF(AR$2&lt;=($B$2+$C$2),IF(AR$2&lt;=$B$2,$B6,$C6),$D6),$E6)</f>
        <v>0</v>
      </c>
      <c r="AS6" s="204">
        <f>IF(AS$2&lt;=($B$2+$C$2+$D$2),IF(AS$2&lt;=($B$2+$C$2),IF(AS$2&lt;=$B$2,$B6,$C6),$D6),$E6)</f>
        <v>0</v>
      </c>
      <c r="AT6" s="204">
        <f>IF(AT$2&lt;=($B$2+$C$2+$D$2),IF(AT$2&lt;=($B$2+$C$2),IF(AT$2&lt;=$B$2,$B6,$C6),$D6),$E6)</f>
        <v>0</v>
      </c>
      <c r="AU6" s="204">
        <f>IF(AU$2&lt;=($B$2+$C$2+$D$2),IF(AU$2&lt;=($B$2+$C$2),IF(AU$2&lt;=$B$2,$B6,$C6),$D6),$E6)</f>
        <v>0</v>
      </c>
      <c r="AV6" s="204">
        <f>IF(AV$2&lt;=($B$2+$C$2+$D$2),IF(AV$2&lt;=($B$2+$C$2),IF(AV$2&lt;=$B$2,$B6,$C6),$D6),$E6)</f>
        <v>0</v>
      </c>
      <c r="AW6" s="204">
        <f>IF(AW$2&lt;=($B$2+$C$2+$D$2),IF(AW$2&lt;=($B$2+$C$2),IF(AW$2&lt;=$B$2,$B6,$C6),$D6),$E6)</f>
        <v>0</v>
      </c>
      <c r="AX6" s="204">
        <f>IF(AX$2&lt;=($B$2+$C$2+$D$2),IF(AX$2&lt;=($B$2+$C$2),IF(AX$2&lt;=$B$2,$B6,$C6),$D6),$E6)</f>
        <v>0</v>
      </c>
      <c r="AY6" s="204">
        <f>IF(AY$2&lt;=($B$2+$C$2+$D$2),IF(AY$2&lt;=($B$2+$C$2),IF(AY$2&lt;=$B$2,$B6,$C6),$D6),$E6)</f>
        <v>0</v>
      </c>
      <c r="AZ6" s="204">
        <f>IF(AZ$2&lt;=($B$2+$C$2+$D$2),IF(AZ$2&lt;=($B$2+$C$2),IF(AZ$2&lt;=$B$2,$B6,$C6),$D6),$E6)</f>
        <v>0</v>
      </c>
      <c r="BA6" s="204">
        <f>IF(BA$2&lt;=($B$2+$C$2+$D$2),IF(BA$2&lt;=($B$2+$C$2),IF(BA$2&lt;=$B$2,$B6,$C6),$D6),$E6)</f>
        <v>0</v>
      </c>
      <c r="BB6" s="204">
        <f>IF(BB$2&lt;=($B$2+$C$2+$D$2),IF(BB$2&lt;=($B$2+$C$2),IF(BB$2&lt;=$B$2,$B6,$C6),$D6),$E6)</f>
        <v>0</v>
      </c>
      <c r="BC6" s="204">
        <f>IF(BC$2&lt;=($B$2+$C$2+$D$2),IF(BC$2&lt;=($B$2+$C$2),IF(BC$2&lt;=$B$2,$B6,$C6),$D6),$E6)</f>
        <v>0</v>
      </c>
      <c r="BD6" s="204">
        <f>IF(BD$2&lt;=($B$2+$C$2+$D$2),IF(BD$2&lt;=($B$2+$C$2),IF(BD$2&lt;=$B$2,$B6,$C6),$D6),$E6)</f>
        <v>0</v>
      </c>
      <c r="BE6" s="204">
        <f>IF(BE$2&lt;=($B$2+$C$2+$D$2),IF(BE$2&lt;=($B$2+$C$2),IF(BE$2&lt;=$B$2,$B6,$C6),$D6),$E6)</f>
        <v>0</v>
      </c>
      <c r="BF6" s="204">
        <f>IF(BF$2&lt;=($B$2+$C$2+$D$2),IF(BF$2&lt;=($B$2+$C$2),IF(BF$2&lt;=$B$2,$B6,$C6),$D6),$E6)</f>
        <v>0</v>
      </c>
      <c r="BG6" s="204">
        <f>IF(BG$2&lt;=($B$2+$C$2+$D$2),IF(BG$2&lt;=($B$2+$C$2),IF(BG$2&lt;=$B$2,$B6,$C6),$D6),$E6)</f>
        <v>0</v>
      </c>
      <c r="BH6" s="204">
        <f>IF(BH$2&lt;=($B$2+$C$2+$D$2),IF(BH$2&lt;=($B$2+$C$2),IF(BH$2&lt;=$B$2,$B6,$C6),$D6),$E6)</f>
        <v>0</v>
      </c>
      <c r="BI6" s="204">
        <f>IF(BI$2&lt;=($B$2+$C$2+$D$2),IF(BI$2&lt;=($B$2+$C$2),IF(BI$2&lt;=$B$2,$B6,$C6),$D6),$E6)</f>
        <v>0</v>
      </c>
      <c r="BJ6" s="204">
        <f>IF(BJ$2&lt;=($B$2+$C$2+$D$2),IF(BJ$2&lt;=($B$2+$C$2),IF(BJ$2&lt;=$B$2,$B6,$C6),$D6),$E6)</f>
        <v>0</v>
      </c>
      <c r="BK6" s="204">
        <f>IF(BK$2&lt;=($B$2+$C$2+$D$2),IF(BK$2&lt;=($B$2+$C$2),IF(BK$2&lt;=$B$2,$B6,$C6),$D6),$E6)</f>
        <v>0</v>
      </c>
      <c r="BL6" s="204">
        <f>IF(BL$2&lt;=($B$2+$C$2+$D$2),IF(BL$2&lt;=($B$2+$C$2),IF(BL$2&lt;=$B$2,$B6,$C6),$D6),$E6)</f>
        <v>0</v>
      </c>
      <c r="BM6" s="204">
        <f>IF(BM$2&lt;=($B$2+$C$2+$D$2),IF(BM$2&lt;=($B$2+$C$2),IF(BM$2&lt;=$B$2,$B6,$C6),$D6),$E6)</f>
        <v>0</v>
      </c>
      <c r="BN6" s="204">
        <f>IF(BN$2&lt;=($B$2+$C$2+$D$2),IF(BN$2&lt;=($B$2+$C$2),IF(BN$2&lt;=$B$2,$B6,$C6),$D6),$E6)</f>
        <v>0</v>
      </c>
      <c r="BO6" s="204">
        <f>IF(BO$2&lt;=($B$2+$C$2+$D$2),IF(BO$2&lt;=($B$2+$C$2),IF(BO$2&lt;=$B$2,$B6,$C6),$D6),$E6)</f>
        <v>0</v>
      </c>
      <c r="BP6" s="204">
        <f>IF(BP$2&lt;=($B$2+$C$2+$D$2),IF(BP$2&lt;=($B$2+$C$2),IF(BP$2&lt;=$B$2,$B6,$C6),$D6),$E6)</f>
        <v>0</v>
      </c>
      <c r="BQ6" s="204">
        <f>IF(BQ$2&lt;=($B$2+$C$2+$D$2),IF(BQ$2&lt;=($B$2+$C$2),IF(BQ$2&lt;=$B$2,$B6,$C6),$D6),$E6)</f>
        <v>0</v>
      </c>
      <c r="BR6" s="204">
        <f>IF(BR$2&lt;=($B$2+$C$2+$D$2),IF(BR$2&lt;=($B$2+$C$2),IF(BR$2&lt;=$B$2,$B6,$C6),$D6),$E6)</f>
        <v>0</v>
      </c>
      <c r="BS6" s="204">
        <f>IF(BS$2&lt;=($B$2+$C$2+$D$2),IF(BS$2&lt;=($B$2+$C$2),IF(BS$2&lt;=$B$2,$B6,$C6),$D6),$E6)</f>
        <v>0</v>
      </c>
      <c r="BT6" s="204">
        <f>IF(BT$2&lt;=($B$2+$C$2+$D$2),IF(BT$2&lt;=($B$2+$C$2),IF(BT$2&lt;=$B$2,$B6,$C6),$D6),$E6)</f>
        <v>0</v>
      </c>
      <c r="BU6" s="204">
        <f>IF(BU$2&lt;=($B$2+$C$2+$D$2),IF(BU$2&lt;=($B$2+$C$2),IF(BU$2&lt;=$B$2,$B6,$C6),$D6),$E6)</f>
        <v>0</v>
      </c>
      <c r="BV6" s="204">
        <f>IF(BV$2&lt;=($B$2+$C$2+$D$2),IF(BV$2&lt;=($B$2+$C$2),IF(BV$2&lt;=$B$2,$B6,$C6),$D6),$E6)</f>
        <v>0</v>
      </c>
      <c r="BW6" s="204">
        <f>IF(BW$2&lt;=($B$2+$C$2+$D$2),IF(BW$2&lt;=($B$2+$C$2),IF(BW$2&lt;=$B$2,$B6,$C6),$D6),$E6)</f>
        <v>0</v>
      </c>
      <c r="BX6" s="204">
        <f>IF(BX$2&lt;=($B$2+$C$2+$D$2),IF(BX$2&lt;=($B$2+$C$2),IF(BX$2&lt;=$B$2,$B6,$C6),$D6),$E6)</f>
        <v>0</v>
      </c>
      <c r="BY6" s="204">
        <f>IF(BY$2&lt;=($B$2+$C$2+$D$2),IF(BY$2&lt;=($B$2+$C$2),IF(BY$2&lt;=$B$2,$B6,$C6),$D6),$E6)</f>
        <v>0</v>
      </c>
      <c r="BZ6" s="204">
        <f>IF(BZ$2&lt;=($B$2+$C$2+$D$2),IF(BZ$2&lt;=($B$2+$C$2),IF(BZ$2&lt;=$B$2,$B6,$C6),$D6),$E6)</f>
        <v>0</v>
      </c>
      <c r="CA6" s="204">
        <f>IF(CA$2&lt;=($B$2+$C$2+$D$2),IF(CA$2&lt;=($B$2+$C$2),IF(CA$2&lt;=$B$2,$B6,$C6),$D6),$E6)</f>
        <v>0</v>
      </c>
      <c r="CB6" s="204">
        <f>IF(CB$2&lt;=($B$2+$C$2+$D$2),IF(CB$2&lt;=($B$2+$C$2),IF(CB$2&lt;=$B$2,$B6,$C6),$D6),$E6)</f>
        <v>0</v>
      </c>
      <c r="CC6" s="204">
        <f>IF(CC$2&lt;=($B$2+$C$2+$D$2),IF(CC$2&lt;=($B$2+$C$2),IF(CC$2&lt;=$B$2,$B6,$C6),$D6),$E6)</f>
        <v>0</v>
      </c>
      <c r="CD6" s="204">
        <f>IF(CD$2&lt;=($B$2+$C$2+$D$2),IF(CD$2&lt;=($B$2+$C$2),IF(CD$2&lt;=$B$2,$B6,$C6),$D6),$E6)</f>
        <v>0</v>
      </c>
      <c r="CE6" s="204">
        <f>IF(CE$2&lt;=($B$2+$C$2+$D$2),IF(CE$2&lt;=($B$2+$C$2),IF(CE$2&lt;=$B$2,$B6,$C6),$D6),$E6)</f>
        <v>0</v>
      </c>
      <c r="CF6" s="204">
        <f>IF(CF$2&lt;=($B$2+$C$2+$D$2),IF(CF$2&lt;=($B$2+$C$2),IF(CF$2&lt;=$B$2,$B6,$C6),$D6),$E6)</f>
        <v>0</v>
      </c>
      <c r="CG6" s="204">
        <f>IF(CG$2&lt;=($B$2+$C$2+$D$2),IF(CG$2&lt;=($B$2+$C$2),IF(CG$2&lt;=$B$2,$B6,$C6),$D6),$E6)</f>
        <v>0</v>
      </c>
      <c r="CH6" s="204">
        <f>IF(CH$2&lt;=($B$2+$C$2+$D$2),IF(CH$2&lt;=($B$2+$C$2),IF(CH$2&lt;=$B$2,$B6,$C6),$D6),$E6)</f>
        <v>0</v>
      </c>
      <c r="CI6" s="204">
        <f>IF(CI$2&lt;=($B$2+$C$2+$D$2),IF(CI$2&lt;=($B$2+$C$2),IF(CI$2&lt;=$B$2,$B6,$C6),$D6),$E6)</f>
        <v>0</v>
      </c>
      <c r="CJ6" s="204">
        <f>IF(CJ$2&lt;=($B$2+$C$2+$D$2),IF(CJ$2&lt;=($B$2+$C$2),IF(CJ$2&lt;=$B$2,$B6,$C6),$D6),$E6)</f>
        <v>0</v>
      </c>
      <c r="CK6" s="204">
        <f>IF(CK$2&lt;=($B$2+$C$2+$D$2),IF(CK$2&lt;=($B$2+$C$2),IF(CK$2&lt;=$B$2,$B6,$C6),$D6),$E6)</f>
        <v>0</v>
      </c>
      <c r="CL6" s="204">
        <f>IF(CL$2&lt;=($B$2+$C$2+$D$2),IF(CL$2&lt;=($B$2+$C$2),IF(CL$2&lt;=$B$2,$B6,$C6),$D6),$E6)</f>
        <v>0</v>
      </c>
      <c r="CM6" s="204">
        <f>IF(CM$2&lt;=($B$2+$C$2+$D$2),IF(CM$2&lt;=($B$2+$C$2),IF(CM$2&lt;=$B$2,$B6,$C6),$D6),$E6)</f>
        <v>0</v>
      </c>
      <c r="CN6" s="204">
        <f>IF(CN$2&lt;=($B$2+$C$2+$D$2),IF(CN$2&lt;=($B$2+$C$2),IF(CN$2&lt;=$B$2,$B6,$C6),$D6),$E6)</f>
        <v>0</v>
      </c>
      <c r="CO6" s="204">
        <f>IF(CO$2&lt;=($B$2+$C$2+$D$2),IF(CO$2&lt;=($B$2+$C$2),IF(CO$2&lt;=$B$2,$B6,$C6),$D6),$E6)</f>
        <v>0</v>
      </c>
      <c r="CP6" s="204">
        <f>IF(CP$2&lt;=($B$2+$C$2+$D$2),IF(CP$2&lt;=($B$2+$C$2),IF(CP$2&lt;=$B$2,$B6,$C6),$D6),$E6)</f>
        <v>0</v>
      </c>
      <c r="CQ6" s="204">
        <f>IF(CQ$2&lt;=($B$2+$C$2+$D$2),IF(CQ$2&lt;=($B$2+$C$2),IF(CQ$2&lt;=$B$2,$B6,$C6),$D6),$E6)</f>
        <v>0</v>
      </c>
      <c r="CR6" s="204">
        <f>IF(CR$2&lt;=($B$2+$C$2+$D$2),IF(CR$2&lt;=($B$2+$C$2),IF(CR$2&lt;=$B$2,$B6,$C6),$D6),$E6)</f>
        <v>0</v>
      </c>
      <c r="CS6" s="204">
        <f>IF(CS$2&lt;=($B$2+$C$2+$D$2),IF(CS$2&lt;=($B$2+$C$2),IF(CS$2&lt;=$B$2,$B6,$C6),$D6),$E6)</f>
        <v>0</v>
      </c>
      <c r="CT6" s="204">
        <f>IF(CT$2&lt;=($B$2+$C$2+$D$2),IF(CT$2&lt;=($B$2+$C$2),IF(CT$2&lt;=$B$2,$B6,$C6),$D6),$E6)</f>
        <v>0</v>
      </c>
      <c r="CU6" s="204">
        <f>IF(CU$2&lt;=($B$2+$C$2+$D$2),IF(CU$2&lt;=($B$2+$C$2),IF(CU$2&lt;=$B$2,$B6,$C6),$D6),$E6)</f>
        <v>0</v>
      </c>
      <c r="CV6" s="204">
        <f>IF(CV$2&lt;=($B$2+$C$2+$D$2),IF(CV$2&lt;=($B$2+$C$2),IF(CV$2&lt;=$B$2,$B6,$C6),$D6),$E6)</f>
        <v>0</v>
      </c>
      <c r="CW6" s="204">
        <f>IF(CW$2&lt;=($B$2+$C$2+$D$2),IF(CW$2&lt;=($B$2+$C$2),IF(CW$2&lt;=$B$2,$B6,$C6),$D6),$E6)</f>
        <v>0</v>
      </c>
      <c r="CX6" s="204">
        <f>IF(CX$2&lt;=($B$2+$C$2+$D$2),IF(CX$2&lt;=($B$2+$C$2),IF(CX$2&lt;=$B$2,$B6,$C6),$D6),$E6)</f>
        <v>0</v>
      </c>
      <c r="CY6" s="204">
        <f>IF(CY$2&lt;=($B$2+$C$2+$D$2),IF(CY$2&lt;=($B$2+$C$2),IF(CY$2&lt;=$B$2,$B6,$C6),$D6),$E6)</f>
        <v>0</v>
      </c>
      <c r="CZ6" s="204">
        <f>IF(CZ$2&lt;=($B$2+$C$2+$D$2),IF(CZ$2&lt;=($B$2+$C$2),IF(CZ$2&lt;=$B$2,$B6,$C6),$D6),$E6)</f>
        <v>0</v>
      </c>
      <c r="DA6" s="204">
        <f>IF(DA$2&lt;=($B$2+$C$2+$D$2),IF(DA$2&lt;=($B$2+$C$2),IF(DA$2&lt;=$B$2,$B6,$C6),$D6),$E6)</f>
        <v>0</v>
      </c>
      <c r="DB6" s="204"/>
    </row>
    <row r="7" spans="1:106">
      <c r="A7" s="201" t="str">
        <f>Income!A76</f>
        <v>Animals sold</v>
      </c>
      <c r="B7" s="203">
        <f>Income!B76</f>
        <v>2475</v>
      </c>
      <c r="C7" s="203">
        <f>Income!C76</f>
        <v>8166.3333333333339</v>
      </c>
      <c r="D7" s="203">
        <f>Income!D76</f>
        <v>17714.285714285714</v>
      </c>
      <c r="E7" s="203">
        <f>Income!E76</f>
        <v>25457.142857142862</v>
      </c>
      <c r="F7" s="204">
        <f>IF(F$2&lt;=($B$2+$C$2+$D$2),IF(F$2&lt;=($B$2+$C$2),IF(F$2&lt;=$B$2,$B7,$C7),$D7),$E7)</f>
        <v>2475</v>
      </c>
      <c r="G7" s="204">
        <f>IF(G$2&lt;=($B$2+$C$2+$D$2),IF(G$2&lt;=($B$2+$C$2),IF(G$2&lt;=$B$2,$B7,$C7),$D7),$E7)</f>
        <v>2475</v>
      </c>
      <c r="H7" s="204">
        <f>IF(H$2&lt;=($B$2+$C$2+$D$2),IF(H$2&lt;=($B$2+$C$2),IF(H$2&lt;=$B$2,$B7,$C7),$D7),$E7)</f>
        <v>2475</v>
      </c>
      <c r="I7" s="204">
        <f>IF(I$2&lt;=($B$2+$C$2+$D$2),IF(I$2&lt;=($B$2+$C$2),IF(I$2&lt;=$B$2,$B7,$C7),$D7),$E7)</f>
        <v>2475</v>
      </c>
      <c r="J7" s="204">
        <f>IF(J$2&lt;=($B$2+$C$2+$D$2),IF(J$2&lt;=($B$2+$C$2),IF(J$2&lt;=$B$2,$B7,$C7),$D7),$E7)</f>
        <v>2475</v>
      </c>
      <c r="K7" s="204">
        <f>IF(K$2&lt;=($B$2+$C$2+$D$2),IF(K$2&lt;=($B$2+$C$2),IF(K$2&lt;=$B$2,$B7,$C7),$D7),$E7)</f>
        <v>2475</v>
      </c>
      <c r="L7" s="204">
        <f>IF(L$2&lt;=($B$2+$C$2+$D$2),IF(L$2&lt;=($B$2+$C$2),IF(L$2&lt;=$B$2,$B7,$C7),$D7),$E7)</f>
        <v>2475</v>
      </c>
      <c r="M7" s="204">
        <f>IF(M$2&lt;=($B$2+$C$2+$D$2),IF(M$2&lt;=($B$2+$C$2),IF(M$2&lt;=$B$2,$B7,$C7),$D7),$E7)</f>
        <v>2475</v>
      </c>
      <c r="N7" s="204">
        <f>IF(N$2&lt;=($B$2+$C$2+$D$2),IF(N$2&lt;=($B$2+$C$2),IF(N$2&lt;=$B$2,$B7,$C7),$D7),$E7)</f>
        <v>2475</v>
      </c>
      <c r="O7" s="204">
        <f>IF(O$2&lt;=($B$2+$C$2+$D$2),IF(O$2&lt;=($B$2+$C$2),IF(O$2&lt;=$B$2,$B7,$C7),$D7),$E7)</f>
        <v>2475</v>
      </c>
      <c r="P7" s="204">
        <f>IF(P$2&lt;=($B$2+$C$2+$D$2),IF(P$2&lt;=($B$2+$C$2),IF(P$2&lt;=$B$2,$B7,$C7),$D7),$E7)</f>
        <v>2475</v>
      </c>
      <c r="Q7" s="204">
        <f>IF(Q$2&lt;=($B$2+$C$2+$D$2),IF(Q$2&lt;=($B$2+$C$2),IF(Q$2&lt;=$B$2,$B7,$C7),$D7),$E7)</f>
        <v>2475</v>
      </c>
      <c r="R7" s="204">
        <f>IF(R$2&lt;=($B$2+$C$2+$D$2),IF(R$2&lt;=($B$2+$C$2),IF(R$2&lt;=$B$2,$B7,$C7),$D7),$E7)</f>
        <v>2475</v>
      </c>
      <c r="S7" s="204">
        <f>IF(S$2&lt;=($B$2+$C$2+$D$2),IF(S$2&lt;=($B$2+$C$2),IF(S$2&lt;=$B$2,$B7,$C7),$D7),$E7)</f>
        <v>2475</v>
      </c>
      <c r="T7" s="204">
        <f>IF(T$2&lt;=($B$2+$C$2+$D$2),IF(T$2&lt;=($B$2+$C$2),IF(T$2&lt;=$B$2,$B7,$C7),$D7),$E7)</f>
        <v>2475</v>
      </c>
      <c r="U7" s="204">
        <f>IF(U$2&lt;=($B$2+$C$2+$D$2),IF(U$2&lt;=($B$2+$C$2),IF(U$2&lt;=$B$2,$B7,$C7),$D7),$E7)</f>
        <v>2475</v>
      </c>
      <c r="V7" s="204">
        <f>IF(V$2&lt;=($B$2+$C$2+$D$2),IF(V$2&lt;=($B$2+$C$2),IF(V$2&lt;=$B$2,$B7,$C7),$D7),$E7)</f>
        <v>2475</v>
      </c>
      <c r="W7" s="204">
        <f>IF(W$2&lt;=($B$2+$C$2+$D$2),IF(W$2&lt;=($B$2+$C$2),IF(W$2&lt;=$B$2,$B7,$C7),$D7),$E7)</f>
        <v>2475</v>
      </c>
      <c r="X7" s="204">
        <f>IF(X$2&lt;=($B$2+$C$2+$D$2),IF(X$2&lt;=($B$2+$C$2),IF(X$2&lt;=$B$2,$B7,$C7),$D7),$E7)</f>
        <v>2475</v>
      </c>
      <c r="Y7" s="204">
        <f>IF(Y$2&lt;=($B$2+$C$2+$D$2),IF(Y$2&lt;=($B$2+$C$2),IF(Y$2&lt;=$B$2,$B7,$C7),$D7),$E7)</f>
        <v>2475</v>
      </c>
      <c r="Z7" s="204">
        <f>IF(Z$2&lt;=($B$2+$C$2+$D$2),IF(Z$2&lt;=($B$2+$C$2),IF(Z$2&lt;=$B$2,$B7,$C7),$D7),$E7)</f>
        <v>2475</v>
      </c>
      <c r="AA7" s="204">
        <f>IF(AA$2&lt;=($B$2+$C$2+$D$2),IF(AA$2&lt;=($B$2+$C$2),IF(AA$2&lt;=$B$2,$B7,$C7),$D7),$E7)</f>
        <v>2475</v>
      </c>
      <c r="AB7" s="204">
        <f>IF(AB$2&lt;=($B$2+$C$2+$D$2),IF(AB$2&lt;=($B$2+$C$2),IF(AB$2&lt;=$B$2,$B7,$C7),$D7),$E7)</f>
        <v>2475</v>
      </c>
      <c r="AC7" s="204">
        <f>IF(AC$2&lt;=($B$2+$C$2+$D$2),IF(AC$2&lt;=($B$2+$C$2),IF(AC$2&lt;=$B$2,$B7,$C7),$D7),$E7)</f>
        <v>2475</v>
      </c>
      <c r="AD7" s="204">
        <f>IF(AD$2&lt;=($B$2+$C$2+$D$2),IF(AD$2&lt;=($B$2+$C$2),IF(AD$2&lt;=$B$2,$B7,$C7),$D7),$E7)</f>
        <v>2475</v>
      </c>
      <c r="AE7" s="204">
        <f>IF(AE$2&lt;=($B$2+$C$2+$D$2),IF(AE$2&lt;=($B$2+$C$2),IF(AE$2&lt;=$B$2,$B7,$C7),$D7),$E7)</f>
        <v>2475</v>
      </c>
      <c r="AF7" s="204">
        <f>IF(AF$2&lt;=($B$2+$C$2+$D$2),IF(AF$2&lt;=($B$2+$C$2),IF(AF$2&lt;=$B$2,$B7,$C7),$D7),$E7)</f>
        <v>2475</v>
      </c>
      <c r="AG7" s="204">
        <f>IF(AG$2&lt;=($B$2+$C$2+$D$2),IF(AG$2&lt;=($B$2+$C$2),IF(AG$2&lt;=$B$2,$B7,$C7),$D7),$E7)</f>
        <v>2475</v>
      </c>
      <c r="AH7" s="204">
        <f>IF(AH$2&lt;=($B$2+$C$2+$D$2),IF(AH$2&lt;=($B$2+$C$2),IF(AH$2&lt;=$B$2,$B7,$C7),$D7),$E7)</f>
        <v>2475</v>
      </c>
      <c r="AI7" s="204">
        <f>IF(AI$2&lt;=($B$2+$C$2+$D$2),IF(AI$2&lt;=($B$2+$C$2),IF(AI$2&lt;=$B$2,$B7,$C7),$D7),$E7)</f>
        <v>2475</v>
      </c>
      <c r="AJ7" s="204">
        <f>IF(AJ$2&lt;=($B$2+$C$2+$D$2),IF(AJ$2&lt;=($B$2+$C$2),IF(AJ$2&lt;=$B$2,$B7,$C7),$D7),$E7)</f>
        <v>2475</v>
      </c>
      <c r="AK7" s="204">
        <f>IF(AK$2&lt;=($B$2+$C$2+$D$2),IF(AK$2&lt;=($B$2+$C$2),IF(AK$2&lt;=$B$2,$B7,$C7),$D7),$E7)</f>
        <v>2475</v>
      </c>
      <c r="AL7" s="204">
        <f>IF(AL$2&lt;=($B$2+$C$2+$D$2),IF(AL$2&lt;=($B$2+$C$2),IF(AL$2&lt;=$B$2,$B7,$C7),$D7),$E7)</f>
        <v>2475</v>
      </c>
      <c r="AM7" s="204">
        <f>IF(AM$2&lt;=($B$2+$C$2+$D$2),IF(AM$2&lt;=($B$2+$C$2),IF(AM$2&lt;=$B$2,$B7,$C7),$D7),$E7)</f>
        <v>2475</v>
      </c>
      <c r="AN7" s="204">
        <f>IF(AN$2&lt;=($B$2+$C$2+$D$2),IF(AN$2&lt;=($B$2+$C$2),IF(AN$2&lt;=$B$2,$B7,$C7),$D7),$E7)</f>
        <v>2475</v>
      </c>
      <c r="AO7" s="204">
        <f>IF(AO$2&lt;=($B$2+$C$2+$D$2),IF(AO$2&lt;=($B$2+$C$2),IF(AO$2&lt;=$B$2,$B7,$C7),$D7),$E7)</f>
        <v>2475</v>
      </c>
      <c r="AP7" s="204">
        <f>IF(AP$2&lt;=($B$2+$C$2+$D$2),IF(AP$2&lt;=($B$2+$C$2),IF(AP$2&lt;=$B$2,$B7,$C7),$D7),$E7)</f>
        <v>2475</v>
      </c>
      <c r="AQ7" s="204">
        <f>IF(AQ$2&lt;=($B$2+$C$2+$D$2),IF(AQ$2&lt;=($B$2+$C$2),IF(AQ$2&lt;=$B$2,$B7,$C7),$D7),$E7)</f>
        <v>2475</v>
      </c>
      <c r="AR7" s="204">
        <f>IF(AR$2&lt;=($B$2+$C$2+$D$2),IF(AR$2&lt;=($B$2+$C$2),IF(AR$2&lt;=$B$2,$B7,$C7),$D7),$E7)</f>
        <v>2475</v>
      </c>
      <c r="AS7" s="204">
        <f>IF(AS$2&lt;=($B$2+$C$2+$D$2),IF(AS$2&lt;=($B$2+$C$2),IF(AS$2&lt;=$B$2,$B7,$C7),$D7),$E7)</f>
        <v>8166.3333333333339</v>
      </c>
      <c r="AT7" s="204">
        <f>IF(AT$2&lt;=($B$2+$C$2+$D$2),IF(AT$2&lt;=($B$2+$C$2),IF(AT$2&lt;=$B$2,$B7,$C7),$D7),$E7)</f>
        <v>8166.3333333333339</v>
      </c>
      <c r="AU7" s="204">
        <f>IF(AU$2&lt;=($B$2+$C$2+$D$2),IF(AU$2&lt;=($B$2+$C$2),IF(AU$2&lt;=$B$2,$B7,$C7),$D7),$E7)</f>
        <v>8166.3333333333339</v>
      </c>
      <c r="AV7" s="204">
        <f>IF(AV$2&lt;=($B$2+$C$2+$D$2),IF(AV$2&lt;=($B$2+$C$2),IF(AV$2&lt;=$B$2,$B7,$C7),$D7),$E7)</f>
        <v>8166.3333333333339</v>
      </c>
      <c r="AW7" s="204">
        <f>IF(AW$2&lt;=($B$2+$C$2+$D$2),IF(AW$2&lt;=($B$2+$C$2),IF(AW$2&lt;=$B$2,$B7,$C7),$D7),$E7)</f>
        <v>8166.3333333333339</v>
      </c>
      <c r="AX7" s="204">
        <f>IF(AX$2&lt;=($B$2+$C$2+$D$2),IF(AX$2&lt;=($B$2+$C$2),IF(AX$2&lt;=$B$2,$B7,$C7),$D7),$E7)</f>
        <v>8166.3333333333339</v>
      </c>
      <c r="AY7" s="204">
        <f>IF(AY$2&lt;=($B$2+$C$2+$D$2),IF(AY$2&lt;=($B$2+$C$2),IF(AY$2&lt;=$B$2,$B7,$C7),$D7),$E7)</f>
        <v>8166.3333333333339</v>
      </c>
      <c r="AZ7" s="204">
        <f>IF(AZ$2&lt;=($B$2+$C$2+$D$2),IF(AZ$2&lt;=($B$2+$C$2),IF(AZ$2&lt;=$B$2,$B7,$C7),$D7),$E7)</f>
        <v>8166.3333333333339</v>
      </c>
      <c r="BA7" s="204">
        <f>IF(BA$2&lt;=($B$2+$C$2+$D$2),IF(BA$2&lt;=($B$2+$C$2),IF(BA$2&lt;=$B$2,$B7,$C7),$D7),$E7)</f>
        <v>8166.3333333333339</v>
      </c>
      <c r="BB7" s="204">
        <f>IF(BB$2&lt;=($B$2+$C$2+$D$2),IF(BB$2&lt;=($B$2+$C$2),IF(BB$2&lt;=$B$2,$B7,$C7),$D7),$E7)</f>
        <v>8166.3333333333339</v>
      </c>
      <c r="BC7" s="204">
        <f>IF(BC$2&lt;=($B$2+$C$2+$D$2),IF(BC$2&lt;=($B$2+$C$2),IF(BC$2&lt;=$B$2,$B7,$C7),$D7),$E7)</f>
        <v>8166.3333333333339</v>
      </c>
      <c r="BD7" s="204">
        <f>IF(BD$2&lt;=($B$2+$C$2+$D$2),IF(BD$2&lt;=($B$2+$C$2),IF(BD$2&lt;=$B$2,$B7,$C7),$D7),$E7)</f>
        <v>8166.3333333333339</v>
      </c>
      <c r="BE7" s="204">
        <f>IF(BE$2&lt;=($B$2+$C$2+$D$2),IF(BE$2&lt;=($B$2+$C$2),IF(BE$2&lt;=$B$2,$B7,$C7),$D7),$E7)</f>
        <v>8166.3333333333339</v>
      </c>
      <c r="BF7" s="204">
        <f>IF(BF$2&lt;=($B$2+$C$2+$D$2),IF(BF$2&lt;=($B$2+$C$2),IF(BF$2&lt;=$B$2,$B7,$C7),$D7),$E7)</f>
        <v>8166.3333333333339</v>
      </c>
      <c r="BG7" s="204">
        <f>IF(BG$2&lt;=($B$2+$C$2+$D$2),IF(BG$2&lt;=($B$2+$C$2),IF(BG$2&lt;=$B$2,$B7,$C7),$D7),$E7)</f>
        <v>8166.3333333333339</v>
      </c>
      <c r="BH7" s="204">
        <f>IF(BH$2&lt;=($B$2+$C$2+$D$2),IF(BH$2&lt;=($B$2+$C$2),IF(BH$2&lt;=$B$2,$B7,$C7),$D7),$E7)</f>
        <v>8166.3333333333339</v>
      </c>
      <c r="BI7" s="204">
        <f>IF(BI$2&lt;=($B$2+$C$2+$D$2),IF(BI$2&lt;=($B$2+$C$2),IF(BI$2&lt;=$B$2,$B7,$C7),$D7),$E7)</f>
        <v>8166.3333333333339</v>
      </c>
      <c r="BJ7" s="204">
        <f>IF(BJ$2&lt;=($B$2+$C$2+$D$2),IF(BJ$2&lt;=($B$2+$C$2),IF(BJ$2&lt;=$B$2,$B7,$C7),$D7),$E7)</f>
        <v>8166.3333333333339</v>
      </c>
      <c r="BK7" s="204">
        <f>IF(BK$2&lt;=($B$2+$C$2+$D$2),IF(BK$2&lt;=($B$2+$C$2),IF(BK$2&lt;=$B$2,$B7,$C7),$D7),$E7)</f>
        <v>8166.3333333333339</v>
      </c>
      <c r="BL7" s="204">
        <f>IF(BL$2&lt;=($B$2+$C$2+$D$2),IF(BL$2&lt;=($B$2+$C$2),IF(BL$2&lt;=$B$2,$B7,$C7),$D7),$E7)</f>
        <v>8166.3333333333339</v>
      </c>
      <c r="BM7" s="204">
        <f>IF(BM$2&lt;=($B$2+$C$2+$D$2),IF(BM$2&lt;=($B$2+$C$2),IF(BM$2&lt;=$B$2,$B7,$C7),$D7),$E7)</f>
        <v>8166.3333333333339</v>
      </c>
      <c r="BN7" s="204">
        <f>IF(BN$2&lt;=($B$2+$C$2+$D$2),IF(BN$2&lt;=($B$2+$C$2),IF(BN$2&lt;=$B$2,$B7,$C7),$D7),$E7)</f>
        <v>8166.3333333333339</v>
      </c>
      <c r="BO7" s="204">
        <f>IF(BO$2&lt;=($B$2+$C$2+$D$2),IF(BO$2&lt;=($B$2+$C$2),IF(BO$2&lt;=$B$2,$B7,$C7),$D7),$E7)</f>
        <v>8166.3333333333339</v>
      </c>
      <c r="BP7" s="204">
        <f>IF(BP$2&lt;=($B$2+$C$2+$D$2),IF(BP$2&lt;=($B$2+$C$2),IF(BP$2&lt;=$B$2,$B7,$C7),$D7),$E7)</f>
        <v>8166.3333333333339</v>
      </c>
      <c r="BQ7" s="204">
        <f>IF(BQ$2&lt;=($B$2+$C$2+$D$2),IF(BQ$2&lt;=($B$2+$C$2),IF(BQ$2&lt;=$B$2,$B7,$C7),$D7),$E7)</f>
        <v>8166.3333333333339</v>
      </c>
      <c r="BR7" s="204">
        <f>IF(BR$2&lt;=($B$2+$C$2+$D$2),IF(BR$2&lt;=($B$2+$C$2),IF(BR$2&lt;=$B$2,$B7,$C7),$D7),$E7)</f>
        <v>8166.3333333333339</v>
      </c>
      <c r="BS7" s="204">
        <f>IF(BS$2&lt;=($B$2+$C$2+$D$2),IF(BS$2&lt;=($B$2+$C$2),IF(BS$2&lt;=$B$2,$B7,$C7),$D7),$E7)</f>
        <v>8166.3333333333339</v>
      </c>
      <c r="BT7" s="204">
        <f>IF(BT$2&lt;=($B$2+$C$2+$D$2),IF(BT$2&lt;=($B$2+$C$2),IF(BT$2&lt;=$B$2,$B7,$C7),$D7),$E7)</f>
        <v>8166.3333333333339</v>
      </c>
      <c r="BU7" s="204">
        <f>IF(BU$2&lt;=($B$2+$C$2+$D$2),IF(BU$2&lt;=($B$2+$C$2),IF(BU$2&lt;=$B$2,$B7,$C7),$D7),$E7)</f>
        <v>8166.3333333333339</v>
      </c>
      <c r="BV7" s="204">
        <f>IF(BV$2&lt;=($B$2+$C$2+$D$2),IF(BV$2&lt;=($B$2+$C$2),IF(BV$2&lt;=$B$2,$B7,$C7),$D7),$E7)</f>
        <v>8166.3333333333339</v>
      </c>
      <c r="BW7" s="204">
        <f>IF(BW$2&lt;=($B$2+$C$2+$D$2),IF(BW$2&lt;=($B$2+$C$2),IF(BW$2&lt;=$B$2,$B7,$C7),$D7),$E7)</f>
        <v>8166.3333333333339</v>
      </c>
      <c r="BX7" s="204">
        <f>IF(BX$2&lt;=($B$2+$C$2+$D$2),IF(BX$2&lt;=($B$2+$C$2),IF(BX$2&lt;=$B$2,$B7,$C7),$D7),$E7)</f>
        <v>8166.3333333333339</v>
      </c>
      <c r="BY7" s="204">
        <f>IF(BY$2&lt;=($B$2+$C$2+$D$2),IF(BY$2&lt;=($B$2+$C$2),IF(BY$2&lt;=$B$2,$B7,$C7),$D7),$E7)</f>
        <v>8166.3333333333339</v>
      </c>
      <c r="BZ7" s="204">
        <f>IF(BZ$2&lt;=($B$2+$C$2+$D$2),IF(BZ$2&lt;=($B$2+$C$2),IF(BZ$2&lt;=$B$2,$B7,$C7),$D7),$E7)</f>
        <v>8166.3333333333339</v>
      </c>
      <c r="CA7" s="204">
        <f>IF(CA$2&lt;=($B$2+$C$2+$D$2),IF(CA$2&lt;=($B$2+$C$2),IF(CA$2&lt;=$B$2,$B7,$C7),$D7),$E7)</f>
        <v>17714.285714285714</v>
      </c>
      <c r="CB7" s="204">
        <f>IF(CB$2&lt;=($B$2+$C$2+$D$2),IF(CB$2&lt;=($B$2+$C$2),IF(CB$2&lt;=$B$2,$B7,$C7),$D7),$E7)</f>
        <v>17714.285714285714</v>
      </c>
      <c r="CC7" s="204">
        <f>IF(CC$2&lt;=($B$2+$C$2+$D$2),IF(CC$2&lt;=($B$2+$C$2),IF(CC$2&lt;=$B$2,$B7,$C7),$D7),$E7)</f>
        <v>17714.285714285714</v>
      </c>
      <c r="CD7" s="204">
        <f>IF(CD$2&lt;=($B$2+$C$2+$D$2),IF(CD$2&lt;=($B$2+$C$2),IF(CD$2&lt;=$B$2,$B7,$C7),$D7),$E7)</f>
        <v>17714.285714285714</v>
      </c>
      <c r="CE7" s="204">
        <f>IF(CE$2&lt;=($B$2+$C$2+$D$2),IF(CE$2&lt;=($B$2+$C$2),IF(CE$2&lt;=$B$2,$B7,$C7),$D7),$E7)</f>
        <v>17714.285714285714</v>
      </c>
      <c r="CF7" s="204">
        <f>IF(CF$2&lt;=($B$2+$C$2+$D$2),IF(CF$2&lt;=($B$2+$C$2),IF(CF$2&lt;=$B$2,$B7,$C7),$D7),$E7)</f>
        <v>17714.285714285714</v>
      </c>
      <c r="CG7" s="204">
        <f>IF(CG$2&lt;=($B$2+$C$2+$D$2),IF(CG$2&lt;=($B$2+$C$2),IF(CG$2&lt;=$B$2,$B7,$C7),$D7),$E7)</f>
        <v>17714.285714285714</v>
      </c>
      <c r="CH7" s="204">
        <f>IF(CH$2&lt;=($B$2+$C$2+$D$2),IF(CH$2&lt;=($B$2+$C$2),IF(CH$2&lt;=$B$2,$B7,$C7),$D7),$E7)</f>
        <v>17714.285714285714</v>
      </c>
      <c r="CI7" s="204">
        <f>IF(CI$2&lt;=($B$2+$C$2+$D$2),IF(CI$2&lt;=($B$2+$C$2),IF(CI$2&lt;=$B$2,$B7,$C7),$D7),$E7)</f>
        <v>17714.285714285714</v>
      </c>
      <c r="CJ7" s="204">
        <f>IF(CJ$2&lt;=($B$2+$C$2+$D$2),IF(CJ$2&lt;=($B$2+$C$2),IF(CJ$2&lt;=$B$2,$B7,$C7),$D7),$E7)</f>
        <v>17714.285714285714</v>
      </c>
      <c r="CK7" s="204">
        <f>IF(CK$2&lt;=($B$2+$C$2+$D$2),IF(CK$2&lt;=($B$2+$C$2),IF(CK$2&lt;=$B$2,$B7,$C7),$D7),$E7)</f>
        <v>17714.285714285714</v>
      </c>
      <c r="CL7" s="204">
        <f>IF(CL$2&lt;=($B$2+$C$2+$D$2),IF(CL$2&lt;=($B$2+$C$2),IF(CL$2&lt;=$B$2,$B7,$C7),$D7),$E7)</f>
        <v>17714.285714285714</v>
      </c>
      <c r="CM7" s="204">
        <f>IF(CM$2&lt;=($B$2+$C$2+$D$2),IF(CM$2&lt;=($B$2+$C$2),IF(CM$2&lt;=$B$2,$B7,$C7),$D7),$E7)</f>
        <v>17714.285714285714</v>
      </c>
      <c r="CN7" s="204">
        <f>IF(CN$2&lt;=($B$2+$C$2+$D$2),IF(CN$2&lt;=($B$2+$C$2),IF(CN$2&lt;=$B$2,$B7,$C7),$D7),$E7)</f>
        <v>17714.285714285714</v>
      </c>
      <c r="CO7" s="204">
        <f>IF(CO$2&lt;=($B$2+$C$2+$D$2),IF(CO$2&lt;=($B$2+$C$2),IF(CO$2&lt;=$B$2,$B7,$C7),$D7),$E7)</f>
        <v>17714.285714285714</v>
      </c>
      <c r="CP7" s="204">
        <f>IF(CP$2&lt;=($B$2+$C$2+$D$2),IF(CP$2&lt;=($B$2+$C$2),IF(CP$2&lt;=$B$2,$B7,$C7),$D7),$E7)</f>
        <v>17714.285714285714</v>
      </c>
      <c r="CQ7" s="204">
        <f>IF(CQ$2&lt;=($B$2+$C$2+$D$2),IF(CQ$2&lt;=($B$2+$C$2),IF(CQ$2&lt;=$B$2,$B7,$C7),$D7),$E7)</f>
        <v>25457.142857142862</v>
      </c>
      <c r="CR7" s="204">
        <f>IF(CR$2&lt;=($B$2+$C$2+$D$2),IF(CR$2&lt;=($B$2+$C$2),IF(CR$2&lt;=$B$2,$B7,$C7),$D7),$E7)</f>
        <v>25457.142857142862</v>
      </c>
      <c r="CS7" s="204">
        <f>IF(CS$2&lt;=($B$2+$C$2+$D$2),IF(CS$2&lt;=($B$2+$C$2),IF(CS$2&lt;=$B$2,$B7,$C7),$D7),$E7)</f>
        <v>25457.142857142862</v>
      </c>
      <c r="CT7" s="204">
        <f>IF(CT$2&lt;=($B$2+$C$2+$D$2),IF(CT$2&lt;=($B$2+$C$2),IF(CT$2&lt;=$B$2,$B7,$C7),$D7),$E7)</f>
        <v>25457.142857142862</v>
      </c>
      <c r="CU7" s="204">
        <f>IF(CU$2&lt;=($B$2+$C$2+$D$2),IF(CU$2&lt;=($B$2+$C$2),IF(CU$2&lt;=$B$2,$B7,$C7),$D7),$E7)</f>
        <v>25457.142857142862</v>
      </c>
      <c r="CV7" s="204">
        <f>IF(CV$2&lt;=($B$2+$C$2+$D$2),IF(CV$2&lt;=($B$2+$C$2),IF(CV$2&lt;=$B$2,$B7,$C7),$D7),$E7)</f>
        <v>25457.142857142862</v>
      </c>
      <c r="CW7" s="204">
        <f>IF(CW$2&lt;=($B$2+$C$2+$D$2),IF(CW$2&lt;=($B$2+$C$2),IF(CW$2&lt;=$B$2,$B7,$C7),$D7),$E7)</f>
        <v>25457.142857142862</v>
      </c>
      <c r="CX7" s="204">
        <f>IF(CX$2&lt;=($B$2+$C$2+$D$2),IF(CX$2&lt;=($B$2+$C$2),IF(CX$2&lt;=$B$2,$B7,$C7),$D7),$E7)</f>
        <v>25457.142857142862</v>
      </c>
      <c r="CY7" s="204">
        <f>IF(CY$2&lt;=($B$2+$C$2+$D$2),IF(CY$2&lt;=($B$2+$C$2),IF(CY$2&lt;=$B$2,$B7,$C7),$D7),$E7)</f>
        <v>25457.142857142862</v>
      </c>
      <c r="CZ7" s="204">
        <f>IF(CZ$2&lt;=($B$2+$C$2+$D$2),IF(CZ$2&lt;=($B$2+$C$2),IF(CZ$2&lt;=$B$2,$B7,$C7),$D7),$E7)</f>
        <v>25457.142857142862</v>
      </c>
      <c r="DA7" s="204">
        <f>IF(DA$2&lt;=($B$2+$C$2+$D$2),IF(DA$2&lt;=($B$2+$C$2),IF(DA$2&lt;=$B$2,$B7,$C7),$D7),$E7)</f>
        <v>25457.142857142862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98.504612527759264</v>
      </c>
      <c r="D8" s="203">
        <f>Income!D77</f>
        <v>69.17381228253457</v>
      </c>
      <c r="E8" s="203">
        <f>Income!E77</f>
        <v>0</v>
      </c>
      <c r="F8" s="204">
        <f>IF(F$2&lt;=($B$2+$C$2+$D$2),IF(F$2&lt;=($B$2+$C$2),IF(F$2&lt;=$B$2,$B8,$C8),$D8),$E8)</f>
        <v>0</v>
      </c>
      <c r="G8" s="204">
        <f>IF(G$2&lt;=($B$2+$C$2+$D$2),IF(G$2&lt;=($B$2+$C$2),IF(G$2&lt;=$B$2,$B8,$C8),$D8),$E8)</f>
        <v>0</v>
      </c>
      <c r="H8" s="204">
        <f>IF(H$2&lt;=($B$2+$C$2+$D$2),IF(H$2&lt;=($B$2+$C$2),IF(H$2&lt;=$B$2,$B8,$C8),$D8),$E8)</f>
        <v>0</v>
      </c>
      <c r="I8" s="204">
        <f>IF(I$2&lt;=($B$2+$C$2+$D$2),IF(I$2&lt;=($B$2+$C$2),IF(I$2&lt;=$B$2,$B8,$C8),$D8),$E8)</f>
        <v>0</v>
      </c>
      <c r="J8" s="204">
        <f>IF(J$2&lt;=($B$2+$C$2+$D$2),IF(J$2&lt;=($B$2+$C$2),IF(J$2&lt;=$B$2,$B8,$C8),$D8),$E8)</f>
        <v>0</v>
      </c>
      <c r="K8" s="204">
        <f>IF(K$2&lt;=($B$2+$C$2+$D$2),IF(K$2&lt;=($B$2+$C$2),IF(K$2&lt;=$B$2,$B8,$C8),$D8),$E8)</f>
        <v>0</v>
      </c>
      <c r="L8" s="204">
        <f>IF(L$2&lt;=($B$2+$C$2+$D$2),IF(L$2&lt;=($B$2+$C$2),IF(L$2&lt;=$B$2,$B8,$C8),$D8),$E8)</f>
        <v>0</v>
      </c>
      <c r="M8" s="204">
        <f>IF(M$2&lt;=($B$2+$C$2+$D$2),IF(M$2&lt;=($B$2+$C$2),IF(M$2&lt;=$B$2,$B8,$C8),$D8),$E8)</f>
        <v>0</v>
      </c>
      <c r="N8" s="204">
        <f>IF(N$2&lt;=($B$2+$C$2+$D$2),IF(N$2&lt;=($B$2+$C$2),IF(N$2&lt;=$B$2,$B8,$C8),$D8),$E8)</f>
        <v>0</v>
      </c>
      <c r="O8" s="204">
        <f>IF(O$2&lt;=($B$2+$C$2+$D$2),IF(O$2&lt;=($B$2+$C$2),IF(O$2&lt;=$B$2,$B8,$C8),$D8),$E8)</f>
        <v>0</v>
      </c>
      <c r="P8" s="204">
        <f>IF(P$2&lt;=($B$2+$C$2+$D$2),IF(P$2&lt;=($B$2+$C$2),IF(P$2&lt;=$B$2,$B8,$C8),$D8),$E8)</f>
        <v>0</v>
      </c>
      <c r="Q8" s="204">
        <f>IF(Q$2&lt;=($B$2+$C$2+$D$2),IF(Q$2&lt;=($B$2+$C$2),IF(Q$2&lt;=$B$2,$B8,$C8),$D8),$E8)</f>
        <v>0</v>
      </c>
      <c r="R8" s="204">
        <f>IF(R$2&lt;=($B$2+$C$2+$D$2),IF(R$2&lt;=($B$2+$C$2),IF(R$2&lt;=$B$2,$B8,$C8),$D8),$E8)</f>
        <v>0</v>
      </c>
      <c r="S8" s="204">
        <f>IF(S$2&lt;=($B$2+$C$2+$D$2),IF(S$2&lt;=($B$2+$C$2),IF(S$2&lt;=$B$2,$B8,$C8),$D8),$E8)</f>
        <v>0</v>
      </c>
      <c r="T8" s="204">
        <f>IF(T$2&lt;=($B$2+$C$2+$D$2),IF(T$2&lt;=($B$2+$C$2),IF(T$2&lt;=$B$2,$B8,$C8),$D8),$E8)</f>
        <v>0</v>
      </c>
      <c r="U8" s="204">
        <f>IF(U$2&lt;=($B$2+$C$2+$D$2),IF(U$2&lt;=($B$2+$C$2),IF(U$2&lt;=$B$2,$B8,$C8),$D8),$E8)</f>
        <v>0</v>
      </c>
      <c r="V8" s="204">
        <f>IF(V$2&lt;=($B$2+$C$2+$D$2),IF(V$2&lt;=($B$2+$C$2),IF(V$2&lt;=$B$2,$B8,$C8),$D8),$E8)</f>
        <v>0</v>
      </c>
      <c r="W8" s="204">
        <f>IF(W$2&lt;=($B$2+$C$2+$D$2),IF(W$2&lt;=($B$2+$C$2),IF(W$2&lt;=$B$2,$B8,$C8),$D8),$E8)</f>
        <v>0</v>
      </c>
      <c r="X8" s="204">
        <f>IF(X$2&lt;=($B$2+$C$2+$D$2),IF(X$2&lt;=($B$2+$C$2),IF(X$2&lt;=$B$2,$B8,$C8),$D8),$E8)</f>
        <v>0</v>
      </c>
      <c r="Y8" s="204">
        <f>IF(Y$2&lt;=($B$2+$C$2+$D$2),IF(Y$2&lt;=($B$2+$C$2),IF(Y$2&lt;=$B$2,$B8,$C8),$D8),$E8)</f>
        <v>0</v>
      </c>
      <c r="Z8" s="204">
        <f>IF(Z$2&lt;=($B$2+$C$2+$D$2),IF(Z$2&lt;=($B$2+$C$2),IF(Z$2&lt;=$B$2,$B8,$C8),$D8),$E8)</f>
        <v>0</v>
      </c>
      <c r="AA8" s="204">
        <f>IF(AA$2&lt;=($B$2+$C$2+$D$2),IF(AA$2&lt;=($B$2+$C$2),IF(AA$2&lt;=$B$2,$B8,$C8),$D8),$E8)</f>
        <v>0</v>
      </c>
      <c r="AB8" s="204">
        <f>IF(AB$2&lt;=($B$2+$C$2+$D$2),IF(AB$2&lt;=($B$2+$C$2),IF(AB$2&lt;=$B$2,$B8,$C8),$D8),$E8)</f>
        <v>0</v>
      </c>
      <c r="AC8" s="204">
        <f>IF(AC$2&lt;=($B$2+$C$2+$D$2),IF(AC$2&lt;=($B$2+$C$2),IF(AC$2&lt;=$B$2,$B8,$C8),$D8),$E8)</f>
        <v>0</v>
      </c>
      <c r="AD8" s="204">
        <f>IF(AD$2&lt;=($B$2+$C$2+$D$2),IF(AD$2&lt;=($B$2+$C$2),IF(AD$2&lt;=$B$2,$B8,$C8),$D8),$E8)</f>
        <v>0</v>
      </c>
      <c r="AE8" s="204">
        <f>IF(AE$2&lt;=($B$2+$C$2+$D$2),IF(AE$2&lt;=($B$2+$C$2),IF(AE$2&lt;=$B$2,$B8,$C8),$D8),$E8)</f>
        <v>0</v>
      </c>
      <c r="AF8" s="204">
        <f>IF(AF$2&lt;=($B$2+$C$2+$D$2),IF(AF$2&lt;=($B$2+$C$2),IF(AF$2&lt;=$B$2,$B8,$C8),$D8),$E8)</f>
        <v>0</v>
      </c>
      <c r="AG8" s="204">
        <f>IF(AG$2&lt;=($B$2+$C$2+$D$2),IF(AG$2&lt;=($B$2+$C$2),IF(AG$2&lt;=$B$2,$B8,$C8),$D8),$E8)</f>
        <v>0</v>
      </c>
      <c r="AH8" s="204">
        <f>IF(AH$2&lt;=($B$2+$C$2+$D$2),IF(AH$2&lt;=($B$2+$C$2),IF(AH$2&lt;=$B$2,$B8,$C8),$D8),$E8)</f>
        <v>0</v>
      </c>
      <c r="AI8" s="204">
        <f>IF(AI$2&lt;=($B$2+$C$2+$D$2),IF(AI$2&lt;=($B$2+$C$2),IF(AI$2&lt;=$B$2,$B8,$C8),$D8),$E8)</f>
        <v>0</v>
      </c>
      <c r="AJ8" s="204">
        <f>IF(AJ$2&lt;=($B$2+$C$2+$D$2),IF(AJ$2&lt;=($B$2+$C$2),IF(AJ$2&lt;=$B$2,$B8,$C8),$D8),$E8)</f>
        <v>0</v>
      </c>
      <c r="AK8" s="204">
        <f>IF(AK$2&lt;=($B$2+$C$2+$D$2),IF(AK$2&lt;=($B$2+$C$2),IF(AK$2&lt;=$B$2,$B8,$C8),$D8),$E8)</f>
        <v>0</v>
      </c>
      <c r="AL8" s="204">
        <f>IF(AL$2&lt;=($B$2+$C$2+$D$2),IF(AL$2&lt;=($B$2+$C$2),IF(AL$2&lt;=$B$2,$B8,$C8),$D8),$E8)</f>
        <v>0</v>
      </c>
      <c r="AM8" s="204">
        <f>IF(AM$2&lt;=($B$2+$C$2+$D$2),IF(AM$2&lt;=($B$2+$C$2),IF(AM$2&lt;=$B$2,$B8,$C8),$D8),$E8)</f>
        <v>0</v>
      </c>
      <c r="AN8" s="204">
        <f>IF(AN$2&lt;=($B$2+$C$2+$D$2),IF(AN$2&lt;=($B$2+$C$2),IF(AN$2&lt;=$B$2,$B8,$C8),$D8),$E8)</f>
        <v>0</v>
      </c>
      <c r="AO8" s="204">
        <f>IF(AO$2&lt;=($B$2+$C$2+$D$2),IF(AO$2&lt;=($B$2+$C$2),IF(AO$2&lt;=$B$2,$B8,$C8),$D8),$E8)</f>
        <v>0</v>
      </c>
      <c r="AP8" s="204">
        <f>IF(AP$2&lt;=($B$2+$C$2+$D$2),IF(AP$2&lt;=($B$2+$C$2),IF(AP$2&lt;=$B$2,$B8,$C8),$D8),$E8)</f>
        <v>0</v>
      </c>
      <c r="AQ8" s="204">
        <f>IF(AQ$2&lt;=($B$2+$C$2+$D$2),IF(AQ$2&lt;=($B$2+$C$2),IF(AQ$2&lt;=$B$2,$B8,$C8),$D8),$E8)</f>
        <v>0</v>
      </c>
      <c r="AR8" s="204">
        <f>IF(AR$2&lt;=($B$2+$C$2+$D$2),IF(AR$2&lt;=($B$2+$C$2),IF(AR$2&lt;=$B$2,$B8,$C8),$D8),$E8)</f>
        <v>0</v>
      </c>
      <c r="AS8" s="204">
        <f>IF(AS$2&lt;=($B$2+$C$2+$D$2),IF(AS$2&lt;=($B$2+$C$2),IF(AS$2&lt;=$B$2,$B8,$C8),$D8),$E8)</f>
        <v>98.504612527759264</v>
      </c>
      <c r="AT8" s="204">
        <f>IF(AT$2&lt;=($B$2+$C$2+$D$2),IF(AT$2&lt;=($B$2+$C$2),IF(AT$2&lt;=$B$2,$B8,$C8),$D8),$E8)</f>
        <v>98.504612527759264</v>
      </c>
      <c r="AU8" s="204">
        <f>IF(AU$2&lt;=($B$2+$C$2+$D$2),IF(AU$2&lt;=($B$2+$C$2),IF(AU$2&lt;=$B$2,$B8,$C8),$D8),$E8)</f>
        <v>98.504612527759264</v>
      </c>
      <c r="AV8" s="204">
        <f>IF(AV$2&lt;=($B$2+$C$2+$D$2),IF(AV$2&lt;=($B$2+$C$2),IF(AV$2&lt;=$B$2,$B8,$C8),$D8),$E8)</f>
        <v>98.504612527759264</v>
      </c>
      <c r="AW8" s="204">
        <f>IF(AW$2&lt;=($B$2+$C$2+$D$2),IF(AW$2&lt;=($B$2+$C$2),IF(AW$2&lt;=$B$2,$B8,$C8),$D8),$E8)</f>
        <v>98.504612527759264</v>
      </c>
      <c r="AX8" s="204">
        <f>IF(AX$2&lt;=($B$2+$C$2+$D$2),IF(AX$2&lt;=($B$2+$C$2),IF(AX$2&lt;=$B$2,$B8,$C8),$D8),$E8)</f>
        <v>98.504612527759264</v>
      </c>
      <c r="AY8" s="204">
        <f>IF(AY$2&lt;=($B$2+$C$2+$D$2),IF(AY$2&lt;=($B$2+$C$2),IF(AY$2&lt;=$B$2,$B8,$C8),$D8),$E8)</f>
        <v>98.504612527759264</v>
      </c>
      <c r="AZ8" s="204">
        <f>IF(AZ$2&lt;=($B$2+$C$2+$D$2),IF(AZ$2&lt;=($B$2+$C$2),IF(AZ$2&lt;=$B$2,$B8,$C8),$D8),$E8)</f>
        <v>98.504612527759264</v>
      </c>
      <c r="BA8" s="204">
        <f>IF(BA$2&lt;=($B$2+$C$2+$D$2),IF(BA$2&lt;=($B$2+$C$2),IF(BA$2&lt;=$B$2,$B8,$C8),$D8),$E8)</f>
        <v>98.504612527759264</v>
      </c>
      <c r="BB8" s="204">
        <f>IF(BB$2&lt;=($B$2+$C$2+$D$2),IF(BB$2&lt;=($B$2+$C$2),IF(BB$2&lt;=$B$2,$B8,$C8),$D8),$E8)</f>
        <v>98.504612527759264</v>
      </c>
      <c r="BC8" s="204">
        <f>IF(BC$2&lt;=($B$2+$C$2+$D$2),IF(BC$2&lt;=($B$2+$C$2),IF(BC$2&lt;=$B$2,$B8,$C8),$D8),$E8)</f>
        <v>98.504612527759264</v>
      </c>
      <c r="BD8" s="204">
        <f>IF(BD$2&lt;=($B$2+$C$2+$D$2),IF(BD$2&lt;=($B$2+$C$2),IF(BD$2&lt;=$B$2,$B8,$C8),$D8),$E8)</f>
        <v>98.504612527759264</v>
      </c>
      <c r="BE8" s="204">
        <f>IF(BE$2&lt;=($B$2+$C$2+$D$2),IF(BE$2&lt;=($B$2+$C$2),IF(BE$2&lt;=$B$2,$B8,$C8),$D8),$E8)</f>
        <v>98.504612527759264</v>
      </c>
      <c r="BF8" s="204">
        <f>IF(BF$2&lt;=($B$2+$C$2+$D$2),IF(BF$2&lt;=($B$2+$C$2),IF(BF$2&lt;=$B$2,$B8,$C8),$D8),$E8)</f>
        <v>98.504612527759264</v>
      </c>
      <c r="BG8" s="204">
        <f>IF(BG$2&lt;=($B$2+$C$2+$D$2),IF(BG$2&lt;=($B$2+$C$2),IF(BG$2&lt;=$B$2,$B8,$C8),$D8),$E8)</f>
        <v>98.504612527759264</v>
      </c>
      <c r="BH8" s="204">
        <f>IF(BH$2&lt;=($B$2+$C$2+$D$2),IF(BH$2&lt;=($B$2+$C$2),IF(BH$2&lt;=$B$2,$B8,$C8),$D8),$E8)</f>
        <v>98.504612527759264</v>
      </c>
      <c r="BI8" s="204">
        <f>IF(BI$2&lt;=($B$2+$C$2+$D$2),IF(BI$2&lt;=($B$2+$C$2),IF(BI$2&lt;=$B$2,$B8,$C8),$D8),$E8)</f>
        <v>98.504612527759264</v>
      </c>
      <c r="BJ8" s="204">
        <f>IF(BJ$2&lt;=($B$2+$C$2+$D$2),IF(BJ$2&lt;=($B$2+$C$2),IF(BJ$2&lt;=$B$2,$B8,$C8),$D8),$E8)</f>
        <v>98.504612527759264</v>
      </c>
      <c r="BK8" s="204">
        <f>IF(BK$2&lt;=($B$2+$C$2+$D$2),IF(BK$2&lt;=($B$2+$C$2),IF(BK$2&lt;=$B$2,$B8,$C8),$D8),$E8)</f>
        <v>98.504612527759264</v>
      </c>
      <c r="BL8" s="204">
        <f>IF(BL$2&lt;=($B$2+$C$2+$D$2),IF(BL$2&lt;=($B$2+$C$2),IF(BL$2&lt;=$B$2,$B8,$C8),$D8),$E8)</f>
        <v>98.504612527759264</v>
      </c>
      <c r="BM8" s="204">
        <f>IF(BM$2&lt;=($B$2+$C$2+$D$2),IF(BM$2&lt;=($B$2+$C$2),IF(BM$2&lt;=$B$2,$B8,$C8),$D8),$E8)</f>
        <v>98.504612527759264</v>
      </c>
      <c r="BN8" s="204">
        <f>IF(BN$2&lt;=($B$2+$C$2+$D$2),IF(BN$2&lt;=($B$2+$C$2),IF(BN$2&lt;=$B$2,$B8,$C8),$D8),$E8)</f>
        <v>98.504612527759264</v>
      </c>
      <c r="BO8" s="204">
        <f>IF(BO$2&lt;=($B$2+$C$2+$D$2),IF(BO$2&lt;=($B$2+$C$2),IF(BO$2&lt;=$B$2,$B8,$C8),$D8),$E8)</f>
        <v>98.504612527759264</v>
      </c>
      <c r="BP8" s="204">
        <f>IF(BP$2&lt;=($B$2+$C$2+$D$2),IF(BP$2&lt;=($B$2+$C$2),IF(BP$2&lt;=$B$2,$B8,$C8),$D8),$E8)</f>
        <v>98.504612527759264</v>
      </c>
      <c r="BQ8" s="204">
        <f>IF(BQ$2&lt;=($B$2+$C$2+$D$2),IF(BQ$2&lt;=($B$2+$C$2),IF(BQ$2&lt;=$B$2,$B8,$C8),$D8),$E8)</f>
        <v>98.504612527759264</v>
      </c>
      <c r="BR8" s="204">
        <f>IF(BR$2&lt;=($B$2+$C$2+$D$2),IF(BR$2&lt;=($B$2+$C$2),IF(BR$2&lt;=$B$2,$B8,$C8),$D8),$E8)</f>
        <v>98.504612527759264</v>
      </c>
      <c r="BS8" s="204">
        <f>IF(BS$2&lt;=($B$2+$C$2+$D$2),IF(BS$2&lt;=($B$2+$C$2),IF(BS$2&lt;=$B$2,$B8,$C8),$D8),$E8)</f>
        <v>98.504612527759264</v>
      </c>
      <c r="BT8" s="204">
        <f>IF(BT$2&lt;=($B$2+$C$2+$D$2),IF(BT$2&lt;=($B$2+$C$2),IF(BT$2&lt;=$B$2,$B8,$C8),$D8),$E8)</f>
        <v>98.504612527759264</v>
      </c>
      <c r="BU8" s="204">
        <f>IF(BU$2&lt;=($B$2+$C$2+$D$2),IF(BU$2&lt;=($B$2+$C$2),IF(BU$2&lt;=$B$2,$B8,$C8),$D8),$E8)</f>
        <v>98.504612527759264</v>
      </c>
      <c r="BV8" s="204">
        <f>IF(BV$2&lt;=($B$2+$C$2+$D$2),IF(BV$2&lt;=($B$2+$C$2),IF(BV$2&lt;=$B$2,$B8,$C8),$D8),$E8)</f>
        <v>98.504612527759264</v>
      </c>
      <c r="BW8" s="204">
        <f>IF(BW$2&lt;=($B$2+$C$2+$D$2),IF(BW$2&lt;=($B$2+$C$2),IF(BW$2&lt;=$B$2,$B8,$C8),$D8),$E8)</f>
        <v>98.504612527759264</v>
      </c>
      <c r="BX8" s="204">
        <f>IF(BX$2&lt;=($B$2+$C$2+$D$2),IF(BX$2&lt;=($B$2+$C$2),IF(BX$2&lt;=$B$2,$B8,$C8),$D8),$E8)</f>
        <v>98.504612527759264</v>
      </c>
      <c r="BY8" s="204">
        <f>IF(BY$2&lt;=($B$2+$C$2+$D$2),IF(BY$2&lt;=($B$2+$C$2),IF(BY$2&lt;=$B$2,$B8,$C8),$D8),$E8)</f>
        <v>98.504612527759264</v>
      </c>
      <c r="BZ8" s="204">
        <f>IF(BZ$2&lt;=($B$2+$C$2+$D$2),IF(BZ$2&lt;=($B$2+$C$2),IF(BZ$2&lt;=$B$2,$B8,$C8),$D8),$E8)</f>
        <v>98.504612527759264</v>
      </c>
      <c r="CA8" s="204">
        <f>IF(CA$2&lt;=($B$2+$C$2+$D$2),IF(CA$2&lt;=($B$2+$C$2),IF(CA$2&lt;=$B$2,$B8,$C8),$D8),$E8)</f>
        <v>69.17381228253457</v>
      </c>
      <c r="CB8" s="204">
        <f>IF(CB$2&lt;=($B$2+$C$2+$D$2),IF(CB$2&lt;=($B$2+$C$2),IF(CB$2&lt;=$B$2,$B8,$C8),$D8),$E8)</f>
        <v>69.17381228253457</v>
      </c>
      <c r="CC8" s="204">
        <f>IF(CC$2&lt;=($B$2+$C$2+$D$2),IF(CC$2&lt;=($B$2+$C$2),IF(CC$2&lt;=$B$2,$B8,$C8),$D8),$E8)</f>
        <v>69.17381228253457</v>
      </c>
      <c r="CD8" s="204">
        <f>IF(CD$2&lt;=($B$2+$C$2+$D$2),IF(CD$2&lt;=($B$2+$C$2),IF(CD$2&lt;=$B$2,$B8,$C8),$D8),$E8)</f>
        <v>69.17381228253457</v>
      </c>
      <c r="CE8" s="204">
        <f>IF(CE$2&lt;=($B$2+$C$2+$D$2),IF(CE$2&lt;=($B$2+$C$2),IF(CE$2&lt;=$B$2,$B8,$C8),$D8),$E8)</f>
        <v>69.17381228253457</v>
      </c>
      <c r="CF8" s="204">
        <f>IF(CF$2&lt;=($B$2+$C$2+$D$2),IF(CF$2&lt;=($B$2+$C$2),IF(CF$2&lt;=$B$2,$B8,$C8),$D8),$E8)</f>
        <v>69.17381228253457</v>
      </c>
      <c r="CG8" s="204">
        <f>IF(CG$2&lt;=($B$2+$C$2+$D$2),IF(CG$2&lt;=($B$2+$C$2),IF(CG$2&lt;=$B$2,$B8,$C8),$D8),$E8)</f>
        <v>69.17381228253457</v>
      </c>
      <c r="CH8" s="204">
        <f>IF(CH$2&lt;=($B$2+$C$2+$D$2),IF(CH$2&lt;=($B$2+$C$2),IF(CH$2&lt;=$B$2,$B8,$C8),$D8),$E8)</f>
        <v>69.17381228253457</v>
      </c>
      <c r="CI8" s="204">
        <f>IF(CI$2&lt;=($B$2+$C$2+$D$2),IF(CI$2&lt;=($B$2+$C$2),IF(CI$2&lt;=$B$2,$B8,$C8),$D8),$E8)</f>
        <v>69.17381228253457</v>
      </c>
      <c r="CJ8" s="204">
        <f>IF(CJ$2&lt;=($B$2+$C$2+$D$2),IF(CJ$2&lt;=($B$2+$C$2),IF(CJ$2&lt;=$B$2,$B8,$C8),$D8),$E8)</f>
        <v>69.17381228253457</v>
      </c>
      <c r="CK8" s="204">
        <f>IF(CK$2&lt;=($B$2+$C$2+$D$2),IF(CK$2&lt;=($B$2+$C$2),IF(CK$2&lt;=$B$2,$B8,$C8),$D8),$E8)</f>
        <v>69.17381228253457</v>
      </c>
      <c r="CL8" s="204">
        <f>IF(CL$2&lt;=($B$2+$C$2+$D$2),IF(CL$2&lt;=($B$2+$C$2),IF(CL$2&lt;=$B$2,$B8,$C8),$D8),$E8)</f>
        <v>69.17381228253457</v>
      </c>
      <c r="CM8" s="204">
        <f>IF(CM$2&lt;=($B$2+$C$2+$D$2),IF(CM$2&lt;=($B$2+$C$2),IF(CM$2&lt;=$B$2,$B8,$C8),$D8),$E8)</f>
        <v>69.17381228253457</v>
      </c>
      <c r="CN8" s="204">
        <f>IF(CN$2&lt;=($B$2+$C$2+$D$2),IF(CN$2&lt;=($B$2+$C$2),IF(CN$2&lt;=$B$2,$B8,$C8),$D8),$E8)</f>
        <v>69.17381228253457</v>
      </c>
      <c r="CO8" s="204">
        <f>IF(CO$2&lt;=($B$2+$C$2+$D$2),IF(CO$2&lt;=($B$2+$C$2),IF(CO$2&lt;=$B$2,$B8,$C8),$D8),$E8)</f>
        <v>69.17381228253457</v>
      </c>
      <c r="CP8" s="204">
        <f>IF(CP$2&lt;=($B$2+$C$2+$D$2),IF(CP$2&lt;=($B$2+$C$2),IF(CP$2&lt;=$B$2,$B8,$C8),$D8),$E8)</f>
        <v>69.17381228253457</v>
      </c>
      <c r="CQ8" s="204">
        <f>IF(CQ$2&lt;=($B$2+$C$2+$D$2),IF(CQ$2&lt;=($B$2+$C$2),IF(CQ$2&lt;=$B$2,$B8,$C8),$D8),$E8)</f>
        <v>0</v>
      </c>
      <c r="CR8" s="204">
        <f>IF(CR$2&lt;=($B$2+$C$2+$D$2),IF(CR$2&lt;=($B$2+$C$2),IF(CR$2&lt;=$B$2,$B8,$C8),$D8),$E8)</f>
        <v>0</v>
      </c>
      <c r="CS8" s="204">
        <f>IF(CS$2&lt;=($B$2+$C$2+$D$2),IF(CS$2&lt;=($B$2+$C$2),IF(CS$2&lt;=$B$2,$B8,$C8),$D8),$E8)</f>
        <v>0</v>
      </c>
      <c r="CT8" s="204">
        <f>IF(CT$2&lt;=($B$2+$C$2+$D$2),IF(CT$2&lt;=($B$2+$C$2),IF(CT$2&lt;=$B$2,$B8,$C8),$D8),$E8)</f>
        <v>0</v>
      </c>
      <c r="CU8" s="204">
        <f>IF(CU$2&lt;=($B$2+$C$2+$D$2),IF(CU$2&lt;=($B$2+$C$2),IF(CU$2&lt;=$B$2,$B8,$C8),$D8),$E8)</f>
        <v>0</v>
      </c>
      <c r="CV8" s="204">
        <f>IF(CV$2&lt;=($B$2+$C$2+$D$2),IF(CV$2&lt;=($B$2+$C$2),IF(CV$2&lt;=$B$2,$B8,$C8),$D8),$E8)</f>
        <v>0</v>
      </c>
      <c r="CW8" s="204">
        <f>IF(CW$2&lt;=($B$2+$C$2+$D$2),IF(CW$2&lt;=($B$2+$C$2),IF(CW$2&lt;=$B$2,$B8,$C8),$D8),$E8)</f>
        <v>0</v>
      </c>
      <c r="CX8" s="204">
        <f>IF(CX$2&lt;=($B$2+$C$2+$D$2),IF(CX$2&lt;=($B$2+$C$2),IF(CX$2&lt;=$B$2,$B8,$C8),$D8),$E8)</f>
        <v>0</v>
      </c>
      <c r="CY8" s="204">
        <f>IF(CY$2&lt;=($B$2+$C$2+$D$2),IF(CY$2&lt;=($B$2+$C$2),IF(CY$2&lt;=$B$2,$B8,$C8),$D8),$E8)</f>
        <v>0</v>
      </c>
      <c r="CZ8" s="204">
        <f>IF(CZ$2&lt;=($B$2+$C$2+$D$2),IF(CZ$2&lt;=($B$2+$C$2),IF(CZ$2&lt;=$B$2,$B8,$C8),$D8),$E8)</f>
        <v>0</v>
      </c>
      <c r="DA8" s="204">
        <f>IF(DA$2&lt;=($B$2+$C$2+$D$2),IF(DA$2&lt;=($B$2+$C$2),IF(DA$2&lt;=$B$2,$B8,$C8),$D8),$E8)</f>
        <v>0</v>
      </c>
      <c r="DB8" s="204"/>
    </row>
    <row r="9" spans="1:106">
      <c r="A9" s="201" t="str">
        <f>Income!A78</f>
        <v>Labour - casual</v>
      </c>
      <c r="B9" s="203">
        <f>Income!B78</f>
        <v>4321.2010398225593</v>
      </c>
      <c r="C9" s="203">
        <f>Income!C78</f>
        <v>2013.3333333333335</v>
      </c>
      <c r="D9" s="203">
        <f>Income!D78</f>
        <v>48457.142857142855</v>
      </c>
      <c r="E9" s="203">
        <f>Income!E78</f>
        <v>0</v>
      </c>
      <c r="F9" s="204">
        <f>IF(F$2&lt;=($B$2+$C$2+$D$2),IF(F$2&lt;=($B$2+$C$2),IF(F$2&lt;=$B$2,$B9,$C9),$D9),$E9)</f>
        <v>4321.2010398225593</v>
      </c>
      <c r="G9" s="204">
        <f>IF(G$2&lt;=($B$2+$C$2+$D$2),IF(G$2&lt;=($B$2+$C$2),IF(G$2&lt;=$B$2,$B9,$C9),$D9),$E9)</f>
        <v>4321.2010398225593</v>
      </c>
      <c r="H9" s="204">
        <f>IF(H$2&lt;=($B$2+$C$2+$D$2),IF(H$2&lt;=($B$2+$C$2),IF(H$2&lt;=$B$2,$B9,$C9),$D9),$E9)</f>
        <v>4321.2010398225593</v>
      </c>
      <c r="I9" s="204">
        <f>IF(I$2&lt;=($B$2+$C$2+$D$2),IF(I$2&lt;=($B$2+$C$2),IF(I$2&lt;=$B$2,$B9,$C9),$D9),$E9)</f>
        <v>4321.2010398225593</v>
      </c>
      <c r="J9" s="204">
        <f>IF(J$2&lt;=($B$2+$C$2+$D$2),IF(J$2&lt;=($B$2+$C$2),IF(J$2&lt;=$B$2,$B9,$C9),$D9),$E9)</f>
        <v>4321.2010398225593</v>
      </c>
      <c r="K9" s="204">
        <f>IF(K$2&lt;=($B$2+$C$2+$D$2),IF(K$2&lt;=($B$2+$C$2),IF(K$2&lt;=$B$2,$B9,$C9),$D9),$E9)</f>
        <v>4321.2010398225593</v>
      </c>
      <c r="L9" s="204">
        <f>IF(L$2&lt;=($B$2+$C$2+$D$2),IF(L$2&lt;=($B$2+$C$2),IF(L$2&lt;=$B$2,$B9,$C9),$D9),$E9)</f>
        <v>4321.2010398225593</v>
      </c>
      <c r="M9" s="204">
        <f>IF(M$2&lt;=($B$2+$C$2+$D$2),IF(M$2&lt;=($B$2+$C$2),IF(M$2&lt;=$B$2,$B9,$C9),$D9),$E9)</f>
        <v>4321.2010398225593</v>
      </c>
      <c r="N9" s="204">
        <f>IF(N$2&lt;=($B$2+$C$2+$D$2),IF(N$2&lt;=($B$2+$C$2),IF(N$2&lt;=$B$2,$B9,$C9),$D9),$E9)</f>
        <v>4321.2010398225593</v>
      </c>
      <c r="O9" s="204">
        <f>IF(O$2&lt;=($B$2+$C$2+$D$2),IF(O$2&lt;=($B$2+$C$2),IF(O$2&lt;=$B$2,$B9,$C9),$D9),$E9)</f>
        <v>4321.2010398225593</v>
      </c>
      <c r="P9" s="204">
        <f>IF(P$2&lt;=($B$2+$C$2+$D$2),IF(P$2&lt;=($B$2+$C$2),IF(P$2&lt;=$B$2,$B9,$C9),$D9),$E9)</f>
        <v>4321.2010398225593</v>
      </c>
      <c r="Q9" s="204">
        <f>IF(Q$2&lt;=($B$2+$C$2+$D$2),IF(Q$2&lt;=($B$2+$C$2),IF(Q$2&lt;=$B$2,$B9,$C9),$D9),$E9)</f>
        <v>4321.2010398225593</v>
      </c>
      <c r="R9" s="204">
        <f>IF(R$2&lt;=($B$2+$C$2+$D$2),IF(R$2&lt;=($B$2+$C$2),IF(R$2&lt;=$B$2,$B9,$C9),$D9),$E9)</f>
        <v>4321.2010398225593</v>
      </c>
      <c r="S9" s="204">
        <f>IF(S$2&lt;=($B$2+$C$2+$D$2),IF(S$2&lt;=($B$2+$C$2),IF(S$2&lt;=$B$2,$B9,$C9),$D9),$E9)</f>
        <v>4321.2010398225593</v>
      </c>
      <c r="T9" s="204">
        <f>IF(T$2&lt;=($B$2+$C$2+$D$2),IF(T$2&lt;=($B$2+$C$2),IF(T$2&lt;=$B$2,$B9,$C9),$D9),$E9)</f>
        <v>4321.2010398225593</v>
      </c>
      <c r="U9" s="204">
        <f>IF(U$2&lt;=($B$2+$C$2+$D$2),IF(U$2&lt;=($B$2+$C$2),IF(U$2&lt;=$B$2,$B9,$C9),$D9),$E9)</f>
        <v>4321.2010398225593</v>
      </c>
      <c r="V9" s="204">
        <f>IF(V$2&lt;=($B$2+$C$2+$D$2),IF(V$2&lt;=($B$2+$C$2),IF(V$2&lt;=$B$2,$B9,$C9),$D9),$E9)</f>
        <v>4321.2010398225593</v>
      </c>
      <c r="W9" s="204">
        <f>IF(W$2&lt;=($B$2+$C$2+$D$2),IF(W$2&lt;=($B$2+$C$2),IF(W$2&lt;=$B$2,$B9,$C9),$D9),$E9)</f>
        <v>4321.2010398225593</v>
      </c>
      <c r="X9" s="204">
        <f>IF(X$2&lt;=($B$2+$C$2+$D$2),IF(X$2&lt;=($B$2+$C$2),IF(X$2&lt;=$B$2,$B9,$C9),$D9),$E9)</f>
        <v>4321.2010398225593</v>
      </c>
      <c r="Y9" s="204">
        <f>IF(Y$2&lt;=($B$2+$C$2+$D$2),IF(Y$2&lt;=($B$2+$C$2),IF(Y$2&lt;=$B$2,$B9,$C9),$D9),$E9)</f>
        <v>4321.2010398225593</v>
      </c>
      <c r="Z9" s="204">
        <f>IF(Z$2&lt;=($B$2+$C$2+$D$2),IF(Z$2&lt;=($B$2+$C$2),IF(Z$2&lt;=$B$2,$B9,$C9),$D9),$E9)</f>
        <v>4321.2010398225593</v>
      </c>
      <c r="AA9" s="204">
        <f>IF(AA$2&lt;=($B$2+$C$2+$D$2),IF(AA$2&lt;=($B$2+$C$2),IF(AA$2&lt;=$B$2,$B9,$C9),$D9),$E9)</f>
        <v>4321.2010398225593</v>
      </c>
      <c r="AB9" s="204">
        <f>IF(AB$2&lt;=($B$2+$C$2+$D$2),IF(AB$2&lt;=($B$2+$C$2),IF(AB$2&lt;=$B$2,$B9,$C9),$D9),$E9)</f>
        <v>4321.2010398225593</v>
      </c>
      <c r="AC9" s="204">
        <f>IF(AC$2&lt;=($B$2+$C$2+$D$2),IF(AC$2&lt;=($B$2+$C$2),IF(AC$2&lt;=$B$2,$B9,$C9),$D9),$E9)</f>
        <v>4321.2010398225593</v>
      </c>
      <c r="AD9" s="204">
        <f>IF(AD$2&lt;=($B$2+$C$2+$D$2),IF(AD$2&lt;=($B$2+$C$2),IF(AD$2&lt;=$B$2,$B9,$C9),$D9),$E9)</f>
        <v>4321.2010398225593</v>
      </c>
      <c r="AE9" s="204">
        <f>IF(AE$2&lt;=($B$2+$C$2+$D$2),IF(AE$2&lt;=($B$2+$C$2),IF(AE$2&lt;=$B$2,$B9,$C9),$D9),$E9)</f>
        <v>4321.2010398225593</v>
      </c>
      <c r="AF9" s="204">
        <f>IF(AF$2&lt;=($B$2+$C$2+$D$2),IF(AF$2&lt;=($B$2+$C$2),IF(AF$2&lt;=$B$2,$B9,$C9),$D9),$E9)</f>
        <v>4321.2010398225593</v>
      </c>
      <c r="AG9" s="204">
        <f>IF(AG$2&lt;=($B$2+$C$2+$D$2),IF(AG$2&lt;=($B$2+$C$2),IF(AG$2&lt;=$B$2,$B9,$C9),$D9),$E9)</f>
        <v>4321.2010398225593</v>
      </c>
      <c r="AH9" s="204">
        <f>IF(AH$2&lt;=($B$2+$C$2+$D$2),IF(AH$2&lt;=($B$2+$C$2),IF(AH$2&lt;=$B$2,$B9,$C9),$D9),$E9)</f>
        <v>4321.2010398225593</v>
      </c>
      <c r="AI9" s="204">
        <f>IF(AI$2&lt;=($B$2+$C$2+$D$2),IF(AI$2&lt;=($B$2+$C$2),IF(AI$2&lt;=$B$2,$B9,$C9),$D9),$E9)</f>
        <v>4321.2010398225593</v>
      </c>
      <c r="AJ9" s="204">
        <f>IF(AJ$2&lt;=($B$2+$C$2+$D$2),IF(AJ$2&lt;=($B$2+$C$2),IF(AJ$2&lt;=$B$2,$B9,$C9),$D9),$E9)</f>
        <v>4321.2010398225593</v>
      </c>
      <c r="AK9" s="204">
        <f>IF(AK$2&lt;=($B$2+$C$2+$D$2),IF(AK$2&lt;=($B$2+$C$2),IF(AK$2&lt;=$B$2,$B9,$C9),$D9),$E9)</f>
        <v>4321.2010398225593</v>
      </c>
      <c r="AL9" s="204">
        <f>IF(AL$2&lt;=($B$2+$C$2+$D$2),IF(AL$2&lt;=($B$2+$C$2),IF(AL$2&lt;=$B$2,$B9,$C9),$D9),$E9)</f>
        <v>4321.2010398225593</v>
      </c>
      <c r="AM9" s="204">
        <f>IF(AM$2&lt;=($B$2+$C$2+$D$2),IF(AM$2&lt;=($B$2+$C$2),IF(AM$2&lt;=$B$2,$B9,$C9),$D9),$E9)</f>
        <v>4321.2010398225593</v>
      </c>
      <c r="AN9" s="204">
        <f>IF(AN$2&lt;=($B$2+$C$2+$D$2),IF(AN$2&lt;=($B$2+$C$2),IF(AN$2&lt;=$B$2,$B9,$C9),$D9),$E9)</f>
        <v>4321.2010398225593</v>
      </c>
      <c r="AO9" s="204">
        <f>IF(AO$2&lt;=($B$2+$C$2+$D$2),IF(AO$2&lt;=($B$2+$C$2),IF(AO$2&lt;=$B$2,$B9,$C9),$D9),$E9)</f>
        <v>4321.2010398225593</v>
      </c>
      <c r="AP9" s="204">
        <f>IF(AP$2&lt;=($B$2+$C$2+$D$2),IF(AP$2&lt;=($B$2+$C$2),IF(AP$2&lt;=$B$2,$B9,$C9),$D9),$E9)</f>
        <v>4321.2010398225593</v>
      </c>
      <c r="AQ9" s="204">
        <f>IF(AQ$2&lt;=($B$2+$C$2+$D$2),IF(AQ$2&lt;=($B$2+$C$2),IF(AQ$2&lt;=$B$2,$B9,$C9),$D9),$E9)</f>
        <v>4321.2010398225593</v>
      </c>
      <c r="AR9" s="204">
        <f>IF(AR$2&lt;=($B$2+$C$2+$D$2),IF(AR$2&lt;=($B$2+$C$2),IF(AR$2&lt;=$B$2,$B9,$C9),$D9),$E9)</f>
        <v>4321.2010398225593</v>
      </c>
      <c r="AS9" s="204">
        <f>IF(AS$2&lt;=($B$2+$C$2+$D$2),IF(AS$2&lt;=($B$2+$C$2),IF(AS$2&lt;=$B$2,$B9,$C9),$D9),$E9)</f>
        <v>2013.3333333333335</v>
      </c>
      <c r="AT9" s="204">
        <f>IF(AT$2&lt;=($B$2+$C$2+$D$2),IF(AT$2&lt;=($B$2+$C$2),IF(AT$2&lt;=$B$2,$B9,$C9),$D9),$E9)</f>
        <v>2013.3333333333335</v>
      </c>
      <c r="AU9" s="204">
        <f>IF(AU$2&lt;=($B$2+$C$2+$D$2),IF(AU$2&lt;=($B$2+$C$2),IF(AU$2&lt;=$B$2,$B9,$C9),$D9),$E9)</f>
        <v>2013.3333333333335</v>
      </c>
      <c r="AV9" s="204">
        <f>IF(AV$2&lt;=($B$2+$C$2+$D$2),IF(AV$2&lt;=($B$2+$C$2),IF(AV$2&lt;=$B$2,$B9,$C9),$D9),$E9)</f>
        <v>2013.3333333333335</v>
      </c>
      <c r="AW9" s="204">
        <f>IF(AW$2&lt;=($B$2+$C$2+$D$2),IF(AW$2&lt;=($B$2+$C$2),IF(AW$2&lt;=$B$2,$B9,$C9),$D9),$E9)</f>
        <v>2013.3333333333335</v>
      </c>
      <c r="AX9" s="204">
        <f>IF(AX$2&lt;=($B$2+$C$2+$D$2),IF(AX$2&lt;=($B$2+$C$2),IF(AX$2&lt;=$B$2,$B9,$C9),$D9),$E9)</f>
        <v>2013.3333333333335</v>
      </c>
      <c r="AY9" s="204">
        <f>IF(AY$2&lt;=($B$2+$C$2+$D$2),IF(AY$2&lt;=($B$2+$C$2),IF(AY$2&lt;=$B$2,$B9,$C9),$D9),$E9)</f>
        <v>2013.3333333333335</v>
      </c>
      <c r="AZ9" s="204">
        <f>IF(AZ$2&lt;=($B$2+$C$2+$D$2),IF(AZ$2&lt;=($B$2+$C$2),IF(AZ$2&lt;=$B$2,$B9,$C9),$D9),$E9)</f>
        <v>2013.3333333333335</v>
      </c>
      <c r="BA9" s="204">
        <f>IF(BA$2&lt;=($B$2+$C$2+$D$2),IF(BA$2&lt;=($B$2+$C$2),IF(BA$2&lt;=$B$2,$B9,$C9),$D9),$E9)</f>
        <v>2013.3333333333335</v>
      </c>
      <c r="BB9" s="204">
        <f>IF(BB$2&lt;=($B$2+$C$2+$D$2),IF(BB$2&lt;=($B$2+$C$2),IF(BB$2&lt;=$B$2,$B9,$C9),$D9),$E9)</f>
        <v>2013.3333333333335</v>
      </c>
      <c r="BC9" s="204">
        <f>IF(BC$2&lt;=($B$2+$C$2+$D$2),IF(BC$2&lt;=($B$2+$C$2),IF(BC$2&lt;=$B$2,$B9,$C9),$D9),$E9)</f>
        <v>2013.3333333333335</v>
      </c>
      <c r="BD9" s="204">
        <f>IF(BD$2&lt;=($B$2+$C$2+$D$2),IF(BD$2&lt;=($B$2+$C$2),IF(BD$2&lt;=$B$2,$B9,$C9),$D9),$E9)</f>
        <v>2013.3333333333335</v>
      </c>
      <c r="BE9" s="204">
        <f>IF(BE$2&lt;=($B$2+$C$2+$D$2),IF(BE$2&lt;=($B$2+$C$2),IF(BE$2&lt;=$B$2,$B9,$C9),$D9),$E9)</f>
        <v>2013.3333333333335</v>
      </c>
      <c r="BF9" s="204">
        <f>IF(BF$2&lt;=($B$2+$C$2+$D$2),IF(BF$2&lt;=($B$2+$C$2),IF(BF$2&lt;=$B$2,$B9,$C9),$D9),$E9)</f>
        <v>2013.3333333333335</v>
      </c>
      <c r="BG9" s="204">
        <f>IF(BG$2&lt;=($B$2+$C$2+$D$2),IF(BG$2&lt;=($B$2+$C$2),IF(BG$2&lt;=$B$2,$B9,$C9),$D9),$E9)</f>
        <v>2013.3333333333335</v>
      </c>
      <c r="BH9" s="204">
        <f>IF(BH$2&lt;=($B$2+$C$2+$D$2),IF(BH$2&lt;=($B$2+$C$2),IF(BH$2&lt;=$B$2,$B9,$C9),$D9),$E9)</f>
        <v>2013.3333333333335</v>
      </c>
      <c r="BI9" s="204">
        <f>IF(BI$2&lt;=($B$2+$C$2+$D$2),IF(BI$2&lt;=($B$2+$C$2),IF(BI$2&lt;=$B$2,$B9,$C9),$D9),$E9)</f>
        <v>2013.3333333333335</v>
      </c>
      <c r="BJ9" s="204">
        <f>IF(BJ$2&lt;=($B$2+$C$2+$D$2),IF(BJ$2&lt;=($B$2+$C$2),IF(BJ$2&lt;=$B$2,$B9,$C9),$D9),$E9)</f>
        <v>2013.3333333333335</v>
      </c>
      <c r="BK9" s="204">
        <f>IF(BK$2&lt;=($B$2+$C$2+$D$2),IF(BK$2&lt;=($B$2+$C$2),IF(BK$2&lt;=$B$2,$B9,$C9),$D9),$E9)</f>
        <v>2013.3333333333335</v>
      </c>
      <c r="BL9" s="204">
        <f>IF(BL$2&lt;=($B$2+$C$2+$D$2),IF(BL$2&lt;=($B$2+$C$2),IF(BL$2&lt;=$B$2,$B9,$C9),$D9),$E9)</f>
        <v>2013.3333333333335</v>
      </c>
      <c r="BM9" s="204">
        <f>IF(BM$2&lt;=($B$2+$C$2+$D$2),IF(BM$2&lt;=($B$2+$C$2),IF(BM$2&lt;=$B$2,$B9,$C9),$D9),$E9)</f>
        <v>2013.3333333333335</v>
      </c>
      <c r="BN9" s="204">
        <f>IF(BN$2&lt;=($B$2+$C$2+$D$2),IF(BN$2&lt;=($B$2+$C$2),IF(BN$2&lt;=$B$2,$B9,$C9),$D9),$E9)</f>
        <v>2013.3333333333335</v>
      </c>
      <c r="BO9" s="204">
        <f>IF(BO$2&lt;=($B$2+$C$2+$D$2),IF(BO$2&lt;=($B$2+$C$2),IF(BO$2&lt;=$B$2,$B9,$C9),$D9),$E9)</f>
        <v>2013.3333333333335</v>
      </c>
      <c r="BP9" s="204">
        <f>IF(BP$2&lt;=($B$2+$C$2+$D$2),IF(BP$2&lt;=($B$2+$C$2),IF(BP$2&lt;=$B$2,$B9,$C9),$D9),$E9)</f>
        <v>2013.3333333333335</v>
      </c>
      <c r="BQ9" s="204">
        <f>IF(BQ$2&lt;=($B$2+$C$2+$D$2),IF(BQ$2&lt;=($B$2+$C$2),IF(BQ$2&lt;=$B$2,$B9,$C9),$D9),$E9)</f>
        <v>2013.3333333333335</v>
      </c>
      <c r="BR9" s="204">
        <f>IF(BR$2&lt;=($B$2+$C$2+$D$2),IF(BR$2&lt;=($B$2+$C$2),IF(BR$2&lt;=$B$2,$B9,$C9),$D9),$E9)</f>
        <v>2013.3333333333335</v>
      </c>
      <c r="BS9" s="204">
        <f>IF(BS$2&lt;=($B$2+$C$2+$D$2),IF(BS$2&lt;=($B$2+$C$2),IF(BS$2&lt;=$B$2,$B9,$C9),$D9),$E9)</f>
        <v>2013.3333333333335</v>
      </c>
      <c r="BT9" s="204">
        <f>IF(BT$2&lt;=($B$2+$C$2+$D$2),IF(BT$2&lt;=($B$2+$C$2),IF(BT$2&lt;=$B$2,$B9,$C9),$D9),$E9)</f>
        <v>2013.3333333333335</v>
      </c>
      <c r="BU9" s="204">
        <f>IF(BU$2&lt;=($B$2+$C$2+$D$2),IF(BU$2&lt;=($B$2+$C$2),IF(BU$2&lt;=$B$2,$B9,$C9),$D9),$E9)</f>
        <v>2013.3333333333335</v>
      </c>
      <c r="BV9" s="204">
        <f>IF(BV$2&lt;=($B$2+$C$2+$D$2),IF(BV$2&lt;=($B$2+$C$2),IF(BV$2&lt;=$B$2,$B9,$C9),$D9),$E9)</f>
        <v>2013.3333333333335</v>
      </c>
      <c r="BW9" s="204">
        <f>IF(BW$2&lt;=($B$2+$C$2+$D$2),IF(BW$2&lt;=($B$2+$C$2),IF(BW$2&lt;=$B$2,$B9,$C9),$D9),$E9)</f>
        <v>2013.3333333333335</v>
      </c>
      <c r="BX9" s="204">
        <f>IF(BX$2&lt;=($B$2+$C$2+$D$2),IF(BX$2&lt;=($B$2+$C$2),IF(BX$2&lt;=$B$2,$B9,$C9),$D9),$E9)</f>
        <v>2013.3333333333335</v>
      </c>
      <c r="BY9" s="204">
        <f>IF(BY$2&lt;=($B$2+$C$2+$D$2),IF(BY$2&lt;=($B$2+$C$2),IF(BY$2&lt;=$B$2,$B9,$C9),$D9),$E9)</f>
        <v>2013.3333333333335</v>
      </c>
      <c r="BZ9" s="204">
        <f>IF(BZ$2&lt;=($B$2+$C$2+$D$2),IF(BZ$2&lt;=($B$2+$C$2),IF(BZ$2&lt;=$B$2,$B9,$C9),$D9),$E9)</f>
        <v>2013.3333333333335</v>
      </c>
      <c r="CA9" s="204">
        <f>IF(CA$2&lt;=($B$2+$C$2+$D$2),IF(CA$2&lt;=($B$2+$C$2),IF(CA$2&lt;=$B$2,$B9,$C9),$D9),$E9)</f>
        <v>48457.142857142855</v>
      </c>
      <c r="CB9" s="204">
        <f>IF(CB$2&lt;=($B$2+$C$2+$D$2),IF(CB$2&lt;=($B$2+$C$2),IF(CB$2&lt;=$B$2,$B9,$C9),$D9),$E9)</f>
        <v>48457.142857142855</v>
      </c>
      <c r="CC9" s="204">
        <f>IF(CC$2&lt;=($B$2+$C$2+$D$2),IF(CC$2&lt;=($B$2+$C$2),IF(CC$2&lt;=$B$2,$B9,$C9),$D9),$E9)</f>
        <v>48457.142857142855</v>
      </c>
      <c r="CD9" s="204">
        <f>IF(CD$2&lt;=($B$2+$C$2+$D$2),IF(CD$2&lt;=($B$2+$C$2),IF(CD$2&lt;=$B$2,$B9,$C9),$D9),$E9)</f>
        <v>48457.142857142855</v>
      </c>
      <c r="CE9" s="204">
        <f>IF(CE$2&lt;=($B$2+$C$2+$D$2),IF(CE$2&lt;=($B$2+$C$2),IF(CE$2&lt;=$B$2,$B9,$C9),$D9),$E9)</f>
        <v>48457.142857142855</v>
      </c>
      <c r="CF9" s="204">
        <f>IF(CF$2&lt;=($B$2+$C$2+$D$2),IF(CF$2&lt;=($B$2+$C$2),IF(CF$2&lt;=$B$2,$B9,$C9),$D9),$E9)</f>
        <v>48457.142857142855</v>
      </c>
      <c r="CG9" s="204">
        <f>IF(CG$2&lt;=($B$2+$C$2+$D$2),IF(CG$2&lt;=($B$2+$C$2),IF(CG$2&lt;=$B$2,$B9,$C9),$D9),$E9)</f>
        <v>48457.142857142855</v>
      </c>
      <c r="CH9" s="204">
        <f>IF(CH$2&lt;=($B$2+$C$2+$D$2),IF(CH$2&lt;=($B$2+$C$2),IF(CH$2&lt;=$B$2,$B9,$C9),$D9),$E9)</f>
        <v>48457.142857142855</v>
      </c>
      <c r="CI9" s="204">
        <f>IF(CI$2&lt;=($B$2+$C$2+$D$2),IF(CI$2&lt;=($B$2+$C$2),IF(CI$2&lt;=$B$2,$B9,$C9),$D9),$E9)</f>
        <v>48457.142857142855</v>
      </c>
      <c r="CJ9" s="204">
        <f>IF(CJ$2&lt;=($B$2+$C$2+$D$2),IF(CJ$2&lt;=($B$2+$C$2),IF(CJ$2&lt;=$B$2,$B9,$C9),$D9),$E9)</f>
        <v>48457.142857142855</v>
      </c>
      <c r="CK9" s="204">
        <f>IF(CK$2&lt;=($B$2+$C$2+$D$2),IF(CK$2&lt;=($B$2+$C$2),IF(CK$2&lt;=$B$2,$B9,$C9),$D9),$E9)</f>
        <v>48457.142857142855</v>
      </c>
      <c r="CL9" s="204">
        <f>IF(CL$2&lt;=($B$2+$C$2+$D$2),IF(CL$2&lt;=($B$2+$C$2),IF(CL$2&lt;=$B$2,$B9,$C9),$D9),$E9)</f>
        <v>48457.142857142855</v>
      </c>
      <c r="CM9" s="204">
        <f>IF(CM$2&lt;=($B$2+$C$2+$D$2),IF(CM$2&lt;=($B$2+$C$2),IF(CM$2&lt;=$B$2,$B9,$C9),$D9),$E9)</f>
        <v>48457.142857142855</v>
      </c>
      <c r="CN9" s="204">
        <f>IF(CN$2&lt;=($B$2+$C$2+$D$2),IF(CN$2&lt;=($B$2+$C$2),IF(CN$2&lt;=$B$2,$B9,$C9),$D9),$E9)</f>
        <v>48457.142857142855</v>
      </c>
      <c r="CO9" s="204">
        <f>IF(CO$2&lt;=($B$2+$C$2+$D$2),IF(CO$2&lt;=($B$2+$C$2),IF(CO$2&lt;=$B$2,$B9,$C9),$D9),$E9)</f>
        <v>48457.142857142855</v>
      </c>
      <c r="CP9" s="204">
        <f>IF(CP$2&lt;=($B$2+$C$2+$D$2),IF(CP$2&lt;=($B$2+$C$2),IF(CP$2&lt;=$B$2,$B9,$C9),$D9),$E9)</f>
        <v>48457.142857142855</v>
      </c>
      <c r="CQ9" s="204">
        <f>IF(CQ$2&lt;=($B$2+$C$2+$D$2),IF(CQ$2&lt;=($B$2+$C$2),IF(CQ$2&lt;=$B$2,$B9,$C9),$D9),$E9)</f>
        <v>0</v>
      </c>
      <c r="CR9" s="204">
        <f>IF(CR$2&lt;=($B$2+$C$2+$D$2),IF(CR$2&lt;=($B$2+$C$2),IF(CR$2&lt;=$B$2,$B9,$C9),$D9),$E9)</f>
        <v>0</v>
      </c>
      <c r="CS9" s="204">
        <f>IF(CS$2&lt;=($B$2+$C$2+$D$2),IF(CS$2&lt;=($B$2+$C$2),IF(CS$2&lt;=$B$2,$B9,$C9),$D9),$E9)</f>
        <v>0</v>
      </c>
      <c r="CT9" s="204">
        <f>IF(CT$2&lt;=($B$2+$C$2+$D$2),IF(CT$2&lt;=($B$2+$C$2),IF(CT$2&lt;=$B$2,$B9,$C9),$D9),$E9)</f>
        <v>0</v>
      </c>
      <c r="CU9" s="204">
        <f>IF(CU$2&lt;=($B$2+$C$2+$D$2),IF(CU$2&lt;=($B$2+$C$2),IF(CU$2&lt;=$B$2,$B9,$C9),$D9),$E9)</f>
        <v>0</v>
      </c>
      <c r="CV9" s="204">
        <f>IF(CV$2&lt;=($B$2+$C$2+$D$2),IF(CV$2&lt;=($B$2+$C$2),IF(CV$2&lt;=$B$2,$B9,$C9),$D9),$E9)</f>
        <v>0</v>
      </c>
      <c r="CW9" s="204">
        <f>IF(CW$2&lt;=($B$2+$C$2+$D$2),IF(CW$2&lt;=($B$2+$C$2),IF(CW$2&lt;=$B$2,$B9,$C9),$D9),$E9)</f>
        <v>0</v>
      </c>
      <c r="CX9" s="204">
        <f>IF(CX$2&lt;=($B$2+$C$2+$D$2),IF(CX$2&lt;=($B$2+$C$2),IF(CX$2&lt;=$B$2,$B9,$C9),$D9),$E9)</f>
        <v>0</v>
      </c>
      <c r="CY9" s="204">
        <f>IF(CY$2&lt;=($B$2+$C$2+$D$2),IF(CY$2&lt;=($B$2+$C$2),IF(CY$2&lt;=$B$2,$B9,$C9),$D9),$E9)</f>
        <v>0</v>
      </c>
      <c r="CZ9" s="204">
        <f>IF(CZ$2&lt;=($B$2+$C$2+$D$2),IF(CZ$2&lt;=($B$2+$C$2),IF(CZ$2&lt;=$B$2,$B9,$C9),$D9),$E9)</f>
        <v>0</v>
      </c>
      <c r="DA9" s="204">
        <f>IF(DA$2&lt;=($B$2+$C$2+$D$2),IF(DA$2&lt;=($B$2+$C$2),IF(DA$2&lt;=$B$2,$B9,$C9),$D9),$E9)</f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22925.714285714286</v>
      </c>
      <c r="E10" s="203">
        <f>Income!E79</f>
        <v>125485.7142857143</v>
      </c>
      <c r="F10" s="204">
        <f>IF(F$2&lt;=($B$2+$C$2+$D$2),IF(F$2&lt;=($B$2+$C$2),IF(F$2&lt;=$B$2,$B10,$C10),$D10),$E10)</f>
        <v>0</v>
      </c>
      <c r="G10" s="204">
        <f>IF(G$2&lt;=($B$2+$C$2+$D$2),IF(G$2&lt;=($B$2+$C$2),IF(G$2&lt;=$B$2,$B10,$C10),$D10),$E10)</f>
        <v>0</v>
      </c>
      <c r="H10" s="204">
        <f>IF(H$2&lt;=($B$2+$C$2+$D$2),IF(H$2&lt;=($B$2+$C$2),IF(H$2&lt;=$B$2,$B10,$C10),$D10),$E10)</f>
        <v>0</v>
      </c>
      <c r="I10" s="204">
        <f>IF(I$2&lt;=($B$2+$C$2+$D$2),IF(I$2&lt;=($B$2+$C$2),IF(I$2&lt;=$B$2,$B10,$C10),$D10),$E10)</f>
        <v>0</v>
      </c>
      <c r="J10" s="204">
        <f>IF(J$2&lt;=($B$2+$C$2+$D$2),IF(J$2&lt;=($B$2+$C$2),IF(J$2&lt;=$B$2,$B10,$C10),$D10),$E10)</f>
        <v>0</v>
      </c>
      <c r="K10" s="204">
        <f>IF(K$2&lt;=($B$2+$C$2+$D$2),IF(K$2&lt;=($B$2+$C$2),IF(K$2&lt;=$B$2,$B10,$C10),$D10),$E10)</f>
        <v>0</v>
      </c>
      <c r="L10" s="204">
        <f>IF(L$2&lt;=($B$2+$C$2+$D$2),IF(L$2&lt;=($B$2+$C$2),IF(L$2&lt;=$B$2,$B10,$C10),$D10),$E10)</f>
        <v>0</v>
      </c>
      <c r="M10" s="204">
        <f>IF(M$2&lt;=($B$2+$C$2+$D$2),IF(M$2&lt;=($B$2+$C$2),IF(M$2&lt;=$B$2,$B10,$C10),$D10),$E10)</f>
        <v>0</v>
      </c>
      <c r="N10" s="204">
        <f>IF(N$2&lt;=($B$2+$C$2+$D$2),IF(N$2&lt;=($B$2+$C$2),IF(N$2&lt;=$B$2,$B10,$C10),$D10),$E10)</f>
        <v>0</v>
      </c>
      <c r="O10" s="204">
        <f>IF(O$2&lt;=($B$2+$C$2+$D$2),IF(O$2&lt;=($B$2+$C$2),IF(O$2&lt;=$B$2,$B10,$C10),$D10),$E10)</f>
        <v>0</v>
      </c>
      <c r="P10" s="204">
        <f>IF(P$2&lt;=($B$2+$C$2+$D$2),IF(P$2&lt;=($B$2+$C$2),IF(P$2&lt;=$B$2,$B10,$C10),$D10),$E10)</f>
        <v>0</v>
      </c>
      <c r="Q10" s="204">
        <f>IF(Q$2&lt;=($B$2+$C$2+$D$2),IF(Q$2&lt;=($B$2+$C$2),IF(Q$2&lt;=$B$2,$B10,$C10),$D10),$E10)</f>
        <v>0</v>
      </c>
      <c r="R10" s="204">
        <f>IF(R$2&lt;=($B$2+$C$2+$D$2),IF(R$2&lt;=($B$2+$C$2),IF(R$2&lt;=$B$2,$B10,$C10),$D10),$E10)</f>
        <v>0</v>
      </c>
      <c r="S10" s="204">
        <f>IF(S$2&lt;=($B$2+$C$2+$D$2),IF(S$2&lt;=($B$2+$C$2),IF(S$2&lt;=$B$2,$B10,$C10),$D10),$E10)</f>
        <v>0</v>
      </c>
      <c r="T10" s="204">
        <f>IF(T$2&lt;=($B$2+$C$2+$D$2),IF(T$2&lt;=($B$2+$C$2),IF(T$2&lt;=$B$2,$B10,$C10),$D10),$E10)</f>
        <v>0</v>
      </c>
      <c r="U10" s="204">
        <f>IF(U$2&lt;=($B$2+$C$2+$D$2),IF(U$2&lt;=($B$2+$C$2),IF(U$2&lt;=$B$2,$B10,$C10),$D10),$E10)</f>
        <v>0</v>
      </c>
      <c r="V10" s="204">
        <f>IF(V$2&lt;=($B$2+$C$2+$D$2),IF(V$2&lt;=($B$2+$C$2),IF(V$2&lt;=$B$2,$B10,$C10),$D10),$E10)</f>
        <v>0</v>
      </c>
      <c r="W10" s="204">
        <f>IF(W$2&lt;=($B$2+$C$2+$D$2),IF(W$2&lt;=($B$2+$C$2),IF(W$2&lt;=$B$2,$B10,$C10),$D10),$E10)</f>
        <v>0</v>
      </c>
      <c r="X10" s="204">
        <f>IF(X$2&lt;=($B$2+$C$2+$D$2),IF(X$2&lt;=($B$2+$C$2),IF(X$2&lt;=$B$2,$B10,$C10),$D10),$E10)</f>
        <v>0</v>
      </c>
      <c r="Y10" s="204">
        <f>IF(Y$2&lt;=($B$2+$C$2+$D$2),IF(Y$2&lt;=($B$2+$C$2),IF(Y$2&lt;=$B$2,$B10,$C10),$D10),$E10)</f>
        <v>0</v>
      </c>
      <c r="Z10" s="204">
        <f>IF(Z$2&lt;=($B$2+$C$2+$D$2),IF(Z$2&lt;=($B$2+$C$2),IF(Z$2&lt;=$B$2,$B10,$C10),$D10),$E10)</f>
        <v>0</v>
      </c>
      <c r="AA10" s="204">
        <f>IF(AA$2&lt;=($B$2+$C$2+$D$2),IF(AA$2&lt;=($B$2+$C$2),IF(AA$2&lt;=$B$2,$B10,$C10),$D10),$E10)</f>
        <v>0</v>
      </c>
      <c r="AB10" s="204">
        <f>IF(AB$2&lt;=($B$2+$C$2+$D$2),IF(AB$2&lt;=($B$2+$C$2),IF(AB$2&lt;=$B$2,$B10,$C10),$D10),$E10)</f>
        <v>0</v>
      </c>
      <c r="AC10" s="204">
        <f>IF(AC$2&lt;=($B$2+$C$2+$D$2),IF(AC$2&lt;=($B$2+$C$2),IF(AC$2&lt;=$B$2,$B10,$C10),$D10),$E10)</f>
        <v>0</v>
      </c>
      <c r="AD10" s="204">
        <f>IF(AD$2&lt;=($B$2+$C$2+$D$2),IF(AD$2&lt;=($B$2+$C$2),IF(AD$2&lt;=$B$2,$B10,$C10),$D10),$E10)</f>
        <v>0</v>
      </c>
      <c r="AE10" s="204">
        <f>IF(AE$2&lt;=($B$2+$C$2+$D$2),IF(AE$2&lt;=($B$2+$C$2),IF(AE$2&lt;=$B$2,$B10,$C10),$D10),$E10)</f>
        <v>0</v>
      </c>
      <c r="AF10" s="204">
        <f>IF(AF$2&lt;=($B$2+$C$2+$D$2),IF(AF$2&lt;=($B$2+$C$2),IF(AF$2&lt;=$B$2,$B10,$C10),$D10),$E10)</f>
        <v>0</v>
      </c>
      <c r="AG10" s="204">
        <f>IF(AG$2&lt;=($B$2+$C$2+$D$2),IF(AG$2&lt;=($B$2+$C$2),IF(AG$2&lt;=$B$2,$B10,$C10),$D10),$E10)</f>
        <v>0</v>
      </c>
      <c r="AH10" s="204">
        <f>IF(AH$2&lt;=($B$2+$C$2+$D$2),IF(AH$2&lt;=($B$2+$C$2),IF(AH$2&lt;=$B$2,$B10,$C10),$D10),$E10)</f>
        <v>0</v>
      </c>
      <c r="AI10" s="204">
        <f>IF(AI$2&lt;=($B$2+$C$2+$D$2),IF(AI$2&lt;=($B$2+$C$2),IF(AI$2&lt;=$B$2,$B10,$C10),$D10),$E10)</f>
        <v>0</v>
      </c>
      <c r="AJ10" s="204">
        <f>IF(AJ$2&lt;=($B$2+$C$2+$D$2),IF(AJ$2&lt;=($B$2+$C$2),IF(AJ$2&lt;=$B$2,$B10,$C10),$D10),$E10)</f>
        <v>0</v>
      </c>
      <c r="AK10" s="204">
        <f>IF(AK$2&lt;=($B$2+$C$2+$D$2),IF(AK$2&lt;=($B$2+$C$2),IF(AK$2&lt;=$B$2,$B10,$C10),$D10),$E10)</f>
        <v>0</v>
      </c>
      <c r="AL10" s="204">
        <f>IF(AL$2&lt;=($B$2+$C$2+$D$2),IF(AL$2&lt;=($B$2+$C$2),IF(AL$2&lt;=$B$2,$B10,$C10),$D10),$E10)</f>
        <v>0</v>
      </c>
      <c r="AM10" s="204">
        <f>IF(AM$2&lt;=($B$2+$C$2+$D$2),IF(AM$2&lt;=($B$2+$C$2),IF(AM$2&lt;=$B$2,$B10,$C10),$D10),$E10)</f>
        <v>0</v>
      </c>
      <c r="AN10" s="204">
        <f>IF(AN$2&lt;=($B$2+$C$2+$D$2),IF(AN$2&lt;=($B$2+$C$2),IF(AN$2&lt;=$B$2,$B10,$C10),$D10),$E10)</f>
        <v>0</v>
      </c>
      <c r="AO10" s="204">
        <f>IF(AO$2&lt;=($B$2+$C$2+$D$2),IF(AO$2&lt;=($B$2+$C$2),IF(AO$2&lt;=$B$2,$B10,$C10),$D10),$E10)</f>
        <v>0</v>
      </c>
      <c r="AP10" s="204">
        <f>IF(AP$2&lt;=($B$2+$C$2+$D$2),IF(AP$2&lt;=($B$2+$C$2),IF(AP$2&lt;=$B$2,$B10,$C10),$D10),$E10)</f>
        <v>0</v>
      </c>
      <c r="AQ10" s="204">
        <f>IF(AQ$2&lt;=($B$2+$C$2+$D$2),IF(AQ$2&lt;=($B$2+$C$2),IF(AQ$2&lt;=$B$2,$B10,$C10),$D10),$E10)</f>
        <v>0</v>
      </c>
      <c r="AR10" s="204">
        <f>IF(AR$2&lt;=($B$2+$C$2+$D$2),IF(AR$2&lt;=($B$2+$C$2),IF(AR$2&lt;=$B$2,$B10,$C10),$D10),$E10)</f>
        <v>0</v>
      </c>
      <c r="AS10" s="204">
        <f>IF(AS$2&lt;=($B$2+$C$2+$D$2),IF(AS$2&lt;=($B$2+$C$2),IF(AS$2&lt;=$B$2,$B10,$C10),$D10),$E10)</f>
        <v>0</v>
      </c>
      <c r="AT10" s="204">
        <f>IF(AT$2&lt;=($B$2+$C$2+$D$2),IF(AT$2&lt;=($B$2+$C$2),IF(AT$2&lt;=$B$2,$B10,$C10),$D10),$E10)</f>
        <v>0</v>
      </c>
      <c r="AU10" s="204">
        <f>IF(AU$2&lt;=($B$2+$C$2+$D$2),IF(AU$2&lt;=($B$2+$C$2),IF(AU$2&lt;=$B$2,$B10,$C10),$D10),$E10)</f>
        <v>0</v>
      </c>
      <c r="AV10" s="204">
        <f>IF(AV$2&lt;=($B$2+$C$2+$D$2),IF(AV$2&lt;=($B$2+$C$2),IF(AV$2&lt;=$B$2,$B10,$C10),$D10),$E10)</f>
        <v>0</v>
      </c>
      <c r="AW10" s="204">
        <f>IF(AW$2&lt;=($B$2+$C$2+$D$2),IF(AW$2&lt;=($B$2+$C$2),IF(AW$2&lt;=$B$2,$B10,$C10),$D10),$E10)</f>
        <v>0</v>
      </c>
      <c r="AX10" s="204">
        <f>IF(AX$2&lt;=($B$2+$C$2+$D$2),IF(AX$2&lt;=($B$2+$C$2),IF(AX$2&lt;=$B$2,$B10,$C10),$D10),$E10)</f>
        <v>0</v>
      </c>
      <c r="AY10" s="204">
        <f>IF(AY$2&lt;=($B$2+$C$2+$D$2),IF(AY$2&lt;=($B$2+$C$2),IF(AY$2&lt;=$B$2,$B10,$C10),$D10),$E10)</f>
        <v>0</v>
      </c>
      <c r="AZ10" s="204">
        <f>IF(AZ$2&lt;=($B$2+$C$2+$D$2),IF(AZ$2&lt;=($B$2+$C$2),IF(AZ$2&lt;=$B$2,$B10,$C10),$D10),$E10)</f>
        <v>0</v>
      </c>
      <c r="BA10" s="204">
        <f>IF(BA$2&lt;=($B$2+$C$2+$D$2),IF(BA$2&lt;=($B$2+$C$2),IF(BA$2&lt;=$B$2,$B10,$C10),$D10),$E10)</f>
        <v>0</v>
      </c>
      <c r="BB10" s="204">
        <f>IF(BB$2&lt;=($B$2+$C$2+$D$2),IF(BB$2&lt;=($B$2+$C$2),IF(BB$2&lt;=$B$2,$B10,$C10),$D10),$E10)</f>
        <v>0</v>
      </c>
      <c r="BC10" s="204">
        <f>IF(BC$2&lt;=($B$2+$C$2+$D$2),IF(BC$2&lt;=($B$2+$C$2),IF(BC$2&lt;=$B$2,$B10,$C10),$D10),$E10)</f>
        <v>0</v>
      </c>
      <c r="BD10" s="204">
        <f>IF(BD$2&lt;=($B$2+$C$2+$D$2),IF(BD$2&lt;=($B$2+$C$2),IF(BD$2&lt;=$B$2,$B10,$C10),$D10),$E10)</f>
        <v>0</v>
      </c>
      <c r="BE10" s="204">
        <f>IF(BE$2&lt;=($B$2+$C$2+$D$2),IF(BE$2&lt;=($B$2+$C$2),IF(BE$2&lt;=$B$2,$B10,$C10),$D10),$E10)</f>
        <v>0</v>
      </c>
      <c r="BF10" s="204">
        <f>IF(BF$2&lt;=($B$2+$C$2+$D$2),IF(BF$2&lt;=($B$2+$C$2),IF(BF$2&lt;=$B$2,$B10,$C10),$D10),$E10)</f>
        <v>0</v>
      </c>
      <c r="BG10" s="204">
        <f>IF(BG$2&lt;=($B$2+$C$2+$D$2),IF(BG$2&lt;=($B$2+$C$2),IF(BG$2&lt;=$B$2,$B10,$C10),$D10),$E10)</f>
        <v>0</v>
      </c>
      <c r="BH10" s="204">
        <f>IF(BH$2&lt;=($B$2+$C$2+$D$2),IF(BH$2&lt;=($B$2+$C$2),IF(BH$2&lt;=$B$2,$B10,$C10),$D10),$E10)</f>
        <v>0</v>
      </c>
      <c r="BI10" s="204">
        <f>IF(BI$2&lt;=($B$2+$C$2+$D$2),IF(BI$2&lt;=($B$2+$C$2),IF(BI$2&lt;=$B$2,$B10,$C10),$D10),$E10)</f>
        <v>0</v>
      </c>
      <c r="BJ10" s="204">
        <f>IF(BJ$2&lt;=($B$2+$C$2+$D$2),IF(BJ$2&lt;=($B$2+$C$2),IF(BJ$2&lt;=$B$2,$B10,$C10),$D10),$E10)</f>
        <v>0</v>
      </c>
      <c r="BK10" s="204">
        <f>IF(BK$2&lt;=($B$2+$C$2+$D$2),IF(BK$2&lt;=($B$2+$C$2),IF(BK$2&lt;=$B$2,$B10,$C10),$D10),$E10)</f>
        <v>0</v>
      </c>
      <c r="BL10" s="204">
        <f>IF(BL$2&lt;=($B$2+$C$2+$D$2),IF(BL$2&lt;=($B$2+$C$2),IF(BL$2&lt;=$B$2,$B10,$C10),$D10),$E10)</f>
        <v>0</v>
      </c>
      <c r="BM10" s="204">
        <f>IF(BM$2&lt;=($B$2+$C$2+$D$2),IF(BM$2&lt;=($B$2+$C$2),IF(BM$2&lt;=$B$2,$B10,$C10),$D10),$E10)</f>
        <v>0</v>
      </c>
      <c r="BN10" s="204">
        <f>IF(BN$2&lt;=($B$2+$C$2+$D$2),IF(BN$2&lt;=($B$2+$C$2),IF(BN$2&lt;=$B$2,$B10,$C10),$D10),$E10)</f>
        <v>0</v>
      </c>
      <c r="BO10" s="204">
        <f>IF(BO$2&lt;=($B$2+$C$2+$D$2),IF(BO$2&lt;=($B$2+$C$2),IF(BO$2&lt;=$B$2,$B10,$C10),$D10),$E10)</f>
        <v>0</v>
      </c>
      <c r="BP10" s="204">
        <f>IF(BP$2&lt;=($B$2+$C$2+$D$2),IF(BP$2&lt;=($B$2+$C$2),IF(BP$2&lt;=$B$2,$B10,$C10),$D10),$E10)</f>
        <v>0</v>
      </c>
      <c r="BQ10" s="204">
        <f>IF(BQ$2&lt;=($B$2+$C$2+$D$2),IF(BQ$2&lt;=($B$2+$C$2),IF(BQ$2&lt;=$B$2,$B10,$C10),$D10),$E10)</f>
        <v>0</v>
      </c>
      <c r="BR10" s="204">
        <f>IF(BR$2&lt;=($B$2+$C$2+$D$2),IF(BR$2&lt;=($B$2+$C$2),IF(BR$2&lt;=$B$2,$B10,$C10),$D10),$E10)</f>
        <v>0</v>
      </c>
      <c r="BS10" s="204">
        <f>IF(BS$2&lt;=($B$2+$C$2+$D$2),IF(BS$2&lt;=($B$2+$C$2),IF(BS$2&lt;=$B$2,$B10,$C10),$D10),$E10)</f>
        <v>0</v>
      </c>
      <c r="BT10" s="204">
        <f>IF(BT$2&lt;=($B$2+$C$2+$D$2),IF(BT$2&lt;=($B$2+$C$2),IF(BT$2&lt;=$B$2,$B10,$C10),$D10),$E10)</f>
        <v>0</v>
      </c>
      <c r="BU10" s="204">
        <f>IF(BU$2&lt;=($B$2+$C$2+$D$2),IF(BU$2&lt;=($B$2+$C$2),IF(BU$2&lt;=$B$2,$B10,$C10),$D10),$E10)</f>
        <v>0</v>
      </c>
      <c r="BV10" s="204">
        <f>IF(BV$2&lt;=($B$2+$C$2+$D$2),IF(BV$2&lt;=($B$2+$C$2),IF(BV$2&lt;=$B$2,$B10,$C10),$D10),$E10)</f>
        <v>0</v>
      </c>
      <c r="BW10" s="204">
        <f>IF(BW$2&lt;=($B$2+$C$2+$D$2),IF(BW$2&lt;=($B$2+$C$2),IF(BW$2&lt;=$B$2,$B10,$C10),$D10),$E10)</f>
        <v>0</v>
      </c>
      <c r="BX10" s="204">
        <f>IF(BX$2&lt;=($B$2+$C$2+$D$2),IF(BX$2&lt;=($B$2+$C$2),IF(BX$2&lt;=$B$2,$B10,$C10),$D10),$E10)</f>
        <v>0</v>
      </c>
      <c r="BY10" s="204">
        <f>IF(BY$2&lt;=($B$2+$C$2+$D$2),IF(BY$2&lt;=($B$2+$C$2),IF(BY$2&lt;=$B$2,$B10,$C10),$D10),$E10)</f>
        <v>0</v>
      </c>
      <c r="BZ10" s="204">
        <f>IF(BZ$2&lt;=($B$2+$C$2+$D$2),IF(BZ$2&lt;=($B$2+$C$2),IF(BZ$2&lt;=$B$2,$B10,$C10),$D10),$E10)</f>
        <v>0</v>
      </c>
      <c r="CA10" s="204">
        <f>IF(CA$2&lt;=($B$2+$C$2+$D$2),IF(CA$2&lt;=($B$2+$C$2),IF(CA$2&lt;=$B$2,$B10,$C10),$D10),$E10)</f>
        <v>22925.714285714286</v>
      </c>
      <c r="CB10" s="204">
        <f>IF(CB$2&lt;=($B$2+$C$2+$D$2),IF(CB$2&lt;=($B$2+$C$2),IF(CB$2&lt;=$B$2,$B10,$C10),$D10),$E10)</f>
        <v>22925.714285714286</v>
      </c>
      <c r="CC10" s="204">
        <f>IF(CC$2&lt;=($B$2+$C$2+$D$2),IF(CC$2&lt;=($B$2+$C$2),IF(CC$2&lt;=$B$2,$B10,$C10),$D10),$E10)</f>
        <v>22925.714285714286</v>
      </c>
      <c r="CD10" s="204">
        <f>IF(CD$2&lt;=($B$2+$C$2+$D$2),IF(CD$2&lt;=($B$2+$C$2),IF(CD$2&lt;=$B$2,$B10,$C10),$D10),$E10)</f>
        <v>22925.714285714286</v>
      </c>
      <c r="CE10" s="204">
        <f>IF(CE$2&lt;=($B$2+$C$2+$D$2),IF(CE$2&lt;=($B$2+$C$2),IF(CE$2&lt;=$B$2,$B10,$C10),$D10),$E10)</f>
        <v>22925.714285714286</v>
      </c>
      <c r="CF10" s="204">
        <f>IF(CF$2&lt;=($B$2+$C$2+$D$2),IF(CF$2&lt;=($B$2+$C$2),IF(CF$2&lt;=$B$2,$B10,$C10),$D10),$E10)</f>
        <v>22925.714285714286</v>
      </c>
      <c r="CG10" s="204">
        <f>IF(CG$2&lt;=($B$2+$C$2+$D$2),IF(CG$2&lt;=($B$2+$C$2),IF(CG$2&lt;=$B$2,$B10,$C10),$D10),$E10)</f>
        <v>22925.714285714286</v>
      </c>
      <c r="CH10" s="204">
        <f>IF(CH$2&lt;=($B$2+$C$2+$D$2),IF(CH$2&lt;=($B$2+$C$2),IF(CH$2&lt;=$B$2,$B10,$C10),$D10),$E10)</f>
        <v>22925.714285714286</v>
      </c>
      <c r="CI10" s="204">
        <f>IF(CI$2&lt;=($B$2+$C$2+$D$2),IF(CI$2&lt;=($B$2+$C$2),IF(CI$2&lt;=$B$2,$B10,$C10),$D10),$E10)</f>
        <v>22925.714285714286</v>
      </c>
      <c r="CJ10" s="204">
        <f>IF(CJ$2&lt;=($B$2+$C$2+$D$2),IF(CJ$2&lt;=($B$2+$C$2),IF(CJ$2&lt;=$B$2,$B10,$C10),$D10),$E10)</f>
        <v>22925.714285714286</v>
      </c>
      <c r="CK10" s="204">
        <f>IF(CK$2&lt;=($B$2+$C$2+$D$2),IF(CK$2&lt;=($B$2+$C$2),IF(CK$2&lt;=$B$2,$B10,$C10),$D10),$E10)</f>
        <v>22925.714285714286</v>
      </c>
      <c r="CL10" s="204">
        <f>IF(CL$2&lt;=($B$2+$C$2+$D$2),IF(CL$2&lt;=($B$2+$C$2),IF(CL$2&lt;=$B$2,$B10,$C10),$D10),$E10)</f>
        <v>22925.714285714286</v>
      </c>
      <c r="CM10" s="204">
        <f>IF(CM$2&lt;=($B$2+$C$2+$D$2),IF(CM$2&lt;=($B$2+$C$2),IF(CM$2&lt;=$B$2,$B10,$C10),$D10),$E10)</f>
        <v>22925.714285714286</v>
      </c>
      <c r="CN10" s="204">
        <f>IF(CN$2&lt;=($B$2+$C$2+$D$2),IF(CN$2&lt;=($B$2+$C$2),IF(CN$2&lt;=$B$2,$B10,$C10),$D10),$E10)</f>
        <v>22925.714285714286</v>
      </c>
      <c r="CO10" s="204">
        <f>IF(CO$2&lt;=($B$2+$C$2+$D$2),IF(CO$2&lt;=($B$2+$C$2),IF(CO$2&lt;=$B$2,$B10,$C10),$D10),$E10)</f>
        <v>22925.714285714286</v>
      </c>
      <c r="CP10" s="204">
        <f>IF(CP$2&lt;=($B$2+$C$2+$D$2),IF(CP$2&lt;=($B$2+$C$2),IF(CP$2&lt;=$B$2,$B10,$C10),$D10),$E10)</f>
        <v>22925.714285714286</v>
      </c>
      <c r="CQ10" s="204">
        <f>IF(CQ$2&lt;=($B$2+$C$2+$D$2),IF(CQ$2&lt;=($B$2+$C$2),IF(CQ$2&lt;=$B$2,$B10,$C10),$D10),$E10)</f>
        <v>125485.7142857143</v>
      </c>
      <c r="CR10" s="204">
        <f>IF(CR$2&lt;=($B$2+$C$2+$D$2),IF(CR$2&lt;=($B$2+$C$2),IF(CR$2&lt;=$B$2,$B10,$C10),$D10),$E10)</f>
        <v>125485.7142857143</v>
      </c>
      <c r="CS10" s="204">
        <f>IF(CS$2&lt;=($B$2+$C$2+$D$2),IF(CS$2&lt;=($B$2+$C$2),IF(CS$2&lt;=$B$2,$B10,$C10),$D10),$E10)</f>
        <v>125485.7142857143</v>
      </c>
      <c r="CT10" s="204">
        <f>IF(CT$2&lt;=($B$2+$C$2+$D$2),IF(CT$2&lt;=($B$2+$C$2),IF(CT$2&lt;=$B$2,$B10,$C10),$D10),$E10)</f>
        <v>125485.7142857143</v>
      </c>
      <c r="CU10" s="204">
        <f>IF(CU$2&lt;=($B$2+$C$2+$D$2),IF(CU$2&lt;=($B$2+$C$2),IF(CU$2&lt;=$B$2,$B10,$C10),$D10),$E10)</f>
        <v>125485.7142857143</v>
      </c>
      <c r="CV10" s="204">
        <f>IF(CV$2&lt;=($B$2+$C$2+$D$2),IF(CV$2&lt;=($B$2+$C$2),IF(CV$2&lt;=$B$2,$B10,$C10),$D10),$E10)</f>
        <v>125485.7142857143</v>
      </c>
      <c r="CW10" s="204">
        <f>IF(CW$2&lt;=($B$2+$C$2+$D$2),IF(CW$2&lt;=($B$2+$C$2),IF(CW$2&lt;=$B$2,$B10,$C10),$D10),$E10)</f>
        <v>125485.7142857143</v>
      </c>
      <c r="CX10" s="204">
        <f>IF(CX$2&lt;=($B$2+$C$2+$D$2),IF(CX$2&lt;=($B$2+$C$2),IF(CX$2&lt;=$B$2,$B10,$C10),$D10),$E10)</f>
        <v>125485.7142857143</v>
      </c>
      <c r="CY10" s="204">
        <f>IF(CY$2&lt;=($B$2+$C$2+$D$2),IF(CY$2&lt;=($B$2+$C$2),IF(CY$2&lt;=$B$2,$B10,$C10),$D10),$E10)</f>
        <v>125485.7142857143</v>
      </c>
      <c r="CZ10" s="204">
        <f>IF(CZ$2&lt;=($B$2+$C$2+$D$2),IF(CZ$2&lt;=($B$2+$C$2),IF(CZ$2&lt;=$B$2,$B10,$C10),$D10),$E10)</f>
        <v>125485.7142857143</v>
      </c>
      <c r="DA10" s="204">
        <f>IF(DA$2&lt;=($B$2+$C$2+$D$2),IF(DA$2&lt;=($B$2+$C$2),IF(DA$2&lt;=$B$2,$B10,$C10),$D10),$E10)</f>
        <v>125485.7142857143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>IF(F$2&lt;=($B$2+$C$2+$D$2),IF(F$2&lt;=($B$2+$C$2),IF(F$2&lt;=$B$2,$B11,$C11),$D11),$E11)</f>
        <v>0</v>
      </c>
      <c r="G11" s="204">
        <f>IF(G$2&lt;=($B$2+$C$2+$D$2),IF(G$2&lt;=($B$2+$C$2),IF(G$2&lt;=$B$2,$B11,$C11),$D11),$E11)</f>
        <v>0</v>
      </c>
      <c r="H11" s="204">
        <f>IF(H$2&lt;=($B$2+$C$2+$D$2),IF(H$2&lt;=($B$2+$C$2),IF(H$2&lt;=$B$2,$B11,$C11),$D11),$E11)</f>
        <v>0</v>
      </c>
      <c r="I11" s="204">
        <f>IF(I$2&lt;=($B$2+$C$2+$D$2),IF(I$2&lt;=($B$2+$C$2),IF(I$2&lt;=$B$2,$B11,$C11),$D11),$E11)</f>
        <v>0</v>
      </c>
      <c r="J11" s="204">
        <f>IF(J$2&lt;=($B$2+$C$2+$D$2),IF(J$2&lt;=($B$2+$C$2),IF(J$2&lt;=$B$2,$B11,$C11),$D11),$E11)</f>
        <v>0</v>
      </c>
      <c r="K11" s="204">
        <f>IF(K$2&lt;=($B$2+$C$2+$D$2),IF(K$2&lt;=($B$2+$C$2),IF(K$2&lt;=$B$2,$B11,$C11),$D11),$E11)</f>
        <v>0</v>
      </c>
      <c r="L11" s="204">
        <f>IF(L$2&lt;=($B$2+$C$2+$D$2),IF(L$2&lt;=($B$2+$C$2),IF(L$2&lt;=$B$2,$B11,$C11),$D11),$E11)</f>
        <v>0</v>
      </c>
      <c r="M11" s="204">
        <f>IF(M$2&lt;=($B$2+$C$2+$D$2),IF(M$2&lt;=($B$2+$C$2),IF(M$2&lt;=$B$2,$B11,$C11),$D11),$E11)</f>
        <v>0</v>
      </c>
      <c r="N11" s="204">
        <f>IF(N$2&lt;=($B$2+$C$2+$D$2),IF(N$2&lt;=($B$2+$C$2),IF(N$2&lt;=$B$2,$B11,$C11),$D11),$E11)</f>
        <v>0</v>
      </c>
      <c r="O11" s="204">
        <f>IF(O$2&lt;=($B$2+$C$2+$D$2),IF(O$2&lt;=($B$2+$C$2),IF(O$2&lt;=$B$2,$B11,$C11),$D11),$E11)</f>
        <v>0</v>
      </c>
      <c r="P11" s="204">
        <f>IF(P$2&lt;=($B$2+$C$2+$D$2),IF(P$2&lt;=($B$2+$C$2),IF(P$2&lt;=$B$2,$B11,$C11),$D11),$E11)</f>
        <v>0</v>
      </c>
      <c r="Q11" s="204">
        <f>IF(Q$2&lt;=($B$2+$C$2+$D$2),IF(Q$2&lt;=($B$2+$C$2),IF(Q$2&lt;=$B$2,$B11,$C11),$D11),$E11)</f>
        <v>0</v>
      </c>
      <c r="R11" s="204">
        <f>IF(R$2&lt;=($B$2+$C$2+$D$2),IF(R$2&lt;=($B$2+$C$2),IF(R$2&lt;=$B$2,$B11,$C11),$D11),$E11)</f>
        <v>0</v>
      </c>
      <c r="S11" s="204">
        <f>IF(S$2&lt;=($B$2+$C$2+$D$2),IF(S$2&lt;=($B$2+$C$2),IF(S$2&lt;=$B$2,$B11,$C11),$D11),$E11)</f>
        <v>0</v>
      </c>
      <c r="T11" s="204">
        <f>IF(T$2&lt;=($B$2+$C$2+$D$2),IF(T$2&lt;=($B$2+$C$2),IF(T$2&lt;=$B$2,$B11,$C11),$D11),$E11)</f>
        <v>0</v>
      </c>
      <c r="U11" s="204">
        <f>IF(U$2&lt;=($B$2+$C$2+$D$2),IF(U$2&lt;=($B$2+$C$2),IF(U$2&lt;=$B$2,$B11,$C11),$D11),$E11)</f>
        <v>0</v>
      </c>
      <c r="V11" s="204">
        <f>IF(V$2&lt;=($B$2+$C$2+$D$2),IF(V$2&lt;=($B$2+$C$2),IF(V$2&lt;=$B$2,$B11,$C11),$D11),$E11)</f>
        <v>0</v>
      </c>
      <c r="W11" s="204">
        <f>IF(W$2&lt;=($B$2+$C$2+$D$2),IF(W$2&lt;=($B$2+$C$2),IF(W$2&lt;=$B$2,$B11,$C11),$D11),$E11)</f>
        <v>0</v>
      </c>
      <c r="X11" s="204">
        <f>IF(X$2&lt;=($B$2+$C$2+$D$2),IF(X$2&lt;=($B$2+$C$2),IF(X$2&lt;=$B$2,$B11,$C11),$D11),$E11)</f>
        <v>0</v>
      </c>
      <c r="Y11" s="204">
        <f>IF(Y$2&lt;=($B$2+$C$2+$D$2),IF(Y$2&lt;=($B$2+$C$2),IF(Y$2&lt;=$B$2,$B11,$C11),$D11),$E11)</f>
        <v>0</v>
      </c>
      <c r="Z11" s="204">
        <f>IF(Z$2&lt;=($B$2+$C$2+$D$2),IF(Z$2&lt;=($B$2+$C$2),IF(Z$2&lt;=$B$2,$B11,$C11),$D11),$E11)</f>
        <v>0</v>
      </c>
      <c r="AA11" s="204">
        <f>IF(AA$2&lt;=($B$2+$C$2+$D$2),IF(AA$2&lt;=($B$2+$C$2),IF(AA$2&lt;=$B$2,$B11,$C11),$D11),$E11)</f>
        <v>0</v>
      </c>
      <c r="AB11" s="204">
        <f>IF(AB$2&lt;=($B$2+$C$2+$D$2),IF(AB$2&lt;=($B$2+$C$2),IF(AB$2&lt;=$B$2,$B11,$C11),$D11),$E11)</f>
        <v>0</v>
      </c>
      <c r="AC11" s="204">
        <f>IF(AC$2&lt;=($B$2+$C$2+$D$2),IF(AC$2&lt;=($B$2+$C$2),IF(AC$2&lt;=$B$2,$B11,$C11),$D11),$E11)</f>
        <v>0</v>
      </c>
      <c r="AD11" s="204">
        <f>IF(AD$2&lt;=($B$2+$C$2+$D$2),IF(AD$2&lt;=($B$2+$C$2),IF(AD$2&lt;=$B$2,$B11,$C11),$D11),$E11)</f>
        <v>0</v>
      </c>
      <c r="AE11" s="204">
        <f>IF(AE$2&lt;=($B$2+$C$2+$D$2),IF(AE$2&lt;=($B$2+$C$2),IF(AE$2&lt;=$B$2,$B11,$C11),$D11),$E11)</f>
        <v>0</v>
      </c>
      <c r="AF11" s="204">
        <f>IF(AF$2&lt;=($B$2+$C$2+$D$2),IF(AF$2&lt;=($B$2+$C$2),IF(AF$2&lt;=$B$2,$B11,$C11),$D11),$E11)</f>
        <v>0</v>
      </c>
      <c r="AG11" s="204">
        <f>IF(AG$2&lt;=($B$2+$C$2+$D$2),IF(AG$2&lt;=($B$2+$C$2),IF(AG$2&lt;=$B$2,$B11,$C11),$D11),$E11)</f>
        <v>0</v>
      </c>
      <c r="AH11" s="204">
        <f>IF(AH$2&lt;=($B$2+$C$2+$D$2),IF(AH$2&lt;=($B$2+$C$2),IF(AH$2&lt;=$B$2,$B11,$C11),$D11),$E11)</f>
        <v>0</v>
      </c>
      <c r="AI11" s="204">
        <f>IF(AI$2&lt;=($B$2+$C$2+$D$2),IF(AI$2&lt;=($B$2+$C$2),IF(AI$2&lt;=$B$2,$B11,$C11),$D11),$E11)</f>
        <v>0</v>
      </c>
      <c r="AJ11" s="204">
        <f>IF(AJ$2&lt;=($B$2+$C$2+$D$2),IF(AJ$2&lt;=($B$2+$C$2),IF(AJ$2&lt;=$B$2,$B11,$C11),$D11),$E11)</f>
        <v>0</v>
      </c>
      <c r="AK11" s="204">
        <f>IF(AK$2&lt;=($B$2+$C$2+$D$2),IF(AK$2&lt;=($B$2+$C$2),IF(AK$2&lt;=$B$2,$B11,$C11),$D11),$E11)</f>
        <v>0</v>
      </c>
      <c r="AL11" s="204">
        <f>IF(AL$2&lt;=($B$2+$C$2+$D$2),IF(AL$2&lt;=($B$2+$C$2),IF(AL$2&lt;=$B$2,$B11,$C11),$D11),$E11)</f>
        <v>0</v>
      </c>
      <c r="AM11" s="204">
        <f>IF(AM$2&lt;=($B$2+$C$2+$D$2),IF(AM$2&lt;=($B$2+$C$2),IF(AM$2&lt;=$B$2,$B11,$C11),$D11),$E11)</f>
        <v>0</v>
      </c>
      <c r="AN11" s="204">
        <f>IF(AN$2&lt;=($B$2+$C$2+$D$2),IF(AN$2&lt;=($B$2+$C$2),IF(AN$2&lt;=$B$2,$B11,$C11),$D11),$E11)</f>
        <v>0</v>
      </c>
      <c r="AO11" s="204">
        <f>IF(AO$2&lt;=($B$2+$C$2+$D$2),IF(AO$2&lt;=($B$2+$C$2),IF(AO$2&lt;=$B$2,$B11,$C11),$D11),$E11)</f>
        <v>0</v>
      </c>
      <c r="AP11" s="204">
        <f>IF(AP$2&lt;=($B$2+$C$2+$D$2),IF(AP$2&lt;=($B$2+$C$2),IF(AP$2&lt;=$B$2,$B11,$C11),$D11),$E11)</f>
        <v>0</v>
      </c>
      <c r="AQ11" s="204">
        <f>IF(AQ$2&lt;=($B$2+$C$2+$D$2),IF(AQ$2&lt;=($B$2+$C$2),IF(AQ$2&lt;=$B$2,$B11,$C11),$D11),$E11)</f>
        <v>0</v>
      </c>
      <c r="AR11" s="204">
        <f>IF(AR$2&lt;=($B$2+$C$2+$D$2),IF(AR$2&lt;=($B$2+$C$2),IF(AR$2&lt;=$B$2,$B11,$C11),$D11),$E11)</f>
        <v>0</v>
      </c>
      <c r="AS11" s="204">
        <f>IF(AS$2&lt;=($B$2+$C$2+$D$2),IF(AS$2&lt;=($B$2+$C$2),IF(AS$2&lt;=$B$2,$B11,$C11),$D11),$E11)</f>
        <v>0</v>
      </c>
      <c r="AT11" s="204">
        <f>IF(AT$2&lt;=($B$2+$C$2+$D$2),IF(AT$2&lt;=($B$2+$C$2),IF(AT$2&lt;=$B$2,$B11,$C11),$D11),$E11)</f>
        <v>0</v>
      </c>
      <c r="AU11" s="204">
        <f>IF(AU$2&lt;=($B$2+$C$2+$D$2),IF(AU$2&lt;=($B$2+$C$2),IF(AU$2&lt;=$B$2,$B11,$C11),$D11),$E11)</f>
        <v>0</v>
      </c>
      <c r="AV11" s="204">
        <f>IF(AV$2&lt;=($B$2+$C$2+$D$2),IF(AV$2&lt;=($B$2+$C$2),IF(AV$2&lt;=$B$2,$B11,$C11),$D11),$E11)</f>
        <v>0</v>
      </c>
      <c r="AW11" s="204">
        <f>IF(AW$2&lt;=($B$2+$C$2+$D$2),IF(AW$2&lt;=($B$2+$C$2),IF(AW$2&lt;=$B$2,$B11,$C11),$D11),$E11)</f>
        <v>0</v>
      </c>
      <c r="AX11" s="204">
        <f>IF(AX$2&lt;=($B$2+$C$2+$D$2),IF(AX$2&lt;=($B$2+$C$2),IF(AX$2&lt;=$B$2,$B11,$C11),$D11),$E11)</f>
        <v>0</v>
      </c>
      <c r="AY11" s="204">
        <f>IF(AY$2&lt;=($B$2+$C$2+$D$2),IF(AY$2&lt;=($B$2+$C$2),IF(AY$2&lt;=$B$2,$B11,$C11),$D11),$E11)</f>
        <v>0</v>
      </c>
      <c r="AZ11" s="204">
        <f>IF(AZ$2&lt;=($B$2+$C$2+$D$2),IF(AZ$2&lt;=($B$2+$C$2),IF(AZ$2&lt;=$B$2,$B11,$C11),$D11),$E11)</f>
        <v>0</v>
      </c>
      <c r="BA11" s="204">
        <f>IF(BA$2&lt;=($B$2+$C$2+$D$2),IF(BA$2&lt;=($B$2+$C$2),IF(BA$2&lt;=$B$2,$B11,$C11),$D11),$E11)</f>
        <v>0</v>
      </c>
      <c r="BB11" s="204">
        <f>IF(BB$2&lt;=($B$2+$C$2+$D$2),IF(BB$2&lt;=($B$2+$C$2),IF(BB$2&lt;=$B$2,$B11,$C11),$D11),$E11)</f>
        <v>0</v>
      </c>
      <c r="BC11" s="204">
        <f>IF(BC$2&lt;=($B$2+$C$2+$D$2),IF(BC$2&lt;=($B$2+$C$2),IF(BC$2&lt;=$B$2,$B11,$C11),$D11),$E11)</f>
        <v>0</v>
      </c>
      <c r="BD11" s="204">
        <f>IF(BD$2&lt;=($B$2+$C$2+$D$2),IF(BD$2&lt;=($B$2+$C$2),IF(BD$2&lt;=$B$2,$B11,$C11),$D11),$E11)</f>
        <v>0</v>
      </c>
      <c r="BE11" s="204">
        <f>IF(BE$2&lt;=($B$2+$C$2+$D$2),IF(BE$2&lt;=($B$2+$C$2),IF(BE$2&lt;=$B$2,$B11,$C11),$D11),$E11)</f>
        <v>0</v>
      </c>
      <c r="BF11" s="204">
        <f>IF(BF$2&lt;=($B$2+$C$2+$D$2),IF(BF$2&lt;=($B$2+$C$2),IF(BF$2&lt;=$B$2,$B11,$C11),$D11),$E11)</f>
        <v>0</v>
      </c>
      <c r="BG11" s="204">
        <f>IF(BG$2&lt;=($B$2+$C$2+$D$2),IF(BG$2&lt;=($B$2+$C$2),IF(BG$2&lt;=$B$2,$B11,$C11),$D11),$E11)</f>
        <v>0</v>
      </c>
      <c r="BH11" s="204">
        <f>IF(BH$2&lt;=($B$2+$C$2+$D$2),IF(BH$2&lt;=($B$2+$C$2),IF(BH$2&lt;=$B$2,$B11,$C11),$D11),$E11)</f>
        <v>0</v>
      </c>
      <c r="BI11" s="204">
        <f>IF(BI$2&lt;=($B$2+$C$2+$D$2),IF(BI$2&lt;=($B$2+$C$2),IF(BI$2&lt;=$B$2,$B11,$C11),$D11),$E11)</f>
        <v>0</v>
      </c>
      <c r="BJ11" s="204">
        <f>IF(BJ$2&lt;=($B$2+$C$2+$D$2),IF(BJ$2&lt;=($B$2+$C$2),IF(BJ$2&lt;=$B$2,$B11,$C11),$D11),$E11)</f>
        <v>0</v>
      </c>
      <c r="BK11" s="204">
        <f>IF(BK$2&lt;=($B$2+$C$2+$D$2),IF(BK$2&lt;=($B$2+$C$2),IF(BK$2&lt;=$B$2,$B11,$C11),$D11),$E11)</f>
        <v>0</v>
      </c>
      <c r="BL11" s="204">
        <f>IF(BL$2&lt;=($B$2+$C$2+$D$2),IF(BL$2&lt;=($B$2+$C$2),IF(BL$2&lt;=$B$2,$B11,$C11),$D11),$E11)</f>
        <v>0</v>
      </c>
      <c r="BM11" s="204">
        <f>IF(BM$2&lt;=($B$2+$C$2+$D$2),IF(BM$2&lt;=($B$2+$C$2),IF(BM$2&lt;=$B$2,$B11,$C11),$D11),$E11)</f>
        <v>0</v>
      </c>
      <c r="BN11" s="204">
        <f>IF(BN$2&lt;=($B$2+$C$2+$D$2),IF(BN$2&lt;=($B$2+$C$2),IF(BN$2&lt;=$B$2,$B11,$C11),$D11),$E11)</f>
        <v>0</v>
      </c>
      <c r="BO11" s="204">
        <f>IF(BO$2&lt;=($B$2+$C$2+$D$2),IF(BO$2&lt;=($B$2+$C$2),IF(BO$2&lt;=$B$2,$B11,$C11),$D11),$E11)</f>
        <v>0</v>
      </c>
      <c r="BP11" s="204">
        <f>IF(BP$2&lt;=($B$2+$C$2+$D$2),IF(BP$2&lt;=($B$2+$C$2),IF(BP$2&lt;=$B$2,$B11,$C11),$D11),$E11)</f>
        <v>0</v>
      </c>
      <c r="BQ11" s="204">
        <f>IF(BQ$2&lt;=($B$2+$C$2+$D$2),IF(BQ$2&lt;=($B$2+$C$2),IF(BQ$2&lt;=$B$2,$B11,$C11),$D11),$E11)</f>
        <v>0</v>
      </c>
      <c r="BR11" s="204">
        <f>IF(BR$2&lt;=($B$2+$C$2+$D$2),IF(BR$2&lt;=($B$2+$C$2),IF(BR$2&lt;=$B$2,$B11,$C11),$D11),$E11)</f>
        <v>0</v>
      </c>
      <c r="BS11" s="204">
        <f>IF(BS$2&lt;=($B$2+$C$2+$D$2),IF(BS$2&lt;=($B$2+$C$2),IF(BS$2&lt;=$B$2,$B11,$C11),$D11),$E11)</f>
        <v>0</v>
      </c>
      <c r="BT11" s="204">
        <f>IF(BT$2&lt;=($B$2+$C$2+$D$2),IF(BT$2&lt;=($B$2+$C$2),IF(BT$2&lt;=$B$2,$B11,$C11),$D11),$E11)</f>
        <v>0</v>
      </c>
      <c r="BU11" s="204">
        <f>IF(BU$2&lt;=($B$2+$C$2+$D$2),IF(BU$2&lt;=($B$2+$C$2),IF(BU$2&lt;=$B$2,$B11,$C11),$D11),$E11)</f>
        <v>0</v>
      </c>
      <c r="BV11" s="204">
        <f>IF(BV$2&lt;=($B$2+$C$2+$D$2),IF(BV$2&lt;=($B$2+$C$2),IF(BV$2&lt;=$B$2,$B11,$C11),$D11),$E11)</f>
        <v>0</v>
      </c>
      <c r="BW11" s="204">
        <f>IF(BW$2&lt;=($B$2+$C$2+$D$2),IF(BW$2&lt;=($B$2+$C$2),IF(BW$2&lt;=$B$2,$B11,$C11),$D11),$E11)</f>
        <v>0</v>
      </c>
      <c r="BX11" s="204">
        <f>IF(BX$2&lt;=($B$2+$C$2+$D$2),IF(BX$2&lt;=($B$2+$C$2),IF(BX$2&lt;=$B$2,$B11,$C11),$D11),$E11)</f>
        <v>0</v>
      </c>
      <c r="BY11" s="204">
        <f>IF(BY$2&lt;=($B$2+$C$2+$D$2),IF(BY$2&lt;=($B$2+$C$2),IF(BY$2&lt;=$B$2,$B11,$C11),$D11),$E11)</f>
        <v>0</v>
      </c>
      <c r="BZ11" s="204">
        <f>IF(BZ$2&lt;=($B$2+$C$2+$D$2),IF(BZ$2&lt;=($B$2+$C$2),IF(BZ$2&lt;=$B$2,$B11,$C11),$D11),$E11)</f>
        <v>0</v>
      </c>
      <c r="CA11" s="204">
        <f>IF(CA$2&lt;=($B$2+$C$2+$D$2),IF(CA$2&lt;=($B$2+$C$2),IF(CA$2&lt;=$B$2,$B11,$C11),$D11),$E11)</f>
        <v>0</v>
      </c>
      <c r="CB11" s="204">
        <f>IF(CB$2&lt;=($B$2+$C$2+$D$2),IF(CB$2&lt;=($B$2+$C$2),IF(CB$2&lt;=$B$2,$B11,$C11),$D11),$E11)</f>
        <v>0</v>
      </c>
      <c r="CC11" s="204">
        <f>IF(CC$2&lt;=($B$2+$C$2+$D$2),IF(CC$2&lt;=($B$2+$C$2),IF(CC$2&lt;=$B$2,$B11,$C11),$D11),$E11)</f>
        <v>0</v>
      </c>
      <c r="CD11" s="204">
        <f>IF(CD$2&lt;=($B$2+$C$2+$D$2),IF(CD$2&lt;=($B$2+$C$2),IF(CD$2&lt;=$B$2,$B11,$C11),$D11),$E11)</f>
        <v>0</v>
      </c>
      <c r="CE11" s="204">
        <f>IF(CE$2&lt;=($B$2+$C$2+$D$2),IF(CE$2&lt;=($B$2+$C$2),IF(CE$2&lt;=$B$2,$B11,$C11),$D11),$E11)</f>
        <v>0</v>
      </c>
      <c r="CF11" s="204">
        <f>IF(CF$2&lt;=($B$2+$C$2+$D$2),IF(CF$2&lt;=($B$2+$C$2),IF(CF$2&lt;=$B$2,$B11,$C11),$D11),$E11)</f>
        <v>0</v>
      </c>
      <c r="CG11" s="204">
        <f>IF(CG$2&lt;=($B$2+$C$2+$D$2),IF(CG$2&lt;=($B$2+$C$2),IF(CG$2&lt;=$B$2,$B11,$C11),$D11),$E11)</f>
        <v>0</v>
      </c>
      <c r="CH11" s="204">
        <f>IF(CH$2&lt;=($B$2+$C$2+$D$2),IF(CH$2&lt;=($B$2+$C$2),IF(CH$2&lt;=$B$2,$B11,$C11),$D11),$E11)</f>
        <v>0</v>
      </c>
      <c r="CI11" s="204">
        <f>IF(CI$2&lt;=($B$2+$C$2+$D$2),IF(CI$2&lt;=($B$2+$C$2),IF(CI$2&lt;=$B$2,$B11,$C11),$D11),$E11)</f>
        <v>0</v>
      </c>
      <c r="CJ11" s="204">
        <f>IF(CJ$2&lt;=($B$2+$C$2+$D$2),IF(CJ$2&lt;=($B$2+$C$2),IF(CJ$2&lt;=$B$2,$B11,$C11),$D11),$E11)</f>
        <v>0</v>
      </c>
      <c r="CK11" s="204">
        <f>IF(CK$2&lt;=($B$2+$C$2+$D$2),IF(CK$2&lt;=($B$2+$C$2),IF(CK$2&lt;=$B$2,$B11,$C11),$D11),$E11)</f>
        <v>0</v>
      </c>
      <c r="CL11" s="204">
        <f>IF(CL$2&lt;=($B$2+$C$2+$D$2),IF(CL$2&lt;=($B$2+$C$2),IF(CL$2&lt;=$B$2,$B11,$C11),$D11),$E11)</f>
        <v>0</v>
      </c>
      <c r="CM11" s="204">
        <f>IF(CM$2&lt;=($B$2+$C$2+$D$2),IF(CM$2&lt;=($B$2+$C$2),IF(CM$2&lt;=$B$2,$B11,$C11),$D11),$E11)</f>
        <v>0</v>
      </c>
      <c r="CN11" s="204">
        <f>IF(CN$2&lt;=($B$2+$C$2+$D$2),IF(CN$2&lt;=($B$2+$C$2),IF(CN$2&lt;=$B$2,$B11,$C11),$D11),$E11)</f>
        <v>0</v>
      </c>
      <c r="CO11" s="204">
        <f>IF(CO$2&lt;=($B$2+$C$2+$D$2),IF(CO$2&lt;=($B$2+$C$2),IF(CO$2&lt;=$B$2,$B11,$C11),$D11),$E11)</f>
        <v>0</v>
      </c>
      <c r="CP11" s="204">
        <f>IF(CP$2&lt;=($B$2+$C$2+$D$2),IF(CP$2&lt;=($B$2+$C$2),IF(CP$2&lt;=$B$2,$B11,$C11),$D11),$E11)</f>
        <v>0</v>
      </c>
      <c r="CQ11" s="204">
        <f>IF(CQ$2&lt;=($B$2+$C$2+$D$2),IF(CQ$2&lt;=($B$2+$C$2),IF(CQ$2&lt;=$B$2,$B11,$C11),$D11),$E11)</f>
        <v>0</v>
      </c>
      <c r="CR11" s="204">
        <f>IF(CR$2&lt;=($B$2+$C$2+$D$2),IF(CR$2&lt;=($B$2+$C$2),IF(CR$2&lt;=$B$2,$B11,$C11),$D11),$E11)</f>
        <v>0</v>
      </c>
      <c r="CS11" s="204">
        <f>IF(CS$2&lt;=($B$2+$C$2+$D$2),IF(CS$2&lt;=($B$2+$C$2),IF(CS$2&lt;=$B$2,$B11,$C11),$D11),$E11)</f>
        <v>0</v>
      </c>
      <c r="CT11" s="204">
        <f>IF(CT$2&lt;=($B$2+$C$2+$D$2),IF(CT$2&lt;=($B$2+$C$2),IF(CT$2&lt;=$B$2,$B11,$C11),$D11),$E11)</f>
        <v>0</v>
      </c>
      <c r="CU11" s="204">
        <f>IF(CU$2&lt;=($B$2+$C$2+$D$2),IF(CU$2&lt;=($B$2+$C$2),IF(CU$2&lt;=$B$2,$B11,$C11),$D11),$E11)</f>
        <v>0</v>
      </c>
      <c r="CV11" s="204">
        <f>IF(CV$2&lt;=($B$2+$C$2+$D$2),IF(CV$2&lt;=($B$2+$C$2),IF(CV$2&lt;=$B$2,$B11,$C11),$D11),$E11)</f>
        <v>0</v>
      </c>
      <c r="CW11" s="204">
        <f>IF(CW$2&lt;=($B$2+$C$2+$D$2),IF(CW$2&lt;=($B$2+$C$2),IF(CW$2&lt;=$B$2,$B11,$C11),$D11),$E11)</f>
        <v>0</v>
      </c>
      <c r="CX11" s="204">
        <f>IF(CX$2&lt;=($B$2+$C$2+$D$2),IF(CX$2&lt;=($B$2+$C$2),IF(CX$2&lt;=$B$2,$B11,$C11),$D11),$E11)</f>
        <v>0</v>
      </c>
      <c r="CY11" s="204">
        <f>IF(CY$2&lt;=($B$2+$C$2+$D$2),IF(CY$2&lt;=($B$2+$C$2),IF(CY$2&lt;=$B$2,$B11,$C11),$D11),$E11)</f>
        <v>0</v>
      </c>
      <c r="CZ11" s="204">
        <f>IF(CZ$2&lt;=($B$2+$C$2+$D$2),IF(CZ$2&lt;=($B$2+$C$2),IF(CZ$2&lt;=$B$2,$B11,$C11),$D11),$E11)</f>
        <v>0</v>
      </c>
      <c r="DA11" s="204">
        <f>IF(DA$2&lt;=($B$2+$C$2+$D$2),IF(DA$2&lt;=($B$2+$C$2),IF(DA$2&lt;=$B$2,$B11,$C11),$D11),$E11)</f>
        <v>0</v>
      </c>
      <c r="DB11" s="204"/>
    </row>
    <row r="12" spans="1:106">
      <c r="A12" s="201" t="str">
        <f>Income!A82</f>
        <v>Small business/petty trading</v>
      </c>
      <c r="B12" s="203">
        <f>Income!B82</f>
        <v>1280</v>
      </c>
      <c r="C12" s="203">
        <f>Income!C82</f>
        <v>933.33333333333337</v>
      </c>
      <c r="D12" s="203">
        <f>Income!D82</f>
        <v>0</v>
      </c>
      <c r="E12" s="203">
        <f>Income!E82</f>
        <v>49542.857142857145</v>
      </c>
      <c r="F12" s="204">
        <f>IF(F$2&lt;=($B$2+$C$2+$D$2),IF(F$2&lt;=($B$2+$C$2),IF(F$2&lt;=$B$2,$B12,$C12),$D12),$E12)</f>
        <v>1280</v>
      </c>
      <c r="G12" s="204">
        <f>IF(G$2&lt;=($B$2+$C$2+$D$2),IF(G$2&lt;=($B$2+$C$2),IF(G$2&lt;=$B$2,$B12,$C12),$D12),$E12)</f>
        <v>1280</v>
      </c>
      <c r="H12" s="204">
        <f>IF(H$2&lt;=($B$2+$C$2+$D$2),IF(H$2&lt;=($B$2+$C$2),IF(H$2&lt;=$B$2,$B12,$C12),$D12),$E12)</f>
        <v>1280</v>
      </c>
      <c r="I12" s="204">
        <f>IF(I$2&lt;=($B$2+$C$2+$D$2),IF(I$2&lt;=($B$2+$C$2),IF(I$2&lt;=$B$2,$B12,$C12),$D12),$E12)</f>
        <v>1280</v>
      </c>
      <c r="J12" s="204">
        <f>IF(J$2&lt;=($B$2+$C$2+$D$2),IF(J$2&lt;=($B$2+$C$2),IF(J$2&lt;=$B$2,$B12,$C12),$D12),$E12)</f>
        <v>1280</v>
      </c>
      <c r="K12" s="204">
        <f>IF(K$2&lt;=($B$2+$C$2+$D$2),IF(K$2&lt;=($B$2+$C$2),IF(K$2&lt;=$B$2,$B12,$C12),$D12),$E12)</f>
        <v>1280</v>
      </c>
      <c r="L12" s="204">
        <f>IF(L$2&lt;=($B$2+$C$2+$D$2),IF(L$2&lt;=($B$2+$C$2),IF(L$2&lt;=$B$2,$B12,$C12),$D12),$E12)</f>
        <v>1280</v>
      </c>
      <c r="M12" s="204">
        <f>IF(M$2&lt;=($B$2+$C$2+$D$2),IF(M$2&lt;=($B$2+$C$2),IF(M$2&lt;=$B$2,$B12,$C12),$D12),$E12)</f>
        <v>1280</v>
      </c>
      <c r="N12" s="204">
        <f>IF(N$2&lt;=($B$2+$C$2+$D$2),IF(N$2&lt;=($B$2+$C$2),IF(N$2&lt;=$B$2,$B12,$C12),$D12),$E12)</f>
        <v>1280</v>
      </c>
      <c r="O12" s="204">
        <f>IF(O$2&lt;=($B$2+$C$2+$D$2),IF(O$2&lt;=($B$2+$C$2),IF(O$2&lt;=$B$2,$B12,$C12),$D12),$E12)</f>
        <v>1280</v>
      </c>
      <c r="P12" s="204">
        <f>IF(P$2&lt;=($B$2+$C$2+$D$2),IF(P$2&lt;=($B$2+$C$2),IF(P$2&lt;=$B$2,$B12,$C12),$D12),$E12)</f>
        <v>1280</v>
      </c>
      <c r="Q12" s="204">
        <f>IF(Q$2&lt;=($B$2+$C$2+$D$2),IF(Q$2&lt;=($B$2+$C$2),IF(Q$2&lt;=$B$2,$B12,$C12),$D12),$E12)</f>
        <v>1280</v>
      </c>
      <c r="R12" s="204">
        <f>IF(R$2&lt;=($B$2+$C$2+$D$2),IF(R$2&lt;=($B$2+$C$2),IF(R$2&lt;=$B$2,$B12,$C12),$D12),$E12)</f>
        <v>1280</v>
      </c>
      <c r="S12" s="204">
        <f>IF(S$2&lt;=($B$2+$C$2+$D$2),IF(S$2&lt;=($B$2+$C$2),IF(S$2&lt;=$B$2,$B12,$C12),$D12),$E12)</f>
        <v>1280</v>
      </c>
      <c r="T12" s="204">
        <f>IF(T$2&lt;=($B$2+$C$2+$D$2),IF(T$2&lt;=($B$2+$C$2),IF(T$2&lt;=$B$2,$B12,$C12),$D12),$E12)</f>
        <v>1280</v>
      </c>
      <c r="U12" s="204">
        <f>IF(U$2&lt;=($B$2+$C$2+$D$2),IF(U$2&lt;=($B$2+$C$2),IF(U$2&lt;=$B$2,$B12,$C12),$D12),$E12)</f>
        <v>1280</v>
      </c>
      <c r="V12" s="204">
        <f>IF(V$2&lt;=($B$2+$C$2+$D$2),IF(V$2&lt;=($B$2+$C$2),IF(V$2&lt;=$B$2,$B12,$C12),$D12),$E12)</f>
        <v>1280</v>
      </c>
      <c r="W12" s="204">
        <f>IF(W$2&lt;=($B$2+$C$2+$D$2),IF(W$2&lt;=($B$2+$C$2),IF(W$2&lt;=$B$2,$B12,$C12),$D12),$E12)</f>
        <v>1280</v>
      </c>
      <c r="X12" s="204">
        <f>IF(X$2&lt;=($B$2+$C$2+$D$2),IF(X$2&lt;=($B$2+$C$2),IF(X$2&lt;=$B$2,$B12,$C12),$D12),$E12)</f>
        <v>1280</v>
      </c>
      <c r="Y12" s="204">
        <f>IF(Y$2&lt;=($B$2+$C$2+$D$2),IF(Y$2&lt;=($B$2+$C$2),IF(Y$2&lt;=$B$2,$B12,$C12),$D12),$E12)</f>
        <v>1280</v>
      </c>
      <c r="Z12" s="204">
        <f>IF(Z$2&lt;=($B$2+$C$2+$D$2),IF(Z$2&lt;=($B$2+$C$2),IF(Z$2&lt;=$B$2,$B12,$C12),$D12),$E12)</f>
        <v>1280</v>
      </c>
      <c r="AA12" s="204">
        <f>IF(AA$2&lt;=($B$2+$C$2+$D$2),IF(AA$2&lt;=($B$2+$C$2),IF(AA$2&lt;=$B$2,$B12,$C12),$D12),$E12)</f>
        <v>1280</v>
      </c>
      <c r="AB12" s="204">
        <f>IF(AB$2&lt;=($B$2+$C$2+$D$2),IF(AB$2&lt;=($B$2+$C$2),IF(AB$2&lt;=$B$2,$B12,$C12),$D12),$E12)</f>
        <v>1280</v>
      </c>
      <c r="AC12" s="204">
        <f>IF(AC$2&lt;=($B$2+$C$2+$D$2),IF(AC$2&lt;=($B$2+$C$2),IF(AC$2&lt;=$B$2,$B12,$C12),$D12),$E12)</f>
        <v>1280</v>
      </c>
      <c r="AD12" s="204">
        <f>IF(AD$2&lt;=($B$2+$C$2+$D$2),IF(AD$2&lt;=($B$2+$C$2),IF(AD$2&lt;=$B$2,$B12,$C12),$D12),$E12)</f>
        <v>1280</v>
      </c>
      <c r="AE12" s="204">
        <f>IF(AE$2&lt;=($B$2+$C$2+$D$2),IF(AE$2&lt;=($B$2+$C$2),IF(AE$2&lt;=$B$2,$B12,$C12),$D12),$E12)</f>
        <v>1280</v>
      </c>
      <c r="AF12" s="204">
        <f>IF(AF$2&lt;=($B$2+$C$2+$D$2),IF(AF$2&lt;=($B$2+$C$2),IF(AF$2&lt;=$B$2,$B12,$C12),$D12),$E12)</f>
        <v>1280</v>
      </c>
      <c r="AG12" s="204">
        <f>IF(AG$2&lt;=($B$2+$C$2+$D$2),IF(AG$2&lt;=($B$2+$C$2),IF(AG$2&lt;=$B$2,$B12,$C12),$D12),$E12)</f>
        <v>1280</v>
      </c>
      <c r="AH12" s="204">
        <f>IF(AH$2&lt;=($B$2+$C$2+$D$2),IF(AH$2&lt;=($B$2+$C$2),IF(AH$2&lt;=$B$2,$B12,$C12),$D12),$E12)</f>
        <v>1280</v>
      </c>
      <c r="AI12" s="204">
        <f>IF(AI$2&lt;=($B$2+$C$2+$D$2),IF(AI$2&lt;=($B$2+$C$2),IF(AI$2&lt;=$B$2,$B12,$C12),$D12),$E12)</f>
        <v>1280</v>
      </c>
      <c r="AJ12" s="204">
        <f>IF(AJ$2&lt;=($B$2+$C$2+$D$2),IF(AJ$2&lt;=($B$2+$C$2),IF(AJ$2&lt;=$B$2,$B12,$C12),$D12),$E12)</f>
        <v>1280</v>
      </c>
      <c r="AK12" s="204">
        <f>IF(AK$2&lt;=($B$2+$C$2+$D$2),IF(AK$2&lt;=($B$2+$C$2),IF(AK$2&lt;=$B$2,$B12,$C12),$D12),$E12)</f>
        <v>1280</v>
      </c>
      <c r="AL12" s="204">
        <f>IF(AL$2&lt;=($B$2+$C$2+$D$2),IF(AL$2&lt;=($B$2+$C$2),IF(AL$2&lt;=$B$2,$B12,$C12),$D12),$E12)</f>
        <v>1280</v>
      </c>
      <c r="AM12" s="204">
        <f>IF(AM$2&lt;=($B$2+$C$2+$D$2),IF(AM$2&lt;=($B$2+$C$2),IF(AM$2&lt;=$B$2,$B12,$C12),$D12),$E12)</f>
        <v>1280</v>
      </c>
      <c r="AN12" s="204">
        <f>IF(AN$2&lt;=($B$2+$C$2+$D$2),IF(AN$2&lt;=($B$2+$C$2),IF(AN$2&lt;=$B$2,$B12,$C12),$D12),$E12)</f>
        <v>1280</v>
      </c>
      <c r="AO12" s="204">
        <f>IF(AO$2&lt;=($B$2+$C$2+$D$2),IF(AO$2&lt;=($B$2+$C$2),IF(AO$2&lt;=$B$2,$B12,$C12),$D12),$E12)</f>
        <v>1280</v>
      </c>
      <c r="AP12" s="204">
        <f>IF(AP$2&lt;=($B$2+$C$2+$D$2),IF(AP$2&lt;=($B$2+$C$2),IF(AP$2&lt;=$B$2,$B12,$C12),$D12),$E12)</f>
        <v>1280</v>
      </c>
      <c r="AQ12" s="204">
        <f>IF(AQ$2&lt;=($B$2+$C$2+$D$2),IF(AQ$2&lt;=($B$2+$C$2),IF(AQ$2&lt;=$B$2,$B12,$C12),$D12),$E12)</f>
        <v>1280</v>
      </c>
      <c r="AR12" s="204">
        <f>IF(AR$2&lt;=($B$2+$C$2+$D$2),IF(AR$2&lt;=($B$2+$C$2),IF(AR$2&lt;=$B$2,$B12,$C12),$D12),$E12)</f>
        <v>1280</v>
      </c>
      <c r="AS12" s="204">
        <f>IF(AS$2&lt;=($B$2+$C$2+$D$2),IF(AS$2&lt;=($B$2+$C$2),IF(AS$2&lt;=$B$2,$B12,$C12),$D12),$E12)</f>
        <v>933.33333333333337</v>
      </c>
      <c r="AT12" s="204">
        <f>IF(AT$2&lt;=($B$2+$C$2+$D$2),IF(AT$2&lt;=($B$2+$C$2),IF(AT$2&lt;=$B$2,$B12,$C12),$D12),$E12)</f>
        <v>933.33333333333337</v>
      </c>
      <c r="AU12" s="204">
        <f>IF(AU$2&lt;=($B$2+$C$2+$D$2),IF(AU$2&lt;=($B$2+$C$2),IF(AU$2&lt;=$B$2,$B12,$C12),$D12),$E12)</f>
        <v>933.33333333333337</v>
      </c>
      <c r="AV12" s="204">
        <f>IF(AV$2&lt;=($B$2+$C$2+$D$2),IF(AV$2&lt;=($B$2+$C$2),IF(AV$2&lt;=$B$2,$B12,$C12),$D12),$E12)</f>
        <v>933.33333333333337</v>
      </c>
      <c r="AW12" s="204">
        <f>IF(AW$2&lt;=($B$2+$C$2+$D$2),IF(AW$2&lt;=($B$2+$C$2),IF(AW$2&lt;=$B$2,$B12,$C12),$D12),$E12)</f>
        <v>933.33333333333337</v>
      </c>
      <c r="AX12" s="204">
        <f>IF(AX$2&lt;=($B$2+$C$2+$D$2),IF(AX$2&lt;=($B$2+$C$2),IF(AX$2&lt;=$B$2,$B12,$C12),$D12),$E12)</f>
        <v>933.33333333333337</v>
      </c>
      <c r="AY12" s="204">
        <f>IF(AY$2&lt;=($B$2+$C$2+$D$2),IF(AY$2&lt;=($B$2+$C$2),IF(AY$2&lt;=$B$2,$B12,$C12),$D12),$E12)</f>
        <v>933.33333333333337</v>
      </c>
      <c r="AZ12" s="204">
        <f>IF(AZ$2&lt;=($B$2+$C$2+$D$2),IF(AZ$2&lt;=($B$2+$C$2),IF(AZ$2&lt;=$B$2,$B12,$C12),$D12),$E12)</f>
        <v>933.33333333333337</v>
      </c>
      <c r="BA12" s="204">
        <f>IF(BA$2&lt;=($B$2+$C$2+$D$2),IF(BA$2&lt;=($B$2+$C$2),IF(BA$2&lt;=$B$2,$B12,$C12),$D12),$E12)</f>
        <v>933.33333333333337</v>
      </c>
      <c r="BB12" s="204">
        <f>IF(BB$2&lt;=($B$2+$C$2+$D$2),IF(BB$2&lt;=($B$2+$C$2),IF(BB$2&lt;=$B$2,$B12,$C12),$D12),$E12)</f>
        <v>933.33333333333337</v>
      </c>
      <c r="BC12" s="204">
        <f>IF(BC$2&lt;=($B$2+$C$2+$D$2),IF(BC$2&lt;=($B$2+$C$2),IF(BC$2&lt;=$B$2,$B12,$C12),$D12),$E12)</f>
        <v>933.33333333333337</v>
      </c>
      <c r="BD12" s="204">
        <f>IF(BD$2&lt;=($B$2+$C$2+$D$2),IF(BD$2&lt;=($B$2+$C$2),IF(BD$2&lt;=$B$2,$B12,$C12),$D12),$E12)</f>
        <v>933.33333333333337</v>
      </c>
      <c r="BE12" s="204">
        <f>IF(BE$2&lt;=($B$2+$C$2+$D$2),IF(BE$2&lt;=($B$2+$C$2),IF(BE$2&lt;=$B$2,$B12,$C12),$D12),$E12)</f>
        <v>933.33333333333337</v>
      </c>
      <c r="BF12" s="204">
        <f>IF(BF$2&lt;=($B$2+$C$2+$D$2),IF(BF$2&lt;=($B$2+$C$2),IF(BF$2&lt;=$B$2,$B12,$C12),$D12),$E12)</f>
        <v>933.33333333333337</v>
      </c>
      <c r="BG12" s="204">
        <f>IF(BG$2&lt;=($B$2+$C$2+$D$2),IF(BG$2&lt;=($B$2+$C$2),IF(BG$2&lt;=$B$2,$B12,$C12),$D12),$E12)</f>
        <v>933.33333333333337</v>
      </c>
      <c r="BH12" s="204">
        <f>IF(BH$2&lt;=($B$2+$C$2+$D$2),IF(BH$2&lt;=($B$2+$C$2),IF(BH$2&lt;=$B$2,$B12,$C12),$D12),$E12)</f>
        <v>933.33333333333337</v>
      </c>
      <c r="BI12" s="204">
        <f>IF(BI$2&lt;=($B$2+$C$2+$D$2),IF(BI$2&lt;=($B$2+$C$2),IF(BI$2&lt;=$B$2,$B12,$C12),$D12),$E12)</f>
        <v>933.33333333333337</v>
      </c>
      <c r="BJ12" s="204">
        <f>IF(BJ$2&lt;=($B$2+$C$2+$D$2),IF(BJ$2&lt;=($B$2+$C$2),IF(BJ$2&lt;=$B$2,$B12,$C12),$D12),$E12)</f>
        <v>933.33333333333337</v>
      </c>
      <c r="BK12" s="204">
        <f>IF(BK$2&lt;=($B$2+$C$2+$D$2),IF(BK$2&lt;=($B$2+$C$2),IF(BK$2&lt;=$B$2,$B12,$C12),$D12),$E12)</f>
        <v>933.33333333333337</v>
      </c>
      <c r="BL12" s="204">
        <f>IF(BL$2&lt;=($B$2+$C$2+$D$2),IF(BL$2&lt;=($B$2+$C$2),IF(BL$2&lt;=$B$2,$B12,$C12),$D12),$E12)</f>
        <v>933.33333333333337</v>
      </c>
      <c r="BM12" s="204">
        <f>IF(BM$2&lt;=($B$2+$C$2+$D$2),IF(BM$2&lt;=($B$2+$C$2),IF(BM$2&lt;=$B$2,$B12,$C12),$D12),$E12)</f>
        <v>933.33333333333337</v>
      </c>
      <c r="BN12" s="204">
        <f>IF(BN$2&lt;=($B$2+$C$2+$D$2),IF(BN$2&lt;=($B$2+$C$2),IF(BN$2&lt;=$B$2,$B12,$C12),$D12),$E12)</f>
        <v>933.33333333333337</v>
      </c>
      <c r="BO12" s="204">
        <f>IF(BO$2&lt;=($B$2+$C$2+$D$2),IF(BO$2&lt;=($B$2+$C$2),IF(BO$2&lt;=$B$2,$B12,$C12),$D12),$E12)</f>
        <v>933.33333333333337</v>
      </c>
      <c r="BP12" s="204">
        <f>IF(BP$2&lt;=($B$2+$C$2+$D$2),IF(BP$2&lt;=($B$2+$C$2),IF(BP$2&lt;=$B$2,$B12,$C12),$D12),$E12)</f>
        <v>933.33333333333337</v>
      </c>
      <c r="BQ12" s="204">
        <f>IF(BQ$2&lt;=($B$2+$C$2+$D$2),IF(BQ$2&lt;=($B$2+$C$2),IF(BQ$2&lt;=$B$2,$B12,$C12),$D12),$E12)</f>
        <v>933.33333333333337</v>
      </c>
      <c r="BR12" s="204">
        <f>IF(BR$2&lt;=($B$2+$C$2+$D$2),IF(BR$2&lt;=($B$2+$C$2),IF(BR$2&lt;=$B$2,$B12,$C12),$D12),$E12)</f>
        <v>933.33333333333337</v>
      </c>
      <c r="BS12" s="204">
        <f>IF(BS$2&lt;=($B$2+$C$2+$D$2),IF(BS$2&lt;=($B$2+$C$2),IF(BS$2&lt;=$B$2,$B12,$C12),$D12),$E12)</f>
        <v>933.33333333333337</v>
      </c>
      <c r="BT12" s="204">
        <f>IF(BT$2&lt;=($B$2+$C$2+$D$2),IF(BT$2&lt;=($B$2+$C$2),IF(BT$2&lt;=$B$2,$B12,$C12),$D12),$E12)</f>
        <v>933.33333333333337</v>
      </c>
      <c r="BU12" s="204">
        <f>IF(BU$2&lt;=($B$2+$C$2+$D$2),IF(BU$2&lt;=($B$2+$C$2),IF(BU$2&lt;=$B$2,$B12,$C12),$D12),$E12)</f>
        <v>933.33333333333337</v>
      </c>
      <c r="BV12" s="204">
        <f>IF(BV$2&lt;=($B$2+$C$2+$D$2),IF(BV$2&lt;=($B$2+$C$2),IF(BV$2&lt;=$B$2,$B12,$C12),$D12),$E12)</f>
        <v>933.33333333333337</v>
      </c>
      <c r="BW12" s="204">
        <f>IF(BW$2&lt;=($B$2+$C$2+$D$2),IF(BW$2&lt;=($B$2+$C$2),IF(BW$2&lt;=$B$2,$B12,$C12),$D12),$E12)</f>
        <v>933.33333333333337</v>
      </c>
      <c r="BX12" s="204">
        <f>IF(BX$2&lt;=($B$2+$C$2+$D$2),IF(BX$2&lt;=($B$2+$C$2),IF(BX$2&lt;=$B$2,$B12,$C12),$D12),$E12)</f>
        <v>933.33333333333337</v>
      </c>
      <c r="BY12" s="204">
        <f>IF(BY$2&lt;=($B$2+$C$2+$D$2),IF(BY$2&lt;=($B$2+$C$2),IF(BY$2&lt;=$B$2,$B12,$C12),$D12),$E12)</f>
        <v>933.33333333333337</v>
      </c>
      <c r="BZ12" s="204">
        <f>IF(BZ$2&lt;=($B$2+$C$2+$D$2),IF(BZ$2&lt;=($B$2+$C$2),IF(BZ$2&lt;=$B$2,$B12,$C12),$D12),$E12)</f>
        <v>933.33333333333337</v>
      </c>
      <c r="CA12" s="204">
        <f>IF(CA$2&lt;=($B$2+$C$2+$D$2),IF(CA$2&lt;=($B$2+$C$2),IF(CA$2&lt;=$B$2,$B12,$C12),$D12),$E12)</f>
        <v>0</v>
      </c>
      <c r="CB12" s="204">
        <f>IF(CB$2&lt;=($B$2+$C$2+$D$2),IF(CB$2&lt;=($B$2+$C$2),IF(CB$2&lt;=$B$2,$B12,$C12),$D12),$E12)</f>
        <v>0</v>
      </c>
      <c r="CC12" s="204">
        <f>IF(CC$2&lt;=($B$2+$C$2+$D$2),IF(CC$2&lt;=($B$2+$C$2),IF(CC$2&lt;=$B$2,$B12,$C12),$D12),$E12)</f>
        <v>0</v>
      </c>
      <c r="CD12" s="204">
        <f>IF(CD$2&lt;=($B$2+$C$2+$D$2),IF(CD$2&lt;=($B$2+$C$2),IF(CD$2&lt;=$B$2,$B12,$C12),$D12),$E12)</f>
        <v>0</v>
      </c>
      <c r="CE12" s="204">
        <f>IF(CE$2&lt;=($B$2+$C$2+$D$2),IF(CE$2&lt;=($B$2+$C$2),IF(CE$2&lt;=$B$2,$B12,$C12),$D12),$E12)</f>
        <v>0</v>
      </c>
      <c r="CF12" s="204">
        <f>IF(CF$2&lt;=($B$2+$C$2+$D$2),IF(CF$2&lt;=($B$2+$C$2),IF(CF$2&lt;=$B$2,$B12,$C12),$D12),$E12)</f>
        <v>0</v>
      </c>
      <c r="CG12" s="204">
        <f>IF(CG$2&lt;=($B$2+$C$2+$D$2),IF(CG$2&lt;=($B$2+$C$2),IF(CG$2&lt;=$B$2,$B12,$C12),$D12),$E12)</f>
        <v>0</v>
      </c>
      <c r="CH12" s="204">
        <f>IF(CH$2&lt;=($B$2+$C$2+$D$2),IF(CH$2&lt;=($B$2+$C$2),IF(CH$2&lt;=$B$2,$B12,$C12),$D12),$E12)</f>
        <v>0</v>
      </c>
      <c r="CI12" s="204">
        <f>IF(CI$2&lt;=($B$2+$C$2+$D$2),IF(CI$2&lt;=($B$2+$C$2),IF(CI$2&lt;=$B$2,$B12,$C12),$D12),$E12)</f>
        <v>0</v>
      </c>
      <c r="CJ12" s="204">
        <f>IF(CJ$2&lt;=($B$2+$C$2+$D$2),IF(CJ$2&lt;=($B$2+$C$2),IF(CJ$2&lt;=$B$2,$B12,$C12),$D12),$E12)</f>
        <v>0</v>
      </c>
      <c r="CK12" s="204">
        <f>IF(CK$2&lt;=($B$2+$C$2+$D$2),IF(CK$2&lt;=($B$2+$C$2),IF(CK$2&lt;=$B$2,$B12,$C12),$D12),$E12)</f>
        <v>0</v>
      </c>
      <c r="CL12" s="204">
        <f>IF(CL$2&lt;=($B$2+$C$2+$D$2),IF(CL$2&lt;=($B$2+$C$2),IF(CL$2&lt;=$B$2,$B12,$C12),$D12),$E12)</f>
        <v>0</v>
      </c>
      <c r="CM12" s="204">
        <f>IF(CM$2&lt;=($B$2+$C$2+$D$2),IF(CM$2&lt;=($B$2+$C$2),IF(CM$2&lt;=$B$2,$B12,$C12),$D12),$E12)</f>
        <v>0</v>
      </c>
      <c r="CN12" s="204">
        <f>IF(CN$2&lt;=($B$2+$C$2+$D$2),IF(CN$2&lt;=($B$2+$C$2),IF(CN$2&lt;=$B$2,$B12,$C12),$D12),$E12)</f>
        <v>0</v>
      </c>
      <c r="CO12" s="204">
        <f>IF(CO$2&lt;=($B$2+$C$2+$D$2),IF(CO$2&lt;=($B$2+$C$2),IF(CO$2&lt;=$B$2,$B12,$C12),$D12),$E12)</f>
        <v>0</v>
      </c>
      <c r="CP12" s="204">
        <f>IF(CP$2&lt;=($B$2+$C$2+$D$2),IF(CP$2&lt;=($B$2+$C$2),IF(CP$2&lt;=$B$2,$B12,$C12),$D12),$E12)</f>
        <v>0</v>
      </c>
      <c r="CQ12" s="204">
        <f>IF(CQ$2&lt;=($B$2+$C$2+$D$2),IF(CQ$2&lt;=($B$2+$C$2),IF(CQ$2&lt;=$B$2,$B12,$C12),$D12),$E12)</f>
        <v>49542.857142857145</v>
      </c>
      <c r="CR12" s="204">
        <f>IF(CR$2&lt;=($B$2+$C$2+$D$2),IF(CR$2&lt;=($B$2+$C$2),IF(CR$2&lt;=$B$2,$B12,$C12),$D12),$E12)</f>
        <v>49542.857142857145</v>
      </c>
      <c r="CS12" s="204">
        <f>IF(CS$2&lt;=($B$2+$C$2+$D$2),IF(CS$2&lt;=($B$2+$C$2),IF(CS$2&lt;=$B$2,$B12,$C12),$D12),$E12)</f>
        <v>49542.857142857145</v>
      </c>
      <c r="CT12" s="204">
        <f>IF(CT$2&lt;=($B$2+$C$2+$D$2),IF(CT$2&lt;=($B$2+$C$2),IF(CT$2&lt;=$B$2,$B12,$C12),$D12),$E12)</f>
        <v>49542.857142857145</v>
      </c>
      <c r="CU12" s="204">
        <f>IF(CU$2&lt;=($B$2+$C$2+$D$2),IF(CU$2&lt;=($B$2+$C$2),IF(CU$2&lt;=$B$2,$B12,$C12),$D12),$E12)</f>
        <v>49542.857142857145</v>
      </c>
      <c r="CV12" s="204">
        <f>IF(CV$2&lt;=($B$2+$C$2+$D$2),IF(CV$2&lt;=($B$2+$C$2),IF(CV$2&lt;=$B$2,$B12,$C12),$D12),$E12)</f>
        <v>49542.857142857145</v>
      </c>
      <c r="CW12" s="204">
        <f>IF(CW$2&lt;=($B$2+$C$2+$D$2),IF(CW$2&lt;=($B$2+$C$2),IF(CW$2&lt;=$B$2,$B12,$C12),$D12),$E12)</f>
        <v>49542.857142857145</v>
      </c>
      <c r="CX12" s="204">
        <f>IF(CX$2&lt;=($B$2+$C$2+$D$2),IF(CX$2&lt;=($B$2+$C$2),IF(CX$2&lt;=$B$2,$B12,$C12),$D12),$E12)</f>
        <v>49542.857142857145</v>
      </c>
      <c r="CY12" s="204">
        <f>IF(CY$2&lt;=($B$2+$C$2+$D$2),IF(CY$2&lt;=($B$2+$C$2),IF(CY$2&lt;=$B$2,$B12,$C12),$D12),$E12)</f>
        <v>49542.857142857145</v>
      </c>
      <c r="CZ12" s="204">
        <f>IF(CZ$2&lt;=($B$2+$C$2+$D$2),IF(CZ$2&lt;=($B$2+$C$2),IF(CZ$2&lt;=$B$2,$B12,$C12),$D12),$E12)</f>
        <v>49542.857142857145</v>
      </c>
      <c r="DA12" s="204">
        <f>IF(DA$2&lt;=($B$2+$C$2+$D$2),IF(DA$2&lt;=($B$2+$C$2),IF(DA$2&lt;=$B$2,$B12,$C12),$D12),$E12)</f>
        <v>49542.857142857145</v>
      </c>
      <c r="DB12" s="204"/>
    </row>
    <row r="13" spans="1:106">
      <c r="A13" s="201" t="str">
        <f>Income!A83</f>
        <v>Food transfer - official</v>
      </c>
      <c r="B13" s="203">
        <f>Income!B83</f>
        <v>2066.4008161399674</v>
      </c>
      <c r="C13" s="203">
        <f>Income!C83</f>
        <v>2107.0126482810269</v>
      </c>
      <c r="D13" s="203">
        <f>Income!D83</f>
        <v>1875.2040370549289</v>
      </c>
      <c r="E13" s="203">
        <f>Income!E83</f>
        <v>328.28942826758424</v>
      </c>
      <c r="F13" s="204">
        <f>IF(F$2&lt;=($B$2+$C$2+$D$2),IF(F$2&lt;=($B$2+$C$2),IF(F$2&lt;=$B$2,$B13,$C13),$D13),$E13)</f>
        <v>2066.4008161399674</v>
      </c>
      <c r="G13" s="204">
        <f>IF(G$2&lt;=($B$2+$C$2+$D$2),IF(G$2&lt;=($B$2+$C$2),IF(G$2&lt;=$B$2,$B13,$C13),$D13),$E13)</f>
        <v>2066.4008161399674</v>
      </c>
      <c r="H13" s="204">
        <f>IF(H$2&lt;=($B$2+$C$2+$D$2),IF(H$2&lt;=($B$2+$C$2),IF(H$2&lt;=$B$2,$B13,$C13),$D13),$E13)</f>
        <v>2066.4008161399674</v>
      </c>
      <c r="I13" s="204">
        <f>IF(I$2&lt;=($B$2+$C$2+$D$2),IF(I$2&lt;=($B$2+$C$2),IF(I$2&lt;=$B$2,$B13,$C13),$D13),$E13)</f>
        <v>2066.4008161399674</v>
      </c>
      <c r="J13" s="204">
        <f>IF(J$2&lt;=($B$2+$C$2+$D$2),IF(J$2&lt;=($B$2+$C$2),IF(J$2&lt;=$B$2,$B13,$C13),$D13),$E13)</f>
        <v>2066.4008161399674</v>
      </c>
      <c r="K13" s="204">
        <f>IF(K$2&lt;=($B$2+$C$2+$D$2),IF(K$2&lt;=($B$2+$C$2),IF(K$2&lt;=$B$2,$B13,$C13),$D13),$E13)</f>
        <v>2066.4008161399674</v>
      </c>
      <c r="L13" s="204">
        <f>IF(L$2&lt;=($B$2+$C$2+$D$2),IF(L$2&lt;=($B$2+$C$2),IF(L$2&lt;=$B$2,$B13,$C13),$D13),$E13)</f>
        <v>2066.4008161399674</v>
      </c>
      <c r="M13" s="204">
        <f>IF(M$2&lt;=($B$2+$C$2+$D$2),IF(M$2&lt;=($B$2+$C$2),IF(M$2&lt;=$B$2,$B13,$C13),$D13),$E13)</f>
        <v>2066.4008161399674</v>
      </c>
      <c r="N13" s="204">
        <f>IF(N$2&lt;=($B$2+$C$2+$D$2),IF(N$2&lt;=($B$2+$C$2),IF(N$2&lt;=$B$2,$B13,$C13),$D13),$E13)</f>
        <v>2066.4008161399674</v>
      </c>
      <c r="O13" s="204">
        <f>IF(O$2&lt;=($B$2+$C$2+$D$2),IF(O$2&lt;=($B$2+$C$2),IF(O$2&lt;=$B$2,$B13,$C13),$D13),$E13)</f>
        <v>2066.4008161399674</v>
      </c>
      <c r="P13" s="204">
        <f>IF(P$2&lt;=($B$2+$C$2+$D$2),IF(P$2&lt;=($B$2+$C$2),IF(P$2&lt;=$B$2,$B13,$C13),$D13),$E13)</f>
        <v>2066.4008161399674</v>
      </c>
      <c r="Q13" s="204">
        <f>IF(Q$2&lt;=($B$2+$C$2+$D$2),IF(Q$2&lt;=($B$2+$C$2),IF(Q$2&lt;=$B$2,$B13,$C13),$D13),$E13)</f>
        <v>2066.4008161399674</v>
      </c>
      <c r="R13" s="204">
        <f>IF(R$2&lt;=($B$2+$C$2+$D$2),IF(R$2&lt;=($B$2+$C$2),IF(R$2&lt;=$B$2,$B13,$C13),$D13),$E13)</f>
        <v>2066.4008161399674</v>
      </c>
      <c r="S13" s="204">
        <f>IF(S$2&lt;=($B$2+$C$2+$D$2),IF(S$2&lt;=($B$2+$C$2),IF(S$2&lt;=$B$2,$B13,$C13),$D13),$E13)</f>
        <v>2066.4008161399674</v>
      </c>
      <c r="T13" s="204">
        <f>IF(T$2&lt;=($B$2+$C$2+$D$2),IF(T$2&lt;=($B$2+$C$2),IF(T$2&lt;=$B$2,$B13,$C13),$D13),$E13)</f>
        <v>2066.4008161399674</v>
      </c>
      <c r="U13" s="204">
        <f>IF(U$2&lt;=($B$2+$C$2+$D$2),IF(U$2&lt;=($B$2+$C$2),IF(U$2&lt;=$B$2,$B13,$C13),$D13),$E13)</f>
        <v>2066.4008161399674</v>
      </c>
      <c r="V13" s="204">
        <f>IF(V$2&lt;=($B$2+$C$2+$D$2),IF(V$2&lt;=($B$2+$C$2),IF(V$2&lt;=$B$2,$B13,$C13),$D13),$E13)</f>
        <v>2066.4008161399674</v>
      </c>
      <c r="W13" s="204">
        <f>IF(W$2&lt;=($B$2+$C$2+$D$2),IF(W$2&lt;=($B$2+$C$2),IF(W$2&lt;=$B$2,$B13,$C13),$D13),$E13)</f>
        <v>2066.4008161399674</v>
      </c>
      <c r="X13" s="204">
        <f>IF(X$2&lt;=($B$2+$C$2+$D$2),IF(X$2&lt;=($B$2+$C$2),IF(X$2&lt;=$B$2,$B13,$C13),$D13),$E13)</f>
        <v>2066.4008161399674</v>
      </c>
      <c r="Y13" s="204">
        <f>IF(Y$2&lt;=($B$2+$C$2+$D$2),IF(Y$2&lt;=($B$2+$C$2),IF(Y$2&lt;=$B$2,$B13,$C13),$D13),$E13)</f>
        <v>2066.4008161399674</v>
      </c>
      <c r="Z13" s="204">
        <f>IF(Z$2&lt;=($B$2+$C$2+$D$2),IF(Z$2&lt;=($B$2+$C$2),IF(Z$2&lt;=$B$2,$B13,$C13),$D13),$E13)</f>
        <v>2066.4008161399674</v>
      </c>
      <c r="AA13" s="204">
        <f>IF(AA$2&lt;=($B$2+$C$2+$D$2),IF(AA$2&lt;=($B$2+$C$2),IF(AA$2&lt;=$B$2,$B13,$C13),$D13),$E13)</f>
        <v>2066.4008161399674</v>
      </c>
      <c r="AB13" s="204">
        <f>IF(AB$2&lt;=($B$2+$C$2+$D$2),IF(AB$2&lt;=($B$2+$C$2),IF(AB$2&lt;=$B$2,$B13,$C13),$D13),$E13)</f>
        <v>2066.4008161399674</v>
      </c>
      <c r="AC13" s="204">
        <f>IF(AC$2&lt;=($B$2+$C$2+$D$2),IF(AC$2&lt;=($B$2+$C$2),IF(AC$2&lt;=$B$2,$B13,$C13),$D13),$E13)</f>
        <v>2066.4008161399674</v>
      </c>
      <c r="AD13" s="204">
        <f>IF(AD$2&lt;=($B$2+$C$2+$D$2),IF(AD$2&lt;=($B$2+$C$2),IF(AD$2&lt;=$B$2,$B13,$C13),$D13),$E13)</f>
        <v>2066.4008161399674</v>
      </c>
      <c r="AE13" s="204">
        <f>IF(AE$2&lt;=($B$2+$C$2+$D$2),IF(AE$2&lt;=($B$2+$C$2),IF(AE$2&lt;=$B$2,$B13,$C13),$D13),$E13)</f>
        <v>2066.4008161399674</v>
      </c>
      <c r="AF13" s="204">
        <f>IF(AF$2&lt;=($B$2+$C$2+$D$2),IF(AF$2&lt;=($B$2+$C$2),IF(AF$2&lt;=$B$2,$B13,$C13),$D13),$E13)</f>
        <v>2066.4008161399674</v>
      </c>
      <c r="AG13" s="204">
        <f>IF(AG$2&lt;=($B$2+$C$2+$D$2),IF(AG$2&lt;=($B$2+$C$2),IF(AG$2&lt;=$B$2,$B13,$C13),$D13),$E13)</f>
        <v>2066.4008161399674</v>
      </c>
      <c r="AH13" s="204">
        <f>IF(AH$2&lt;=($B$2+$C$2+$D$2),IF(AH$2&lt;=($B$2+$C$2),IF(AH$2&lt;=$B$2,$B13,$C13),$D13),$E13)</f>
        <v>2066.4008161399674</v>
      </c>
      <c r="AI13" s="204">
        <f>IF(AI$2&lt;=($B$2+$C$2+$D$2),IF(AI$2&lt;=($B$2+$C$2),IF(AI$2&lt;=$B$2,$B13,$C13),$D13),$E13)</f>
        <v>2066.4008161399674</v>
      </c>
      <c r="AJ13" s="204">
        <f>IF(AJ$2&lt;=($B$2+$C$2+$D$2),IF(AJ$2&lt;=($B$2+$C$2),IF(AJ$2&lt;=$B$2,$B13,$C13),$D13),$E13)</f>
        <v>2066.4008161399674</v>
      </c>
      <c r="AK13" s="204">
        <f>IF(AK$2&lt;=($B$2+$C$2+$D$2),IF(AK$2&lt;=($B$2+$C$2),IF(AK$2&lt;=$B$2,$B13,$C13),$D13),$E13)</f>
        <v>2066.4008161399674</v>
      </c>
      <c r="AL13" s="204">
        <f>IF(AL$2&lt;=($B$2+$C$2+$D$2),IF(AL$2&lt;=($B$2+$C$2),IF(AL$2&lt;=$B$2,$B13,$C13),$D13),$E13)</f>
        <v>2066.4008161399674</v>
      </c>
      <c r="AM13" s="204">
        <f>IF(AM$2&lt;=($B$2+$C$2+$D$2),IF(AM$2&lt;=($B$2+$C$2),IF(AM$2&lt;=$B$2,$B13,$C13),$D13),$E13)</f>
        <v>2066.4008161399674</v>
      </c>
      <c r="AN13" s="204">
        <f>IF(AN$2&lt;=($B$2+$C$2+$D$2),IF(AN$2&lt;=($B$2+$C$2),IF(AN$2&lt;=$B$2,$B13,$C13),$D13),$E13)</f>
        <v>2066.4008161399674</v>
      </c>
      <c r="AO13" s="204">
        <f>IF(AO$2&lt;=($B$2+$C$2+$D$2),IF(AO$2&lt;=($B$2+$C$2),IF(AO$2&lt;=$B$2,$B13,$C13),$D13),$E13)</f>
        <v>2066.4008161399674</v>
      </c>
      <c r="AP13" s="204">
        <f>IF(AP$2&lt;=($B$2+$C$2+$D$2),IF(AP$2&lt;=($B$2+$C$2),IF(AP$2&lt;=$B$2,$B13,$C13),$D13),$E13)</f>
        <v>2066.4008161399674</v>
      </c>
      <c r="AQ13" s="204">
        <f>IF(AQ$2&lt;=($B$2+$C$2+$D$2),IF(AQ$2&lt;=($B$2+$C$2),IF(AQ$2&lt;=$B$2,$B13,$C13),$D13),$E13)</f>
        <v>2066.4008161399674</v>
      </c>
      <c r="AR13" s="204">
        <f>IF(AR$2&lt;=($B$2+$C$2+$D$2),IF(AR$2&lt;=($B$2+$C$2),IF(AR$2&lt;=$B$2,$B13,$C13),$D13),$E13)</f>
        <v>2066.4008161399674</v>
      </c>
      <c r="AS13" s="204">
        <f>IF(AS$2&lt;=($B$2+$C$2+$D$2),IF(AS$2&lt;=($B$2+$C$2),IF(AS$2&lt;=$B$2,$B13,$C13),$D13),$E13)</f>
        <v>2107.0126482810269</v>
      </c>
      <c r="AT13" s="204">
        <f>IF(AT$2&lt;=($B$2+$C$2+$D$2),IF(AT$2&lt;=($B$2+$C$2),IF(AT$2&lt;=$B$2,$B13,$C13),$D13),$E13)</f>
        <v>2107.0126482810269</v>
      </c>
      <c r="AU13" s="204">
        <f>IF(AU$2&lt;=($B$2+$C$2+$D$2),IF(AU$2&lt;=($B$2+$C$2),IF(AU$2&lt;=$B$2,$B13,$C13),$D13),$E13)</f>
        <v>2107.0126482810269</v>
      </c>
      <c r="AV13" s="204">
        <f>IF(AV$2&lt;=($B$2+$C$2+$D$2),IF(AV$2&lt;=($B$2+$C$2),IF(AV$2&lt;=$B$2,$B13,$C13),$D13),$E13)</f>
        <v>2107.0126482810269</v>
      </c>
      <c r="AW13" s="204">
        <f>IF(AW$2&lt;=($B$2+$C$2+$D$2),IF(AW$2&lt;=($B$2+$C$2),IF(AW$2&lt;=$B$2,$B13,$C13),$D13),$E13)</f>
        <v>2107.0126482810269</v>
      </c>
      <c r="AX13" s="204">
        <f>IF(AX$2&lt;=($B$2+$C$2+$D$2),IF(AX$2&lt;=($B$2+$C$2),IF(AX$2&lt;=$B$2,$B13,$C13),$D13),$E13)</f>
        <v>2107.0126482810269</v>
      </c>
      <c r="AY13" s="204">
        <f>IF(AY$2&lt;=($B$2+$C$2+$D$2),IF(AY$2&lt;=($B$2+$C$2),IF(AY$2&lt;=$B$2,$B13,$C13),$D13),$E13)</f>
        <v>2107.0126482810269</v>
      </c>
      <c r="AZ13" s="204">
        <f>IF(AZ$2&lt;=($B$2+$C$2+$D$2),IF(AZ$2&lt;=($B$2+$C$2),IF(AZ$2&lt;=$B$2,$B13,$C13),$D13),$E13)</f>
        <v>2107.0126482810269</v>
      </c>
      <c r="BA13" s="204">
        <f>IF(BA$2&lt;=($B$2+$C$2+$D$2),IF(BA$2&lt;=($B$2+$C$2),IF(BA$2&lt;=$B$2,$B13,$C13),$D13),$E13)</f>
        <v>2107.0126482810269</v>
      </c>
      <c r="BB13" s="204">
        <f>IF(BB$2&lt;=($B$2+$C$2+$D$2),IF(BB$2&lt;=($B$2+$C$2),IF(BB$2&lt;=$B$2,$B13,$C13),$D13),$E13)</f>
        <v>2107.0126482810269</v>
      </c>
      <c r="BC13" s="204">
        <f>IF(BC$2&lt;=($B$2+$C$2+$D$2),IF(BC$2&lt;=($B$2+$C$2),IF(BC$2&lt;=$B$2,$B13,$C13),$D13),$E13)</f>
        <v>2107.0126482810269</v>
      </c>
      <c r="BD13" s="204">
        <f>IF(BD$2&lt;=($B$2+$C$2+$D$2),IF(BD$2&lt;=($B$2+$C$2),IF(BD$2&lt;=$B$2,$B13,$C13),$D13),$E13)</f>
        <v>2107.0126482810269</v>
      </c>
      <c r="BE13" s="204">
        <f>IF(BE$2&lt;=($B$2+$C$2+$D$2),IF(BE$2&lt;=($B$2+$C$2),IF(BE$2&lt;=$B$2,$B13,$C13),$D13),$E13)</f>
        <v>2107.0126482810269</v>
      </c>
      <c r="BF13" s="204">
        <f>IF(BF$2&lt;=($B$2+$C$2+$D$2),IF(BF$2&lt;=($B$2+$C$2),IF(BF$2&lt;=$B$2,$B13,$C13),$D13),$E13)</f>
        <v>2107.0126482810269</v>
      </c>
      <c r="BG13" s="204">
        <f>IF(BG$2&lt;=($B$2+$C$2+$D$2),IF(BG$2&lt;=($B$2+$C$2),IF(BG$2&lt;=$B$2,$B13,$C13),$D13),$E13)</f>
        <v>2107.0126482810269</v>
      </c>
      <c r="BH13" s="204">
        <f>IF(BH$2&lt;=($B$2+$C$2+$D$2),IF(BH$2&lt;=($B$2+$C$2),IF(BH$2&lt;=$B$2,$B13,$C13),$D13),$E13)</f>
        <v>2107.0126482810269</v>
      </c>
      <c r="BI13" s="204">
        <f>IF(BI$2&lt;=($B$2+$C$2+$D$2),IF(BI$2&lt;=($B$2+$C$2),IF(BI$2&lt;=$B$2,$B13,$C13),$D13),$E13)</f>
        <v>2107.0126482810269</v>
      </c>
      <c r="BJ13" s="204">
        <f>IF(BJ$2&lt;=($B$2+$C$2+$D$2),IF(BJ$2&lt;=($B$2+$C$2),IF(BJ$2&lt;=$B$2,$B13,$C13),$D13),$E13)</f>
        <v>2107.0126482810269</v>
      </c>
      <c r="BK13" s="204">
        <f>IF(BK$2&lt;=($B$2+$C$2+$D$2),IF(BK$2&lt;=($B$2+$C$2),IF(BK$2&lt;=$B$2,$B13,$C13),$D13),$E13)</f>
        <v>2107.0126482810269</v>
      </c>
      <c r="BL13" s="204">
        <f>IF(BL$2&lt;=($B$2+$C$2+$D$2),IF(BL$2&lt;=($B$2+$C$2),IF(BL$2&lt;=$B$2,$B13,$C13),$D13),$E13)</f>
        <v>2107.0126482810269</v>
      </c>
      <c r="BM13" s="204">
        <f>IF(BM$2&lt;=($B$2+$C$2+$D$2),IF(BM$2&lt;=($B$2+$C$2),IF(BM$2&lt;=$B$2,$B13,$C13),$D13),$E13)</f>
        <v>2107.0126482810269</v>
      </c>
      <c r="BN13" s="204">
        <f>IF(BN$2&lt;=($B$2+$C$2+$D$2),IF(BN$2&lt;=($B$2+$C$2),IF(BN$2&lt;=$B$2,$B13,$C13),$D13),$E13)</f>
        <v>2107.0126482810269</v>
      </c>
      <c r="BO13" s="204">
        <f>IF(BO$2&lt;=($B$2+$C$2+$D$2),IF(BO$2&lt;=($B$2+$C$2),IF(BO$2&lt;=$B$2,$B13,$C13),$D13),$E13)</f>
        <v>2107.0126482810269</v>
      </c>
      <c r="BP13" s="204">
        <f>IF(BP$2&lt;=($B$2+$C$2+$D$2),IF(BP$2&lt;=($B$2+$C$2),IF(BP$2&lt;=$B$2,$B13,$C13),$D13),$E13)</f>
        <v>2107.0126482810269</v>
      </c>
      <c r="BQ13" s="204">
        <f>IF(BQ$2&lt;=($B$2+$C$2+$D$2),IF(BQ$2&lt;=($B$2+$C$2),IF(BQ$2&lt;=$B$2,$B13,$C13),$D13),$E13)</f>
        <v>2107.0126482810269</v>
      </c>
      <c r="BR13" s="204">
        <f>IF(BR$2&lt;=($B$2+$C$2+$D$2),IF(BR$2&lt;=($B$2+$C$2),IF(BR$2&lt;=$B$2,$B13,$C13),$D13),$E13)</f>
        <v>2107.0126482810269</v>
      </c>
      <c r="BS13" s="204">
        <f>IF(BS$2&lt;=($B$2+$C$2+$D$2),IF(BS$2&lt;=($B$2+$C$2),IF(BS$2&lt;=$B$2,$B13,$C13),$D13),$E13)</f>
        <v>2107.0126482810269</v>
      </c>
      <c r="BT13" s="204">
        <f>IF(BT$2&lt;=($B$2+$C$2+$D$2),IF(BT$2&lt;=($B$2+$C$2),IF(BT$2&lt;=$B$2,$B13,$C13),$D13),$E13)</f>
        <v>2107.0126482810269</v>
      </c>
      <c r="BU13" s="204">
        <f>IF(BU$2&lt;=($B$2+$C$2+$D$2),IF(BU$2&lt;=($B$2+$C$2),IF(BU$2&lt;=$B$2,$B13,$C13),$D13),$E13)</f>
        <v>2107.0126482810269</v>
      </c>
      <c r="BV13" s="204">
        <f>IF(BV$2&lt;=($B$2+$C$2+$D$2),IF(BV$2&lt;=($B$2+$C$2),IF(BV$2&lt;=$B$2,$B13,$C13),$D13),$E13)</f>
        <v>2107.0126482810269</v>
      </c>
      <c r="BW13" s="204">
        <f>IF(BW$2&lt;=($B$2+$C$2+$D$2),IF(BW$2&lt;=($B$2+$C$2),IF(BW$2&lt;=$B$2,$B13,$C13),$D13),$E13)</f>
        <v>2107.0126482810269</v>
      </c>
      <c r="BX13" s="204">
        <f>IF(BX$2&lt;=($B$2+$C$2+$D$2),IF(BX$2&lt;=($B$2+$C$2),IF(BX$2&lt;=$B$2,$B13,$C13),$D13),$E13)</f>
        <v>2107.0126482810269</v>
      </c>
      <c r="BY13" s="204">
        <f>IF(BY$2&lt;=($B$2+$C$2+$D$2),IF(BY$2&lt;=($B$2+$C$2),IF(BY$2&lt;=$B$2,$B13,$C13),$D13),$E13)</f>
        <v>2107.0126482810269</v>
      </c>
      <c r="BZ13" s="204">
        <f>IF(BZ$2&lt;=($B$2+$C$2+$D$2),IF(BZ$2&lt;=($B$2+$C$2),IF(BZ$2&lt;=$B$2,$B13,$C13),$D13),$E13)</f>
        <v>2107.0126482810269</v>
      </c>
      <c r="CA13" s="204">
        <f>IF(CA$2&lt;=($B$2+$C$2+$D$2),IF(CA$2&lt;=($B$2+$C$2),IF(CA$2&lt;=$B$2,$B13,$C13),$D13),$E13)</f>
        <v>1875.2040370549289</v>
      </c>
      <c r="CB13" s="204">
        <f>IF(CB$2&lt;=($B$2+$C$2+$D$2),IF(CB$2&lt;=($B$2+$C$2),IF(CB$2&lt;=$B$2,$B13,$C13),$D13),$E13)</f>
        <v>1875.2040370549289</v>
      </c>
      <c r="CC13" s="204">
        <f>IF(CC$2&lt;=($B$2+$C$2+$D$2),IF(CC$2&lt;=($B$2+$C$2),IF(CC$2&lt;=$B$2,$B13,$C13),$D13),$E13)</f>
        <v>1875.2040370549289</v>
      </c>
      <c r="CD13" s="204">
        <f>IF(CD$2&lt;=($B$2+$C$2+$D$2),IF(CD$2&lt;=($B$2+$C$2),IF(CD$2&lt;=$B$2,$B13,$C13),$D13),$E13)</f>
        <v>1875.2040370549289</v>
      </c>
      <c r="CE13" s="204">
        <f>IF(CE$2&lt;=($B$2+$C$2+$D$2),IF(CE$2&lt;=($B$2+$C$2),IF(CE$2&lt;=$B$2,$B13,$C13),$D13),$E13)</f>
        <v>1875.2040370549289</v>
      </c>
      <c r="CF13" s="204">
        <f>IF(CF$2&lt;=($B$2+$C$2+$D$2),IF(CF$2&lt;=($B$2+$C$2),IF(CF$2&lt;=$B$2,$B13,$C13),$D13),$E13)</f>
        <v>1875.2040370549289</v>
      </c>
      <c r="CG13" s="204">
        <f>IF(CG$2&lt;=($B$2+$C$2+$D$2),IF(CG$2&lt;=($B$2+$C$2),IF(CG$2&lt;=$B$2,$B13,$C13),$D13),$E13)</f>
        <v>1875.2040370549289</v>
      </c>
      <c r="CH13" s="204">
        <f>IF(CH$2&lt;=($B$2+$C$2+$D$2),IF(CH$2&lt;=($B$2+$C$2),IF(CH$2&lt;=$B$2,$B13,$C13),$D13),$E13)</f>
        <v>1875.2040370549289</v>
      </c>
      <c r="CI13" s="204">
        <f>IF(CI$2&lt;=($B$2+$C$2+$D$2),IF(CI$2&lt;=($B$2+$C$2),IF(CI$2&lt;=$B$2,$B13,$C13),$D13),$E13)</f>
        <v>1875.2040370549289</v>
      </c>
      <c r="CJ13" s="204">
        <f>IF(CJ$2&lt;=($B$2+$C$2+$D$2),IF(CJ$2&lt;=($B$2+$C$2),IF(CJ$2&lt;=$B$2,$B13,$C13),$D13),$E13)</f>
        <v>1875.2040370549289</v>
      </c>
      <c r="CK13" s="204">
        <f>IF(CK$2&lt;=($B$2+$C$2+$D$2),IF(CK$2&lt;=($B$2+$C$2),IF(CK$2&lt;=$B$2,$B13,$C13),$D13),$E13)</f>
        <v>1875.2040370549289</v>
      </c>
      <c r="CL13" s="204">
        <f>IF(CL$2&lt;=($B$2+$C$2+$D$2),IF(CL$2&lt;=($B$2+$C$2),IF(CL$2&lt;=$B$2,$B13,$C13),$D13),$E13)</f>
        <v>1875.2040370549289</v>
      </c>
      <c r="CM13" s="204">
        <f>IF(CM$2&lt;=($B$2+$C$2+$D$2),IF(CM$2&lt;=($B$2+$C$2),IF(CM$2&lt;=$B$2,$B13,$C13),$D13),$E13)</f>
        <v>1875.2040370549289</v>
      </c>
      <c r="CN13" s="204">
        <f>IF(CN$2&lt;=($B$2+$C$2+$D$2),IF(CN$2&lt;=($B$2+$C$2),IF(CN$2&lt;=$B$2,$B13,$C13),$D13),$E13)</f>
        <v>1875.2040370549289</v>
      </c>
      <c r="CO13" s="204">
        <f>IF(CO$2&lt;=($B$2+$C$2+$D$2),IF(CO$2&lt;=($B$2+$C$2),IF(CO$2&lt;=$B$2,$B13,$C13),$D13),$E13)</f>
        <v>1875.2040370549289</v>
      </c>
      <c r="CP13" s="204">
        <f>IF(CP$2&lt;=($B$2+$C$2+$D$2),IF(CP$2&lt;=($B$2+$C$2),IF(CP$2&lt;=$B$2,$B13,$C13),$D13),$E13)</f>
        <v>1875.2040370549289</v>
      </c>
      <c r="CQ13" s="204">
        <f>IF(CQ$2&lt;=($B$2+$C$2+$D$2),IF(CQ$2&lt;=($B$2+$C$2),IF(CQ$2&lt;=$B$2,$B13,$C13),$D13),$E13)</f>
        <v>328.28942826758424</v>
      </c>
      <c r="CR13" s="204">
        <f>IF(CR$2&lt;=($B$2+$C$2+$D$2),IF(CR$2&lt;=($B$2+$C$2),IF(CR$2&lt;=$B$2,$B13,$C13),$D13),$E13)</f>
        <v>328.28942826758424</v>
      </c>
      <c r="CS13" s="204">
        <f>IF(CS$2&lt;=($B$2+$C$2+$D$2),IF(CS$2&lt;=($B$2+$C$2),IF(CS$2&lt;=$B$2,$B13,$C13),$D13),$E13)</f>
        <v>328.28942826758424</v>
      </c>
      <c r="CT13" s="204">
        <f>IF(CT$2&lt;=($B$2+$C$2+$D$2),IF(CT$2&lt;=($B$2+$C$2),IF(CT$2&lt;=$B$2,$B13,$C13),$D13),$E13)</f>
        <v>328.28942826758424</v>
      </c>
      <c r="CU13" s="204">
        <f>IF(CU$2&lt;=($B$2+$C$2+$D$2),IF(CU$2&lt;=($B$2+$C$2),IF(CU$2&lt;=$B$2,$B13,$C13),$D13),$E13)</f>
        <v>328.28942826758424</v>
      </c>
      <c r="CV13" s="204">
        <f>IF(CV$2&lt;=($B$2+$C$2+$D$2),IF(CV$2&lt;=($B$2+$C$2),IF(CV$2&lt;=$B$2,$B13,$C13),$D13),$E13)</f>
        <v>328.28942826758424</v>
      </c>
      <c r="CW13" s="204">
        <f>IF(CW$2&lt;=($B$2+$C$2+$D$2),IF(CW$2&lt;=($B$2+$C$2),IF(CW$2&lt;=$B$2,$B13,$C13),$D13),$E13)</f>
        <v>328.28942826758424</v>
      </c>
      <c r="CX13" s="204">
        <f>IF(CX$2&lt;=($B$2+$C$2+$D$2),IF(CX$2&lt;=($B$2+$C$2),IF(CX$2&lt;=$B$2,$B13,$C13),$D13),$E13)</f>
        <v>328.28942826758424</v>
      </c>
      <c r="CY13" s="204">
        <f>IF(CY$2&lt;=($B$2+$C$2+$D$2),IF(CY$2&lt;=($B$2+$C$2),IF(CY$2&lt;=$B$2,$B13,$C13),$D13),$E13)</f>
        <v>328.28942826758424</v>
      </c>
      <c r="CZ13" s="204">
        <f>IF(CZ$2&lt;=($B$2+$C$2+$D$2),IF(CZ$2&lt;=($B$2+$C$2),IF(CZ$2&lt;=$B$2,$B13,$C13),$D13),$E13)</f>
        <v>328.28942826758424</v>
      </c>
      <c r="DA13" s="204">
        <f>IF(DA$2&lt;=($B$2+$C$2+$D$2),IF(DA$2&lt;=($B$2+$C$2),IF(DA$2&lt;=$B$2,$B13,$C13),$D13),$E13)</f>
        <v>328.28942826758424</v>
      </c>
      <c r="DB13" s="204"/>
    </row>
    <row r="14" spans="1:106">
      <c r="A14" s="201" t="str">
        <f>Income!A85</f>
        <v>Cash transfer - official</v>
      </c>
      <c r="B14" s="203">
        <f>Income!B85</f>
        <v>19168</v>
      </c>
      <c r="C14" s="203">
        <f>Income!C85</f>
        <v>25414</v>
      </c>
      <c r="D14" s="203">
        <f>Income!D85</f>
        <v>7593.142857142856</v>
      </c>
      <c r="E14" s="203">
        <f>Income!E85</f>
        <v>9154.2857142857138</v>
      </c>
      <c r="F14" s="204">
        <f>IF(F$2&lt;=($B$2+$C$2+$D$2),IF(F$2&lt;=($B$2+$C$2),IF(F$2&lt;=$B$2,$B14,$C14),$D14),$E14)</f>
        <v>19168</v>
      </c>
      <c r="G14" s="204">
        <f>IF(G$2&lt;=($B$2+$C$2+$D$2),IF(G$2&lt;=($B$2+$C$2),IF(G$2&lt;=$B$2,$B14,$C14),$D14),$E14)</f>
        <v>19168</v>
      </c>
      <c r="H14" s="204">
        <f>IF(H$2&lt;=($B$2+$C$2+$D$2),IF(H$2&lt;=($B$2+$C$2),IF(H$2&lt;=$B$2,$B14,$C14),$D14),$E14)</f>
        <v>19168</v>
      </c>
      <c r="I14" s="204">
        <f>IF(I$2&lt;=($B$2+$C$2+$D$2),IF(I$2&lt;=($B$2+$C$2),IF(I$2&lt;=$B$2,$B14,$C14),$D14),$E14)</f>
        <v>19168</v>
      </c>
      <c r="J14" s="204">
        <f>IF(J$2&lt;=($B$2+$C$2+$D$2),IF(J$2&lt;=($B$2+$C$2),IF(J$2&lt;=$B$2,$B14,$C14),$D14),$E14)</f>
        <v>19168</v>
      </c>
      <c r="K14" s="204">
        <f>IF(K$2&lt;=($B$2+$C$2+$D$2),IF(K$2&lt;=($B$2+$C$2),IF(K$2&lt;=$B$2,$B14,$C14),$D14),$E14)</f>
        <v>19168</v>
      </c>
      <c r="L14" s="204">
        <f>IF(L$2&lt;=($B$2+$C$2+$D$2),IF(L$2&lt;=($B$2+$C$2),IF(L$2&lt;=$B$2,$B14,$C14),$D14),$E14)</f>
        <v>19168</v>
      </c>
      <c r="M14" s="204">
        <f>IF(M$2&lt;=($B$2+$C$2+$D$2),IF(M$2&lt;=($B$2+$C$2),IF(M$2&lt;=$B$2,$B14,$C14),$D14),$E14)</f>
        <v>19168</v>
      </c>
      <c r="N14" s="204">
        <f>IF(N$2&lt;=($B$2+$C$2+$D$2),IF(N$2&lt;=($B$2+$C$2),IF(N$2&lt;=$B$2,$B14,$C14),$D14),$E14)</f>
        <v>19168</v>
      </c>
      <c r="O14" s="204">
        <f>IF(O$2&lt;=($B$2+$C$2+$D$2),IF(O$2&lt;=($B$2+$C$2),IF(O$2&lt;=$B$2,$B14,$C14),$D14),$E14)</f>
        <v>19168</v>
      </c>
      <c r="P14" s="204">
        <f>IF(P$2&lt;=($B$2+$C$2+$D$2),IF(P$2&lt;=($B$2+$C$2),IF(P$2&lt;=$B$2,$B14,$C14),$D14),$E14)</f>
        <v>19168</v>
      </c>
      <c r="Q14" s="204">
        <f>IF(Q$2&lt;=($B$2+$C$2+$D$2),IF(Q$2&lt;=($B$2+$C$2),IF(Q$2&lt;=$B$2,$B14,$C14),$D14),$E14)</f>
        <v>19168</v>
      </c>
      <c r="R14" s="204">
        <f>IF(R$2&lt;=($B$2+$C$2+$D$2),IF(R$2&lt;=($B$2+$C$2),IF(R$2&lt;=$B$2,$B14,$C14),$D14),$E14)</f>
        <v>19168</v>
      </c>
      <c r="S14" s="204">
        <f>IF(S$2&lt;=($B$2+$C$2+$D$2),IF(S$2&lt;=($B$2+$C$2),IF(S$2&lt;=$B$2,$B14,$C14),$D14),$E14)</f>
        <v>19168</v>
      </c>
      <c r="T14" s="204">
        <f>IF(T$2&lt;=($B$2+$C$2+$D$2),IF(T$2&lt;=($B$2+$C$2),IF(T$2&lt;=$B$2,$B14,$C14),$D14),$E14)</f>
        <v>19168</v>
      </c>
      <c r="U14" s="204">
        <f>IF(U$2&lt;=($B$2+$C$2+$D$2),IF(U$2&lt;=($B$2+$C$2),IF(U$2&lt;=$B$2,$B14,$C14),$D14),$E14)</f>
        <v>19168</v>
      </c>
      <c r="V14" s="204">
        <f>IF(V$2&lt;=($B$2+$C$2+$D$2),IF(V$2&lt;=($B$2+$C$2),IF(V$2&lt;=$B$2,$B14,$C14),$D14),$E14)</f>
        <v>19168</v>
      </c>
      <c r="W14" s="204">
        <f>IF(W$2&lt;=($B$2+$C$2+$D$2),IF(W$2&lt;=($B$2+$C$2),IF(W$2&lt;=$B$2,$B14,$C14),$D14),$E14)</f>
        <v>19168</v>
      </c>
      <c r="X14" s="204">
        <f>IF(X$2&lt;=($B$2+$C$2+$D$2),IF(X$2&lt;=($B$2+$C$2),IF(X$2&lt;=$B$2,$B14,$C14),$D14),$E14)</f>
        <v>19168</v>
      </c>
      <c r="Y14" s="204">
        <f>IF(Y$2&lt;=($B$2+$C$2+$D$2),IF(Y$2&lt;=($B$2+$C$2),IF(Y$2&lt;=$B$2,$B14,$C14),$D14),$E14)</f>
        <v>19168</v>
      </c>
      <c r="Z14" s="204">
        <f>IF(Z$2&lt;=($B$2+$C$2+$D$2),IF(Z$2&lt;=($B$2+$C$2),IF(Z$2&lt;=$B$2,$B14,$C14),$D14),$E14)</f>
        <v>19168</v>
      </c>
      <c r="AA14" s="204">
        <f>IF(AA$2&lt;=($B$2+$C$2+$D$2),IF(AA$2&lt;=($B$2+$C$2),IF(AA$2&lt;=$B$2,$B14,$C14),$D14),$E14)</f>
        <v>19168</v>
      </c>
      <c r="AB14" s="204">
        <f>IF(AB$2&lt;=($B$2+$C$2+$D$2),IF(AB$2&lt;=($B$2+$C$2),IF(AB$2&lt;=$B$2,$B14,$C14),$D14),$E14)</f>
        <v>19168</v>
      </c>
      <c r="AC14" s="204">
        <f>IF(AC$2&lt;=($B$2+$C$2+$D$2),IF(AC$2&lt;=($B$2+$C$2),IF(AC$2&lt;=$B$2,$B14,$C14),$D14),$E14)</f>
        <v>19168</v>
      </c>
      <c r="AD14" s="204">
        <f>IF(AD$2&lt;=($B$2+$C$2+$D$2),IF(AD$2&lt;=($B$2+$C$2),IF(AD$2&lt;=$B$2,$B14,$C14),$D14),$E14)</f>
        <v>19168</v>
      </c>
      <c r="AE14" s="204">
        <f>IF(AE$2&lt;=($B$2+$C$2+$D$2),IF(AE$2&lt;=($B$2+$C$2),IF(AE$2&lt;=$B$2,$B14,$C14),$D14),$E14)</f>
        <v>19168</v>
      </c>
      <c r="AF14" s="204">
        <f>IF(AF$2&lt;=($B$2+$C$2+$D$2),IF(AF$2&lt;=($B$2+$C$2),IF(AF$2&lt;=$B$2,$B14,$C14),$D14),$E14)</f>
        <v>19168</v>
      </c>
      <c r="AG14" s="204">
        <f>IF(AG$2&lt;=($B$2+$C$2+$D$2),IF(AG$2&lt;=($B$2+$C$2),IF(AG$2&lt;=$B$2,$B14,$C14),$D14),$E14)</f>
        <v>19168</v>
      </c>
      <c r="AH14" s="204">
        <f>IF(AH$2&lt;=($B$2+$C$2+$D$2),IF(AH$2&lt;=($B$2+$C$2),IF(AH$2&lt;=$B$2,$B14,$C14),$D14),$E14)</f>
        <v>19168</v>
      </c>
      <c r="AI14" s="204">
        <f>IF(AI$2&lt;=($B$2+$C$2+$D$2),IF(AI$2&lt;=($B$2+$C$2),IF(AI$2&lt;=$B$2,$B14,$C14),$D14),$E14)</f>
        <v>19168</v>
      </c>
      <c r="AJ14" s="204">
        <f>IF(AJ$2&lt;=($B$2+$C$2+$D$2),IF(AJ$2&lt;=($B$2+$C$2),IF(AJ$2&lt;=$B$2,$B14,$C14),$D14),$E14)</f>
        <v>19168</v>
      </c>
      <c r="AK14" s="204">
        <f>IF(AK$2&lt;=($B$2+$C$2+$D$2),IF(AK$2&lt;=($B$2+$C$2),IF(AK$2&lt;=$B$2,$B14,$C14),$D14),$E14)</f>
        <v>19168</v>
      </c>
      <c r="AL14" s="204">
        <f>IF(AL$2&lt;=($B$2+$C$2+$D$2),IF(AL$2&lt;=($B$2+$C$2),IF(AL$2&lt;=$B$2,$B14,$C14),$D14),$E14)</f>
        <v>19168</v>
      </c>
      <c r="AM14" s="204">
        <f>IF(AM$2&lt;=($B$2+$C$2+$D$2),IF(AM$2&lt;=($B$2+$C$2),IF(AM$2&lt;=$B$2,$B14,$C14),$D14),$E14)</f>
        <v>19168</v>
      </c>
      <c r="AN14" s="204">
        <f>IF(AN$2&lt;=($B$2+$C$2+$D$2),IF(AN$2&lt;=($B$2+$C$2),IF(AN$2&lt;=$B$2,$B14,$C14),$D14),$E14)</f>
        <v>19168</v>
      </c>
      <c r="AO14" s="204">
        <f>IF(AO$2&lt;=($B$2+$C$2+$D$2),IF(AO$2&lt;=($B$2+$C$2),IF(AO$2&lt;=$B$2,$B14,$C14),$D14),$E14)</f>
        <v>19168</v>
      </c>
      <c r="AP14" s="204">
        <f>IF(AP$2&lt;=($B$2+$C$2+$D$2),IF(AP$2&lt;=($B$2+$C$2),IF(AP$2&lt;=$B$2,$B14,$C14),$D14),$E14)</f>
        <v>19168</v>
      </c>
      <c r="AQ14" s="204">
        <f>IF(AQ$2&lt;=($B$2+$C$2+$D$2),IF(AQ$2&lt;=($B$2+$C$2),IF(AQ$2&lt;=$B$2,$B14,$C14),$D14),$E14)</f>
        <v>19168</v>
      </c>
      <c r="AR14" s="204">
        <f>IF(AR$2&lt;=($B$2+$C$2+$D$2),IF(AR$2&lt;=($B$2+$C$2),IF(AR$2&lt;=$B$2,$B14,$C14),$D14),$E14)</f>
        <v>19168</v>
      </c>
      <c r="AS14" s="204">
        <f>IF(AS$2&lt;=($B$2+$C$2+$D$2),IF(AS$2&lt;=($B$2+$C$2),IF(AS$2&lt;=$B$2,$B14,$C14),$D14),$E14)</f>
        <v>25414</v>
      </c>
      <c r="AT14" s="204">
        <f>IF(AT$2&lt;=($B$2+$C$2+$D$2),IF(AT$2&lt;=($B$2+$C$2),IF(AT$2&lt;=$B$2,$B14,$C14),$D14),$E14)</f>
        <v>25414</v>
      </c>
      <c r="AU14" s="204">
        <f>IF(AU$2&lt;=($B$2+$C$2+$D$2),IF(AU$2&lt;=($B$2+$C$2),IF(AU$2&lt;=$B$2,$B14,$C14),$D14),$E14)</f>
        <v>25414</v>
      </c>
      <c r="AV14" s="204">
        <f>IF(AV$2&lt;=($B$2+$C$2+$D$2),IF(AV$2&lt;=($B$2+$C$2),IF(AV$2&lt;=$B$2,$B14,$C14),$D14),$E14)</f>
        <v>25414</v>
      </c>
      <c r="AW14" s="204">
        <f>IF(AW$2&lt;=($B$2+$C$2+$D$2),IF(AW$2&lt;=($B$2+$C$2),IF(AW$2&lt;=$B$2,$B14,$C14),$D14),$E14)</f>
        <v>25414</v>
      </c>
      <c r="AX14" s="204">
        <f>IF(AX$2&lt;=($B$2+$C$2+$D$2),IF(AX$2&lt;=($B$2+$C$2),IF(AX$2&lt;=$B$2,$B14,$C14),$D14),$E14)</f>
        <v>25414</v>
      </c>
      <c r="AY14" s="204">
        <f>IF(AY$2&lt;=($B$2+$C$2+$D$2),IF(AY$2&lt;=($B$2+$C$2),IF(AY$2&lt;=$B$2,$B14,$C14),$D14),$E14)</f>
        <v>25414</v>
      </c>
      <c r="AZ14" s="204">
        <f>IF(AZ$2&lt;=($B$2+$C$2+$D$2),IF(AZ$2&lt;=($B$2+$C$2),IF(AZ$2&lt;=$B$2,$B14,$C14),$D14),$E14)</f>
        <v>25414</v>
      </c>
      <c r="BA14" s="204">
        <f>IF(BA$2&lt;=($B$2+$C$2+$D$2),IF(BA$2&lt;=($B$2+$C$2),IF(BA$2&lt;=$B$2,$B14,$C14),$D14),$E14)</f>
        <v>25414</v>
      </c>
      <c r="BB14" s="204">
        <f>IF(BB$2&lt;=($B$2+$C$2+$D$2),IF(BB$2&lt;=($B$2+$C$2),IF(BB$2&lt;=$B$2,$B14,$C14),$D14),$E14)</f>
        <v>25414</v>
      </c>
      <c r="BC14" s="204">
        <f>IF(BC$2&lt;=($B$2+$C$2+$D$2),IF(BC$2&lt;=($B$2+$C$2),IF(BC$2&lt;=$B$2,$B14,$C14),$D14),$E14)</f>
        <v>25414</v>
      </c>
      <c r="BD14" s="204">
        <f>IF(BD$2&lt;=($B$2+$C$2+$D$2),IF(BD$2&lt;=($B$2+$C$2),IF(BD$2&lt;=$B$2,$B14,$C14),$D14),$E14)</f>
        <v>25414</v>
      </c>
      <c r="BE14" s="204">
        <f>IF(BE$2&lt;=($B$2+$C$2+$D$2),IF(BE$2&lt;=($B$2+$C$2),IF(BE$2&lt;=$B$2,$B14,$C14),$D14),$E14)</f>
        <v>25414</v>
      </c>
      <c r="BF14" s="204">
        <f>IF(BF$2&lt;=($B$2+$C$2+$D$2),IF(BF$2&lt;=($B$2+$C$2),IF(BF$2&lt;=$B$2,$B14,$C14),$D14),$E14)</f>
        <v>25414</v>
      </c>
      <c r="BG14" s="204">
        <f>IF(BG$2&lt;=($B$2+$C$2+$D$2),IF(BG$2&lt;=($B$2+$C$2),IF(BG$2&lt;=$B$2,$B14,$C14),$D14),$E14)</f>
        <v>25414</v>
      </c>
      <c r="BH14" s="204">
        <f>IF(BH$2&lt;=($B$2+$C$2+$D$2),IF(BH$2&lt;=($B$2+$C$2),IF(BH$2&lt;=$B$2,$B14,$C14),$D14),$E14)</f>
        <v>25414</v>
      </c>
      <c r="BI14" s="204">
        <f>IF(BI$2&lt;=($B$2+$C$2+$D$2),IF(BI$2&lt;=($B$2+$C$2),IF(BI$2&lt;=$B$2,$B14,$C14),$D14),$E14)</f>
        <v>25414</v>
      </c>
      <c r="BJ14" s="204">
        <f>IF(BJ$2&lt;=($B$2+$C$2+$D$2),IF(BJ$2&lt;=($B$2+$C$2),IF(BJ$2&lt;=$B$2,$B14,$C14),$D14),$E14)</f>
        <v>25414</v>
      </c>
      <c r="BK14" s="204">
        <f>IF(BK$2&lt;=($B$2+$C$2+$D$2),IF(BK$2&lt;=($B$2+$C$2),IF(BK$2&lt;=$B$2,$B14,$C14),$D14),$E14)</f>
        <v>25414</v>
      </c>
      <c r="BL14" s="204">
        <f>IF(BL$2&lt;=($B$2+$C$2+$D$2),IF(BL$2&lt;=($B$2+$C$2),IF(BL$2&lt;=$B$2,$B14,$C14),$D14),$E14)</f>
        <v>25414</v>
      </c>
      <c r="BM14" s="204">
        <f>IF(BM$2&lt;=($B$2+$C$2+$D$2),IF(BM$2&lt;=($B$2+$C$2),IF(BM$2&lt;=$B$2,$B14,$C14),$D14),$E14)</f>
        <v>25414</v>
      </c>
      <c r="BN14" s="204">
        <f>IF(BN$2&lt;=($B$2+$C$2+$D$2),IF(BN$2&lt;=($B$2+$C$2),IF(BN$2&lt;=$B$2,$B14,$C14),$D14),$E14)</f>
        <v>25414</v>
      </c>
      <c r="BO14" s="204">
        <f>IF(BO$2&lt;=($B$2+$C$2+$D$2),IF(BO$2&lt;=($B$2+$C$2),IF(BO$2&lt;=$B$2,$B14,$C14),$D14),$E14)</f>
        <v>25414</v>
      </c>
      <c r="BP14" s="204">
        <f>IF(BP$2&lt;=($B$2+$C$2+$D$2),IF(BP$2&lt;=($B$2+$C$2),IF(BP$2&lt;=$B$2,$B14,$C14),$D14),$E14)</f>
        <v>25414</v>
      </c>
      <c r="BQ14" s="204">
        <f>IF(BQ$2&lt;=($B$2+$C$2+$D$2),IF(BQ$2&lt;=($B$2+$C$2),IF(BQ$2&lt;=$B$2,$B14,$C14),$D14),$E14)</f>
        <v>25414</v>
      </c>
      <c r="BR14" s="204">
        <f>IF(BR$2&lt;=($B$2+$C$2+$D$2),IF(BR$2&lt;=($B$2+$C$2),IF(BR$2&lt;=$B$2,$B14,$C14),$D14),$E14)</f>
        <v>25414</v>
      </c>
      <c r="BS14" s="204">
        <f>IF(BS$2&lt;=($B$2+$C$2+$D$2),IF(BS$2&lt;=($B$2+$C$2),IF(BS$2&lt;=$B$2,$B14,$C14),$D14),$E14)</f>
        <v>25414</v>
      </c>
      <c r="BT14" s="204">
        <f>IF(BT$2&lt;=($B$2+$C$2+$D$2),IF(BT$2&lt;=($B$2+$C$2),IF(BT$2&lt;=$B$2,$B14,$C14),$D14),$E14)</f>
        <v>25414</v>
      </c>
      <c r="BU14" s="204">
        <f>IF(BU$2&lt;=($B$2+$C$2+$D$2),IF(BU$2&lt;=($B$2+$C$2),IF(BU$2&lt;=$B$2,$B14,$C14),$D14),$E14)</f>
        <v>25414</v>
      </c>
      <c r="BV14" s="204">
        <f>IF(BV$2&lt;=($B$2+$C$2+$D$2),IF(BV$2&lt;=($B$2+$C$2),IF(BV$2&lt;=$B$2,$B14,$C14),$D14),$E14)</f>
        <v>25414</v>
      </c>
      <c r="BW14" s="204">
        <f>IF(BW$2&lt;=($B$2+$C$2+$D$2),IF(BW$2&lt;=($B$2+$C$2),IF(BW$2&lt;=$B$2,$B14,$C14),$D14),$E14)</f>
        <v>25414</v>
      </c>
      <c r="BX14" s="204">
        <f>IF(BX$2&lt;=($B$2+$C$2+$D$2),IF(BX$2&lt;=($B$2+$C$2),IF(BX$2&lt;=$B$2,$B14,$C14),$D14),$E14)</f>
        <v>25414</v>
      </c>
      <c r="BY14" s="204">
        <f>IF(BY$2&lt;=($B$2+$C$2+$D$2),IF(BY$2&lt;=($B$2+$C$2),IF(BY$2&lt;=$B$2,$B14,$C14),$D14),$E14)</f>
        <v>25414</v>
      </c>
      <c r="BZ14" s="204">
        <f>IF(BZ$2&lt;=($B$2+$C$2+$D$2),IF(BZ$2&lt;=($B$2+$C$2),IF(BZ$2&lt;=$B$2,$B14,$C14),$D14),$E14)</f>
        <v>25414</v>
      </c>
      <c r="CA14" s="204">
        <f>IF(CA$2&lt;=($B$2+$C$2+$D$2),IF(CA$2&lt;=($B$2+$C$2),IF(CA$2&lt;=$B$2,$B14,$C14),$D14),$E14)</f>
        <v>7593.142857142856</v>
      </c>
      <c r="CB14" s="204">
        <f>IF(CB$2&lt;=($B$2+$C$2+$D$2),IF(CB$2&lt;=($B$2+$C$2),IF(CB$2&lt;=$B$2,$B14,$C14),$D14),$E14)</f>
        <v>7593.142857142856</v>
      </c>
      <c r="CC14" s="204">
        <f>IF(CC$2&lt;=($B$2+$C$2+$D$2),IF(CC$2&lt;=($B$2+$C$2),IF(CC$2&lt;=$B$2,$B14,$C14),$D14),$E14)</f>
        <v>7593.142857142856</v>
      </c>
      <c r="CD14" s="204">
        <f>IF(CD$2&lt;=($B$2+$C$2+$D$2),IF(CD$2&lt;=($B$2+$C$2),IF(CD$2&lt;=$B$2,$B14,$C14),$D14),$E14)</f>
        <v>7593.142857142856</v>
      </c>
      <c r="CE14" s="204">
        <f>IF(CE$2&lt;=($B$2+$C$2+$D$2),IF(CE$2&lt;=($B$2+$C$2),IF(CE$2&lt;=$B$2,$B14,$C14),$D14),$E14)</f>
        <v>7593.142857142856</v>
      </c>
      <c r="CF14" s="204">
        <f>IF(CF$2&lt;=($B$2+$C$2+$D$2),IF(CF$2&lt;=($B$2+$C$2),IF(CF$2&lt;=$B$2,$B14,$C14),$D14),$E14)</f>
        <v>7593.142857142856</v>
      </c>
      <c r="CG14" s="204">
        <f>IF(CG$2&lt;=($B$2+$C$2+$D$2),IF(CG$2&lt;=($B$2+$C$2),IF(CG$2&lt;=$B$2,$B14,$C14),$D14),$E14)</f>
        <v>7593.142857142856</v>
      </c>
      <c r="CH14" s="204">
        <f>IF(CH$2&lt;=($B$2+$C$2+$D$2),IF(CH$2&lt;=($B$2+$C$2),IF(CH$2&lt;=$B$2,$B14,$C14),$D14),$E14)</f>
        <v>7593.142857142856</v>
      </c>
      <c r="CI14" s="204">
        <f>IF(CI$2&lt;=($B$2+$C$2+$D$2),IF(CI$2&lt;=($B$2+$C$2),IF(CI$2&lt;=$B$2,$B14,$C14),$D14),$E14)</f>
        <v>7593.142857142856</v>
      </c>
      <c r="CJ14" s="204">
        <f>IF(CJ$2&lt;=($B$2+$C$2+$D$2),IF(CJ$2&lt;=($B$2+$C$2),IF(CJ$2&lt;=$B$2,$B14,$C14),$D14),$E14)</f>
        <v>7593.142857142856</v>
      </c>
      <c r="CK14" s="204">
        <f>IF(CK$2&lt;=($B$2+$C$2+$D$2),IF(CK$2&lt;=($B$2+$C$2),IF(CK$2&lt;=$B$2,$B14,$C14),$D14),$E14)</f>
        <v>7593.142857142856</v>
      </c>
      <c r="CL14" s="204">
        <f>IF(CL$2&lt;=($B$2+$C$2+$D$2),IF(CL$2&lt;=($B$2+$C$2),IF(CL$2&lt;=$B$2,$B14,$C14),$D14),$E14)</f>
        <v>7593.142857142856</v>
      </c>
      <c r="CM14" s="204">
        <f>IF(CM$2&lt;=($B$2+$C$2+$D$2),IF(CM$2&lt;=($B$2+$C$2),IF(CM$2&lt;=$B$2,$B14,$C14),$D14),$E14)</f>
        <v>7593.142857142856</v>
      </c>
      <c r="CN14" s="204">
        <f>IF(CN$2&lt;=($B$2+$C$2+$D$2),IF(CN$2&lt;=($B$2+$C$2),IF(CN$2&lt;=$B$2,$B14,$C14),$D14),$E14)</f>
        <v>7593.142857142856</v>
      </c>
      <c r="CO14" s="204">
        <f>IF(CO$2&lt;=($B$2+$C$2+$D$2),IF(CO$2&lt;=($B$2+$C$2),IF(CO$2&lt;=$B$2,$B14,$C14),$D14),$E14)</f>
        <v>7593.142857142856</v>
      </c>
      <c r="CP14" s="204">
        <f>IF(CP$2&lt;=($B$2+$C$2+$D$2),IF(CP$2&lt;=($B$2+$C$2),IF(CP$2&lt;=$B$2,$B14,$C14),$D14),$E14)</f>
        <v>7593.142857142856</v>
      </c>
      <c r="CQ14" s="204">
        <f>IF(CQ$2&lt;=($B$2+$C$2+$D$2),IF(CQ$2&lt;=($B$2+$C$2),IF(CQ$2&lt;=$B$2,$B14,$C14),$D14),$E14)</f>
        <v>9154.2857142857138</v>
      </c>
      <c r="CR14" s="204">
        <f>IF(CR$2&lt;=($B$2+$C$2+$D$2),IF(CR$2&lt;=($B$2+$C$2),IF(CR$2&lt;=$B$2,$B14,$C14),$D14),$E14)</f>
        <v>9154.2857142857138</v>
      </c>
      <c r="CS14" s="204">
        <f>IF(CS$2&lt;=($B$2+$C$2+$D$2),IF(CS$2&lt;=($B$2+$C$2),IF(CS$2&lt;=$B$2,$B14,$C14),$D14),$E14)</f>
        <v>9154.2857142857138</v>
      </c>
      <c r="CT14" s="204">
        <f>IF(CT$2&lt;=($B$2+$C$2+$D$2),IF(CT$2&lt;=($B$2+$C$2),IF(CT$2&lt;=$B$2,$B14,$C14),$D14),$E14)</f>
        <v>9154.2857142857138</v>
      </c>
      <c r="CU14" s="204">
        <f>IF(CU$2&lt;=($B$2+$C$2+$D$2),IF(CU$2&lt;=($B$2+$C$2),IF(CU$2&lt;=$B$2,$B14,$C14),$D14),$E14)</f>
        <v>9154.2857142857138</v>
      </c>
      <c r="CV14" s="204">
        <f>IF(CV$2&lt;=($B$2+$C$2+$D$2),IF(CV$2&lt;=($B$2+$C$2),IF(CV$2&lt;=$B$2,$B14,$C14),$D14),$E14)</f>
        <v>9154.2857142857138</v>
      </c>
      <c r="CW14" s="204">
        <f>IF(CW$2&lt;=($B$2+$C$2+$D$2),IF(CW$2&lt;=($B$2+$C$2),IF(CW$2&lt;=$B$2,$B14,$C14),$D14),$E14)</f>
        <v>9154.2857142857138</v>
      </c>
      <c r="CX14" s="204">
        <f>IF(CX$2&lt;=($B$2+$C$2+$D$2),IF(CX$2&lt;=($B$2+$C$2),IF(CX$2&lt;=$B$2,$B14,$C14),$D14),$E14)</f>
        <v>9154.2857142857138</v>
      </c>
      <c r="CY14" s="204">
        <f>IF(CY$2&lt;=($B$2+$C$2+$D$2),IF(CY$2&lt;=($B$2+$C$2),IF(CY$2&lt;=$B$2,$B14,$C14),$D14),$E14)</f>
        <v>9154.2857142857138</v>
      </c>
      <c r="CZ14" s="204">
        <f>IF(CZ$2&lt;=($B$2+$C$2+$D$2),IF(CZ$2&lt;=($B$2+$C$2),IF(CZ$2&lt;=$B$2,$B14,$C14),$D14),$E14)</f>
        <v>9154.2857142857138</v>
      </c>
      <c r="DA14" s="204">
        <f>IF(DA$2&lt;=($B$2+$C$2+$D$2),IF(DA$2&lt;=($B$2+$C$2),IF(DA$2&lt;=$B$2,$B14,$C14),$D14),$E14)</f>
        <v>9154.2857142857138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283.33333333333331</v>
      </c>
      <c r="D15" s="203">
        <f>Income!D86</f>
        <v>5085.7142857142853</v>
      </c>
      <c r="E15" s="203">
        <f>Income!E86</f>
        <v>18651.428571428572</v>
      </c>
      <c r="F15" s="204">
        <f>IF(F$2&lt;=($B$2+$C$2+$D$2),IF(F$2&lt;=($B$2+$C$2),IF(F$2&lt;=$B$2,$B15,$C15),$D15),$E15)</f>
        <v>0</v>
      </c>
      <c r="G15" s="204">
        <f>IF(G$2&lt;=($B$2+$C$2+$D$2),IF(G$2&lt;=($B$2+$C$2),IF(G$2&lt;=$B$2,$B15,$C15),$D15),$E15)</f>
        <v>0</v>
      </c>
      <c r="H15" s="204">
        <f>IF(H$2&lt;=($B$2+$C$2+$D$2),IF(H$2&lt;=($B$2+$C$2),IF(H$2&lt;=$B$2,$B15,$C15),$D15),$E15)</f>
        <v>0</v>
      </c>
      <c r="I15" s="204">
        <f>IF(I$2&lt;=($B$2+$C$2+$D$2),IF(I$2&lt;=($B$2+$C$2),IF(I$2&lt;=$B$2,$B15,$C15),$D15),$E15)</f>
        <v>0</v>
      </c>
      <c r="J15" s="204">
        <f>IF(J$2&lt;=($B$2+$C$2+$D$2),IF(J$2&lt;=($B$2+$C$2),IF(J$2&lt;=$B$2,$B15,$C15),$D15),$E15)</f>
        <v>0</v>
      </c>
      <c r="K15" s="204">
        <f>IF(K$2&lt;=($B$2+$C$2+$D$2),IF(K$2&lt;=($B$2+$C$2),IF(K$2&lt;=$B$2,$B15,$C15),$D15),$E15)</f>
        <v>0</v>
      </c>
      <c r="L15" s="204">
        <f>IF(L$2&lt;=($B$2+$C$2+$D$2),IF(L$2&lt;=($B$2+$C$2),IF(L$2&lt;=$B$2,$B15,$C15),$D15),$E15)</f>
        <v>0</v>
      </c>
      <c r="M15" s="204">
        <f>IF(M$2&lt;=($B$2+$C$2+$D$2),IF(M$2&lt;=($B$2+$C$2),IF(M$2&lt;=$B$2,$B15,$C15),$D15),$E15)</f>
        <v>0</v>
      </c>
      <c r="N15" s="204">
        <f>IF(N$2&lt;=($B$2+$C$2+$D$2),IF(N$2&lt;=($B$2+$C$2),IF(N$2&lt;=$B$2,$B15,$C15),$D15),$E15)</f>
        <v>0</v>
      </c>
      <c r="O15" s="204">
        <f>IF(O$2&lt;=($B$2+$C$2+$D$2),IF(O$2&lt;=($B$2+$C$2),IF(O$2&lt;=$B$2,$B15,$C15),$D15),$E15)</f>
        <v>0</v>
      </c>
      <c r="P15" s="204">
        <f>IF(P$2&lt;=($B$2+$C$2+$D$2),IF(P$2&lt;=($B$2+$C$2),IF(P$2&lt;=$B$2,$B15,$C15),$D15),$E15)</f>
        <v>0</v>
      </c>
      <c r="Q15" s="204">
        <f>IF(Q$2&lt;=($B$2+$C$2+$D$2),IF(Q$2&lt;=($B$2+$C$2),IF(Q$2&lt;=$B$2,$B15,$C15),$D15),$E15)</f>
        <v>0</v>
      </c>
      <c r="R15" s="204">
        <f>IF(R$2&lt;=($B$2+$C$2+$D$2),IF(R$2&lt;=($B$2+$C$2),IF(R$2&lt;=$B$2,$B15,$C15),$D15),$E15)</f>
        <v>0</v>
      </c>
      <c r="S15" s="204">
        <f>IF(S$2&lt;=($B$2+$C$2+$D$2),IF(S$2&lt;=($B$2+$C$2),IF(S$2&lt;=$B$2,$B15,$C15),$D15),$E15)</f>
        <v>0</v>
      </c>
      <c r="T15" s="204">
        <f>IF(T$2&lt;=($B$2+$C$2+$D$2),IF(T$2&lt;=($B$2+$C$2),IF(T$2&lt;=$B$2,$B15,$C15),$D15),$E15)</f>
        <v>0</v>
      </c>
      <c r="U15" s="204">
        <f>IF(U$2&lt;=($B$2+$C$2+$D$2),IF(U$2&lt;=($B$2+$C$2),IF(U$2&lt;=$B$2,$B15,$C15),$D15),$E15)</f>
        <v>0</v>
      </c>
      <c r="V15" s="204">
        <f>IF(V$2&lt;=($B$2+$C$2+$D$2),IF(V$2&lt;=($B$2+$C$2),IF(V$2&lt;=$B$2,$B15,$C15),$D15),$E15)</f>
        <v>0</v>
      </c>
      <c r="W15" s="204">
        <f>IF(W$2&lt;=($B$2+$C$2+$D$2),IF(W$2&lt;=($B$2+$C$2),IF(W$2&lt;=$B$2,$B15,$C15),$D15),$E15)</f>
        <v>0</v>
      </c>
      <c r="X15" s="204">
        <f>IF(X$2&lt;=($B$2+$C$2+$D$2),IF(X$2&lt;=($B$2+$C$2),IF(X$2&lt;=$B$2,$B15,$C15),$D15),$E15)</f>
        <v>0</v>
      </c>
      <c r="Y15" s="204">
        <f>IF(Y$2&lt;=($B$2+$C$2+$D$2),IF(Y$2&lt;=($B$2+$C$2),IF(Y$2&lt;=$B$2,$B15,$C15),$D15),$E15)</f>
        <v>0</v>
      </c>
      <c r="Z15" s="204">
        <f>IF(Z$2&lt;=($B$2+$C$2+$D$2),IF(Z$2&lt;=($B$2+$C$2),IF(Z$2&lt;=$B$2,$B15,$C15),$D15),$E15)</f>
        <v>0</v>
      </c>
      <c r="AA15" s="204">
        <f>IF(AA$2&lt;=($B$2+$C$2+$D$2),IF(AA$2&lt;=($B$2+$C$2),IF(AA$2&lt;=$B$2,$B15,$C15),$D15),$E15)</f>
        <v>0</v>
      </c>
      <c r="AB15" s="204">
        <f>IF(AB$2&lt;=($B$2+$C$2+$D$2),IF(AB$2&lt;=($B$2+$C$2),IF(AB$2&lt;=$B$2,$B15,$C15),$D15),$E15)</f>
        <v>0</v>
      </c>
      <c r="AC15" s="204">
        <f>IF(AC$2&lt;=($B$2+$C$2+$D$2),IF(AC$2&lt;=($B$2+$C$2),IF(AC$2&lt;=$B$2,$B15,$C15),$D15),$E15)</f>
        <v>0</v>
      </c>
      <c r="AD15" s="204">
        <f>IF(AD$2&lt;=($B$2+$C$2+$D$2),IF(AD$2&lt;=($B$2+$C$2),IF(AD$2&lt;=$B$2,$B15,$C15),$D15),$E15)</f>
        <v>0</v>
      </c>
      <c r="AE15" s="204">
        <f>IF(AE$2&lt;=($B$2+$C$2+$D$2),IF(AE$2&lt;=($B$2+$C$2),IF(AE$2&lt;=$B$2,$B15,$C15),$D15),$E15)</f>
        <v>0</v>
      </c>
      <c r="AF15" s="204">
        <f>IF(AF$2&lt;=($B$2+$C$2+$D$2),IF(AF$2&lt;=($B$2+$C$2),IF(AF$2&lt;=$B$2,$B15,$C15),$D15),$E15)</f>
        <v>0</v>
      </c>
      <c r="AG15" s="204">
        <f>IF(AG$2&lt;=($B$2+$C$2+$D$2),IF(AG$2&lt;=($B$2+$C$2),IF(AG$2&lt;=$B$2,$B15,$C15),$D15),$E15)</f>
        <v>0</v>
      </c>
      <c r="AH15" s="204">
        <f>IF(AH$2&lt;=($B$2+$C$2+$D$2),IF(AH$2&lt;=($B$2+$C$2),IF(AH$2&lt;=$B$2,$B15,$C15),$D15),$E15)</f>
        <v>0</v>
      </c>
      <c r="AI15" s="204">
        <f>IF(AI$2&lt;=($B$2+$C$2+$D$2),IF(AI$2&lt;=($B$2+$C$2),IF(AI$2&lt;=$B$2,$B15,$C15),$D15),$E15)</f>
        <v>0</v>
      </c>
      <c r="AJ15" s="204">
        <f>IF(AJ$2&lt;=($B$2+$C$2+$D$2),IF(AJ$2&lt;=($B$2+$C$2),IF(AJ$2&lt;=$B$2,$B15,$C15),$D15),$E15)</f>
        <v>0</v>
      </c>
      <c r="AK15" s="204">
        <f>IF(AK$2&lt;=($B$2+$C$2+$D$2),IF(AK$2&lt;=($B$2+$C$2),IF(AK$2&lt;=$B$2,$B15,$C15),$D15),$E15)</f>
        <v>0</v>
      </c>
      <c r="AL15" s="204">
        <f>IF(AL$2&lt;=($B$2+$C$2+$D$2),IF(AL$2&lt;=($B$2+$C$2),IF(AL$2&lt;=$B$2,$B15,$C15),$D15),$E15)</f>
        <v>0</v>
      </c>
      <c r="AM15" s="204">
        <f>IF(AM$2&lt;=($B$2+$C$2+$D$2),IF(AM$2&lt;=($B$2+$C$2),IF(AM$2&lt;=$B$2,$B15,$C15),$D15),$E15)</f>
        <v>0</v>
      </c>
      <c r="AN15" s="204">
        <f>IF(AN$2&lt;=($B$2+$C$2+$D$2),IF(AN$2&lt;=($B$2+$C$2),IF(AN$2&lt;=$B$2,$B15,$C15),$D15),$E15)</f>
        <v>0</v>
      </c>
      <c r="AO15" s="204">
        <f>IF(AO$2&lt;=($B$2+$C$2+$D$2),IF(AO$2&lt;=($B$2+$C$2),IF(AO$2&lt;=$B$2,$B15,$C15),$D15),$E15)</f>
        <v>0</v>
      </c>
      <c r="AP15" s="204">
        <f>IF(AP$2&lt;=($B$2+$C$2+$D$2),IF(AP$2&lt;=($B$2+$C$2),IF(AP$2&lt;=$B$2,$B15,$C15),$D15),$E15)</f>
        <v>0</v>
      </c>
      <c r="AQ15" s="204">
        <f>IF(AQ$2&lt;=($B$2+$C$2+$D$2),IF(AQ$2&lt;=($B$2+$C$2),IF(AQ$2&lt;=$B$2,$B15,$C15),$D15),$E15)</f>
        <v>0</v>
      </c>
      <c r="AR15" s="204">
        <f>IF(AR$2&lt;=($B$2+$C$2+$D$2),IF(AR$2&lt;=($B$2+$C$2),IF(AR$2&lt;=$B$2,$B15,$C15),$D15),$E15)</f>
        <v>0</v>
      </c>
      <c r="AS15" s="204">
        <f>IF(AS$2&lt;=($B$2+$C$2+$D$2),IF(AS$2&lt;=($B$2+$C$2),IF(AS$2&lt;=$B$2,$B15,$C15),$D15),$E15)</f>
        <v>283.33333333333331</v>
      </c>
      <c r="AT15" s="204">
        <f>IF(AT$2&lt;=($B$2+$C$2+$D$2),IF(AT$2&lt;=($B$2+$C$2),IF(AT$2&lt;=$B$2,$B15,$C15),$D15),$E15)</f>
        <v>283.33333333333331</v>
      </c>
      <c r="AU15" s="204">
        <f>IF(AU$2&lt;=($B$2+$C$2+$D$2),IF(AU$2&lt;=($B$2+$C$2),IF(AU$2&lt;=$B$2,$B15,$C15),$D15),$E15)</f>
        <v>283.33333333333331</v>
      </c>
      <c r="AV15" s="204">
        <f>IF(AV$2&lt;=($B$2+$C$2+$D$2),IF(AV$2&lt;=($B$2+$C$2),IF(AV$2&lt;=$B$2,$B15,$C15),$D15),$E15)</f>
        <v>283.33333333333331</v>
      </c>
      <c r="AW15" s="204">
        <f>IF(AW$2&lt;=($B$2+$C$2+$D$2),IF(AW$2&lt;=($B$2+$C$2),IF(AW$2&lt;=$B$2,$B15,$C15),$D15),$E15)</f>
        <v>283.33333333333331</v>
      </c>
      <c r="AX15" s="204">
        <f>IF(AX$2&lt;=($B$2+$C$2+$D$2),IF(AX$2&lt;=($B$2+$C$2),IF(AX$2&lt;=$B$2,$B15,$C15),$D15),$E15)</f>
        <v>283.33333333333331</v>
      </c>
      <c r="AY15" s="204">
        <f>IF(AY$2&lt;=($B$2+$C$2+$D$2),IF(AY$2&lt;=($B$2+$C$2),IF(AY$2&lt;=$B$2,$B15,$C15),$D15),$E15)</f>
        <v>283.33333333333331</v>
      </c>
      <c r="AZ15" s="204">
        <f>IF(AZ$2&lt;=($B$2+$C$2+$D$2),IF(AZ$2&lt;=($B$2+$C$2),IF(AZ$2&lt;=$B$2,$B15,$C15),$D15),$E15)</f>
        <v>283.33333333333331</v>
      </c>
      <c r="BA15" s="204">
        <f>IF(BA$2&lt;=($B$2+$C$2+$D$2),IF(BA$2&lt;=($B$2+$C$2),IF(BA$2&lt;=$B$2,$B15,$C15),$D15),$E15)</f>
        <v>283.33333333333331</v>
      </c>
      <c r="BB15" s="204">
        <f>IF(BB$2&lt;=($B$2+$C$2+$D$2),IF(BB$2&lt;=($B$2+$C$2),IF(BB$2&lt;=$B$2,$B15,$C15),$D15),$E15)</f>
        <v>283.33333333333331</v>
      </c>
      <c r="BC15" s="204">
        <f>IF(BC$2&lt;=($B$2+$C$2+$D$2),IF(BC$2&lt;=($B$2+$C$2),IF(BC$2&lt;=$B$2,$B15,$C15),$D15),$E15)</f>
        <v>283.33333333333331</v>
      </c>
      <c r="BD15" s="204">
        <f>IF(BD$2&lt;=($B$2+$C$2+$D$2),IF(BD$2&lt;=($B$2+$C$2),IF(BD$2&lt;=$B$2,$B15,$C15),$D15),$E15)</f>
        <v>283.33333333333331</v>
      </c>
      <c r="BE15" s="204">
        <f>IF(BE$2&lt;=($B$2+$C$2+$D$2),IF(BE$2&lt;=($B$2+$C$2),IF(BE$2&lt;=$B$2,$B15,$C15),$D15),$E15)</f>
        <v>283.33333333333331</v>
      </c>
      <c r="BF15" s="204">
        <f>IF(BF$2&lt;=($B$2+$C$2+$D$2),IF(BF$2&lt;=($B$2+$C$2),IF(BF$2&lt;=$B$2,$B15,$C15),$D15),$E15)</f>
        <v>283.33333333333331</v>
      </c>
      <c r="BG15" s="204">
        <f>IF(BG$2&lt;=($B$2+$C$2+$D$2),IF(BG$2&lt;=($B$2+$C$2),IF(BG$2&lt;=$B$2,$B15,$C15),$D15),$E15)</f>
        <v>283.33333333333331</v>
      </c>
      <c r="BH15" s="204">
        <f>IF(BH$2&lt;=($B$2+$C$2+$D$2),IF(BH$2&lt;=($B$2+$C$2),IF(BH$2&lt;=$B$2,$B15,$C15),$D15),$E15)</f>
        <v>283.33333333333331</v>
      </c>
      <c r="BI15" s="204">
        <f>IF(BI$2&lt;=($B$2+$C$2+$D$2),IF(BI$2&lt;=($B$2+$C$2),IF(BI$2&lt;=$B$2,$B15,$C15),$D15),$E15)</f>
        <v>283.33333333333331</v>
      </c>
      <c r="BJ15" s="204">
        <f>IF(BJ$2&lt;=($B$2+$C$2+$D$2),IF(BJ$2&lt;=($B$2+$C$2),IF(BJ$2&lt;=$B$2,$B15,$C15),$D15),$E15)</f>
        <v>283.33333333333331</v>
      </c>
      <c r="BK15" s="204">
        <f>IF(BK$2&lt;=($B$2+$C$2+$D$2),IF(BK$2&lt;=($B$2+$C$2),IF(BK$2&lt;=$B$2,$B15,$C15),$D15),$E15)</f>
        <v>283.33333333333331</v>
      </c>
      <c r="BL15" s="204">
        <f>IF(BL$2&lt;=($B$2+$C$2+$D$2),IF(BL$2&lt;=($B$2+$C$2),IF(BL$2&lt;=$B$2,$B15,$C15),$D15),$E15)</f>
        <v>283.33333333333331</v>
      </c>
      <c r="BM15" s="204">
        <f>IF(BM$2&lt;=($B$2+$C$2+$D$2),IF(BM$2&lt;=($B$2+$C$2),IF(BM$2&lt;=$B$2,$B15,$C15),$D15),$E15)</f>
        <v>283.33333333333331</v>
      </c>
      <c r="BN15" s="204">
        <f>IF(BN$2&lt;=($B$2+$C$2+$D$2),IF(BN$2&lt;=($B$2+$C$2),IF(BN$2&lt;=$B$2,$B15,$C15),$D15),$E15)</f>
        <v>283.33333333333331</v>
      </c>
      <c r="BO15" s="204">
        <f>IF(BO$2&lt;=($B$2+$C$2+$D$2),IF(BO$2&lt;=($B$2+$C$2),IF(BO$2&lt;=$B$2,$B15,$C15),$D15),$E15)</f>
        <v>283.33333333333331</v>
      </c>
      <c r="BP15" s="204">
        <f>IF(BP$2&lt;=($B$2+$C$2+$D$2),IF(BP$2&lt;=($B$2+$C$2),IF(BP$2&lt;=$B$2,$B15,$C15),$D15),$E15)</f>
        <v>283.33333333333331</v>
      </c>
      <c r="BQ15" s="204">
        <f>IF(BQ$2&lt;=($B$2+$C$2+$D$2),IF(BQ$2&lt;=($B$2+$C$2),IF(BQ$2&lt;=$B$2,$B15,$C15),$D15),$E15)</f>
        <v>283.33333333333331</v>
      </c>
      <c r="BR15" s="204">
        <f>IF(BR$2&lt;=($B$2+$C$2+$D$2),IF(BR$2&lt;=($B$2+$C$2),IF(BR$2&lt;=$B$2,$B15,$C15),$D15),$E15)</f>
        <v>283.33333333333331</v>
      </c>
      <c r="BS15" s="204">
        <f>IF(BS$2&lt;=($B$2+$C$2+$D$2),IF(BS$2&lt;=($B$2+$C$2),IF(BS$2&lt;=$B$2,$B15,$C15),$D15),$E15)</f>
        <v>283.33333333333331</v>
      </c>
      <c r="BT15" s="204">
        <f>IF(BT$2&lt;=($B$2+$C$2+$D$2),IF(BT$2&lt;=($B$2+$C$2),IF(BT$2&lt;=$B$2,$B15,$C15),$D15),$E15)</f>
        <v>283.33333333333331</v>
      </c>
      <c r="BU15" s="204">
        <f>IF(BU$2&lt;=($B$2+$C$2+$D$2),IF(BU$2&lt;=($B$2+$C$2),IF(BU$2&lt;=$B$2,$B15,$C15),$D15),$E15)</f>
        <v>283.33333333333331</v>
      </c>
      <c r="BV15" s="204">
        <f>IF(BV$2&lt;=($B$2+$C$2+$D$2),IF(BV$2&lt;=($B$2+$C$2),IF(BV$2&lt;=$B$2,$B15,$C15),$D15),$E15)</f>
        <v>283.33333333333331</v>
      </c>
      <c r="BW15" s="204">
        <f>IF(BW$2&lt;=($B$2+$C$2+$D$2),IF(BW$2&lt;=($B$2+$C$2),IF(BW$2&lt;=$B$2,$B15,$C15),$D15),$E15)</f>
        <v>283.33333333333331</v>
      </c>
      <c r="BX15" s="204">
        <f>IF(BX$2&lt;=($B$2+$C$2+$D$2),IF(BX$2&lt;=($B$2+$C$2),IF(BX$2&lt;=$B$2,$B15,$C15),$D15),$E15)</f>
        <v>283.33333333333331</v>
      </c>
      <c r="BY15" s="204">
        <f>IF(BY$2&lt;=($B$2+$C$2+$D$2),IF(BY$2&lt;=($B$2+$C$2),IF(BY$2&lt;=$B$2,$B15,$C15),$D15),$E15)</f>
        <v>283.33333333333331</v>
      </c>
      <c r="BZ15" s="204">
        <f>IF(BZ$2&lt;=($B$2+$C$2+$D$2),IF(BZ$2&lt;=($B$2+$C$2),IF(BZ$2&lt;=$B$2,$B15,$C15),$D15),$E15)</f>
        <v>283.33333333333331</v>
      </c>
      <c r="CA15" s="204">
        <f>IF(CA$2&lt;=($B$2+$C$2+$D$2),IF(CA$2&lt;=($B$2+$C$2),IF(CA$2&lt;=$B$2,$B15,$C15),$D15),$E15)</f>
        <v>5085.7142857142853</v>
      </c>
      <c r="CB15" s="204">
        <f>IF(CB$2&lt;=($B$2+$C$2+$D$2),IF(CB$2&lt;=($B$2+$C$2),IF(CB$2&lt;=$B$2,$B15,$C15),$D15),$E15)</f>
        <v>5085.7142857142853</v>
      </c>
      <c r="CC15" s="204">
        <f>IF(CC$2&lt;=($B$2+$C$2+$D$2),IF(CC$2&lt;=($B$2+$C$2),IF(CC$2&lt;=$B$2,$B15,$C15),$D15),$E15)</f>
        <v>5085.7142857142853</v>
      </c>
      <c r="CD15" s="204">
        <f>IF(CD$2&lt;=($B$2+$C$2+$D$2),IF(CD$2&lt;=($B$2+$C$2),IF(CD$2&lt;=$B$2,$B15,$C15),$D15),$E15)</f>
        <v>5085.7142857142853</v>
      </c>
      <c r="CE15" s="204">
        <f>IF(CE$2&lt;=($B$2+$C$2+$D$2),IF(CE$2&lt;=($B$2+$C$2),IF(CE$2&lt;=$B$2,$B15,$C15),$D15),$E15)</f>
        <v>5085.7142857142853</v>
      </c>
      <c r="CF15" s="204">
        <f>IF(CF$2&lt;=($B$2+$C$2+$D$2),IF(CF$2&lt;=($B$2+$C$2),IF(CF$2&lt;=$B$2,$B15,$C15),$D15),$E15)</f>
        <v>5085.7142857142853</v>
      </c>
      <c r="CG15" s="204">
        <f>IF(CG$2&lt;=($B$2+$C$2+$D$2),IF(CG$2&lt;=($B$2+$C$2),IF(CG$2&lt;=$B$2,$B15,$C15),$D15),$E15)</f>
        <v>5085.7142857142853</v>
      </c>
      <c r="CH15" s="204">
        <f>IF(CH$2&lt;=($B$2+$C$2+$D$2),IF(CH$2&lt;=($B$2+$C$2),IF(CH$2&lt;=$B$2,$B15,$C15),$D15),$E15)</f>
        <v>5085.7142857142853</v>
      </c>
      <c r="CI15" s="204">
        <f>IF(CI$2&lt;=($B$2+$C$2+$D$2),IF(CI$2&lt;=($B$2+$C$2),IF(CI$2&lt;=$B$2,$B15,$C15),$D15),$E15)</f>
        <v>5085.7142857142853</v>
      </c>
      <c r="CJ15" s="204">
        <f>IF(CJ$2&lt;=($B$2+$C$2+$D$2),IF(CJ$2&lt;=($B$2+$C$2),IF(CJ$2&lt;=$B$2,$B15,$C15),$D15),$E15)</f>
        <v>5085.7142857142853</v>
      </c>
      <c r="CK15" s="204">
        <f>IF(CK$2&lt;=($B$2+$C$2+$D$2),IF(CK$2&lt;=($B$2+$C$2),IF(CK$2&lt;=$B$2,$B15,$C15),$D15),$E15)</f>
        <v>5085.7142857142853</v>
      </c>
      <c r="CL15" s="204">
        <f>IF(CL$2&lt;=($B$2+$C$2+$D$2),IF(CL$2&lt;=($B$2+$C$2),IF(CL$2&lt;=$B$2,$B15,$C15),$D15),$E15)</f>
        <v>5085.7142857142853</v>
      </c>
      <c r="CM15" s="204">
        <f>IF(CM$2&lt;=($B$2+$C$2+$D$2),IF(CM$2&lt;=($B$2+$C$2),IF(CM$2&lt;=$B$2,$B15,$C15),$D15),$E15)</f>
        <v>5085.7142857142853</v>
      </c>
      <c r="CN15" s="204">
        <f>IF(CN$2&lt;=($B$2+$C$2+$D$2),IF(CN$2&lt;=($B$2+$C$2),IF(CN$2&lt;=$B$2,$B15,$C15),$D15),$E15)</f>
        <v>5085.7142857142853</v>
      </c>
      <c r="CO15" s="204">
        <f>IF(CO$2&lt;=($B$2+$C$2+$D$2),IF(CO$2&lt;=($B$2+$C$2),IF(CO$2&lt;=$B$2,$B15,$C15),$D15),$E15)</f>
        <v>5085.7142857142853</v>
      </c>
      <c r="CP15" s="204">
        <f>IF(CP$2&lt;=($B$2+$C$2+$D$2),IF(CP$2&lt;=($B$2+$C$2),IF(CP$2&lt;=$B$2,$B15,$C15),$D15),$E15)</f>
        <v>5085.7142857142853</v>
      </c>
      <c r="CQ15" s="204">
        <f>IF(CQ$2&lt;=($B$2+$C$2+$D$2),IF(CQ$2&lt;=($B$2+$C$2),IF(CQ$2&lt;=$B$2,$B15,$C15),$D15),$E15)</f>
        <v>18651.428571428572</v>
      </c>
      <c r="CR15" s="204">
        <f>IF(CR$2&lt;=($B$2+$C$2+$D$2),IF(CR$2&lt;=($B$2+$C$2),IF(CR$2&lt;=$B$2,$B15,$C15),$D15),$E15)</f>
        <v>18651.428571428572</v>
      </c>
      <c r="CS15" s="204">
        <f>IF(CS$2&lt;=($B$2+$C$2+$D$2),IF(CS$2&lt;=($B$2+$C$2),IF(CS$2&lt;=$B$2,$B15,$C15),$D15),$E15)</f>
        <v>18651.428571428572</v>
      </c>
      <c r="CT15" s="204">
        <f>IF(CT$2&lt;=($B$2+$C$2+$D$2),IF(CT$2&lt;=($B$2+$C$2),IF(CT$2&lt;=$B$2,$B15,$C15),$D15),$E15)</f>
        <v>18651.428571428572</v>
      </c>
      <c r="CU15" s="204">
        <f>IF(CU$2&lt;=($B$2+$C$2+$D$2),IF(CU$2&lt;=($B$2+$C$2),IF(CU$2&lt;=$B$2,$B15,$C15),$D15),$E15)</f>
        <v>18651.428571428572</v>
      </c>
      <c r="CV15" s="204">
        <f>IF(CV$2&lt;=($B$2+$C$2+$D$2),IF(CV$2&lt;=($B$2+$C$2),IF(CV$2&lt;=$B$2,$B15,$C15),$D15),$E15)</f>
        <v>18651.428571428572</v>
      </c>
      <c r="CW15" s="204">
        <f>IF(CW$2&lt;=($B$2+$C$2+$D$2),IF(CW$2&lt;=($B$2+$C$2),IF(CW$2&lt;=$B$2,$B15,$C15),$D15),$E15)</f>
        <v>18651.428571428572</v>
      </c>
      <c r="CX15" s="204">
        <f>IF(CX$2&lt;=($B$2+$C$2+$D$2),IF(CX$2&lt;=($B$2+$C$2),IF(CX$2&lt;=$B$2,$B15,$C15),$D15),$E15)</f>
        <v>18651.428571428572</v>
      </c>
      <c r="CY15" s="204">
        <f>IF(CY$2&lt;=($B$2+$C$2+$D$2),IF(CY$2&lt;=($B$2+$C$2),IF(CY$2&lt;=$B$2,$B15,$C15),$D15),$E15)</f>
        <v>18651.428571428572</v>
      </c>
      <c r="CZ15" s="204">
        <f>IF(CZ$2&lt;=($B$2+$C$2+$D$2),IF(CZ$2&lt;=($B$2+$C$2),IF(CZ$2&lt;=$B$2,$B15,$C15),$D15),$E15)</f>
        <v>18651.428571428572</v>
      </c>
      <c r="DA15" s="204">
        <f>IF(DA$2&lt;=($B$2+$C$2+$D$2),IF(DA$2&lt;=($B$2+$C$2),IF(DA$2&lt;=$B$2,$B15,$C15),$D15),$E15)</f>
        <v>18651.428571428572</v>
      </c>
      <c r="DB15" s="204"/>
    </row>
    <row r="16" spans="1:106">
      <c r="A16" s="201" t="s">
        <v>115</v>
      </c>
      <c r="B16" s="203">
        <f>Income!B88</f>
        <v>35231.071703929134</v>
      </c>
      <c r="C16" s="203">
        <f>Income!C88</f>
        <v>51976.264117000741</v>
      </c>
      <c r="D16" s="203">
        <f>Income!D88</f>
        <v>117406.32837469099</v>
      </c>
      <c r="E16" s="203">
        <f>Income!E88</f>
        <v>249858.5594646704</v>
      </c>
      <c r="F16" s="204">
        <f>IF(F$2&lt;=($B$2+$C$2+$D$2),IF(F$2&lt;=($B$2+$C$2),IF(F$2&lt;=$B$2,$B16,$C16),$D16),$E16)</f>
        <v>35231.071703929134</v>
      </c>
      <c r="G16" s="204">
        <f>IF(G$2&lt;=($B$2+$C$2+$D$2),IF(G$2&lt;=($B$2+$C$2),IF(G$2&lt;=$B$2,$B16,$C16),$D16),$E16)</f>
        <v>35231.071703929134</v>
      </c>
      <c r="H16" s="204">
        <f>IF(H$2&lt;=($B$2+$C$2+$D$2),IF(H$2&lt;=($B$2+$C$2),IF(H$2&lt;=$B$2,$B16,$C16),$D16),$E16)</f>
        <v>35231.071703929134</v>
      </c>
      <c r="I16" s="204">
        <f>IF(I$2&lt;=($B$2+$C$2+$D$2),IF(I$2&lt;=($B$2+$C$2),IF(I$2&lt;=$B$2,$B16,$C16),$D16),$E16)</f>
        <v>35231.071703929134</v>
      </c>
      <c r="J16" s="204">
        <f>IF(J$2&lt;=($B$2+$C$2+$D$2),IF(J$2&lt;=($B$2+$C$2),IF(J$2&lt;=$B$2,$B16,$C16),$D16),$E16)</f>
        <v>35231.071703929134</v>
      </c>
      <c r="K16" s="204">
        <f>IF(K$2&lt;=($B$2+$C$2+$D$2),IF(K$2&lt;=($B$2+$C$2),IF(K$2&lt;=$B$2,$B16,$C16),$D16),$E16)</f>
        <v>35231.071703929134</v>
      </c>
      <c r="L16" s="204">
        <f>IF(L$2&lt;=($B$2+$C$2+$D$2),IF(L$2&lt;=($B$2+$C$2),IF(L$2&lt;=$B$2,$B16,$C16),$D16),$E16)</f>
        <v>35231.071703929134</v>
      </c>
      <c r="M16" s="204">
        <f>IF(M$2&lt;=($B$2+$C$2+$D$2),IF(M$2&lt;=($B$2+$C$2),IF(M$2&lt;=$B$2,$B16,$C16),$D16),$E16)</f>
        <v>35231.071703929134</v>
      </c>
      <c r="N16" s="204">
        <f>IF(N$2&lt;=($B$2+$C$2+$D$2),IF(N$2&lt;=($B$2+$C$2),IF(N$2&lt;=$B$2,$B16,$C16),$D16),$E16)</f>
        <v>35231.071703929134</v>
      </c>
      <c r="O16" s="204">
        <f>IF(O$2&lt;=($B$2+$C$2+$D$2),IF(O$2&lt;=($B$2+$C$2),IF(O$2&lt;=$B$2,$B16,$C16),$D16),$E16)</f>
        <v>35231.071703929134</v>
      </c>
      <c r="P16" s="204">
        <f>IF(P$2&lt;=($B$2+$C$2+$D$2),IF(P$2&lt;=($B$2+$C$2),IF(P$2&lt;=$B$2,$B16,$C16),$D16),$E16)</f>
        <v>35231.071703929134</v>
      </c>
      <c r="Q16" s="204">
        <f>IF(Q$2&lt;=($B$2+$C$2+$D$2),IF(Q$2&lt;=($B$2+$C$2),IF(Q$2&lt;=$B$2,$B16,$C16),$D16),$E16)</f>
        <v>35231.071703929134</v>
      </c>
      <c r="R16" s="204">
        <f>IF(R$2&lt;=($B$2+$C$2+$D$2),IF(R$2&lt;=($B$2+$C$2),IF(R$2&lt;=$B$2,$B16,$C16),$D16),$E16)</f>
        <v>35231.071703929134</v>
      </c>
      <c r="S16" s="204">
        <f>IF(S$2&lt;=($B$2+$C$2+$D$2),IF(S$2&lt;=($B$2+$C$2),IF(S$2&lt;=$B$2,$B16,$C16),$D16),$E16)</f>
        <v>35231.071703929134</v>
      </c>
      <c r="T16" s="204">
        <f>IF(T$2&lt;=($B$2+$C$2+$D$2),IF(T$2&lt;=($B$2+$C$2),IF(T$2&lt;=$B$2,$B16,$C16),$D16),$E16)</f>
        <v>35231.071703929134</v>
      </c>
      <c r="U16" s="204">
        <f>IF(U$2&lt;=($B$2+$C$2+$D$2),IF(U$2&lt;=($B$2+$C$2),IF(U$2&lt;=$B$2,$B16,$C16),$D16),$E16)</f>
        <v>35231.071703929134</v>
      </c>
      <c r="V16" s="204">
        <f>IF(V$2&lt;=($B$2+$C$2+$D$2),IF(V$2&lt;=($B$2+$C$2),IF(V$2&lt;=$B$2,$B16,$C16),$D16),$E16)</f>
        <v>35231.071703929134</v>
      </c>
      <c r="W16" s="204">
        <f>IF(W$2&lt;=($B$2+$C$2+$D$2),IF(W$2&lt;=($B$2+$C$2),IF(W$2&lt;=$B$2,$B16,$C16),$D16),$E16)</f>
        <v>35231.071703929134</v>
      </c>
      <c r="X16" s="204">
        <f>IF(X$2&lt;=($B$2+$C$2+$D$2),IF(X$2&lt;=($B$2+$C$2),IF(X$2&lt;=$B$2,$B16,$C16),$D16),$E16)</f>
        <v>35231.071703929134</v>
      </c>
      <c r="Y16" s="204">
        <f>IF(Y$2&lt;=($B$2+$C$2+$D$2),IF(Y$2&lt;=($B$2+$C$2),IF(Y$2&lt;=$B$2,$B16,$C16),$D16),$E16)</f>
        <v>35231.071703929134</v>
      </c>
      <c r="Z16" s="204">
        <f>IF(Z$2&lt;=($B$2+$C$2+$D$2),IF(Z$2&lt;=($B$2+$C$2),IF(Z$2&lt;=$B$2,$B16,$C16),$D16),$E16)</f>
        <v>35231.071703929134</v>
      </c>
      <c r="AA16" s="204">
        <f>IF(AA$2&lt;=($B$2+$C$2+$D$2),IF(AA$2&lt;=($B$2+$C$2),IF(AA$2&lt;=$B$2,$B16,$C16),$D16),$E16)</f>
        <v>35231.071703929134</v>
      </c>
      <c r="AB16" s="204">
        <f>IF(AB$2&lt;=($B$2+$C$2+$D$2),IF(AB$2&lt;=($B$2+$C$2),IF(AB$2&lt;=$B$2,$B16,$C16),$D16),$E16)</f>
        <v>35231.071703929134</v>
      </c>
      <c r="AC16" s="204">
        <f>IF(AC$2&lt;=($B$2+$C$2+$D$2),IF(AC$2&lt;=($B$2+$C$2),IF(AC$2&lt;=$B$2,$B16,$C16),$D16),$E16)</f>
        <v>35231.071703929134</v>
      </c>
      <c r="AD16" s="204">
        <f>IF(AD$2&lt;=($B$2+$C$2+$D$2),IF(AD$2&lt;=($B$2+$C$2),IF(AD$2&lt;=$B$2,$B16,$C16),$D16),$E16)</f>
        <v>35231.071703929134</v>
      </c>
      <c r="AE16" s="204">
        <f>IF(AE$2&lt;=($B$2+$C$2+$D$2),IF(AE$2&lt;=($B$2+$C$2),IF(AE$2&lt;=$B$2,$B16,$C16),$D16),$E16)</f>
        <v>35231.071703929134</v>
      </c>
      <c r="AF16" s="204">
        <f>IF(AF$2&lt;=($B$2+$C$2+$D$2),IF(AF$2&lt;=($B$2+$C$2),IF(AF$2&lt;=$B$2,$B16,$C16),$D16),$E16)</f>
        <v>35231.071703929134</v>
      </c>
      <c r="AG16" s="204">
        <f>IF(AG$2&lt;=($B$2+$C$2+$D$2),IF(AG$2&lt;=($B$2+$C$2),IF(AG$2&lt;=$B$2,$B16,$C16),$D16),$E16)</f>
        <v>35231.071703929134</v>
      </c>
      <c r="AH16" s="204">
        <f>IF(AH$2&lt;=($B$2+$C$2+$D$2),IF(AH$2&lt;=($B$2+$C$2),IF(AH$2&lt;=$B$2,$B16,$C16),$D16),$E16)</f>
        <v>35231.071703929134</v>
      </c>
      <c r="AI16" s="204">
        <f>IF(AI$2&lt;=($B$2+$C$2+$D$2),IF(AI$2&lt;=($B$2+$C$2),IF(AI$2&lt;=$B$2,$B16,$C16),$D16),$E16)</f>
        <v>35231.071703929134</v>
      </c>
      <c r="AJ16" s="204">
        <f>IF(AJ$2&lt;=($B$2+$C$2+$D$2),IF(AJ$2&lt;=($B$2+$C$2),IF(AJ$2&lt;=$B$2,$B16,$C16),$D16),$E16)</f>
        <v>35231.071703929134</v>
      </c>
      <c r="AK16" s="204">
        <f>IF(AK$2&lt;=($B$2+$C$2+$D$2),IF(AK$2&lt;=($B$2+$C$2),IF(AK$2&lt;=$B$2,$B16,$C16),$D16),$E16)</f>
        <v>35231.071703929134</v>
      </c>
      <c r="AL16" s="204">
        <f>IF(AL$2&lt;=($B$2+$C$2+$D$2),IF(AL$2&lt;=($B$2+$C$2),IF(AL$2&lt;=$B$2,$B16,$C16),$D16),$E16)</f>
        <v>35231.071703929134</v>
      </c>
      <c r="AM16" s="204">
        <f>IF(AM$2&lt;=($B$2+$C$2+$D$2),IF(AM$2&lt;=($B$2+$C$2),IF(AM$2&lt;=$B$2,$B16,$C16),$D16),$E16)</f>
        <v>35231.071703929134</v>
      </c>
      <c r="AN16" s="204">
        <f>IF(AN$2&lt;=($B$2+$C$2+$D$2),IF(AN$2&lt;=($B$2+$C$2),IF(AN$2&lt;=$B$2,$B16,$C16),$D16),$E16)</f>
        <v>35231.071703929134</v>
      </c>
      <c r="AO16" s="204">
        <f>IF(AO$2&lt;=($B$2+$C$2+$D$2),IF(AO$2&lt;=($B$2+$C$2),IF(AO$2&lt;=$B$2,$B16,$C16),$D16),$E16)</f>
        <v>35231.071703929134</v>
      </c>
      <c r="AP16" s="204">
        <f>IF(AP$2&lt;=($B$2+$C$2+$D$2),IF(AP$2&lt;=($B$2+$C$2),IF(AP$2&lt;=$B$2,$B16,$C16),$D16),$E16)</f>
        <v>35231.071703929134</v>
      </c>
      <c r="AQ16" s="204">
        <f>IF(AQ$2&lt;=($B$2+$C$2+$D$2),IF(AQ$2&lt;=($B$2+$C$2),IF(AQ$2&lt;=$B$2,$B16,$C16),$D16),$E16)</f>
        <v>35231.071703929134</v>
      </c>
      <c r="AR16" s="204">
        <f>IF(AR$2&lt;=($B$2+$C$2+$D$2),IF(AR$2&lt;=($B$2+$C$2),IF(AR$2&lt;=$B$2,$B16,$C16),$D16),$E16)</f>
        <v>35231.071703929134</v>
      </c>
      <c r="AS16" s="204">
        <f>IF(AS$2&lt;=($B$2+$C$2+$D$2),IF(AS$2&lt;=($B$2+$C$2),IF(AS$2&lt;=$B$2,$B16,$C16),$D16),$E16)</f>
        <v>51976.264117000741</v>
      </c>
      <c r="AT16" s="204">
        <f>IF(AT$2&lt;=($B$2+$C$2+$D$2),IF(AT$2&lt;=($B$2+$C$2),IF(AT$2&lt;=$B$2,$B16,$C16),$D16),$E16)</f>
        <v>51976.264117000741</v>
      </c>
      <c r="AU16" s="204">
        <f>IF(AU$2&lt;=($B$2+$C$2+$D$2),IF(AU$2&lt;=($B$2+$C$2),IF(AU$2&lt;=$B$2,$B16,$C16),$D16),$E16)</f>
        <v>51976.264117000741</v>
      </c>
      <c r="AV16" s="204">
        <f>IF(AV$2&lt;=($B$2+$C$2+$D$2),IF(AV$2&lt;=($B$2+$C$2),IF(AV$2&lt;=$B$2,$B16,$C16),$D16),$E16)</f>
        <v>51976.264117000741</v>
      </c>
      <c r="AW16" s="204">
        <f>IF(AW$2&lt;=($B$2+$C$2+$D$2),IF(AW$2&lt;=($B$2+$C$2),IF(AW$2&lt;=$B$2,$B16,$C16),$D16),$E16)</f>
        <v>51976.264117000741</v>
      </c>
      <c r="AX16" s="204">
        <f>IF(AX$2&lt;=($B$2+$C$2+$D$2),IF(AX$2&lt;=($B$2+$C$2),IF(AX$2&lt;=$B$2,$B16,$C16),$D16),$E16)</f>
        <v>51976.264117000741</v>
      </c>
      <c r="AY16" s="204">
        <f>IF(AY$2&lt;=($B$2+$C$2+$D$2),IF(AY$2&lt;=($B$2+$C$2),IF(AY$2&lt;=$B$2,$B16,$C16),$D16),$E16)</f>
        <v>51976.264117000741</v>
      </c>
      <c r="AZ16" s="204">
        <f>IF(AZ$2&lt;=($B$2+$C$2+$D$2),IF(AZ$2&lt;=($B$2+$C$2),IF(AZ$2&lt;=$B$2,$B16,$C16),$D16),$E16)</f>
        <v>51976.264117000741</v>
      </c>
      <c r="BA16" s="204">
        <f>IF(BA$2&lt;=($B$2+$C$2+$D$2),IF(BA$2&lt;=($B$2+$C$2),IF(BA$2&lt;=$B$2,$B16,$C16),$D16),$E16)</f>
        <v>51976.264117000741</v>
      </c>
      <c r="BB16" s="204">
        <f>IF(BB$2&lt;=($B$2+$C$2+$D$2),IF(BB$2&lt;=($B$2+$C$2),IF(BB$2&lt;=$B$2,$B16,$C16),$D16),$E16)</f>
        <v>51976.264117000741</v>
      </c>
      <c r="BC16" s="204">
        <f>IF(BC$2&lt;=($B$2+$C$2+$D$2),IF(BC$2&lt;=($B$2+$C$2),IF(BC$2&lt;=$B$2,$B16,$C16),$D16),$E16)</f>
        <v>51976.264117000741</v>
      </c>
      <c r="BD16" s="204">
        <f>IF(BD$2&lt;=($B$2+$C$2+$D$2),IF(BD$2&lt;=($B$2+$C$2),IF(BD$2&lt;=$B$2,$B16,$C16),$D16),$E16)</f>
        <v>51976.264117000741</v>
      </c>
      <c r="BE16" s="204">
        <f>IF(BE$2&lt;=($B$2+$C$2+$D$2),IF(BE$2&lt;=($B$2+$C$2),IF(BE$2&lt;=$B$2,$B16,$C16),$D16),$E16)</f>
        <v>51976.264117000741</v>
      </c>
      <c r="BF16" s="204">
        <f>IF(BF$2&lt;=($B$2+$C$2+$D$2),IF(BF$2&lt;=($B$2+$C$2),IF(BF$2&lt;=$B$2,$B16,$C16),$D16),$E16)</f>
        <v>51976.264117000741</v>
      </c>
      <c r="BG16" s="204">
        <f>IF(BG$2&lt;=($B$2+$C$2+$D$2),IF(BG$2&lt;=($B$2+$C$2),IF(BG$2&lt;=$B$2,$B16,$C16),$D16),$E16)</f>
        <v>51976.264117000741</v>
      </c>
      <c r="BH16" s="204">
        <f>IF(BH$2&lt;=($B$2+$C$2+$D$2),IF(BH$2&lt;=($B$2+$C$2),IF(BH$2&lt;=$B$2,$B16,$C16),$D16),$E16)</f>
        <v>51976.264117000741</v>
      </c>
      <c r="BI16" s="204">
        <f>IF(BI$2&lt;=($B$2+$C$2+$D$2),IF(BI$2&lt;=($B$2+$C$2),IF(BI$2&lt;=$B$2,$B16,$C16),$D16),$E16)</f>
        <v>51976.264117000741</v>
      </c>
      <c r="BJ16" s="204">
        <f>IF(BJ$2&lt;=($B$2+$C$2+$D$2),IF(BJ$2&lt;=($B$2+$C$2),IF(BJ$2&lt;=$B$2,$B16,$C16),$D16),$E16)</f>
        <v>51976.264117000741</v>
      </c>
      <c r="BK16" s="204">
        <f>IF(BK$2&lt;=($B$2+$C$2+$D$2),IF(BK$2&lt;=($B$2+$C$2),IF(BK$2&lt;=$B$2,$B16,$C16),$D16),$E16)</f>
        <v>51976.264117000741</v>
      </c>
      <c r="BL16" s="204">
        <f>IF(BL$2&lt;=($B$2+$C$2+$D$2),IF(BL$2&lt;=($B$2+$C$2),IF(BL$2&lt;=$B$2,$B16,$C16),$D16),$E16)</f>
        <v>51976.264117000741</v>
      </c>
      <c r="BM16" s="204">
        <f>IF(BM$2&lt;=($B$2+$C$2+$D$2),IF(BM$2&lt;=($B$2+$C$2),IF(BM$2&lt;=$B$2,$B16,$C16),$D16),$E16)</f>
        <v>51976.264117000741</v>
      </c>
      <c r="BN16" s="204">
        <f>IF(BN$2&lt;=($B$2+$C$2+$D$2),IF(BN$2&lt;=($B$2+$C$2),IF(BN$2&lt;=$B$2,$B16,$C16),$D16),$E16)</f>
        <v>51976.264117000741</v>
      </c>
      <c r="BO16" s="204">
        <f>IF(BO$2&lt;=($B$2+$C$2+$D$2),IF(BO$2&lt;=($B$2+$C$2),IF(BO$2&lt;=$B$2,$B16,$C16),$D16),$E16)</f>
        <v>51976.264117000741</v>
      </c>
      <c r="BP16" s="204">
        <f>IF(BP$2&lt;=($B$2+$C$2+$D$2),IF(BP$2&lt;=($B$2+$C$2),IF(BP$2&lt;=$B$2,$B16,$C16),$D16),$E16)</f>
        <v>51976.264117000741</v>
      </c>
      <c r="BQ16" s="204">
        <f>IF(BQ$2&lt;=($B$2+$C$2+$D$2),IF(BQ$2&lt;=($B$2+$C$2),IF(BQ$2&lt;=$B$2,$B16,$C16),$D16),$E16)</f>
        <v>51976.264117000741</v>
      </c>
      <c r="BR16" s="204">
        <f>IF(BR$2&lt;=($B$2+$C$2+$D$2),IF(BR$2&lt;=($B$2+$C$2),IF(BR$2&lt;=$B$2,$B16,$C16),$D16),$E16)</f>
        <v>51976.264117000741</v>
      </c>
      <c r="BS16" s="204">
        <f>IF(BS$2&lt;=($B$2+$C$2+$D$2),IF(BS$2&lt;=($B$2+$C$2),IF(BS$2&lt;=$B$2,$B16,$C16),$D16),$E16)</f>
        <v>51976.264117000741</v>
      </c>
      <c r="BT16" s="204">
        <f>IF(BT$2&lt;=($B$2+$C$2+$D$2),IF(BT$2&lt;=($B$2+$C$2),IF(BT$2&lt;=$B$2,$B16,$C16),$D16),$E16)</f>
        <v>51976.264117000741</v>
      </c>
      <c r="BU16" s="204">
        <f>IF(BU$2&lt;=($B$2+$C$2+$D$2),IF(BU$2&lt;=($B$2+$C$2),IF(BU$2&lt;=$B$2,$B16,$C16),$D16),$E16)</f>
        <v>51976.264117000741</v>
      </c>
      <c r="BV16" s="204">
        <f>IF(BV$2&lt;=($B$2+$C$2+$D$2),IF(BV$2&lt;=($B$2+$C$2),IF(BV$2&lt;=$B$2,$B16,$C16),$D16),$E16)</f>
        <v>51976.264117000741</v>
      </c>
      <c r="BW16" s="204">
        <f>IF(BW$2&lt;=($B$2+$C$2+$D$2),IF(BW$2&lt;=($B$2+$C$2),IF(BW$2&lt;=$B$2,$B16,$C16),$D16),$E16)</f>
        <v>51976.264117000741</v>
      </c>
      <c r="BX16" s="204">
        <f>IF(BX$2&lt;=($B$2+$C$2+$D$2),IF(BX$2&lt;=($B$2+$C$2),IF(BX$2&lt;=$B$2,$B16,$C16),$D16),$E16)</f>
        <v>51976.264117000741</v>
      </c>
      <c r="BY16" s="204">
        <f>IF(BY$2&lt;=($B$2+$C$2+$D$2),IF(BY$2&lt;=($B$2+$C$2),IF(BY$2&lt;=$B$2,$B16,$C16),$D16),$E16)</f>
        <v>51976.264117000741</v>
      </c>
      <c r="BZ16" s="204">
        <f>IF(BZ$2&lt;=($B$2+$C$2+$D$2),IF(BZ$2&lt;=($B$2+$C$2),IF(BZ$2&lt;=$B$2,$B16,$C16),$D16),$E16)</f>
        <v>51976.264117000741</v>
      </c>
      <c r="CA16" s="204">
        <f>IF(CA$2&lt;=($B$2+$C$2+$D$2),IF(CA$2&lt;=($B$2+$C$2),IF(CA$2&lt;=$B$2,$B16,$C16),$D16),$E16)</f>
        <v>117406.32837469099</v>
      </c>
      <c r="CB16" s="204">
        <f>IF(CB$2&lt;=($B$2+$C$2+$D$2),IF(CB$2&lt;=($B$2+$C$2),IF(CB$2&lt;=$B$2,$B16,$C16),$D16),$E16)</f>
        <v>117406.32837469099</v>
      </c>
      <c r="CC16" s="204">
        <f>IF(CC$2&lt;=($B$2+$C$2+$D$2),IF(CC$2&lt;=($B$2+$C$2),IF(CC$2&lt;=$B$2,$B16,$C16),$D16),$E16)</f>
        <v>117406.32837469099</v>
      </c>
      <c r="CD16" s="204">
        <f>IF(CD$2&lt;=($B$2+$C$2+$D$2),IF(CD$2&lt;=($B$2+$C$2),IF(CD$2&lt;=$B$2,$B16,$C16),$D16),$E16)</f>
        <v>117406.32837469099</v>
      </c>
      <c r="CE16" s="204">
        <f>IF(CE$2&lt;=($B$2+$C$2+$D$2),IF(CE$2&lt;=($B$2+$C$2),IF(CE$2&lt;=$B$2,$B16,$C16),$D16),$E16)</f>
        <v>117406.32837469099</v>
      </c>
      <c r="CF16" s="204">
        <f>IF(CF$2&lt;=($B$2+$C$2+$D$2),IF(CF$2&lt;=($B$2+$C$2),IF(CF$2&lt;=$B$2,$B16,$C16),$D16),$E16)</f>
        <v>117406.32837469099</v>
      </c>
      <c r="CG16" s="204">
        <f>IF(CG$2&lt;=($B$2+$C$2+$D$2),IF(CG$2&lt;=($B$2+$C$2),IF(CG$2&lt;=$B$2,$B16,$C16),$D16),$E16)</f>
        <v>117406.32837469099</v>
      </c>
      <c r="CH16" s="204">
        <f>IF(CH$2&lt;=($B$2+$C$2+$D$2),IF(CH$2&lt;=($B$2+$C$2),IF(CH$2&lt;=$B$2,$B16,$C16),$D16),$E16)</f>
        <v>117406.32837469099</v>
      </c>
      <c r="CI16" s="204">
        <f>IF(CI$2&lt;=($B$2+$C$2+$D$2),IF(CI$2&lt;=($B$2+$C$2),IF(CI$2&lt;=$B$2,$B16,$C16),$D16),$E16)</f>
        <v>117406.32837469099</v>
      </c>
      <c r="CJ16" s="204">
        <f>IF(CJ$2&lt;=($B$2+$C$2+$D$2),IF(CJ$2&lt;=($B$2+$C$2),IF(CJ$2&lt;=$B$2,$B16,$C16),$D16),$E16)</f>
        <v>117406.32837469099</v>
      </c>
      <c r="CK16" s="204">
        <f>IF(CK$2&lt;=($B$2+$C$2+$D$2),IF(CK$2&lt;=($B$2+$C$2),IF(CK$2&lt;=$B$2,$B16,$C16),$D16),$E16)</f>
        <v>117406.32837469099</v>
      </c>
      <c r="CL16" s="204">
        <f>IF(CL$2&lt;=($B$2+$C$2+$D$2),IF(CL$2&lt;=($B$2+$C$2),IF(CL$2&lt;=$B$2,$B16,$C16),$D16),$E16)</f>
        <v>117406.32837469099</v>
      </c>
      <c r="CM16" s="204">
        <f>IF(CM$2&lt;=($B$2+$C$2+$D$2),IF(CM$2&lt;=($B$2+$C$2),IF(CM$2&lt;=$B$2,$B16,$C16),$D16),$E16)</f>
        <v>117406.32837469099</v>
      </c>
      <c r="CN16" s="204">
        <f>IF(CN$2&lt;=($B$2+$C$2+$D$2),IF(CN$2&lt;=($B$2+$C$2),IF(CN$2&lt;=$B$2,$B16,$C16),$D16),$E16)</f>
        <v>117406.32837469099</v>
      </c>
      <c r="CO16" s="204">
        <f>IF(CO$2&lt;=($B$2+$C$2+$D$2),IF(CO$2&lt;=($B$2+$C$2),IF(CO$2&lt;=$B$2,$B16,$C16),$D16),$E16)</f>
        <v>117406.32837469099</v>
      </c>
      <c r="CP16" s="204">
        <f>IF(CP$2&lt;=($B$2+$C$2+$D$2),IF(CP$2&lt;=($B$2+$C$2),IF(CP$2&lt;=$B$2,$B16,$C16),$D16),$E16)</f>
        <v>117406.32837469099</v>
      </c>
      <c r="CQ16" s="204">
        <f>IF(CQ$2&lt;=($B$2+$C$2+$D$2),IF(CQ$2&lt;=($B$2+$C$2),IF(CQ$2&lt;=$B$2,$B16,$C16),$D16),$E16)</f>
        <v>249858.5594646704</v>
      </c>
      <c r="CR16" s="204">
        <f>IF(CR$2&lt;=($B$2+$C$2+$D$2),IF(CR$2&lt;=($B$2+$C$2),IF(CR$2&lt;=$B$2,$B16,$C16),$D16),$E16)</f>
        <v>249858.5594646704</v>
      </c>
      <c r="CS16" s="204">
        <f>IF(CS$2&lt;=($B$2+$C$2+$D$2),IF(CS$2&lt;=($B$2+$C$2),IF(CS$2&lt;=$B$2,$B16,$C16),$D16),$E16)</f>
        <v>249858.5594646704</v>
      </c>
      <c r="CT16" s="204">
        <f>IF(CT$2&lt;=($B$2+$C$2+$D$2),IF(CT$2&lt;=($B$2+$C$2),IF(CT$2&lt;=$B$2,$B16,$C16),$D16),$E16)</f>
        <v>249858.5594646704</v>
      </c>
      <c r="CU16" s="204">
        <f>IF(CU$2&lt;=($B$2+$C$2+$D$2),IF(CU$2&lt;=($B$2+$C$2),IF(CU$2&lt;=$B$2,$B16,$C16),$D16),$E16)</f>
        <v>249858.5594646704</v>
      </c>
      <c r="CV16" s="204">
        <f>IF(CV$2&lt;=($B$2+$C$2+$D$2),IF(CV$2&lt;=($B$2+$C$2),IF(CV$2&lt;=$B$2,$B16,$C16),$D16),$E16)</f>
        <v>249858.5594646704</v>
      </c>
      <c r="CW16" s="204">
        <f>IF(CW$2&lt;=($B$2+$C$2+$D$2),IF(CW$2&lt;=($B$2+$C$2),IF(CW$2&lt;=$B$2,$B16,$C16),$D16),$E16)</f>
        <v>249858.5594646704</v>
      </c>
      <c r="CX16" s="204">
        <f>IF(CX$2&lt;=($B$2+$C$2+$D$2),IF(CX$2&lt;=($B$2+$C$2),IF(CX$2&lt;=$B$2,$B16,$C16),$D16),$E16)</f>
        <v>249858.5594646704</v>
      </c>
      <c r="CY16" s="204">
        <f>IF(CY$2&lt;=($B$2+$C$2+$D$2),IF(CY$2&lt;=($B$2+$C$2),IF(CY$2&lt;=$B$2,$B16,$C16),$D16),$E16)</f>
        <v>249858.5594646704</v>
      </c>
      <c r="CZ16" s="204">
        <f>IF(CZ$2&lt;=($B$2+$C$2+$D$2),IF(CZ$2&lt;=($B$2+$C$2),IF(CZ$2&lt;=$B$2,$B16,$C16),$D16),$E16)</f>
        <v>249858.5594646704</v>
      </c>
      <c r="DA16" s="204">
        <f>IF(DA$2&lt;=($B$2+$C$2+$D$2),IF(DA$2&lt;=($B$2+$C$2),IF(DA$2&lt;=$B$2,$B16,$C16),$D16),$E16)</f>
        <v>249858.5594646704</v>
      </c>
      <c r="DB16" s="204"/>
    </row>
    <row r="17" spans="1:105">
      <c r="A17" s="201" t="s">
        <v>101</v>
      </c>
      <c r="B17" s="203">
        <f>Income!B89</f>
        <v>25222.651681256466</v>
      </c>
      <c r="C17" s="203">
        <f>Income!C89</f>
        <v>25222.651681256466</v>
      </c>
      <c r="D17" s="203">
        <f>Income!D89</f>
        <v>25222.651681256481</v>
      </c>
      <c r="E17" s="203">
        <f>Income!E89</f>
        <v>25221.886954672507</v>
      </c>
      <c r="F17" s="204">
        <f>IF(F$2&lt;=($B$2+$C$2+$D$2),IF(F$2&lt;=($B$2+$C$2),IF(F$2&lt;=$B$2,$B17,$C17),$D17),$E17)</f>
        <v>25222.651681256466</v>
      </c>
      <c r="G17" s="204">
        <f>IF(G$2&lt;=($B$2+$C$2+$D$2),IF(G$2&lt;=($B$2+$C$2),IF(G$2&lt;=$B$2,$B17,$C17),$D17),$E17)</f>
        <v>25222.651681256466</v>
      </c>
      <c r="H17" s="204">
        <f>IF(H$2&lt;=($B$2+$C$2+$D$2),IF(H$2&lt;=($B$2+$C$2),IF(H$2&lt;=$B$2,$B17,$C17),$D17),$E17)</f>
        <v>25222.651681256466</v>
      </c>
      <c r="I17" s="204">
        <f>IF(I$2&lt;=($B$2+$C$2+$D$2),IF(I$2&lt;=($B$2+$C$2),IF(I$2&lt;=$B$2,$B17,$C17),$D17),$E17)</f>
        <v>25222.651681256466</v>
      </c>
      <c r="J17" s="204">
        <f>IF(J$2&lt;=($B$2+$C$2+$D$2),IF(J$2&lt;=($B$2+$C$2),IF(J$2&lt;=$B$2,$B17,$C17),$D17),$E17)</f>
        <v>25222.651681256466</v>
      </c>
      <c r="K17" s="204">
        <f>IF(K$2&lt;=($B$2+$C$2+$D$2),IF(K$2&lt;=($B$2+$C$2),IF(K$2&lt;=$B$2,$B17,$C17),$D17),$E17)</f>
        <v>25222.651681256466</v>
      </c>
      <c r="L17" s="204">
        <f>IF(L$2&lt;=($B$2+$C$2+$D$2),IF(L$2&lt;=($B$2+$C$2),IF(L$2&lt;=$B$2,$B17,$C17),$D17),$E17)</f>
        <v>25222.651681256466</v>
      </c>
      <c r="M17" s="204">
        <f>IF(M$2&lt;=($B$2+$C$2+$D$2),IF(M$2&lt;=($B$2+$C$2),IF(M$2&lt;=$B$2,$B17,$C17),$D17),$E17)</f>
        <v>25222.651681256466</v>
      </c>
      <c r="N17" s="204">
        <f>IF(N$2&lt;=($B$2+$C$2+$D$2),IF(N$2&lt;=($B$2+$C$2),IF(N$2&lt;=$B$2,$B17,$C17),$D17),$E17)</f>
        <v>25222.651681256466</v>
      </c>
      <c r="O17" s="204">
        <f>IF(O$2&lt;=($B$2+$C$2+$D$2),IF(O$2&lt;=($B$2+$C$2),IF(O$2&lt;=$B$2,$B17,$C17),$D17),$E17)</f>
        <v>25222.651681256466</v>
      </c>
      <c r="P17" s="204">
        <f>IF(P$2&lt;=($B$2+$C$2+$D$2),IF(P$2&lt;=($B$2+$C$2),IF(P$2&lt;=$B$2,$B17,$C17),$D17),$E17)</f>
        <v>25222.651681256466</v>
      </c>
      <c r="Q17" s="204">
        <f>IF(Q$2&lt;=($B$2+$C$2+$D$2),IF(Q$2&lt;=($B$2+$C$2),IF(Q$2&lt;=$B$2,$B17,$C17),$D17),$E17)</f>
        <v>25222.651681256466</v>
      </c>
      <c r="R17" s="204">
        <f>IF(R$2&lt;=($B$2+$C$2+$D$2),IF(R$2&lt;=($B$2+$C$2),IF(R$2&lt;=$B$2,$B17,$C17),$D17),$E17)</f>
        <v>25222.651681256466</v>
      </c>
      <c r="S17" s="204">
        <f>IF(S$2&lt;=($B$2+$C$2+$D$2),IF(S$2&lt;=($B$2+$C$2),IF(S$2&lt;=$B$2,$B17,$C17),$D17),$E17)</f>
        <v>25222.651681256466</v>
      </c>
      <c r="T17" s="204">
        <f>IF(T$2&lt;=($B$2+$C$2+$D$2),IF(T$2&lt;=($B$2+$C$2),IF(T$2&lt;=$B$2,$B17,$C17),$D17),$E17)</f>
        <v>25222.651681256466</v>
      </c>
      <c r="U17" s="204">
        <f>IF(U$2&lt;=($B$2+$C$2+$D$2),IF(U$2&lt;=($B$2+$C$2),IF(U$2&lt;=$B$2,$B17,$C17),$D17),$E17)</f>
        <v>25222.651681256466</v>
      </c>
      <c r="V17" s="204">
        <f>IF(V$2&lt;=($B$2+$C$2+$D$2),IF(V$2&lt;=($B$2+$C$2),IF(V$2&lt;=$B$2,$B17,$C17),$D17),$E17)</f>
        <v>25222.651681256466</v>
      </c>
      <c r="W17" s="204">
        <f>IF(W$2&lt;=($B$2+$C$2+$D$2),IF(W$2&lt;=($B$2+$C$2),IF(W$2&lt;=$B$2,$B17,$C17),$D17),$E17)</f>
        <v>25222.651681256466</v>
      </c>
      <c r="X17" s="204">
        <f>IF(X$2&lt;=($B$2+$C$2+$D$2),IF(X$2&lt;=($B$2+$C$2),IF(X$2&lt;=$B$2,$B17,$C17),$D17),$E17)</f>
        <v>25222.651681256466</v>
      </c>
      <c r="Y17" s="204">
        <f>IF(Y$2&lt;=($B$2+$C$2+$D$2),IF(Y$2&lt;=($B$2+$C$2),IF(Y$2&lt;=$B$2,$B17,$C17),$D17),$E17)</f>
        <v>25222.651681256466</v>
      </c>
      <c r="Z17" s="204">
        <f>IF(Z$2&lt;=($B$2+$C$2+$D$2),IF(Z$2&lt;=($B$2+$C$2),IF(Z$2&lt;=$B$2,$B17,$C17),$D17),$E17)</f>
        <v>25222.651681256466</v>
      </c>
      <c r="AA17" s="204">
        <f>IF(AA$2&lt;=($B$2+$C$2+$D$2),IF(AA$2&lt;=($B$2+$C$2),IF(AA$2&lt;=$B$2,$B17,$C17),$D17),$E17)</f>
        <v>25222.651681256466</v>
      </c>
      <c r="AB17" s="204">
        <f>IF(AB$2&lt;=($B$2+$C$2+$D$2),IF(AB$2&lt;=($B$2+$C$2),IF(AB$2&lt;=$B$2,$B17,$C17),$D17),$E17)</f>
        <v>25222.651681256466</v>
      </c>
      <c r="AC17" s="204">
        <f>IF(AC$2&lt;=($B$2+$C$2+$D$2),IF(AC$2&lt;=($B$2+$C$2),IF(AC$2&lt;=$B$2,$B17,$C17),$D17),$E17)</f>
        <v>25222.651681256466</v>
      </c>
      <c r="AD17" s="204">
        <f>IF(AD$2&lt;=($B$2+$C$2+$D$2),IF(AD$2&lt;=($B$2+$C$2),IF(AD$2&lt;=$B$2,$B17,$C17),$D17),$E17)</f>
        <v>25222.651681256466</v>
      </c>
      <c r="AE17" s="204">
        <f>IF(AE$2&lt;=($B$2+$C$2+$D$2),IF(AE$2&lt;=($B$2+$C$2),IF(AE$2&lt;=$B$2,$B17,$C17),$D17),$E17)</f>
        <v>25222.651681256466</v>
      </c>
      <c r="AF17" s="204">
        <f>IF(AF$2&lt;=($B$2+$C$2+$D$2),IF(AF$2&lt;=($B$2+$C$2),IF(AF$2&lt;=$B$2,$B17,$C17),$D17),$E17)</f>
        <v>25222.651681256466</v>
      </c>
      <c r="AG17" s="204">
        <f>IF(AG$2&lt;=($B$2+$C$2+$D$2),IF(AG$2&lt;=($B$2+$C$2),IF(AG$2&lt;=$B$2,$B17,$C17),$D17),$E17)</f>
        <v>25222.651681256466</v>
      </c>
      <c r="AH17" s="204">
        <f>IF(AH$2&lt;=($B$2+$C$2+$D$2),IF(AH$2&lt;=($B$2+$C$2),IF(AH$2&lt;=$B$2,$B17,$C17),$D17),$E17)</f>
        <v>25222.651681256466</v>
      </c>
      <c r="AI17" s="204">
        <f>IF(AI$2&lt;=($B$2+$C$2+$D$2),IF(AI$2&lt;=($B$2+$C$2),IF(AI$2&lt;=$B$2,$B17,$C17),$D17),$E17)</f>
        <v>25222.651681256466</v>
      </c>
      <c r="AJ17" s="204">
        <f>IF(AJ$2&lt;=($B$2+$C$2+$D$2),IF(AJ$2&lt;=($B$2+$C$2),IF(AJ$2&lt;=$B$2,$B17,$C17),$D17),$E17)</f>
        <v>25222.651681256466</v>
      </c>
      <c r="AK17" s="204">
        <f>IF(AK$2&lt;=($B$2+$C$2+$D$2),IF(AK$2&lt;=($B$2+$C$2),IF(AK$2&lt;=$B$2,$B17,$C17),$D17),$E17)</f>
        <v>25222.651681256466</v>
      </c>
      <c r="AL17" s="204">
        <f>IF(AL$2&lt;=($B$2+$C$2+$D$2),IF(AL$2&lt;=($B$2+$C$2),IF(AL$2&lt;=$B$2,$B17,$C17),$D17),$E17)</f>
        <v>25222.651681256466</v>
      </c>
      <c r="AM17" s="204">
        <f>IF(AM$2&lt;=($B$2+$C$2+$D$2),IF(AM$2&lt;=($B$2+$C$2),IF(AM$2&lt;=$B$2,$B17,$C17),$D17),$E17)</f>
        <v>25222.651681256466</v>
      </c>
      <c r="AN17" s="204">
        <f>IF(AN$2&lt;=($B$2+$C$2+$D$2),IF(AN$2&lt;=($B$2+$C$2),IF(AN$2&lt;=$B$2,$B17,$C17),$D17),$E17)</f>
        <v>25222.651681256466</v>
      </c>
      <c r="AO17" s="204">
        <f>IF(AO$2&lt;=($B$2+$C$2+$D$2),IF(AO$2&lt;=($B$2+$C$2),IF(AO$2&lt;=$B$2,$B17,$C17),$D17),$E17)</f>
        <v>25222.651681256466</v>
      </c>
      <c r="AP17" s="204">
        <f>IF(AP$2&lt;=($B$2+$C$2+$D$2),IF(AP$2&lt;=($B$2+$C$2),IF(AP$2&lt;=$B$2,$B17,$C17),$D17),$E17)</f>
        <v>25222.651681256466</v>
      </c>
      <c r="AQ17" s="204">
        <f>IF(AQ$2&lt;=($B$2+$C$2+$D$2),IF(AQ$2&lt;=($B$2+$C$2),IF(AQ$2&lt;=$B$2,$B17,$C17),$D17),$E17)</f>
        <v>25222.651681256466</v>
      </c>
      <c r="AR17" s="204">
        <f>IF(AR$2&lt;=($B$2+$C$2+$D$2),IF(AR$2&lt;=($B$2+$C$2),IF(AR$2&lt;=$B$2,$B17,$C17),$D17),$E17)</f>
        <v>25222.651681256466</v>
      </c>
      <c r="AS17" s="204">
        <f>IF(AS$2&lt;=($B$2+$C$2+$D$2),IF(AS$2&lt;=($B$2+$C$2),IF(AS$2&lt;=$B$2,$B17,$C17),$D17),$E17)</f>
        <v>25222.651681256466</v>
      </c>
      <c r="AT17" s="204">
        <f>IF(AT$2&lt;=($B$2+$C$2+$D$2),IF(AT$2&lt;=($B$2+$C$2),IF(AT$2&lt;=$B$2,$B17,$C17),$D17),$E17)</f>
        <v>25222.651681256466</v>
      </c>
      <c r="AU17" s="204">
        <f>IF(AU$2&lt;=($B$2+$C$2+$D$2),IF(AU$2&lt;=($B$2+$C$2),IF(AU$2&lt;=$B$2,$B17,$C17),$D17),$E17)</f>
        <v>25222.651681256466</v>
      </c>
      <c r="AV17" s="204">
        <f>IF(AV$2&lt;=($B$2+$C$2+$D$2),IF(AV$2&lt;=($B$2+$C$2),IF(AV$2&lt;=$B$2,$B17,$C17),$D17),$E17)</f>
        <v>25222.651681256466</v>
      </c>
      <c r="AW17" s="204">
        <f>IF(AW$2&lt;=($B$2+$C$2+$D$2),IF(AW$2&lt;=($B$2+$C$2),IF(AW$2&lt;=$B$2,$B17,$C17),$D17),$E17)</f>
        <v>25222.651681256466</v>
      </c>
      <c r="AX17" s="204">
        <f>IF(AX$2&lt;=($B$2+$C$2+$D$2),IF(AX$2&lt;=($B$2+$C$2),IF(AX$2&lt;=$B$2,$B17,$C17),$D17),$E17)</f>
        <v>25222.651681256466</v>
      </c>
      <c r="AY17" s="204">
        <f>IF(AY$2&lt;=($B$2+$C$2+$D$2),IF(AY$2&lt;=($B$2+$C$2),IF(AY$2&lt;=$B$2,$B17,$C17),$D17),$E17)</f>
        <v>25222.651681256466</v>
      </c>
      <c r="AZ17" s="204">
        <f>IF(AZ$2&lt;=($B$2+$C$2+$D$2),IF(AZ$2&lt;=($B$2+$C$2),IF(AZ$2&lt;=$B$2,$B17,$C17),$D17),$E17)</f>
        <v>25222.651681256466</v>
      </c>
      <c r="BA17" s="204">
        <f>IF(BA$2&lt;=($B$2+$C$2+$D$2),IF(BA$2&lt;=($B$2+$C$2),IF(BA$2&lt;=$B$2,$B17,$C17),$D17),$E17)</f>
        <v>25222.651681256466</v>
      </c>
      <c r="BB17" s="204">
        <f>IF(BB$2&lt;=($B$2+$C$2+$D$2),IF(BB$2&lt;=($B$2+$C$2),IF(BB$2&lt;=$B$2,$B17,$C17),$D17),$E17)</f>
        <v>25222.651681256466</v>
      </c>
      <c r="BC17" s="204">
        <f>IF(BC$2&lt;=($B$2+$C$2+$D$2),IF(BC$2&lt;=($B$2+$C$2),IF(BC$2&lt;=$B$2,$B17,$C17),$D17),$E17)</f>
        <v>25222.651681256466</v>
      </c>
      <c r="BD17" s="204">
        <f>IF(BD$2&lt;=($B$2+$C$2+$D$2),IF(BD$2&lt;=($B$2+$C$2),IF(BD$2&lt;=$B$2,$B17,$C17),$D17),$E17)</f>
        <v>25222.651681256466</v>
      </c>
      <c r="BE17" s="204">
        <f>IF(BE$2&lt;=($B$2+$C$2+$D$2),IF(BE$2&lt;=($B$2+$C$2),IF(BE$2&lt;=$B$2,$B17,$C17),$D17),$E17)</f>
        <v>25222.651681256466</v>
      </c>
      <c r="BF17" s="204">
        <f>IF(BF$2&lt;=($B$2+$C$2+$D$2),IF(BF$2&lt;=($B$2+$C$2),IF(BF$2&lt;=$B$2,$B17,$C17),$D17),$E17)</f>
        <v>25222.651681256466</v>
      </c>
      <c r="BG17" s="204">
        <f>IF(BG$2&lt;=($B$2+$C$2+$D$2),IF(BG$2&lt;=($B$2+$C$2),IF(BG$2&lt;=$B$2,$B17,$C17),$D17),$E17)</f>
        <v>25222.651681256466</v>
      </c>
      <c r="BH17" s="204">
        <f>IF(BH$2&lt;=($B$2+$C$2+$D$2),IF(BH$2&lt;=($B$2+$C$2),IF(BH$2&lt;=$B$2,$B17,$C17),$D17),$E17)</f>
        <v>25222.651681256466</v>
      </c>
      <c r="BI17" s="204">
        <f>IF(BI$2&lt;=($B$2+$C$2+$D$2),IF(BI$2&lt;=($B$2+$C$2),IF(BI$2&lt;=$B$2,$B17,$C17),$D17),$E17)</f>
        <v>25222.651681256466</v>
      </c>
      <c r="BJ17" s="204">
        <f>IF(BJ$2&lt;=($B$2+$C$2+$D$2),IF(BJ$2&lt;=($B$2+$C$2),IF(BJ$2&lt;=$B$2,$B17,$C17),$D17),$E17)</f>
        <v>25222.651681256466</v>
      </c>
      <c r="BK17" s="204">
        <f>IF(BK$2&lt;=($B$2+$C$2+$D$2),IF(BK$2&lt;=($B$2+$C$2),IF(BK$2&lt;=$B$2,$B17,$C17),$D17),$E17)</f>
        <v>25222.651681256466</v>
      </c>
      <c r="BL17" s="204">
        <f>IF(BL$2&lt;=($B$2+$C$2+$D$2),IF(BL$2&lt;=($B$2+$C$2),IF(BL$2&lt;=$B$2,$B17,$C17),$D17),$E17)</f>
        <v>25222.651681256466</v>
      </c>
      <c r="BM17" s="204">
        <f>IF(BM$2&lt;=($B$2+$C$2+$D$2),IF(BM$2&lt;=($B$2+$C$2),IF(BM$2&lt;=$B$2,$B17,$C17),$D17),$E17)</f>
        <v>25222.651681256466</v>
      </c>
      <c r="BN17" s="204">
        <f>IF(BN$2&lt;=($B$2+$C$2+$D$2),IF(BN$2&lt;=($B$2+$C$2),IF(BN$2&lt;=$B$2,$B17,$C17),$D17),$E17)</f>
        <v>25222.651681256466</v>
      </c>
      <c r="BO17" s="204">
        <f>IF(BO$2&lt;=($B$2+$C$2+$D$2),IF(BO$2&lt;=($B$2+$C$2),IF(BO$2&lt;=$B$2,$B17,$C17),$D17),$E17)</f>
        <v>25222.651681256466</v>
      </c>
      <c r="BP17" s="204">
        <f>IF(BP$2&lt;=($B$2+$C$2+$D$2),IF(BP$2&lt;=($B$2+$C$2),IF(BP$2&lt;=$B$2,$B17,$C17),$D17),$E17)</f>
        <v>25222.651681256466</v>
      </c>
      <c r="BQ17" s="204">
        <f>IF(BQ$2&lt;=($B$2+$C$2+$D$2),IF(BQ$2&lt;=($B$2+$C$2),IF(BQ$2&lt;=$B$2,$B17,$C17),$D17),$E17)</f>
        <v>25222.651681256466</v>
      </c>
      <c r="BR17" s="204">
        <f>IF(BR$2&lt;=($B$2+$C$2+$D$2),IF(BR$2&lt;=($B$2+$C$2),IF(BR$2&lt;=$B$2,$B17,$C17),$D17),$E17)</f>
        <v>25222.651681256466</v>
      </c>
      <c r="BS17" s="204">
        <f>IF(BS$2&lt;=($B$2+$C$2+$D$2),IF(BS$2&lt;=($B$2+$C$2),IF(BS$2&lt;=$B$2,$B17,$C17),$D17),$E17)</f>
        <v>25222.651681256466</v>
      </c>
      <c r="BT17" s="204">
        <f>IF(BT$2&lt;=($B$2+$C$2+$D$2),IF(BT$2&lt;=($B$2+$C$2),IF(BT$2&lt;=$B$2,$B17,$C17),$D17),$E17)</f>
        <v>25222.651681256466</v>
      </c>
      <c r="BU17" s="204">
        <f>IF(BU$2&lt;=($B$2+$C$2+$D$2),IF(BU$2&lt;=($B$2+$C$2),IF(BU$2&lt;=$B$2,$B17,$C17),$D17),$E17)</f>
        <v>25222.651681256466</v>
      </c>
      <c r="BV17" s="204">
        <f>IF(BV$2&lt;=($B$2+$C$2+$D$2),IF(BV$2&lt;=($B$2+$C$2),IF(BV$2&lt;=$B$2,$B17,$C17),$D17),$E17)</f>
        <v>25222.651681256466</v>
      </c>
      <c r="BW17" s="204">
        <f>IF(BW$2&lt;=($B$2+$C$2+$D$2),IF(BW$2&lt;=($B$2+$C$2),IF(BW$2&lt;=$B$2,$B17,$C17),$D17),$E17)</f>
        <v>25222.651681256466</v>
      </c>
      <c r="BX17" s="204">
        <f>IF(BX$2&lt;=($B$2+$C$2+$D$2),IF(BX$2&lt;=($B$2+$C$2),IF(BX$2&lt;=$B$2,$B17,$C17),$D17),$E17)</f>
        <v>25222.651681256466</v>
      </c>
      <c r="BY17" s="204">
        <f>IF(BY$2&lt;=($B$2+$C$2+$D$2),IF(BY$2&lt;=($B$2+$C$2),IF(BY$2&lt;=$B$2,$B17,$C17),$D17),$E17)</f>
        <v>25222.651681256466</v>
      </c>
      <c r="BZ17" s="204">
        <f>IF(BZ$2&lt;=($B$2+$C$2+$D$2),IF(BZ$2&lt;=($B$2+$C$2),IF(BZ$2&lt;=$B$2,$B17,$C17),$D17),$E17)</f>
        <v>25222.651681256466</v>
      </c>
      <c r="CA17" s="204">
        <f>IF(CA$2&lt;=($B$2+$C$2+$D$2),IF(CA$2&lt;=($B$2+$C$2),IF(CA$2&lt;=$B$2,$B17,$C17),$D17),$E17)</f>
        <v>25222.651681256481</v>
      </c>
      <c r="CB17" s="204">
        <f>IF(CB$2&lt;=($B$2+$C$2+$D$2),IF(CB$2&lt;=($B$2+$C$2),IF(CB$2&lt;=$B$2,$B17,$C17),$D17),$E17)</f>
        <v>25222.651681256481</v>
      </c>
      <c r="CC17" s="204">
        <f>IF(CC$2&lt;=($B$2+$C$2+$D$2),IF(CC$2&lt;=($B$2+$C$2),IF(CC$2&lt;=$B$2,$B17,$C17),$D17),$E17)</f>
        <v>25222.651681256481</v>
      </c>
      <c r="CD17" s="204">
        <f>IF(CD$2&lt;=($B$2+$C$2+$D$2),IF(CD$2&lt;=($B$2+$C$2),IF(CD$2&lt;=$B$2,$B17,$C17),$D17),$E17)</f>
        <v>25222.651681256481</v>
      </c>
      <c r="CE17" s="204">
        <f>IF(CE$2&lt;=($B$2+$C$2+$D$2),IF(CE$2&lt;=($B$2+$C$2),IF(CE$2&lt;=$B$2,$B17,$C17),$D17),$E17)</f>
        <v>25222.651681256481</v>
      </c>
      <c r="CF17" s="204">
        <f>IF(CF$2&lt;=($B$2+$C$2+$D$2),IF(CF$2&lt;=($B$2+$C$2),IF(CF$2&lt;=$B$2,$B17,$C17),$D17),$E17)</f>
        <v>25222.651681256481</v>
      </c>
      <c r="CG17" s="204">
        <f>IF(CG$2&lt;=($B$2+$C$2+$D$2),IF(CG$2&lt;=($B$2+$C$2),IF(CG$2&lt;=$B$2,$B17,$C17),$D17),$E17)</f>
        <v>25222.651681256481</v>
      </c>
      <c r="CH17" s="204">
        <f>IF(CH$2&lt;=($B$2+$C$2+$D$2),IF(CH$2&lt;=($B$2+$C$2),IF(CH$2&lt;=$B$2,$B17,$C17),$D17),$E17)</f>
        <v>25222.651681256481</v>
      </c>
      <c r="CI17" s="204">
        <f>IF(CI$2&lt;=($B$2+$C$2+$D$2),IF(CI$2&lt;=($B$2+$C$2),IF(CI$2&lt;=$B$2,$B17,$C17),$D17),$E17)</f>
        <v>25222.651681256481</v>
      </c>
      <c r="CJ17" s="204">
        <f>IF(CJ$2&lt;=($B$2+$C$2+$D$2),IF(CJ$2&lt;=($B$2+$C$2),IF(CJ$2&lt;=$B$2,$B17,$C17),$D17),$E17)</f>
        <v>25222.651681256481</v>
      </c>
      <c r="CK17" s="204">
        <f>IF(CK$2&lt;=($B$2+$C$2+$D$2),IF(CK$2&lt;=($B$2+$C$2),IF(CK$2&lt;=$B$2,$B17,$C17),$D17),$E17)</f>
        <v>25222.651681256481</v>
      </c>
      <c r="CL17" s="204">
        <f>IF(CL$2&lt;=($B$2+$C$2+$D$2),IF(CL$2&lt;=($B$2+$C$2),IF(CL$2&lt;=$B$2,$B17,$C17),$D17),$E17)</f>
        <v>25222.651681256481</v>
      </c>
      <c r="CM17" s="204">
        <f>IF(CM$2&lt;=($B$2+$C$2+$D$2),IF(CM$2&lt;=($B$2+$C$2),IF(CM$2&lt;=$B$2,$B17,$C17),$D17),$E17)</f>
        <v>25222.651681256481</v>
      </c>
      <c r="CN17" s="204">
        <f>IF(CN$2&lt;=($B$2+$C$2+$D$2),IF(CN$2&lt;=($B$2+$C$2),IF(CN$2&lt;=$B$2,$B17,$C17),$D17),$E17)</f>
        <v>25222.651681256481</v>
      </c>
      <c r="CO17" s="204">
        <f>IF(CO$2&lt;=($B$2+$C$2+$D$2),IF(CO$2&lt;=($B$2+$C$2),IF(CO$2&lt;=$B$2,$B17,$C17),$D17),$E17)</f>
        <v>25222.651681256481</v>
      </c>
      <c r="CP17" s="204">
        <f>IF(CP$2&lt;=($B$2+$C$2+$D$2),IF(CP$2&lt;=($B$2+$C$2),IF(CP$2&lt;=$B$2,$B17,$C17),$D17),$E17)</f>
        <v>25222.651681256481</v>
      </c>
      <c r="CQ17" s="204">
        <f>IF(CQ$2&lt;=($B$2+$C$2+$D$2),IF(CQ$2&lt;=($B$2+$C$2),IF(CQ$2&lt;=$B$2,$B17,$C17),$D17),$E17)</f>
        <v>25221.886954672507</v>
      </c>
      <c r="CR17" s="204">
        <f>IF(CR$2&lt;=($B$2+$C$2+$D$2),IF(CR$2&lt;=($B$2+$C$2),IF(CR$2&lt;=$B$2,$B17,$C17),$D17),$E17)</f>
        <v>25221.886954672507</v>
      </c>
      <c r="CS17" s="204">
        <f>IF(CS$2&lt;=($B$2+$C$2+$D$2),IF(CS$2&lt;=($B$2+$C$2),IF(CS$2&lt;=$B$2,$B17,$C17),$D17),$E17)</f>
        <v>25221.886954672507</v>
      </c>
      <c r="CT17" s="204">
        <f>IF(CT$2&lt;=($B$2+$C$2+$D$2),IF(CT$2&lt;=($B$2+$C$2),IF(CT$2&lt;=$B$2,$B17,$C17),$D17),$E17)</f>
        <v>25221.886954672507</v>
      </c>
      <c r="CU17" s="204">
        <f>IF(CU$2&lt;=($B$2+$C$2+$D$2),IF(CU$2&lt;=($B$2+$C$2),IF(CU$2&lt;=$B$2,$B17,$C17),$D17),$E17)</f>
        <v>25221.886954672507</v>
      </c>
      <c r="CV17" s="204">
        <f>IF(CV$2&lt;=($B$2+$C$2+$D$2),IF(CV$2&lt;=($B$2+$C$2),IF(CV$2&lt;=$B$2,$B17,$C17),$D17),$E17)</f>
        <v>25221.886954672507</v>
      </c>
      <c r="CW17" s="204">
        <f>IF(CW$2&lt;=($B$2+$C$2+$D$2),IF(CW$2&lt;=($B$2+$C$2),IF(CW$2&lt;=$B$2,$B17,$C17),$D17),$E17)</f>
        <v>25221.886954672507</v>
      </c>
      <c r="CX17" s="204">
        <f>IF(CX$2&lt;=($B$2+$C$2+$D$2),IF(CX$2&lt;=($B$2+$C$2),IF(CX$2&lt;=$B$2,$B17,$C17),$D17),$E17)</f>
        <v>25221.886954672507</v>
      </c>
      <c r="CY17" s="204">
        <f>IF(CY$2&lt;=($B$2+$C$2+$D$2),IF(CY$2&lt;=($B$2+$C$2),IF(CY$2&lt;=$B$2,$B17,$C17),$D17),$E17)</f>
        <v>25221.886954672507</v>
      </c>
      <c r="CZ17" s="204">
        <f>IF(CZ$2&lt;=($B$2+$C$2+$D$2),IF(CZ$2&lt;=($B$2+$C$2),IF(CZ$2&lt;=$B$2,$B17,$C17),$D17),$E17)</f>
        <v>25221.886954672507</v>
      </c>
      <c r="DA17" s="204">
        <f>IF(DA$2&lt;=($B$2+$C$2+$D$2),IF(DA$2&lt;=($B$2+$C$2),IF(DA$2&lt;=$B$2,$B17,$C17),$D17),$E17)</f>
        <v>25221.886954672507</v>
      </c>
    </row>
    <row r="18" spans="1:105">
      <c r="A18" s="201" t="s">
        <v>85</v>
      </c>
      <c r="B18" s="203">
        <f>Income!B90</f>
        <v>39598.873903478692</v>
      </c>
      <c r="C18" s="203">
        <f>Income!C90</f>
        <v>39598.873903478685</v>
      </c>
      <c r="D18" s="203">
        <f>Income!D90</f>
        <v>39598.873903478685</v>
      </c>
      <c r="E18" s="203">
        <f>Income!E90</f>
        <v>39598.109176894708</v>
      </c>
      <c r="F18" s="204">
        <f>IF(F$2&lt;=($B$2+$C$2+$D$2),IF(F$2&lt;=($B$2+$C$2),IF(F$2&lt;=$B$2,$B18,$C18),$D18),$E18)</f>
        <v>39598.873903478692</v>
      </c>
      <c r="G18" s="204">
        <f>IF(G$2&lt;=($B$2+$C$2+$D$2),IF(G$2&lt;=($B$2+$C$2),IF(G$2&lt;=$B$2,$B18,$C18),$D18),$E18)</f>
        <v>39598.873903478692</v>
      </c>
      <c r="H18" s="204">
        <f>IF(H$2&lt;=($B$2+$C$2+$D$2),IF(H$2&lt;=($B$2+$C$2),IF(H$2&lt;=$B$2,$B18,$C18),$D18),$E18)</f>
        <v>39598.873903478692</v>
      </c>
      <c r="I18" s="204">
        <f>IF(I$2&lt;=($B$2+$C$2+$D$2),IF(I$2&lt;=($B$2+$C$2),IF(I$2&lt;=$B$2,$B18,$C18),$D18),$E18)</f>
        <v>39598.873903478692</v>
      </c>
      <c r="J18" s="204">
        <f>IF(J$2&lt;=($B$2+$C$2+$D$2),IF(J$2&lt;=($B$2+$C$2),IF(J$2&lt;=$B$2,$B18,$C18),$D18),$E18)</f>
        <v>39598.873903478692</v>
      </c>
      <c r="K18" s="204">
        <f>IF(K$2&lt;=($B$2+$C$2+$D$2),IF(K$2&lt;=($B$2+$C$2),IF(K$2&lt;=$B$2,$B18,$C18),$D18),$E18)</f>
        <v>39598.873903478692</v>
      </c>
      <c r="L18" s="204">
        <f>IF(L$2&lt;=($B$2+$C$2+$D$2),IF(L$2&lt;=($B$2+$C$2),IF(L$2&lt;=$B$2,$B18,$C18),$D18),$E18)</f>
        <v>39598.873903478692</v>
      </c>
      <c r="M18" s="204">
        <f>IF(M$2&lt;=($B$2+$C$2+$D$2),IF(M$2&lt;=($B$2+$C$2),IF(M$2&lt;=$B$2,$B18,$C18),$D18),$E18)</f>
        <v>39598.873903478692</v>
      </c>
      <c r="N18" s="204">
        <f>IF(N$2&lt;=($B$2+$C$2+$D$2),IF(N$2&lt;=($B$2+$C$2),IF(N$2&lt;=$B$2,$B18,$C18),$D18),$E18)</f>
        <v>39598.873903478692</v>
      </c>
      <c r="O18" s="204">
        <f>IF(O$2&lt;=($B$2+$C$2+$D$2),IF(O$2&lt;=($B$2+$C$2),IF(O$2&lt;=$B$2,$B18,$C18),$D18),$E18)</f>
        <v>39598.873903478692</v>
      </c>
      <c r="P18" s="204">
        <f>IF(P$2&lt;=($B$2+$C$2+$D$2),IF(P$2&lt;=($B$2+$C$2),IF(P$2&lt;=$B$2,$B18,$C18),$D18),$E18)</f>
        <v>39598.873903478692</v>
      </c>
      <c r="Q18" s="204">
        <f>IF(Q$2&lt;=($B$2+$C$2+$D$2),IF(Q$2&lt;=($B$2+$C$2),IF(Q$2&lt;=$B$2,$B18,$C18),$D18),$E18)</f>
        <v>39598.873903478692</v>
      </c>
      <c r="R18" s="204">
        <f>IF(R$2&lt;=($B$2+$C$2+$D$2),IF(R$2&lt;=($B$2+$C$2),IF(R$2&lt;=$B$2,$B18,$C18),$D18),$E18)</f>
        <v>39598.873903478692</v>
      </c>
      <c r="S18" s="204">
        <f>IF(S$2&lt;=($B$2+$C$2+$D$2),IF(S$2&lt;=($B$2+$C$2),IF(S$2&lt;=$B$2,$B18,$C18),$D18),$E18)</f>
        <v>39598.873903478692</v>
      </c>
      <c r="T18" s="204">
        <f>IF(T$2&lt;=($B$2+$C$2+$D$2),IF(T$2&lt;=($B$2+$C$2),IF(T$2&lt;=$B$2,$B18,$C18),$D18),$E18)</f>
        <v>39598.873903478692</v>
      </c>
      <c r="U18" s="204">
        <f>IF(U$2&lt;=($B$2+$C$2+$D$2),IF(U$2&lt;=($B$2+$C$2),IF(U$2&lt;=$B$2,$B18,$C18),$D18),$E18)</f>
        <v>39598.873903478692</v>
      </c>
      <c r="V18" s="204">
        <f>IF(V$2&lt;=($B$2+$C$2+$D$2),IF(V$2&lt;=($B$2+$C$2),IF(V$2&lt;=$B$2,$B18,$C18),$D18),$E18)</f>
        <v>39598.873903478692</v>
      </c>
      <c r="W18" s="204">
        <f>IF(W$2&lt;=($B$2+$C$2+$D$2),IF(W$2&lt;=($B$2+$C$2),IF(W$2&lt;=$B$2,$B18,$C18),$D18),$E18)</f>
        <v>39598.873903478692</v>
      </c>
      <c r="X18" s="204">
        <f>IF(X$2&lt;=($B$2+$C$2+$D$2),IF(X$2&lt;=($B$2+$C$2),IF(X$2&lt;=$B$2,$B18,$C18),$D18),$E18)</f>
        <v>39598.873903478692</v>
      </c>
      <c r="Y18" s="204">
        <f>IF(Y$2&lt;=($B$2+$C$2+$D$2),IF(Y$2&lt;=($B$2+$C$2),IF(Y$2&lt;=$B$2,$B18,$C18),$D18),$E18)</f>
        <v>39598.873903478692</v>
      </c>
      <c r="Z18" s="204">
        <f>IF(Z$2&lt;=($B$2+$C$2+$D$2),IF(Z$2&lt;=($B$2+$C$2),IF(Z$2&lt;=$B$2,$B18,$C18),$D18),$E18)</f>
        <v>39598.873903478692</v>
      </c>
      <c r="AA18" s="204">
        <f>IF(AA$2&lt;=($B$2+$C$2+$D$2),IF(AA$2&lt;=($B$2+$C$2),IF(AA$2&lt;=$B$2,$B18,$C18),$D18),$E18)</f>
        <v>39598.873903478692</v>
      </c>
      <c r="AB18" s="204">
        <f>IF(AB$2&lt;=($B$2+$C$2+$D$2),IF(AB$2&lt;=($B$2+$C$2),IF(AB$2&lt;=$B$2,$B18,$C18),$D18),$E18)</f>
        <v>39598.873903478692</v>
      </c>
      <c r="AC18" s="204">
        <f>IF(AC$2&lt;=($B$2+$C$2+$D$2),IF(AC$2&lt;=($B$2+$C$2),IF(AC$2&lt;=$B$2,$B18,$C18),$D18),$E18)</f>
        <v>39598.873903478692</v>
      </c>
      <c r="AD18" s="204">
        <f>IF(AD$2&lt;=($B$2+$C$2+$D$2),IF(AD$2&lt;=($B$2+$C$2),IF(AD$2&lt;=$B$2,$B18,$C18),$D18),$E18)</f>
        <v>39598.873903478692</v>
      </c>
      <c r="AE18" s="204">
        <f>IF(AE$2&lt;=($B$2+$C$2+$D$2),IF(AE$2&lt;=($B$2+$C$2),IF(AE$2&lt;=$B$2,$B18,$C18),$D18),$E18)</f>
        <v>39598.873903478692</v>
      </c>
      <c r="AF18" s="204">
        <f>IF(AF$2&lt;=($B$2+$C$2+$D$2),IF(AF$2&lt;=($B$2+$C$2),IF(AF$2&lt;=$B$2,$B18,$C18),$D18),$E18)</f>
        <v>39598.873903478692</v>
      </c>
      <c r="AG18" s="204">
        <f>IF(AG$2&lt;=($B$2+$C$2+$D$2),IF(AG$2&lt;=($B$2+$C$2),IF(AG$2&lt;=$B$2,$B18,$C18),$D18),$E18)</f>
        <v>39598.873903478692</v>
      </c>
      <c r="AH18" s="204">
        <f>IF(AH$2&lt;=($B$2+$C$2+$D$2),IF(AH$2&lt;=($B$2+$C$2),IF(AH$2&lt;=$B$2,$B18,$C18),$D18),$E18)</f>
        <v>39598.873903478692</v>
      </c>
      <c r="AI18" s="204">
        <f>IF(AI$2&lt;=($B$2+$C$2+$D$2),IF(AI$2&lt;=($B$2+$C$2),IF(AI$2&lt;=$B$2,$B18,$C18),$D18),$E18)</f>
        <v>39598.873903478692</v>
      </c>
      <c r="AJ18" s="204">
        <f>IF(AJ$2&lt;=($B$2+$C$2+$D$2),IF(AJ$2&lt;=($B$2+$C$2),IF(AJ$2&lt;=$B$2,$B18,$C18),$D18),$E18)</f>
        <v>39598.873903478692</v>
      </c>
      <c r="AK18" s="204">
        <f>IF(AK$2&lt;=($B$2+$C$2+$D$2),IF(AK$2&lt;=($B$2+$C$2),IF(AK$2&lt;=$B$2,$B18,$C18),$D18),$E18)</f>
        <v>39598.873903478692</v>
      </c>
      <c r="AL18" s="204">
        <f>IF(AL$2&lt;=($B$2+$C$2+$D$2),IF(AL$2&lt;=($B$2+$C$2),IF(AL$2&lt;=$B$2,$B18,$C18),$D18),$E18)</f>
        <v>39598.873903478692</v>
      </c>
      <c r="AM18" s="204">
        <f>IF(AM$2&lt;=($B$2+$C$2+$D$2),IF(AM$2&lt;=($B$2+$C$2),IF(AM$2&lt;=$B$2,$B18,$C18),$D18),$E18)</f>
        <v>39598.873903478692</v>
      </c>
      <c r="AN18" s="204">
        <f>IF(AN$2&lt;=($B$2+$C$2+$D$2),IF(AN$2&lt;=($B$2+$C$2),IF(AN$2&lt;=$B$2,$B18,$C18),$D18),$E18)</f>
        <v>39598.873903478692</v>
      </c>
      <c r="AO18" s="204">
        <f>IF(AO$2&lt;=($B$2+$C$2+$D$2),IF(AO$2&lt;=($B$2+$C$2),IF(AO$2&lt;=$B$2,$B18,$C18),$D18),$E18)</f>
        <v>39598.873903478692</v>
      </c>
      <c r="AP18" s="204">
        <f>IF(AP$2&lt;=($B$2+$C$2+$D$2),IF(AP$2&lt;=($B$2+$C$2),IF(AP$2&lt;=$B$2,$B18,$C18),$D18),$E18)</f>
        <v>39598.873903478692</v>
      </c>
      <c r="AQ18" s="204">
        <f>IF(AQ$2&lt;=($B$2+$C$2+$D$2),IF(AQ$2&lt;=($B$2+$C$2),IF(AQ$2&lt;=$B$2,$B18,$C18),$D18),$E18)</f>
        <v>39598.873903478692</v>
      </c>
      <c r="AR18" s="204">
        <f>IF(AR$2&lt;=($B$2+$C$2+$D$2),IF(AR$2&lt;=($B$2+$C$2),IF(AR$2&lt;=$B$2,$B18,$C18),$D18),$E18)</f>
        <v>39598.873903478692</v>
      </c>
      <c r="AS18" s="204">
        <f>IF(AS$2&lt;=($B$2+$C$2+$D$2),IF(AS$2&lt;=($B$2+$C$2),IF(AS$2&lt;=$B$2,$B18,$C18),$D18),$E18)</f>
        <v>39598.873903478685</v>
      </c>
      <c r="AT18" s="204">
        <f>IF(AT$2&lt;=($B$2+$C$2+$D$2),IF(AT$2&lt;=($B$2+$C$2),IF(AT$2&lt;=$B$2,$B18,$C18),$D18),$E18)</f>
        <v>39598.873903478685</v>
      </c>
      <c r="AU18" s="204">
        <f>IF(AU$2&lt;=($B$2+$C$2+$D$2),IF(AU$2&lt;=($B$2+$C$2),IF(AU$2&lt;=$B$2,$B18,$C18),$D18),$E18)</f>
        <v>39598.873903478685</v>
      </c>
      <c r="AV18" s="204">
        <f>IF(AV$2&lt;=($B$2+$C$2+$D$2),IF(AV$2&lt;=($B$2+$C$2),IF(AV$2&lt;=$B$2,$B18,$C18),$D18),$E18)</f>
        <v>39598.873903478685</v>
      </c>
      <c r="AW18" s="204">
        <f>IF(AW$2&lt;=($B$2+$C$2+$D$2),IF(AW$2&lt;=($B$2+$C$2),IF(AW$2&lt;=$B$2,$B18,$C18),$D18),$E18)</f>
        <v>39598.873903478685</v>
      </c>
      <c r="AX18" s="204">
        <f>IF(AX$2&lt;=($B$2+$C$2+$D$2),IF(AX$2&lt;=($B$2+$C$2),IF(AX$2&lt;=$B$2,$B18,$C18),$D18),$E18)</f>
        <v>39598.873903478685</v>
      </c>
      <c r="AY18" s="204">
        <f>IF(AY$2&lt;=($B$2+$C$2+$D$2),IF(AY$2&lt;=($B$2+$C$2),IF(AY$2&lt;=$B$2,$B18,$C18),$D18),$E18)</f>
        <v>39598.873903478685</v>
      </c>
      <c r="AZ18" s="204">
        <f>IF(AZ$2&lt;=($B$2+$C$2+$D$2),IF(AZ$2&lt;=($B$2+$C$2),IF(AZ$2&lt;=$B$2,$B18,$C18),$D18),$E18)</f>
        <v>39598.873903478685</v>
      </c>
      <c r="BA18" s="204">
        <f>IF(BA$2&lt;=($B$2+$C$2+$D$2),IF(BA$2&lt;=($B$2+$C$2),IF(BA$2&lt;=$B$2,$B18,$C18),$D18),$E18)</f>
        <v>39598.873903478685</v>
      </c>
      <c r="BB18" s="204">
        <f>IF(BB$2&lt;=($B$2+$C$2+$D$2),IF(BB$2&lt;=($B$2+$C$2),IF(BB$2&lt;=$B$2,$B18,$C18),$D18),$E18)</f>
        <v>39598.873903478685</v>
      </c>
      <c r="BC18" s="204">
        <f>IF(BC$2&lt;=($B$2+$C$2+$D$2),IF(BC$2&lt;=($B$2+$C$2),IF(BC$2&lt;=$B$2,$B18,$C18),$D18),$E18)</f>
        <v>39598.873903478685</v>
      </c>
      <c r="BD18" s="204">
        <f>IF(BD$2&lt;=($B$2+$C$2+$D$2),IF(BD$2&lt;=($B$2+$C$2),IF(BD$2&lt;=$B$2,$B18,$C18),$D18),$E18)</f>
        <v>39598.873903478685</v>
      </c>
      <c r="BE18" s="204">
        <f>IF(BE$2&lt;=($B$2+$C$2+$D$2),IF(BE$2&lt;=($B$2+$C$2),IF(BE$2&lt;=$B$2,$B18,$C18),$D18),$E18)</f>
        <v>39598.873903478685</v>
      </c>
      <c r="BF18" s="204">
        <f>IF(BF$2&lt;=($B$2+$C$2+$D$2),IF(BF$2&lt;=($B$2+$C$2),IF(BF$2&lt;=$B$2,$B18,$C18),$D18),$E18)</f>
        <v>39598.873903478685</v>
      </c>
      <c r="BG18" s="204">
        <f>IF(BG$2&lt;=($B$2+$C$2+$D$2),IF(BG$2&lt;=($B$2+$C$2),IF(BG$2&lt;=$B$2,$B18,$C18),$D18),$E18)</f>
        <v>39598.873903478685</v>
      </c>
      <c r="BH18" s="204">
        <f>IF(BH$2&lt;=($B$2+$C$2+$D$2),IF(BH$2&lt;=($B$2+$C$2),IF(BH$2&lt;=$B$2,$B18,$C18),$D18),$E18)</f>
        <v>39598.873903478685</v>
      </c>
      <c r="BI18" s="204">
        <f>IF(BI$2&lt;=($B$2+$C$2+$D$2),IF(BI$2&lt;=($B$2+$C$2),IF(BI$2&lt;=$B$2,$B18,$C18),$D18),$E18)</f>
        <v>39598.873903478685</v>
      </c>
      <c r="BJ18" s="204">
        <f>IF(BJ$2&lt;=($B$2+$C$2+$D$2),IF(BJ$2&lt;=($B$2+$C$2),IF(BJ$2&lt;=$B$2,$B18,$C18),$D18),$E18)</f>
        <v>39598.873903478685</v>
      </c>
      <c r="BK18" s="204">
        <f>IF(BK$2&lt;=($B$2+$C$2+$D$2),IF(BK$2&lt;=($B$2+$C$2),IF(BK$2&lt;=$B$2,$B18,$C18),$D18),$E18)</f>
        <v>39598.873903478685</v>
      </c>
      <c r="BL18" s="204">
        <f>IF(BL$2&lt;=($B$2+$C$2+$D$2),IF(BL$2&lt;=($B$2+$C$2),IF(BL$2&lt;=$B$2,$B18,$C18),$D18),$E18)</f>
        <v>39598.873903478685</v>
      </c>
      <c r="BM18" s="204">
        <f>IF(BM$2&lt;=($B$2+$C$2+$D$2),IF(BM$2&lt;=($B$2+$C$2),IF(BM$2&lt;=$B$2,$B18,$C18),$D18),$E18)</f>
        <v>39598.873903478685</v>
      </c>
      <c r="BN18" s="204">
        <f>IF(BN$2&lt;=($B$2+$C$2+$D$2),IF(BN$2&lt;=($B$2+$C$2),IF(BN$2&lt;=$B$2,$B18,$C18),$D18),$E18)</f>
        <v>39598.873903478685</v>
      </c>
      <c r="BO18" s="204">
        <f>IF(BO$2&lt;=($B$2+$C$2+$D$2),IF(BO$2&lt;=($B$2+$C$2),IF(BO$2&lt;=$B$2,$B18,$C18),$D18),$E18)</f>
        <v>39598.873903478685</v>
      </c>
      <c r="BP18" s="204">
        <f>IF(BP$2&lt;=($B$2+$C$2+$D$2),IF(BP$2&lt;=($B$2+$C$2),IF(BP$2&lt;=$B$2,$B18,$C18),$D18),$E18)</f>
        <v>39598.873903478685</v>
      </c>
      <c r="BQ18" s="204">
        <f>IF(BQ$2&lt;=($B$2+$C$2+$D$2),IF(BQ$2&lt;=($B$2+$C$2),IF(BQ$2&lt;=$B$2,$B18,$C18),$D18),$E18)</f>
        <v>39598.873903478685</v>
      </c>
      <c r="BR18" s="204">
        <f>IF(BR$2&lt;=($B$2+$C$2+$D$2),IF(BR$2&lt;=($B$2+$C$2),IF(BR$2&lt;=$B$2,$B18,$C18),$D18),$E18)</f>
        <v>39598.873903478685</v>
      </c>
      <c r="BS18" s="204">
        <f>IF(BS$2&lt;=($B$2+$C$2+$D$2),IF(BS$2&lt;=($B$2+$C$2),IF(BS$2&lt;=$B$2,$B18,$C18),$D18),$E18)</f>
        <v>39598.873903478685</v>
      </c>
      <c r="BT18" s="204">
        <f>IF(BT$2&lt;=($B$2+$C$2+$D$2),IF(BT$2&lt;=($B$2+$C$2),IF(BT$2&lt;=$B$2,$B18,$C18),$D18),$E18)</f>
        <v>39598.873903478685</v>
      </c>
      <c r="BU18" s="204">
        <f>IF(BU$2&lt;=($B$2+$C$2+$D$2),IF(BU$2&lt;=($B$2+$C$2),IF(BU$2&lt;=$B$2,$B18,$C18),$D18),$E18)</f>
        <v>39598.873903478685</v>
      </c>
      <c r="BV18" s="204">
        <f>IF(BV$2&lt;=($B$2+$C$2+$D$2),IF(BV$2&lt;=($B$2+$C$2),IF(BV$2&lt;=$B$2,$B18,$C18),$D18),$E18)</f>
        <v>39598.873903478685</v>
      </c>
      <c r="BW18" s="204">
        <f>IF(BW$2&lt;=($B$2+$C$2+$D$2),IF(BW$2&lt;=($B$2+$C$2),IF(BW$2&lt;=$B$2,$B18,$C18),$D18),$E18)</f>
        <v>39598.873903478685</v>
      </c>
      <c r="BX18" s="204">
        <f>IF(BX$2&lt;=($B$2+$C$2+$D$2),IF(BX$2&lt;=($B$2+$C$2),IF(BX$2&lt;=$B$2,$B18,$C18),$D18),$E18)</f>
        <v>39598.873903478685</v>
      </c>
      <c r="BY18" s="204">
        <f>IF(BY$2&lt;=($B$2+$C$2+$D$2),IF(BY$2&lt;=($B$2+$C$2),IF(BY$2&lt;=$B$2,$B18,$C18),$D18),$E18)</f>
        <v>39598.873903478685</v>
      </c>
      <c r="BZ18" s="204">
        <f>IF(BZ$2&lt;=($B$2+$C$2+$D$2),IF(BZ$2&lt;=($B$2+$C$2),IF(BZ$2&lt;=$B$2,$B18,$C18),$D18),$E18)</f>
        <v>39598.873903478685</v>
      </c>
      <c r="CA18" s="204">
        <f>IF(CA$2&lt;=($B$2+$C$2+$D$2),IF(CA$2&lt;=($B$2+$C$2),IF(CA$2&lt;=$B$2,$B18,$C18),$D18),$E18)</f>
        <v>39598.873903478685</v>
      </c>
      <c r="CB18" s="204">
        <f>IF(CB$2&lt;=($B$2+$C$2+$D$2),IF(CB$2&lt;=($B$2+$C$2),IF(CB$2&lt;=$B$2,$B18,$C18),$D18),$E18)</f>
        <v>39598.873903478685</v>
      </c>
      <c r="CC18" s="204">
        <f>IF(CC$2&lt;=($B$2+$C$2+$D$2),IF(CC$2&lt;=($B$2+$C$2),IF(CC$2&lt;=$B$2,$B18,$C18),$D18),$E18)</f>
        <v>39598.873903478685</v>
      </c>
      <c r="CD18" s="204">
        <f>IF(CD$2&lt;=($B$2+$C$2+$D$2),IF(CD$2&lt;=($B$2+$C$2),IF(CD$2&lt;=$B$2,$B18,$C18),$D18),$E18)</f>
        <v>39598.873903478685</v>
      </c>
      <c r="CE18" s="204">
        <f>IF(CE$2&lt;=($B$2+$C$2+$D$2),IF(CE$2&lt;=($B$2+$C$2),IF(CE$2&lt;=$B$2,$B18,$C18),$D18),$E18)</f>
        <v>39598.873903478685</v>
      </c>
      <c r="CF18" s="204">
        <f>IF(CF$2&lt;=($B$2+$C$2+$D$2),IF(CF$2&lt;=($B$2+$C$2),IF(CF$2&lt;=$B$2,$B18,$C18),$D18),$E18)</f>
        <v>39598.873903478685</v>
      </c>
      <c r="CG18" s="204">
        <f>IF(CG$2&lt;=($B$2+$C$2+$D$2),IF(CG$2&lt;=($B$2+$C$2),IF(CG$2&lt;=$B$2,$B18,$C18),$D18),$E18)</f>
        <v>39598.873903478685</v>
      </c>
      <c r="CH18" s="204">
        <f>IF(CH$2&lt;=($B$2+$C$2+$D$2),IF(CH$2&lt;=($B$2+$C$2),IF(CH$2&lt;=$B$2,$B18,$C18),$D18),$E18)</f>
        <v>39598.873903478685</v>
      </c>
      <c r="CI18" s="204">
        <f>IF(CI$2&lt;=($B$2+$C$2+$D$2),IF(CI$2&lt;=($B$2+$C$2),IF(CI$2&lt;=$B$2,$B18,$C18),$D18),$E18)</f>
        <v>39598.873903478685</v>
      </c>
      <c r="CJ18" s="204">
        <f>IF(CJ$2&lt;=($B$2+$C$2+$D$2),IF(CJ$2&lt;=($B$2+$C$2),IF(CJ$2&lt;=$B$2,$B18,$C18),$D18),$E18)</f>
        <v>39598.873903478685</v>
      </c>
      <c r="CK18" s="204">
        <f>IF(CK$2&lt;=($B$2+$C$2+$D$2),IF(CK$2&lt;=($B$2+$C$2),IF(CK$2&lt;=$B$2,$B18,$C18),$D18),$E18)</f>
        <v>39598.873903478685</v>
      </c>
      <c r="CL18" s="204">
        <f>IF(CL$2&lt;=($B$2+$C$2+$D$2),IF(CL$2&lt;=($B$2+$C$2),IF(CL$2&lt;=$B$2,$B18,$C18),$D18),$E18)</f>
        <v>39598.873903478685</v>
      </c>
      <c r="CM18" s="204">
        <f>IF(CM$2&lt;=($B$2+$C$2+$D$2),IF(CM$2&lt;=($B$2+$C$2),IF(CM$2&lt;=$B$2,$B18,$C18),$D18),$E18)</f>
        <v>39598.873903478685</v>
      </c>
      <c r="CN18" s="204">
        <f>IF(CN$2&lt;=($B$2+$C$2+$D$2),IF(CN$2&lt;=($B$2+$C$2),IF(CN$2&lt;=$B$2,$B18,$C18),$D18),$E18)</f>
        <v>39598.873903478685</v>
      </c>
      <c r="CO18" s="204">
        <f>IF(CO$2&lt;=($B$2+$C$2+$D$2),IF(CO$2&lt;=($B$2+$C$2),IF(CO$2&lt;=$B$2,$B18,$C18),$D18),$E18)</f>
        <v>39598.873903478685</v>
      </c>
      <c r="CP18" s="204">
        <f>IF(CP$2&lt;=($B$2+$C$2+$D$2),IF(CP$2&lt;=($B$2+$C$2),IF(CP$2&lt;=$B$2,$B18,$C18),$D18),$E18)</f>
        <v>39598.873903478685</v>
      </c>
      <c r="CQ18" s="204">
        <f>IF(CQ$2&lt;=($B$2+$C$2+$D$2),IF(CQ$2&lt;=($B$2+$C$2),IF(CQ$2&lt;=$B$2,$B18,$C18),$D18),$E18)</f>
        <v>39598.109176894708</v>
      </c>
      <c r="CR18" s="204">
        <f>IF(CR$2&lt;=($B$2+$C$2+$D$2),IF(CR$2&lt;=($B$2+$C$2),IF(CR$2&lt;=$B$2,$B18,$C18),$D18),$E18)</f>
        <v>39598.109176894708</v>
      </c>
      <c r="CS18" s="204">
        <f>IF(CS$2&lt;=($B$2+$C$2+$D$2),IF(CS$2&lt;=($B$2+$C$2),IF(CS$2&lt;=$B$2,$B18,$C18),$D18),$E18)</f>
        <v>39598.109176894708</v>
      </c>
      <c r="CT18" s="204">
        <f>IF(CT$2&lt;=($B$2+$C$2+$D$2),IF(CT$2&lt;=($B$2+$C$2),IF(CT$2&lt;=$B$2,$B18,$C18),$D18),$E18)</f>
        <v>39598.109176894708</v>
      </c>
      <c r="CU18" s="204">
        <f>IF(CU$2&lt;=($B$2+$C$2+$D$2),IF(CU$2&lt;=($B$2+$C$2),IF(CU$2&lt;=$B$2,$B18,$C18),$D18),$E18)</f>
        <v>39598.109176894708</v>
      </c>
      <c r="CV18" s="204">
        <f>IF(CV$2&lt;=($B$2+$C$2+$D$2),IF(CV$2&lt;=($B$2+$C$2),IF(CV$2&lt;=$B$2,$B18,$C18),$D18),$E18)</f>
        <v>39598.109176894708</v>
      </c>
      <c r="CW18" s="204">
        <f>IF(CW$2&lt;=($B$2+$C$2+$D$2),IF(CW$2&lt;=($B$2+$C$2),IF(CW$2&lt;=$B$2,$B18,$C18),$D18),$E18)</f>
        <v>39598.109176894708</v>
      </c>
      <c r="CX18" s="204">
        <f>IF(CX$2&lt;=($B$2+$C$2+$D$2),IF(CX$2&lt;=($B$2+$C$2),IF(CX$2&lt;=$B$2,$B18,$C18),$D18),$E18)</f>
        <v>39598.109176894708</v>
      </c>
      <c r="CY18" s="204">
        <f>IF(CY$2&lt;=($B$2+$C$2+$D$2),IF(CY$2&lt;=($B$2+$C$2),IF(CY$2&lt;=$B$2,$B18,$C18),$D18),$E18)</f>
        <v>39598.109176894708</v>
      </c>
      <c r="CZ18" s="204">
        <f>IF(CZ$2&lt;=($B$2+$C$2+$D$2),IF(CZ$2&lt;=($B$2+$C$2),IF(CZ$2&lt;=$B$2,$B18,$C18),$D18),$E18)</f>
        <v>39598.109176894708</v>
      </c>
      <c r="DA18" s="204">
        <f>IF(DA$2&lt;=($B$2+$C$2+$D$2),IF(DA$2&lt;=($B$2+$C$2),IF(DA$2&lt;=$B$2,$B18,$C18),$D18),$E18)</f>
        <v>39598.109176894708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0"/>
        <v/>
      </c>
      <c r="I19" s="201" t="str">
        <f t="shared" si="0"/>
        <v/>
      </c>
      <c r="J19" s="201" t="str">
        <f t="shared" si="0"/>
        <v/>
      </c>
      <c r="K19" s="201" t="str">
        <f t="shared" si="0"/>
        <v/>
      </c>
      <c r="L19" s="201" t="str">
        <f t="shared" si="0"/>
        <v/>
      </c>
      <c r="M19" s="201" t="str">
        <f t="shared" si="0"/>
        <v/>
      </c>
      <c r="N19" s="201" t="str">
        <f t="shared" si="0"/>
        <v/>
      </c>
      <c r="O19" s="201" t="str">
        <f t="shared" si="0"/>
        <v/>
      </c>
      <c r="P19" s="201" t="str">
        <f t="shared" si="0"/>
        <v/>
      </c>
      <c r="Q19" s="201" t="str">
        <f t="shared" si="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0"/>
        <v/>
      </c>
      <c r="U19" s="201" t="str">
        <f t="shared" si="0"/>
        <v/>
      </c>
      <c r="V19" s="201" t="str">
        <f t="shared" si="0"/>
        <v/>
      </c>
      <c r="W19" s="201" t="str">
        <f t="shared" si="0"/>
        <v/>
      </c>
      <c r="X19" s="201" t="str">
        <f t="shared" si="0"/>
        <v/>
      </c>
      <c r="Y19" s="201" t="str">
        <f t="shared" si="0"/>
        <v/>
      </c>
      <c r="Z19" s="201">
        <f t="shared" si="0"/>
        <v>35345.764802648802</v>
      </c>
      <c r="AA19" s="201">
        <f t="shared" si="0"/>
        <v>35804.537197527476</v>
      </c>
      <c r="AB19" s="201">
        <f t="shared" si="0"/>
        <v>36263.309592406149</v>
      </c>
      <c r="AC19" s="201">
        <f t="shared" si="0"/>
        <v>36722.081987284822</v>
      </c>
      <c r="AD19" s="201">
        <f t="shared" si="0"/>
        <v>37180.854382163496</v>
      </c>
      <c r="AE19" s="201">
        <f t="shared" si="0"/>
        <v>37639.626777042176</v>
      </c>
      <c r="AF19" s="201">
        <f t="shared" si="0"/>
        <v>38098.39917192085</v>
      </c>
      <c r="AG19" s="201">
        <f t="shared" si="0"/>
        <v>38557.171566799523</v>
      </c>
      <c r="AH19" s="201">
        <f t="shared" si="0"/>
        <v>39015.943961678197</v>
      </c>
      <c r="AI19" s="201">
        <f t="shared" si="0"/>
        <v>39474.71635655687</v>
      </c>
      <c r="AJ19" s="201">
        <f t="shared" si="0"/>
        <v>39933.488751435543</v>
      </c>
      <c r="AK19" s="201">
        <f t="shared" si="0"/>
        <v>40392.261146314217</v>
      </c>
      <c r="AL19" s="201">
        <f t="shared" si="0"/>
        <v>40851.03354119289</v>
      </c>
      <c r="AM19" s="201">
        <f t="shared" si="0"/>
        <v>41309.805936071571</v>
      </c>
      <c r="AN19" s="201">
        <f t="shared" si="0"/>
        <v>41768.578330950244</v>
      </c>
      <c r="AO19" s="201">
        <f t="shared" si="0"/>
        <v>42227.350725828917</v>
      </c>
      <c r="AP19" s="201">
        <f t="shared" si="0"/>
        <v>42686.123120707591</v>
      </c>
      <c r="AQ19" s="201">
        <f t="shared" si="0"/>
        <v>43144.895515586264</v>
      </c>
      <c r="AR19" s="201">
        <f t="shared" si="0"/>
        <v>43603.667910464937</v>
      </c>
      <c r="AS19" s="201">
        <f t="shared" si="0"/>
        <v>44062.440305343611</v>
      </c>
      <c r="AT19" s="201">
        <f t="shared" si="0"/>
        <v>44521.212700222284</v>
      </c>
      <c r="AU19" s="201">
        <f t="shared" si="0"/>
        <v>44979.985095100958</v>
      </c>
      <c r="AV19" s="201">
        <f t="shared" si="0"/>
        <v>45438.757489979631</v>
      </c>
      <c r="AW19" s="201">
        <f t="shared" si="0"/>
        <v>45897.529884858304</v>
      </c>
      <c r="AX19" s="201">
        <f t="shared" si="0"/>
        <v>46356.302279736985</v>
      </c>
      <c r="AY19" s="201">
        <f t="shared" si="0"/>
        <v>46815.074674615658</v>
      </c>
      <c r="AZ19" s="201">
        <f t="shared" si="0"/>
        <v>47273.847069494332</v>
      </c>
      <c r="BA19" s="201">
        <f t="shared" si="0"/>
        <v>47732.619464373005</v>
      </c>
      <c r="BB19" s="201">
        <f t="shared" si="0"/>
        <v>48191.391859251678</v>
      </c>
      <c r="BC19" s="201">
        <f t="shared" si="0"/>
        <v>48650.164254130352</v>
      </c>
      <c r="BD19" s="201">
        <f t="shared" si="0"/>
        <v>49108.936649009025</v>
      </c>
      <c r="BE19" s="201">
        <f t="shared" si="0"/>
        <v>49567.709043887706</v>
      </c>
      <c r="BF19" s="201">
        <f t="shared" si="0"/>
        <v>50026.481438766379</v>
      </c>
      <c r="BG19" s="201">
        <f t="shared" si="0"/>
        <v>50485.253833645053</v>
      </c>
      <c r="BH19" s="201">
        <f t="shared" si="0"/>
        <v>50944.026228523726</v>
      </c>
      <c r="BI19" s="201">
        <f t="shared" si="0"/>
        <v>51402.798623402399</v>
      </c>
      <c r="BJ19" s="201">
        <f t="shared" si="0"/>
        <v>51861.571018281073</v>
      </c>
      <c r="BK19" s="201">
        <f t="shared" si="0"/>
        <v>53939.16604473145</v>
      </c>
      <c r="BL19" s="201">
        <f t="shared" si="0"/>
        <v>56556.368615039057</v>
      </c>
      <c r="BM19" s="201">
        <f t="shared" si="0"/>
        <v>59173.571185346664</v>
      </c>
      <c r="BN19" s="201">
        <f t="shared" si="0"/>
        <v>61790.773755654278</v>
      </c>
      <c r="BO19" s="201">
        <f t="shared" si="0"/>
        <v>64407.976325961885</v>
      </c>
      <c r="BP19" s="201">
        <f t="shared" si="0"/>
        <v>67025.178896269499</v>
      </c>
      <c r="BQ19" s="201">
        <f t="shared" si="0"/>
        <v>69642.381466577106</v>
      </c>
      <c r="BR19" s="201">
        <f t="shared" si="0"/>
        <v>72259.584036884713</v>
      </c>
      <c r="BS19" s="201">
        <f t="shared" ref="BS19:DA19" si="1">IF(BS$22&lt;$E$24,IF(BS$22&lt;$D$24,IF(BS$22&lt;$C$24,IF(BS$22&lt;$B$24,"",$B$16+(BS$22-$B$24)*(($C$16-$B$16)/($C$24-$B$24))),$C$16+(BS$22-$C$24)*(($D$16-$C$16)/($D$24-$C$24))),$D$16+(BS$22-$D$24)*(($E$16-$D$16)/($E$24-$D$24))),"")</f>
        <v>74876.786607192334</v>
      </c>
      <c r="BT19" s="201">
        <f t="shared" si="1"/>
        <v>77493.989177499927</v>
      </c>
      <c r="BU19" s="201">
        <f t="shared" si="1"/>
        <v>80111.191747807548</v>
      </c>
      <c r="BV19" s="201">
        <f t="shared" si="1"/>
        <v>82728.394318115155</v>
      </c>
      <c r="BW19" s="201">
        <f t="shared" si="1"/>
        <v>85345.596888422762</v>
      </c>
      <c r="BX19" s="201">
        <f t="shared" si="1"/>
        <v>87962.799458730384</v>
      </c>
      <c r="BY19" s="201">
        <f t="shared" si="1"/>
        <v>90580.002029037976</v>
      </c>
      <c r="BZ19" s="201">
        <f t="shared" si="1"/>
        <v>93197.204599345598</v>
      </c>
      <c r="CA19" s="201">
        <f t="shared" si="1"/>
        <v>95814.407169653205</v>
      </c>
      <c r="CB19" s="201">
        <f t="shared" si="1"/>
        <v>98431.609739960812</v>
      </c>
      <c r="CC19" s="201">
        <f t="shared" si="1"/>
        <v>101048.81231026843</v>
      </c>
      <c r="CD19" s="201">
        <f t="shared" si="1"/>
        <v>103666.01488057603</v>
      </c>
      <c r="CE19" s="201">
        <f t="shared" si="1"/>
        <v>106283.21745088365</v>
      </c>
      <c r="CF19" s="201">
        <f t="shared" si="1"/>
        <v>108900.42002119125</v>
      </c>
      <c r="CG19" s="201">
        <f t="shared" si="1"/>
        <v>111517.62259149886</v>
      </c>
      <c r="CH19" s="201">
        <f t="shared" si="1"/>
        <v>114134.82516180647</v>
      </c>
      <c r="CI19" s="201">
        <f t="shared" si="1"/>
        <v>116752.02773211407</v>
      </c>
      <c r="CJ19" s="201">
        <f t="shared" si="1"/>
        <v>124764.78565746763</v>
      </c>
      <c r="CK19" s="201">
        <f t="shared" si="1"/>
        <v>134576.06203450315</v>
      </c>
      <c r="CL19" s="201">
        <f t="shared" si="1"/>
        <v>144387.33841153866</v>
      </c>
      <c r="CM19" s="201">
        <f t="shared" si="1"/>
        <v>154198.61478857417</v>
      </c>
      <c r="CN19" s="201">
        <f t="shared" si="1"/>
        <v>164009.89116560968</v>
      </c>
      <c r="CO19" s="201">
        <f t="shared" si="1"/>
        <v>173821.16754264518</v>
      </c>
      <c r="CP19" s="201">
        <f t="shared" si="1"/>
        <v>183632.44391968069</v>
      </c>
      <c r="CQ19" s="201">
        <f t="shared" si="1"/>
        <v>193443.7202967162</v>
      </c>
      <c r="CR19" s="201">
        <f t="shared" si="1"/>
        <v>203254.99667375174</v>
      </c>
      <c r="CS19" s="201">
        <f t="shared" si="1"/>
        <v>213066.27305078722</v>
      </c>
      <c r="CT19" s="201">
        <f t="shared" si="1"/>
        <v>222877.54942782276</v>
      </c>
      <c r="CU19" s="201">
        <f t="shared" si="1"/>
        <v>232688.82580485824</v>
      </c>
      <c r="CV19" s="201">
        <f t="shared" si="1"/>
        <v>242500.10218189377</v>
      </c>
      <c r="CW19" s="201" t="str">
        <f t="shared" si="1"/>
        <v/>
      </c>
      <c r="CX19" s="201" t="str">
        <f t="shared" si="1"/>
        <v/>
      </c>
      <c r="CY19" s="201" t="str">
        <f t="shared" si="1"/>
        <v/>
      </c>
      <c r="CZ19" s="201" t="str">
        <f t="shared" si="1"/>
        <v/>
      </c>
      <c r="DA19" s="201" t="str">
        <f t="shared" si="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1331.0740354377069</v>
      </c>
      <c r="C25" s="203">
        <f>Income!C72</f>
        <v>2690.7217518210364</v>
      </c>
      <c r="D25" s="203">
        <f>Income!D72</f>
        <v>2349.2729231101148</v>
      </c>
      <c r="E25" s="203">
        <f>Income!E72</f>
        <v>1483.4878131131863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1331.0740354377069</v>
      </c>
      <c r="G25" s="210">
        <f t="shared" ref="F25:U37" si="2">IF(G$22&lt;=$E$24,IF(G$22&lt;=$D$24,IF(G$22&lt;=$C$24,IF(G$22&lt;=$B$24,$B25,$B25+(G$22-$B$24)*($C25-$B25)/($C$24-$B$24)),$C25+(G$22-$C$24)*($D25-$C25)/($D$24-$C$24)),$D25+(G$22-$D$24)*($E25-$D25)/($E$24-$D$24)),$E25)</f>
        <v>1331.0740354377069</v>
      </c>
      <c r="H25" s="210">
        <f t="shared" si="2"/>
        <v>1331.0740354377069</v>
      </c>
      <c r="I25" s="210">
        <f t="shared" si="2"/>
        <v>1331.0740354377069</v>
      </c>
      <c r="J25" s="210">
        <f t="shared" si="2"/>
        <v>1331.0740354377069</v>
      </c>
      <c r="K25" s="210">
        <f t="shared" si="2"/>
        <v>1331.0740354377069</v>
      </c>
      <c r="L25" s="210">
        <f t="shared" si="2"/>
        <v>1331.0740354377069</v>
      </c>
      <c r="M25" s="210">
        <f t="shared" si="2"/>
        <v>1331.0740354377069</v>
      </c>
      <c r="N25" s="210">
        <f t="shared" si="2"/>
        <v>1331.0740354377069</v>
      </c>
      <c r="O25" s="210">
        <f t="shared" si="2"/>
        <v>1331.0740354377069</v>
      </c>
      <c r="P25" s="210">
        <f t="shared" ref="P25:AE37" si="3">IF(P$22&lt;=$E$24,IF(P$22&lt;=$D$24,IF(P$22&lt;=$C$24,IF(P$22&lt;=$B$24,$B25,$B25+(P$22-$B$24)*($C25-$B25)/($C$24-$B$24)),$C25+(P$22-$C$24)*($D25-$C25)/($D$24-$C$24)),$D25+(P$22-$D$24)*($E25-$D25)/($E$24-$D$24)),$E25)</f>
        <v>1331.0740354377069</v>
      </c>
      <c r="Q25" s="210">
        <f t="shared" si="3"/>
        <v>1331.0740354377069</v>
      </c>
      <c r="R25" s="210">
        <f t="shared" si="3"/>
        <v>1331.0740354377069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1331.0740354377069</v>
      </c>
      <c r="T25" s="210">
        <f t="shared" si="3"/>
        <v>1331.0740354377069</v>
      </c>
      <c r="U25" s="210">
        <f t="shared" si="3"/>
        <v>1331.0740354377069</v>
      </c>
      <c r="V25" s="210">
        <f t="shared" si="3"/>
        <v>1331.0740354377069</v>
      </c>
      <c r="W25" s="210">
        <f t="shared" si="3"/>
        <v>1331.0740354377069</v>
      </c>
      <c r="X25" s="210">
        <f t="shared" si="3"/>
        <v>1331.0740354377069</v>
      </c>
      <c r="Y25" s="210">
        <f t="shared" si="3"/>
        <v>1331.0740354377069</v>
      </c>
      <c r="Z25" s="210">
        <f t="shared" ref="Z25:AO37" si="4">IF(Z$22&lt;=$E$24,IF(Z$22&lt;=$D$24,IF(Z$22&lt;=$C$24,IF(Z$22&lt;=$B$24,$B25,$B25+(Z$22-$B$24)*($C25-$B25)/($C$24-$B$24)),$C25+(Z$22-$C$24)*($D25-$C25)/($D$24-$C$24)),$D25+(Z$22-$D$24)*($E25-$D25)/($E$24-$D$24)),$E25)</f>
        <v>1340.3866910293737</v>
      </c>
      <c r="AA25" s="210">
        <f t="shared" si="4"/>
        <v>1377.6373133960401</v>
      </c>
      <c r="AB25" s="210">
        <f t="shared" si="4"/>
        <v>1414.8879357627068</v>
      </c>
      <c r="AC25" s="210">
        <f t="shared" si="4"/>
        <v>1452.1385581293732</v>
      </c>
      <c r="AD25" s="210">
        <f t="shared" si="4"/>
        <v>1489.3891804960399</v>
      </c>
      <c r="AE25" s="210">
        <f t="shared" si="4"/>
        <v>1526.6398028627063</v>
      </c>
      <c r="AF25" s="210">
        <f t="shared" si="4"/>
        <v>1563.890425229373</v>
      </c>
      <c r="AG25" s="210">
        <f t="shared" si="4"/>
        <v>1601.1410475960395</v>
      </c>
      <c r="AH25" s="210">
        <f t="shared" si="4"/>
        <v>1638.3916699627061</v>
      </c>
      <c r="AI25" s="210">
        <f t="shared" si="4"/>
        <v>1675.6422923293726</v>
      </c>
      <c r="AJ25" s="210">
        <f t="shared" ref="AJ25:AY37" si="5">IF(AJ$22&lt;=$E$24,IF(AJ$22&lt;=$D$24,IF(AJ$22&lt;=$C$24,IF(AJ$22&lt;=$B$24,$B25,$B25+(AJ$22-$B$24)*($C25-$B25)/($C$24-$B$24)),$C25+(AJ$22-$C$24)*($D25-$C25)/($D$24-$C$24)),$D25+(AJ$22-$D$24)*($E25-$D25)/($E$24-$D$24)),$E25)</f>
        <v>1712.892914696039</v>
      </c>
      <c r="AK25" s="210">
        <f t="shared" si="5"/>
        <v>1750.1435370627057</v>
      </c>
      <c r="AL25" s="210">
        <f t="shared" si="5"/>
        <v>1787.3941594293724</v>
      </c>
      <c r="AM25" s="210">
        <f t="shared" si="5"/>
        <v>1824.6447817960388</v>
      </c>
      <c r="AN25" s="210">
        <f t="shared" si="5"/>
        <v>1861.8954041627053</v>
      </c>
      <c r="AO25" s="210">
        <f t="shared" si="5"/>
        <v>1899.146026529372</v>
      </c>
      <c r="AP25" s="210">
        <f t="shared" si="5"/>
        <v>1936.3966488960386</v>
      </c>
      <c r="AQ25" s="210">
        <f t="shared" si="5"/>
        <v>1973.6472712627051</v>
      </c>
      <c r="AR25" s="210">
        <f t="shared" si="5"/>
        <v>2010.8978936293715</v>
      </c>
      <c r="AS25" s="210">
        <f t="shared" si="5"/>
        <v>2048.1485159960384</v>
      </c>
      <c r="AT25" s="210">
        <f t="shared" ref="AT25:BI37" si="6">IF(AT$22&lt;=$E$24,IF(AT$22&lt;=$D$24,IF(AT$22&lt;=$C$24,IF(AT$22&lt;=$B$24,$B25,$B25+(AT$22-$B$24)*($C25-$B25)/($C$24-$B$24)),$C25+(AT$22-$C$24)*($D25-$C25)/($D$24-$C$24)),$D25+(AT$22-$D$24)*($E25-$D25)/($E$24-$D$24)),$E25)</f>
        <v>2085.3991383627049</v>
      </c>
      <c r="AU25" s="210">
        <f t="shared" si="6"/>
        <v>2122.6497607293713</v>
      </c>
      <c r="AV25" s="210">
        <f t="shared" si="6"/>
        <v>2159.9003830960378</v>
      </c>
      <c r="AW25" s="210">
        <f t="shared" si="6"/>
        <v>2197.1510054627042</v>
      </c>
      <c r="AX25" s="210">
        <f t="shared" si="6"/>
        <v>2234.4016278293711</v>
      </c>
      <c r="AY25" s="210">
        <f t="shared" si="6"/>
        <v>2271.6522501960376</v>
      </c>
      <c r="AZ25" s="210">
        <f t="shared" si="6"/>
        <v>2308.902872562704</v>
      </c>
      <c r="BA25" s="210">
        <f t="shared" si="6"/>
        <v>2346.1534949293709</v>
      </c>
      <c r="BB25" s="210">
        <f t="shared" si="6"/>
        <v>2383.4041172960369</v>
      </c>
      <c r="BC25" s="210">
        <f t="shared" si="6"/>
        <v>2420.6547396627038</v>
      </c>
      <c r="BD25" s="210">
        <f t="shared" ref="BD25:BS37" si="7">IF(BD$22&lt;=$E$24,IF(BD$22&lt;=$D$24,IF(BD$22&lt;=$C$24,IF(BD$22&lt;=$B$24,$B25,$B25+(BD$22-$B$24)*($C25-$B25)/($C$24-$B$24)),$C25+(BD$22-$C$24)*($D25-$C25)/($D$24-$C$24)),$D25+(BD$22-$D$24)*($E25-$D25)/($E$24-$D$24)),$E25)</f>
        <v>2457.9053620293703</v>
      </c>
      <c r="BE25" s="210">
        <f t="shared" si="7"/>
        <v>2495.1559843960367</v>
      </c>
      <c r="BF25" s="210">
        <f t="shared" si="7"/>
        <v>2532.4066067627036</v>
      </c>
      <c r="BG25" s="210">
        <f t="shared" si="7"/>
        <v>2569.6572291293701</v>
      </c>
      <c r="BH25" s="210">
        <f t="shared" si="7"/>
        <v>2606.9078514960365</v>
      </c>
      <c r="BI25" s="210">
        <f t="shared" si="7"/>
        <v>2644.1584738627034</v>
      </c>
      <c r="BJ25" s="210">
        <f t="shared" si="7"/>
        <v>2681.4090962293699</v>
      </c>
      <c r="BK25" s="210">
        <f t="shared" si="7"/>
        <v>2680.4782869597088</v>
      </c>
      <c r="BL25" s="210">
        <f t="shared" si="7"/>
        <v>2666.8203338112717</v>
      </c>
      <c r="BM25" s="210">
        <f t="shared" si="7"/>
        <v>2653.1623806628349</v>
      </c>
      <c r="BN25" s="210">
        <f t="shared" ref="BN25:CC37" si="8">IF(BN$22&lt;=$E$24,IF(BN$22&lt;=$D$24,IF(BN$22&lt;=$C$24,IF(BN$22&lt;=$B$24,$B25,$B25+(BN$22-$B$24)*($C25-$B25)/($C$24-$B$24)),$C25+(BN$22-$C$24)*($D25-$C25)/($D$24-$C$24)),$D25+(BN$22-$D$24)*($E25-$D25)/($E$24-$D$24)),$E25)</f>
        <v>2639.5044275143982</v>
      </c>
      <c r="BO25" s="210">
        <f t="shared" si="8"/>
        <v>2625.8464743659611</v>
      </c>
      <c r="BP25" s="210">
        <f t="shared" si="8"/>
        <v>2612.1885212175243</v>
      </c>
      <c r="BQ25" s="210">
        <f t="shared" si="8"/>
        <v>2598.5305680690876</v>
      </c>
      <c r="BR25" s="210">
        <f t="shared" si="8"/>
        <v>2584.8726149206509</v>
      </c>
      <c r="BS25" s="210">
        <f t="shared" si="8"/>
        <v>2571.2146617722137</v>
      </c>
      <c r="BT25" s="210">
        <f t="shared" si="8"/>
        <v>2557.556708623777</v>
      </c>
      <c r="BU25" s="210">
        <f t="shared" si="8"/>
        <v>2543.8987554753403</v>
      </c>
      <c r="BV25" s="210">
        <f t="shared" si="8"/>
        <v>2530.2408023269031</v>
      </c>
      <c r="BW25" s="210">
        <f t="shared" si="8"/>
        <v>2516.5828491784664</v>
      </c>
      <c r="BX25" s="210">
        <f t="shared" ref="BX25:CM37" si="9">IF(BX$22&lt;=$E$24,IF(BX$22&lt;=$D$24,IF(BX$22&lt;=$C$24,IF(BX$22&lt;=$B$24,$B25,$B25+(BX$22-$B$24)*($C25-$B25)/($C$24-$B$24)),$C25+(BX$22-$C$24)*($D25-$C25)/($D$24-$C$24)),$D25+(BX$22-$D$24)*($E25-$D25)/($E$24-$D$24)),$E25)</f>
        <v>2502.9248960300297</v>
      </c>
      <c r="BY25" s="210">
        <f t="shared" si="9"/>
        <v>2489.2669428815925</v>
      </c>
      <c r="BZ25" s="210">
        <f t="shared" si="9"/>
        <v>2475.6089897331558</v>
      </c>
      <c r="CA25" s="210">
        <f t="shared" si="9"/>
        <v>2461.9510365847191</v>
      </c>
      <c r="CB25" s="210">
        <f t="shared" si="9"/>
        <v>2448.2930834362819</v>
      </c>
      <c r="CC25" s="210">
        <f t="shared" si="9"/>
        <v>2434.6351302878452</v>
      </c>
      <c r="CD25" s="210">
        <f t="shared" si="9"/>
        <v>2420.9771771394085</v>
      </c>
      <c r="CE25" s="210">
        <f t="shared" si="9"/>
        <v>2407.3192239909713</v>
      </c>
      <c r="CF25" s="210">
        <f t="shared" si="9"/>
        <v>2393.6612708425346</v>
      </c>
      <c r="CG25" s="210">
        <f t="shared" si="9"/>
        <v>2380.0033176940979</v>
      </c>
      <c r="CH25" s="210">
        <f t="shared" ref="CH25:CW37" si="10">IF(CH$22&lt;=$E$24,IF(CH$22&lt;=$D$24,IF(CH$22&lt;=$C$24,IF(CH$22&lt;=$B$24,$B25,$B25+(CH$22-$B$24)*($C25-$B25)/($C$24-$B$24)),$C25+(CH$22-$C$24)*($D25-$C25)/($D$24-$C$24)),$D25+(CH$22-$D$24)*($E25-$D25)/($E$24-$D$24)),$E25)</f>
        <v>2366.3453645456607</v>
      </c>
      <c r="CI25" s="210">
        <f t="shared" si="10"/>
        <v>2352.687411397224</v>
      </c>
      <c r="CJ25" s="210">
        <f t="shared" si="10"/>
        <v>2301.1737503325076</v>
      </c>
      <c r="CK25" s="210">
        <f t="shared" si="10"/>
        <v>2237.0415199623649</v>
      </c>
      <c r="CL25" s="210">
        <f t="shared" si="10"/>
        <v>2172.9092895922222</v>
      </c>
      <c r="CM25" s="210">
        <f t="shared" si="10"/>
        <v>2108.7770592220791</v>
      </c>
      <c r="CN25" s="210">
        <f t="shared" si="10"/>
        <v>2044.6448288519362</v>
      </c>
      <c r="CO25" s="210">
        <f t="shared" si="10"/>
        <v>1980.5125984817932</v>
      </c>
      <c r="CP25" s="210">
        <f t="shared" si="10"/>
        <v>1916.3803681116506</v>
      </c>
      <c r="CQ25" s="210">
        <f t="shared" si="10"/>
        <v>1852.2481377415077</v>
      </c>
      <c r="CR25" s="210">
        <f t="shared" ref="CR25:DA37" si="11">IF(CR$22&lt;=$E$24,IF(CR$22&lt;=$D$24,IF(CR$22&lt;=$C$24,IF(CR$22&lt;=$B$24,$B25,$B25+(CR$22-$B$24)*($C25-$B25)/($C$24-$B$24)),$C25+(CR$22-$C$24)*($D25-$C25)/($D$24-$C$24)),$D25+(CR$22-$D$24)*($E25-$D25)/($E$24-$D$24)),$E25)</f>
        <v>1788.1159073713648</v>
      </c>
      <c r="CS25" s="210">
        <f t="shared" si="11"/>
        <v>1723.9836770012221</v>
      </c>
      <c r="CT25" s="210">
        <f t="shared" si="11"/>
        <v>1659.8514466310792</v>
      </c>
      <c r="CU25" s="210">
        <f t="shared" si="11"/>
        <v>1595.7192162609363</v>
      </c>
      <c r="CV25" s="210">
        <f t="shared" si="11"/>
        <v>1531.5869858907936</v>
      </c>
      <c r="CW25" s="210">
        <f t="shared" si="11"/>
        <v>1483.4878131131863</v>
      </c>
      <c r="CX25" s="210">
        <f t="shared" si="11"/>
        <v>1483.4878131131863</v>
      </c>
      <c r="CY25" s="210">
        <f t="shared" si="11"/>
        <v>1483.4878131131863</v>
      </c>
      <c r="CZ25" s="210">
        <f t="shared" si="11"/>
        <v>1483.4878131131863</v>
      </c>
      <c r="DA25" s="210">
        <f t="shared" si="11"/>
        <v>1483.4878131131863</v>
      </c>
    </row>
    <row r="26" spans="1:105">
      <c r="A26" s="201" t="str">
        <f>Income!A73</f>
        <v>Own crops sold</v>
      </c>
      <c r="B26" s="203">
        <f>Income!B73</f>
        <v>21</v>
      </c>
      <c r="C26" s="203">
        <f>Income!C73</f>
        <v>1240.3333333333333</v>
      </c>
      <c r="D26" s="203">
        <f>Income!D73</f>
        <v>8826.6666666666661</v>
      </c>
      <c r="E26" s="203">
        <f>Income!E73</f>
        <v>17973.714285714286</v>
      </c>
      <c r="F26" s="210">
        <f t="shared" si="2"/>
        <v>21</v>
      </c>
      <c r="G26" s="210">
        <f t="shared" si="2"/>
        <v>21</v>
      </c>
      <c r="H26" s="210">
        <f t="shared" si="2"/>
        <v>21</v>
      </c>
      <c r="I26" s="210">
        <f t="shared" si="2"/>
        <v>21</v>
      </c>
      <c r="J26" s="210">
        <f t="shared" si="2"/>
        <v>21</v>
      </c>
      <c r="K26" s="210">
        <f t="shared" si="2"/>
        <v>21</v>
      </c>
      <c r="L26" s="210">
        <f t="shared" si="2"/>
        <v>21</v>
      </c>
      <c r="M26" s="210">
        <f t="shared" si="2"/>
        <v>21</v>
      </c>
      <c r="N26" s="210">
        <f t="shared" si="2"/>
        <v>21</v>
      </c>
      <c r="O26" s="210">
        <f t="shared" si="2"/>
        <v>21</v>
      </c>
      <c r="P26" s="210">
        <f t="shared" si="3"/>
        <v>21</v>
      </c>
      <c r="Q26" s="210">
        <f t="shared" si="3"/>
        <v>21</v>
      </c>
      <c r="R26" s="210">
        <f t="shared" si="3"/>
        <v>21</v>
      </c>
      <c r="S26" s="210">
        <f t="shared" si="3"/>
        <v>21</v>
      </c>
      <c r="T26" s="210">
        <f t="shared" si="3"/>
        <v>21</v>
      </c>
      <c r="U26" s="210">
        <f t="shared" si="3"/>
        <v>21</v>
      </c>
      <c r="V26" s="210">
        <f t="shared" si="3"/>
        <v>21</v>
      </c>
      <c r="W26" s="210">
        <f t="shared" si="3"/>
        <v>21</v>
      </c>
      <c r="X26" s="210">
        <f t="shared" si="3"/>
        <v>21</v>
      </c>
      <c r="Y26" s="210">
        <f t="shared" si="3"/>
        <v>21</v>
      </c>
      <c r="Z26" s="210">
        <f t="shared" si="4"/>
        <v>29.351598173515981</v>
      </c>
      <c r="AA26" s="210">
        <f t="shared" si="4"/>
        <v>62.757990867579906</v>
      </c>
      <c r="AB26" s="210">
        <f t="shared" si="4"/>
        <v>96.164383561643831</v>
      </c>
      <c r="AC26" s="210">
        <f t="shared" si="4"/>
        <v>129.57077625570776</v>
      </c>
      <c r="AD26" s="210">
        <f t="shared" si="4"/>
        <v>162.97716894977168</v>
      </c>
      <c r="AE26" s="210">
        <f t="shared" si="4"/>
        <v>196.38356164383561</v>
      </c>
      <c r="AF26" s="210">
        <f t="shared" si="4"/>
        <v>229.78995433789953</v>
      </c>
      <c r="AG26" s="210">
        <f t="shared" si="4"/>
        <v>263.19634703196346</v>
      </c>
      <c r="AH26" s="210">
        <f t="shared" si="4"/>
        <v>296.60273972602738</v>
      </c>
      <c r="AI26" s="210">
        <f t="shared" si="4"/>
        <v>330.0091324200913</v>
      </c>
      <c r="AJ26" s="210">
        <f t="shared" si="5"/>
        <v>363.41552511415523</v>
      </c>
      <c r="AK26" s="210">
        <f t="shared" si="5"/>
        <v>396.82191780821915</v>
      </c>
      <c r="AL26" s="210">
        <f t="shared" si="5"/>
        <v>430.22831050228308</v>
      </c>
      <c r="AM26" s="210">
        <f t="shared" si="5"/>
        <v>463.634703196347</v>
      </c>
      <c r="AN26" s="210">
        <f t="shared" si="5"/>
        <v>497.04109589041099</v>
      </c>
      <c r="AO26" s="210">
        <f t="shared" si="5"/>
        <v>530.44748858447485</v>
      </c>
      <c r="AP26" s="210">
        <f t="shared" si="5"/>
        <v>563.85388127853878</v>
      </c>
      <c r="AQ26" s="210">
        <f t="shared" si="5"/>
        <v>597.2602739726027</v>
      </c>
      <c r="AR26" s="210">
        <f t="shared" si="5"/>
        <v>630.66666666666663</v>
      </c>
      <c r="AS26" s="210">
        <f t="shared" si="5"/>
        <v>664.07305936073055</v>
      </c>
      <c r="AT26" s="210">
        <f t="shared" si="6"/>
        <v>697.47945205479448</v>
      </c>
      <c r="AU26" s="210">
        <f t="shared" si="6"/>
        <v>730.8858447488584</v>
      </c>
      <c r="AV26" s="210">
        <f t="shared" si="6"/>
        <v>764.29223744292233</v>
      </c>
      <c r="AW26" s="210">
        <f t="shared" si="6"/>
        <v>797.69863013698625</v>
      </c>
      <c r="AX26" s="210">
        <f t="shared" si="6"/>
        <v>831.10502283105018</v>
      </c>
      <c r="AY26" s="210">
        <f t="shared" si="6"/>
        <v>864.5114155251141</v>
      </c>
      <c r="AZ26" s="210">
        <f t="shared" si="6"/>
        <v>897.91780821917803</v>
      </c>
      <c r="BA26" s="210">
        <f t="shared" si="6"/>
        <v>931.32420091324184</v>
      </c>
      <c r="BB26" s="210">
        <f t="shared" si="6"/>
        <v>964.73059360730588</v>
      </c>
      <c r="BC26" s="210">
        <f t="shared" si="6"/>
        <v>998.13698630136992</v>
      </c>
      <c r="BD26" s="210">
        <f t="shared" si="7"/>
        <v>1031.5433789954336</v>
      </c>
      <c r="BE26" s="210">
        <f t="shared" si="7"/>
        <v>1064.9497716894975</v>
      </c>
      <c r="BF26" s="210">
        <f t="shared" si="7"/>
        <v>1098.3561643835617</v>
      </c>
      <c r="BG26" s="210">
        <f t="shared" si="7"/>
        <v>1131.7625570776254</v>
      </c>
      <c r="BH26" s="210">
        <f t="shared" si="7"/>
        <v>1165.1689497716895</v>
      </c>
      <c r="BI26" s="210">
        <f t="shared" si="7"/>
        <v>1198.5753424657535</v>
      </c>
      <c r="BJ26" s="210">
        <f t="shared" si="7"/>
        <v>1231.9817351598172</v>
      </c>
      <c r="BK26" s="210">
        <f t="shared" si="7"/>
        <v>1467.9233333333332</v>
      </c>
      <c r="BL26" s="210">
        <f t="shared" si="7"/>
        <v>1771.3766666666666</v>
      </c>
      <c r="BM26" s="210">
        <f t="shared" si="7"/>
        <v>2074.83</v>
      </c>
      <c r="BN26" s="210">
        <f t="shared" si="8"/>
        <v>2378.2833333333333</v>
      </c>
      <c r="BO26" s="210">
        <f t="shared" si="8"/>
        <v>2681.7366666666667</v>
      </c>
      <c r="BP26" s="210">
        <f t="shared" si="8"/>
        <v>2985.1899999999996</v>
      </c>
      <c r="BQ26" s="210">
        <f t="shared" si="8"/>
        <v>3288.6433333333334</v>
      </c>
      <c r="BR26" s="210">
        <f t="shared" si="8"/>
        <v>3592.0966666666664</v>
      </c>
      <c r="BS26" s="210">
        <f t="shared" si="8"/>
        <v>3895.5499999999993</v>
      </c>
      <c r="BT26" s="210">
        <f t="shared" si="8"/>
        <v>4199.0033333333331</v>
      </c>
      <c r="BU26" s="210">
        <f t="shared" si="8"/>
        <v>4502.456666666666</v>
      </c>
      <c r="BV26" s="210">
        <f t="shared" si="8"/>
        <v>4805.91</v>
      </c>
      <c r="BW26" s="210">
        <f t="shared" si="8"/>
        <v>5109.3633333333337</v>
      </c>
      <c r="BX26" s="210">
        <f t="shared" si="9"/>
        <v>5412.8166666666666</v>
      </c>
      <c r="BY26" s="210">
        <f t="shared" si="9"/>
        <v>5716.2699999999995</v>
      </c>
      <c r="BZ26" s="210">
        <f t="shared" si="9"/>
        <v>6019.7233333333334</v>
      </c>
      <c r="CA26" s="210">
        <f t="shared" si="9"/>
        <v>6323.1766666666663</v>
      </c>
      <c r="CB26" s="210">
        <f t="shared" si="9"/>
        <v>6626.6299999999992</v>
      </c>
      <c r="CC26" s="210">
        <f t="shared" si="9"/>
        <v>6930.083333333333</v>
      </c>
      <c r="CD26" s="210">
        <f t="shared" si="9"/>
        <v>7233.536666666666</v>
      </c>
      <c r="CE26" s="210">
        <f t="shared" si="9"/>
        <v>7536.9899999999989</v>
      </c>
      <c r="CF26" s="210">
        <f t="shared" si="9"/>
        <v>7840.4433333333327</v>
      </c>
      <c r="CG26" s="210">
        <f t="shared" si="9"/>
        <v>8143.8966666666656</v>
      </c>
      <c r="CH26" s="210">
        <f t="shared" si="10"/>
        <v>8447.35</v>
      </c>
      <c r="CI26" s="210">
        <f t="shared" si="10"/>
        <v>8750.8033333333333</v>
      </c>
      <c r="CJ26" s="210">
        <f t="shared" si="10"/>
        <v>9334.8359788359776</v>
      </c>
      <c r="CK26" s="210">
        <f t="shared" si="10"/>
        <v>10012.395061728395</v>
      </c>
      <c r="CL26" s="210">
        <f t="shared" si="10"/>
        <v>10689.954144620811</v>
      </c>
      <c r="CM26" s="210">
        <f t="shared" si="10"/>
        <v>11367.513227513227</v>
      </c>
      <c r="CN26" s="210">
        <f t="shared" si="10"/>
        <v>12045.072310405643</v>
      </c>
      <c r="CO26" s="210">
        <f t="shared" si="10"/>
        <v>12722.631393298059</v>
      </c>
      <c r="CP26" s="210">
        <f t="shared" si="10"/>
        <v>13400.190476190477</v>
      </c>
      <c r="CQ26" s="210">
        <f t="shared" si="10"/>
        <v>14077.749559082891</v>
      </c>
      <c r="CR26" s="210">
        <f t="shared" si="11"/>
        <v>14755.308641975309</v>
      </c>
      <c r="CS26" s="210">
        <f t="shared" si="11"/>
        <v>15432.867724867725</v>
      </c>
      <c r="CT26" s="210">
        <f t="shared" si="11"/>
        <v>16110.426807760141</v>
      </c>
      <c r="CU26" s="210">
        <f t="shared" si="11"/>
        <v>16787.985890652559</v>
      </c>
      <c r="CV26" s="210">
        <f t="shared" si="11"/>
        <v>17465.544973544973</v>
      </c>
      <c r="CW26" s="210">
        <f t="shared" si="11"/>
        <v>17973.714285714286</v>
      </c>
      <c r="CX26" s="210">
        <f t="shared" si="11"/>
        <v>17973.714285714286</v>
      </c>
      <c r="CY26" s="210">
        <f t="shared" si="11"/>
        <v>17973.714285714286</v>
      </c>
      <c r="CZ26" s="210">
        <f t="shared" si="11"/>
        <v>17973.714285714286</v>
      </c>
      <c r="DA26" s="210">
        <f t="shared" si="11"/>
        <v>17973.714285714286</v>
      </c>
    </row>
    <row r="27" spans="1:105">
      <c r="A27" s="201" t="str">
        <f>Income!A74</f>
        <v>Animal products consumed</v>
      </c>
      <c r="B27" s="203">
        <f>Income!B74</f>
        <v>488.39581252890434</v>
      </c>
      <c r="C27" s="203">
        <f>Income!C74</f>
        <v>890.35843770425038</v>
      </c>
      <c r="D27" s="203">
        <f>Income!D74</f>
        <v>1557.6299831957979</v>
      </c>
      <c r="E27" s="203">
        <f>Income!E74</f>
        <v>1781.6393661467537</v>
      </c>
      <c r="F27" s="210">
        <f t="shared" si="2"/>
        <v>488.39581252890434</v>
      </c>
      <c r="G27" s="210">
        <f t="shared" si="2"/>
        <v>488.39581252890434</v>
      </c>
      <c r="H27" s="210">
        <f t="shared" si="2"/>
        <v>488.39581252890434</v>
      </c>
      <c r="I27" s="210">
        <f t="shared" si="2"/>
        <v>488.39581252890434</v>
      </c>
      <c r="J27" s="210">
        <f t="shared" si="2"/>
        <v>488.39581252890434</v>
      </c>
      <c r="K27" s="210">
        <f t="shared" si="2"/>
        <v>488.39581252890434</v>
      </c>
      <c r="L27" s="210">
        <f t="shared" si="2"/>
        <v>488.39581252890434</v>
      </c>
      <c r="M27" s="210">
        <f t="shared" si="2"/>
        <v>488.39581252890434</v>
      </c>
      <c r="N27" s="210">
        <f t="shared" si="2"/>
        <v>488.39581252890434</v>
      </c>
      <c r="O27" s="210">
        <f t="shared" si="2"/>
        <v>488.39581252890434</v>
      </c>
      <c r="P27" s="210">
        <f t="shared" si="3"/>
        <v>488.39581252890434</v>
      </c>
      <c r="Q27" s="210">
        <f t="shared" si="3"/>
        <v>488.39581252890434</v>
      </c>
      <c r="R27" s="210">
        <f t="shared" si="3"/>
        <v>488.39581252890434</v>
      </c>
      <c r="S27" s="210">
        <f t="shared" si="3"/>
        <v>488.39581252890434</v>
      </c>
      <c r="T27" s="210">
        <f t="shared" si="3"/>
        <v>488.39581252890434</v>
      </c>
      <c r="U27" s="210">
        <f t="shared" si="3"/>
        <v>488.39581252890434</v>
      </c>
      <c r="V27" s="210">
        <f t="shared" si="3"/>
        <v>488.39581252890434</v>
      </c>
      <c r="W27" s="210">
        <f t="shared" si="3"/>
        <v>488.39581252890434</v>
      </c>
      <c r="X27" s="210">
        <f t="shared" si="3"/>
        <v>488.39581252890434</v>
      </c>
      <c r="Y27" s="210">
        <f t="shared" si="3"/>
        <v>488.39581252890434</v>
      </c>
      <c r="Z27" s="210">
        <f t="shared" si="4"/>
        <v>491.1489811944889</v>
      </c>
      <c r="AA27" s="210">
        <f t="shared" si="4"/>
        <v>502.16165585682717</v>
      </c>
      <c r="AB27" s="210">
        <f t="shared" si="4"/>
        <v>513.17433051916544</v>
      </c>
      <c r="AC27" s="210">
        <f t="shared" si="4"/>
        <v>524.18700518150365</v>
      </c>
      <c r="AD27" s="210">
        <f t="shared" si="4"/>
        <v>535.19967984384186</v>
      </c>
      <c r="AE27" s="210">
        <f t="shared" si="4"/>
        <v>546.21235450618019</v>
      </c>
      <c r="AF27" s="210">
        <f t="shared" si="4"/>
        <v>557.2250291685184</v>
      </c>
      <c r="AG27" s="210">
        <f t="shared" si="4"/>
        <v>568.23770383085662</v>
      </c>
      <c r="AH27" s="210">
        <f t="shared" si="4"/>
        <v>579.25037849319483</v>
      </c>
      <c r="AI27" s="210">
        <f t="shared" si="4"/>
        <v>590.26305315553316</v>
      </c>
      <c r="AJ27" s="210">
        <f t="shared" si="5"/>
        <v>601.27572781787137</v>
      </c>
      <c r="AK27" s="210">
        <f t="shared" si="5"/>
        <v>612.28840248020958</v>
      </c>
      <c r="AL27" s="210">
        <f t="shared" si="5"/>
        <v>623.30107714254791</v>
      </c>
      <c r="AM27" s="210">
        <f t="shared" si="5"/>
        <v>634.31375180488612</v>
      </c>
      <c r="AN27" s="210">
        <f t="shared" si="5"/>
        <v>645.32642646722434</v>
      </c>
      <c r="AO27" s="210">
        <f t="shared" si="5"/>
        <v>656.33910112956266</v>
      </c>
      <c r="AP27" s="210">
        <f t="shared" si="5"/>
        <v>667.35177579190088</v>
      </c>
      <c r="AQ27" s="210">
        <f t="shared" si="5"/>
        <v>678.36445045423909</v>
      </c>
      <c r="AR27" s="210">
        <f t="shared" si="5"/>
        <v>689.37712511657742</v>
      </c>
      <c r="AS27" s="210">
        <f t="shared" si="5"/>
        <v>700.38979977891563</v>
      </c>
      <c r="AT27" s="210">
        <f t="shared" si="6"/>
        <v>711.40247444125384</v>
      </c>
      <c r="AU27" s="210">
        <f t="shared" si="6"/>
        <v>722.41514910359206</v>
      </c>
      <c r="AV27" s="210">
        <f t="shared" si="6"/>
        <v>733.42782376593038</v>
      </c>
      <c r="AW27" s="210">
        <f t="shared" si="6"/>
        <v>744.4404984282686</v>
      </c>
      <c r="AX27" s="210">
        <f t="shared" si="6"/>
        <v>755.45317309060692</v>
      </c>
      <c r="AY27" s="210">
        <f t="shared" si="6"/>
        <v>766.46584775294514</v>
      </c>
      <c r="AZ27" s="210">
        <f t="shared" si="6"/>
        <v>777.47852241528335</v>
      </c>
      <c r="BA27" s="210">
        <f t="shared" si="6"/>
        <v>788.49119707762156</v>
      </c>
      <c r="BB27" s="210">
        <f t="shared" si="6"/>
        <v>799.50387173995978</v>
      </c>
      <c r="BC27" s="210">
        <f t="shared" si="6"/>
        <v>810.5165464022981</v>
      </c>
      <c r="BD27" s="210">
        <f t="shared" si="7"/>
        <v>821.52922106463632</v>
      </c>
      <c r="BE27" s="210">
        <f t="shared" si="7"/>
        <v>832.54189572697464</v>
      </c>
      <c r="BF27" s="210">
        <f t="shared" si="7"/>
        <v>843.55457038931286</v>
      </c>
      <c r="BG27" s="210">
        <f t="shared" si="7"/>
        <v>854.56724505165107</v>
      </c>
      <c r="BH27" s="210">
        <f t="shared" si="7"/>
        <v>865.57991971398928</v>
      </c>
      <c r="BI27" s="210">
        <f t="shared" si="7"/>
        <v>876.59259437632761</v>
      </c>
      <c r="BJ27" s="210">
        <f t="shared" si="7"/>
        <v>887.60526903866582</v>
      </c>
      <c r="BK27" s="210">
        <f t="shared" si="7"/>
        <v>910.37658406899675</v>
      </c>
      <c r="BL27" s="210">
        <f t="shared" si="7"/>
        <v>937.06744588865865</v>
      </c>
      <c r="BM27" s="210">
        <f t="shared" si="7"/>
        <v>963.75830770832056</v>
      </c>
      <c r="BN27" s="210">
        <f t="shared" si="8"/>
        <v>990.44916952798246</v>
      </c>
      <c r="BO27" s="210">
        <f t="shared" si="8"/>
        <v>1017.1400313476444</v>
      </c>
      <c r="BP27" s="210">
        <f t="shared" si="8"/>
        <v>1043.8308931673064</v>
      </c>
      <c r="BQ27" s="210">
        <f t="shared" si="8"/>
        <v>1070.5217549869683</v>
      </c>
      <c r="BR27" s="210">
        <f t="shared" si="8"/>
        <v>1097.2126168066302</v>
      </c>
      <c r="BS27" s="210">
        <f t="shared" si="8"/>
        <v>1123.9034786262921</v>
      </c>
      <c r="BT27" s="210">
        <f t="shared" si="8"/>
        <v>1150.594340445954</v>
      </c>
      <c r="BU27" s="210">
        <f t="shared" si="8"/>
        <v>1177.2852022656157</v>
      </c>
      <c r="BV27" s="210">
        <f t="shared" si="8"/>
        <v>1203.9760640852778</v>
      </c>
      <c r="BW27" s="210">
        <f t="shared" si="8"/>
        <v>1230.6669259049395</v>
      </c>
      <c r="BX27" s="210">
        <f t="shared" si="9"/>
        <v>1257.3577877246016</v>
      </c>
      <c r="BY27" s="210">
        <f t="shared" si="9"/>
        <v>1284.0486495442633</v>
      </c>
      <c r="BZ27" s="210">
        <f t="shared" si="9"/>
        <v>1310.7395113639254</v>
      </c>
      <c r="CA27" s="210">
        <f t="shared" si="9"/>
        <v>1337.4303731835871</v>
      </c>
      <c r="CB27" s="210">
        <f t="shared" si="9"/>
        <v>1364.121235003249</v>
      </c>
      <c r="CC27" s="210">
        <f t="shared" si="9"/>
        <v>1390.8120968229109</v>
      </c>
      <c r="CD27" s="210">
        <f t="shared" si="9"/>
        <v>1417.502958642573</v>
      </c>
      <c r="CE27" s="210">
        <f t="shared" si="9"/>
        <v>1444.1938204622347</v>
      </c>
      <c r="CF27" s="210">
        <f t="shared" si="9"/>
        <v>1470.8846822818969</v>
      </c>
      <c r="CG27" s="210">
        <f t="shared" si="9"/>
        <v>1497.5755441015585</v>
      </c>
      <c r="CH27" s="210">
        <f t="shared" si="10"/>
        <v>1524.2664059212204</v>
      </c>
      <c r="CI27" s="210">
        <f t="shared" si="10"/>
        <v>1550.9572677408823</v>
      </c>
      <c r="CJ27" s="210">
        <f t="shared" si="10"/>
        <v>1570.0749489152954</v>
      </c>
      <c r="CK27" s="210">
        <f t="shared" si="10"/>
        <v>1586.6682365412921</v>
      </c>
      <c r="CL27" s="210">
        <f t="shared" si="10"/>
        <v>1603.2615241672888</v>
      </c>
      <c r="CM27" s="210">
        <f t="shared" si="10"/>
        <v>1619.8548117932855</v>
      </c>
      <c r="CN27" s="210">
        <f t="shared" si="10"/>
        <v>1636.4480994192822</v>
      </c>
      <c r="CO27" s="210">
        <f t="shared" si="10"/>
        <v>1653.041387045279</v>
      </c>
      <c r="CP27" s="210">
        <f t="shared" si="10"/>
        <v>1669.6346746712757</v>
      </c>
      <c r="CQ27" s="210">
        <f t="shared" si="10"/>
        <v>1686.2279622972724</v>
      </c>
      <c r="CR27" s="210">
        <f t="shared" si="11"/>
        <v>1702.8212499232693</v>
      </c>
      <c r="CS27" s="210">
        <f t="shared" si="11"/>
        <v>1719.414537549266</v>
      </c>
      <c r="CT27" s="210">
        <f t="shared" si="11"/>
        <v>1736.0078251752627</v>
      </c>
      <c r="CU27" s="210">
        <f t="shared" si="11"/>
        <v>1752.6011128012594</v>
      </c>
      <c r="CV27" s="210">
        <f t="shared" si="11"/>
        <v>1769.1944004272561</v>
      </c>
      <c r="CW27" s="210">
        <f t="shared" si="11"/>
        <v>1781.6393661467537</v>
      </c>
      <c r="CX27" s="210">
        <f t="shared" si="11"/>
        <v>1781.6393661467537</v>
      </c>
      <c r="CY27" s="210">
        <f t="shared" si="11"/>
        <v>1781.6393661467537</v>
      </c>
      <c r="CZ27" s="210">
        <f t="shared" si="11"/>
        <v>1781.6393661467537</v>
      </c>
      <c r="DA27" s="210">
        <f t="shared" si="11"/>
        <v>1781.6393661467537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"/>
        <v>0</v>
      </c>
      <c r="G28" s="210">
        <f t="shared" si="2"/>
        <v>0</v>
      </c>
      <c r="H28" s="210">
        <f t="shared" si="2"/>
        <v>0</v>
      </c>
      <c r="I28" s="210">
        <f t="shared" si="2"/>
        <v>0</v>
      </c>
      <c r="J28" s="210">
        <f t="shared" si="2"/>
        <v>0</v>
      </c>
      <c r="K28" s="210">
        <f t="shared" si="2"/>
        <v>0</v>
      </c>
      <c r="L28" s="210">
        <f t="shared" si="2"/>
        <v>0</v>
      </c>
      <c r="M28" s="210">
        <f t="shared" si="2"/>
        <v>0</v>
      </c>
      <c r="N28" s="210">
        <f t="shared" si="2"/>
        <v>0</v>
      </c>
      <c r="O28" s="210">
        <f t="shared" si="2"/>
        <v>0</v>
      </c>
      <c r="P28" s="210">
        <f t="shared" si="3"/>
        <v>0</v>
      </c>
      <c r="Q28" s="210">
        <f t="shared" si="3"/>
        <v>0</v>
      </c>
      <c r="R28" s="210">
        <f t="shared" si="3"/>
        <v>0</v>
      </c>
      <c r="S28" s="210">
        <f t="shared" si="3"/>
        <v>0</v>
      </c>
      <c r="T28" s="210">
        <f t="shared" si="3"/>
        <v>0</v>
      </c>
      <c r="U28" s="210">
        <f t="shared" si="3"/>
        <v>0</v>
      </c>
      <c r="V28" s="210">
        <f t="shared" si="3"/>
        <v>0</v>
      </c>
      <c r="W28" s="210">
        <f t="shared" si="3"/>
        <v>0</v>
      </c>
      <c r="X28" s="210">
        <f t="shared" si="3"/>
        <v>0</v>
      </c>
      <c r="Y28" s="210">
        <f t="shared" si="3"/>
        <v>0</v>
      </c>
      <c r="Z28" s="210">
        <f t="shared" si="4"/>
        <v>0</v>
      </c>
      <c r="AA28" s="210">
        <f t="shared" si="4"/>
        <v>0</v>
      </c>
      <c r="AB28" s="210">
        <f t="shared" si="4"/>
        <v>0</v>
      </c>
      <c r="AC28" s="210">
        <f t="shared" si="4"/>
        <v>0</v>
      </c>
      <c r="AD28" s="210">
        <f t="shared" si="4"/>
        <v>0</v>
      </c>
      <c r="AE28" s="210">
        <f t="shared" si="4"/>
        <v>0</v>
      </c>
      <c r="AF28" s="210">
        <f t="shared" si="4"/>
        <v>0</v>
      </c>
      <c r="AG28" s="210">
        <f t="shared" si="4"/>
        <v>0</v>
      </c>
      <c r="AH28" s="210">
        <f t="shared" si="4"/>
        <v>0</v>
      </c>
      <c r="AI28" s="210">
        <f t="shared" si="4"/>
        <v>0</v>
      </c>
      <c r="AJ28" s="210">
        <f t="shared" si="5"/>
        <v>0</v>
      </c>
      <c r="AK28" s="210">
        <f t="shared" si="5"/>
        <v>0</v>
      </c>
      <c r="AL28" s="210">
        <f t="shared" si="5"/>
        <v>0</v>
      </c>
      <c r="AM28" s="210">
        <f t="shared" si="5"/>
        <v>0</v>
      </c>
      <c r="AN28" s="210">
        <f t="shared" si="5"/>
        <v>0</v>
      </c>
      <c r="AO28" s="210">
        <f t="shared" si="5"/>
        <v>0</v>
      </c>
      <c r="AP28" s="210">
        <f t="shared" si="5"/>
        <v>0</v>
      </c>
      <c r="AQ28" s="210">
        <f t="shared" si="5"/>
        <v>0</v>
      </c>
      <c r="AR28" s="210">
        <f t="shared" si="5"/>
        <v>0</v>
      </c>
      <c r="AS28" s="210">
        <f t="shared" si="5"/>
        <v>0</v>
      </c>
      <c r="AT28" s="210">
        <f t="shared" si="6"/>
        <v>0</v>
      </c>
      <c r="AU28" s="210">
        <f t="shared" si="6"/>
        <v>0</v>
      </c>
      <c r="AV28" s="210">
        <f t="shared" si="6"/>
        <v>0</v>
      </c>
      <c r="AW28" s="210">
        <f t="shared" si="6"/>
        <v>0</v>
      </c>
      <c r="AX28" s="210">
        <f t="shared" si="6"/>
        <v>0</v>
      </c>
      <c r="AY28" s="210">
        <f t="shared" si="6"/>
        <v>0</v>
      </c>
      <c r="AZ28" s="210">
        <f t="shared" si="6"/>
        <v>0</v>
      </c>
      <c r="BA28" s="210">
        <f t="shared" si="6"/>
        <v>0</v>
      </c>
      <c r="BB28" s="210">
        <f t="shared" si="6"/>
        <v>0</v>
      </c>
      <c r="BC28" s="210">
        <f t="shared" si="6"/>
        <v>0</v>
      </c>
      <c r="BD28" s="210">
        <f t="shared" si="7"/>
        <v>0</v>
      </c>
      <c r="BE28" s="210">
        <f t="shared" si="7"/>
        <v>0</v>
      </c>
      <c r="BF28" s="210">
        <f t="shared" si="7"/>
        <v>0</v>
      </c>
      <c r="BG28" s="210">
        <f t="shared" si="7"/>
        <v>0</v>
      </c>
      <c r="BH28" s="210">
        <f t="shared" si="7"/>
        <v>0</v>
      </c>
      <c r="BI28" s="210">
        <f t="shared" si="7"/>
        <v>0</v>
      </c>
      <c r="BJ28" s="210">
        <f t="shared" si="7"/>
        <v>0</v>
      </c>
      <c r="BK28" s="210">
        <f t="shared" si="7"/>
        <v>0</v>
      </c>
      <c r="BL28" s="210">
        <f t="shared" si="7"/>
        <v>0</v>
      </c>
      <c r="BM28" s="210">
        <f t="shared" si="7"/>
        <v>0</v>
      </c>
      <c r="BN28" s="210">
        <f t="shared" si="8"/>
        <v>0</v>
      </c>
      <c r="BO28" s="210">
        <f t="shared" si="8"/>
        <v>0</v>
      </c>
      <c r="BP28" s="210">
        <f t="shared" si="8"/>
        <v>0</v>
      </c>
      <c r="BQ28" s="210">
        <f t="shared" si="8"/>
        <v>0</v>
      </c>
      <c r="BR28" s="210">
        <f t="shared" si="8"/>
        <v>0</v>
      </c>
      <c r="BS28" s="210">
        <f t="shared" si="8"/>
        <v>0</v>
      </c>
      <c r="BT28" s="210">
        <f t="shared" si="8"/>
        <v>0</v>
      </c>
      <c r="BU28" s="210">
        <f t="shared" si="8"/>
        <v>0</v>
      </c>
      <c r="BV28" s="210">
        <f t="shared" si="8"/>
        <v>0</v>
      </c>
      <c r="BW28" s="210">
        <f t="shared" si="8"/>
        <v>0</v>
      </c>
      <c r="BX28" s="210">
        <f t="shared" si="9"/>
        <v>0</v>
      </c>
      <c r="BY28" s="210">
        <f t="shared" si="9"/>
        <v>0</v>
      </c>
      <c r="BZ28" s="210">
        <f t="shared" si="9"/>
        <v>0</v>
      </c>
      <c r="CA28" s="210">
        <f t="shared" si="9"/>
        <v>0</v>
      </c>
      <c r="CB28" s="210">
        <f t="shared" si="9"/>
        <v>0</v>
      </c>
      <c r="CC28" s="210">
        <f t="shared" si="9"/>
        <v>0</v>
      </c>
      <c r="CD28" s="210">
        <f t="shared" si="9"/>
        <v>0</v>
      </c>
      <c r="CE28" s="210">
        <f t="shared" si="9"/>
        <v>0</v>
      </c>
      <c r="CF28" s="210">
        <f t="shared" si="9"/>
        <v>0</v>
      </c>
      <c r="CG28" s="210">
        <f t="shared" si="9"/>
        <v>0</v>
      </c>
      <c r="CH28" s="210">
        <f t="shared" si="10"/>
        <v>0</v>
      </c>
      <c r="CI28" s="210">
        <f t="shared" si="10"/>
        <v>0</v>
      </c>
      <c r="CJ28" s="210">
        <f t="shared" si="10"/>
        <v>0</v>
      </c>
      <c r="CK28" s="210">
        <f t="shared" si="10"/>
        <v>0</v>
      </c>
      <c r="CL28" s="210">
        <f t="shared" si="10"/>
        <v>0</v>
      </c>
      <c r="CM28" s="210">
        <f t="shared" si="10"/>
        <v>0</v>
      </c>
      <c r="CN28" s="210">
        <f t="shared" si="10"/>
        <v>0</v>
      </c>
      <c r="CO28" s="210">
        <f t="shared" si="10"/>
        <v>0</v>
      </c>
      <c r="CP28" s="210">
        <f t="shared" si="10"/>
        <v>0</v>
      </c>
      <c r="CQ28" s="210">
        <f t="shared" si="10"/>
        <v>0</v>
      </c>
      <c r="CR28" s="210">
        <f t="shared" si="11"/>
        <v>0</v>
      </c>
      <c r="CS28" s="210">
        <f t="shared" si="11"/>
        <v>0</v>
      </c>
      <c r="CT28" s="210">
        <f t="shared" si="11"/>
        <v>0</v>
      </c>
      <c r="CU28" s="210">
        <f t="shared" si="11"/>
        <v>0</v>
      </c>
      <c r="CV28" s="210">
        <f t="shared" si="11"/>
        <v>0</v>
      </c>
      <c r="CW28" s="210">
        <f t="shared" si="11"/>
        <v>0</v>
      </c>
      <c r="CX28" s="210">
        <f t="shared" si="11"/>
        <v>0</v>
      </c>
      <c r="CY28" s="210">
        <f t="shared" si="11"/>
        <v>0</v>
      </c>
      <c r="CZ28" s="210">
        <f t="shared" si="11"/>
        <v>0</v>
      </c>
      <c r="DA28" s="210">
        <f t="shared" si="11"/>
        <v>0</v>
      </c>
    </row>
    <row r="29" spans="1:105">
      <c r="A29" s="201" t="str">
        <f>Income!A76</f>
        <v>Animals sold</v>
      </c>
      <c r="B29" s="203">
        <f>Income!B76</f>
        <v>2475</v>
      </c>
      <c r="C29" s="203">
        <f>Income!C76</f>
        <v>8166.3333333333339</v>
      </c>
      <c r="D29" s="203">
        <f>Income!D76</f>
        <v>17714.285714285714</v>
      </c>
      <c r="E29" s="203">
        <f>Income!E76</f>
        <v>25457.142857142862</v>
      </c>
      <c r="F29" s="210">
        <f t="shared" si="2"/>
        <v>2475</v>
      </c>
      <c r="G29" s="210">
        <f t="shared" si="2"/>
        <v>2475</v>
      </c>
      <c r="H29" s="210">
        <f t="shared" si="2"/>
        <v>2475</v>
      </c>
      <c r="I29" s="210">
        <f t="shared" si="2"/>
        <v>2475</v>
      </c>
      <c r="J29" s="210">
        <f t="shared" si="2"/>
        <v>2475</v>
      </c>
      <c r="K29" s="210">
        <f t="shared" si="2"/>
        <v>2475</v>
      </c>
      <c r="L29" s="210">
        <f t="shared" si="2"/>
        <v>2475</v>
      </c>
      <c r="M29" s="210">
        <f t="shared" si="2"/>
        <v>2475</v>
      </c>
      <c r="N29" s="210">
        <f t="shared" si="2"/>
        <v>2475</v>
      </c>
      <c r="O29" s="210">
        <f t="shared" si="2"/>
        <v>2475</v>
      </c>
      <c r="P29" s="210">
        <f t="shared" si="3"/>
        <v>2475</v>
      </c>
      <c r="Q29" s="210">
        <f t="shared" si="3"/>
        <v>2475</v>
      </c>
      <c r="R29" s="210">
        <f t="shared" si="3"/>
        <v>2475</v>
      </c>
      <c r="S29" s="210">
        <f t="shared" si="3"/>
        <v>2475</v>
      </c>
      <c r="T29" s="210">
        <f t="shared" si="3"/>
        <v>2475</v>
      </c>
      <c r="U29" s="210">
        <f t="shared" si="3"/>
        <v>2475</v>
      </c>
      <c r="V29" s="210">
        <f t="shared" si="3"/>
        <v>2475</v>
      </c>
      <c r="W29" s="210">
        <f t="shared" si="3"/>
        <v>2475</v>
      </c>
      <c r="X29" s="210">
        <f t="shared" si="3"/>
        <v>2475</v>
      </c>
      <c r="Y29" s="210">
        <f t="shared" si="3"/>
        <v>2475</v>
      </c>
      <c r="Z29" s="210">
        <f t="shared" si="4"/>
        <v>2513.9817351598172</v>
      </c>
      <c r="AA29" s="210">
        <f t="shared" si="4"/>
        <v>2669.9086757990867</v>
      </c>
      <c r="AB29" s="210">
        <f t="shared" si="4"/>
        <v>2825.8356164383563</v>
      </c>
      <c r="AC29" s="210">
        <f t="shared" si="4"/>
        <v>2981.7625570776254</v>
      </c>
      <c r="AD29" s="210">
        <f t="shared" si="4"/>
        <v>3137.6894977168949</v>
      </c>
      <c r="AE29" s="210">
        <f t="shared" si="4"/>
        <v>3293.6164383561645</v>
      </c>
      <c r="AF29" s="210">
        <f t="shared" si="4"/>
        <v>3449.5433789954341</v>
      </c>
      <c r="AG29" s="210">
        <f t="shared" si="4"/>
        <v>3605.4703196347036</v>
      </c>
      <c r="AH29" s="210">
        <f t="shared" si="4"/>
        <v>3761.3972602739727</v>
      </c>
      <c r="AI29" s="210">
        <f t="shared" si="4"/>
        <v>3917.3242009132418</v>
      </c>
      <c r="AJ29" s="210">
        <f t="shared" si="5"/>
        <v>4073.2511415525114</v>
      </c>
      <c r="AK29" s="210">
        <f t="shared" si="5"/>
        <v>4229.178082191781</v>
      </c>
      <c r="AL29" s="210">
        <f t="shared" si="5"/>
        <v>4385.1050228310505</v>
      </c>
      <c r="AM29" s="210">
        <f t="shared" si="5"/>
        <v>4541.0319634703192</v>
      </c>
      <c r="AN29" s="210">
        <f t="shared" si="5"/>
        <v>4696.9589041095896</v>
      </c>
      <c r="AO29" s="210">
        <f t="shared" si="5"/>
        <v>4852.8858447488583</v>
      </c>
      <c r="AP29" s="210">
        <f t="shared" si="5"/>
        <v>5008.8127853881278</v>
      </c>
      <c r="AQ29" s="210">
        <f t="shared" si="5"/>
        <v>5164.7397260273974</v>
      </c>
      <c r="AR29" s="210">
        <f t="shared" si="5"/>
        <v>5320.666666666667</v>
      </c>
      <c r="AS29" s="210">
        <f t="shared" si="5"/>
        <v>5476.5936073059365</v>
      </c>
      <c r="AT29" s="210">
        <f t="shared" si="6"/>
        <v>5632.5205479452061</v>
      </c>
      <c r="AU29" s="210">
        <f t="shared" si="6"/>
        <v>5788.4474885844756</v>
      </c>
      <c r="AV29" s="210">
        <f t="shared" si="6"/>
        <v>5944.3744292237443</v>
      </c>
      <c r="AW29" s="210">
        <f t="shared" si="6"/>
        <v>6100.3013698630139</v>
      </c>
      <c r="AX29" s="210">
        <f t="shared" si="6"/>
        <v>6256.2283105022834</v>
      </c>
      <c r="AY29" s="210">
        <f t="shared" si="6"/>
        <v>6412.155251141553</v>
      </c>
      <c r="AZ29" s="210">
        <f t="shared" si="6"/>
        <v>6568.0821917808225</v>
      </c>
      <c r="BA29" s="210">
        <f t="shared" si="6"/>
        <v>6724.0091324200912</v>
      </c>
      <c r="BB29" s="210">
        <f t="shared" si="6"/>
        <v>6879.9360730593617</v>
      </c>
      <c r="BC29" s="210">
        <f t="shared" si="6"/>
        <v>7035.8630136986312</v>
      </c>
      <c r="BD29" s="210">
        <f t="shared" si="7"/>
        <v>7191.7899543378999</v>
      </c>
      <c r="BE29" s="210">
        <f t="shared" si="7"/>
        <v>7347.7168949771694</v>
      </c>
      <c r="BF29" s="210">
        <f t="shared" si="7"/>
        <v>7503.643835616439</v>
      </c>
      <c r="BG29" s="210">
        <f t="shared" si="7"/>
        <v>7659.5707762557076</v>
      </c>
      <c r="BH29" s="210">
        <f t="shared" si="7"/>
        <v>7815.4977168949781</v>
      </c>
      <c r="BI29" s="210">
        <f t="shared" si="7"/>
        <v>7971.4246575342477</v>
      </c>
      <c r="BJ29" s="210">
        <f t="shared" si="7"/>
        <v>8127.3515981735163</v>
      </c>
      <c r="BK29" s="210">
        <f t="shared" si="7"/>
        <v>8452.7719047619048</v>
      </c>
      <c r="BL29" s="210">
        <f t="shared" si="7"/>
        <v>8834.69</v>
      </c>
      <c r="BM29" s="210">
        <f t="shared" si="7"/>
        <v>9216.6080952380962</v>
      </c>
      <c r="BN29" s="210">
        <f t="shared" si="8"/>
        <v>9598.5261904761901</v>
      </c>
      <c r="BO29" s="210">
        <f t="shared" si="8"/>
        <v>9980.4442857142858</v>
      </c>
      <c r="BP29" s="210">
        <f t="shared" si="8"/>
        <v>10362.362380952381</v>
      </c>
      <c r="BQ29" s="210">
        <f t="shared" si="8"/>
        <v>10744.280476190477</v>
      </c>
      <c r="BR29" s="210">
        <f t="shared" si="8"/>
        <v>11126.198571428573</v>
      </c>
      <c r="BS29" s="210">
        <f t="shared" si="8"/>
        <v>11508.116666666667</v>
      </c>
      <c r="BT29" s="210">
        <f t="shared" si="8"/>
        <v>11890.034761904762</v>
      </c>
      <c r="BU29" s="210">
        <f t="shared" si="8"/>
        <v>12271.952857142856</v>
      </c>
      <c r="BV29" s="210">
        <f t="shared" si="8"/>
        <v>12653.870952380952</v>
      </c>
      <c r="BW29" s="210">
        <f t="shared" si="8"/>
        <v>13035.789047619048</v>
      </c>
      <c r="BX29" s="210">
        <f t="shared" si="9"/>
        <v>13417.707142857143</v>
      </c>
      <c r="BY29" s="210">
        <f t="shared" si="9"/>
        <v>13799.625238095239</v>
      </c>
      <c r="BZ29" s="210">
        <f t="shared" si="9"/>
        <v>14181.543333333333</v>
      </c>
      <c r="CA29" s="210">
        <f t="shared" si="9"/>
        <v>14563.461428571429</v>
      </c>
      <c r="CB29" s="210">
        <f t="shared" si="9"/>
        <v>14945.379523809523</v>
      </c>
      <c r="CC29" s="210">
        <f t="shared" si="9"/>
        <v>15327.297619047618</v>
      </c>
      <c r="CD29" s="210">
        <f t="shared" si="9"/>
        <v>15709.215714285714</v>
      </c>
      <c r="CE29" s="210">
        <f t="shared" si="9"/>
        <v>16091.13380952381</v>
      </c>
      <c r="CF29" s="210">
        <f t="shared" si="9"/>
        <v>16473.051904761902</v>
      </c>
      <c r="CG29" s="210">
        <f t="shared" si="9"/>
        <v>16854.97</v>
      </c>
      <c r="CH29" s="210">
        <f t="shared" si="10"/>
        <v>17236.888095238093</v>
      </c>
      <c r="CI29" s="210">
        <f t="shared" si="10"/>
        <v>17618.806190476189</v>
      </c>
      <c r="CJ29" s="210">
        <f t="shared" si="10"/>
        <v>18144.444444444445</v>
      </c>
      <c r="CK29" s="210">
        <f t="shared" si="10"/>
        <v>18717.989417989418</v>
      </c>
      <c r="CL29" s="210">
        <f t="shared" si="10"/>
        <v>19291.534391534391</v>
      </c>
      <c r="CM29" s="210">
        <f t="shared" si="10"/>
        <v>19865.079365079368</v>
      </c>
      <c r="CN29" s="210">
        <f t="shared" si="10"/>
        <v>20438.62433862434</v>
      </c>
      <c r="CO29" s="210">
        <f t="shared" si="10"/>
        <v>21012.169312169313</v>
      </c>
      <c r="CP29" s="210">
        <f t="shared" si="10"/>
        <v>21585.71428571429</v>
      </c>
      <c r="CQ29" s="210">
        <f t="shared" si="10"/>
        <v>22159.259259259263</v>
      </c>
      <c r="CR29" s="210">
        <f t="shared" si="11"/>
        <v>22732.804232804236</v>
      </c>
      <c r="CS29" s="210">
        <f t="shared" si="11"/>
        <v>23306.349206349209</v>
      </c>
      <c r="CT29" s="210">
        <f t="shared" si="11"/>
        <v>23879.894179894185</v>
      </c>
      <c r="CU29" s="210">
        <f t="shared" si="11"/>
        <v>24453.439153439158</v>
      </c>
      <c r="CV29" s="210">
        <f t="shared" si="11"/>
        <v>25026.984126984131</v>
      </c>
      <c r="CW29" s="210">
        <f t="shared" si="11"/>
        <v>25457.142857142862</v>
      </c>
      <c r="CX29" s="210">
        <f t="shared" si="11"/>
        <v>25457.142857142862</v>
      </c>
      <c r="CY29" s="210">
        <f t="shared" si="11"/>
        <v>25457.142857142862</v>
      </c>
      <c r="CZ29" s="210">
        <f t="shared" si="11"/>
        <v>25457.142857142862</v>
      </c>
      <c r="DA29" s="210">
        <f t="shared" si="11"/>
        <v>25457.142857142862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98.504612527759264</v>
      </c>
      <c r="D30" s="203">
        <f>Income!D77</f>
        <v>69.17381228253457</v>
      </c>
      <c r="E30" s="203">
        <f>Income!E77</f>
        <v>0</v>
      </c>
      <c r="F30" s="210">
        <f t="shared" si="2"/>
        <v>0</v>
      </c>
      <c r="G30" s="210">
        <f t="shared" si="2"/>
        <v>0</v>
      </c>
      <c r="H30" s="210">
        <f t="shared" si="2"/>
        <v>0</v>
      </c>
      <c r="I30" s="210">
        <f t="shared" si="2"/>
        <v>0</v>
      </c>
      <c r="J30" s="210">
        <f t="shared" si="2"/>
        <v>0</v>
      </c>
      <c r="K30" s="210">
        <f t="shared" si="2"/>
        <v>0</v>
      </c>
      <c r="L30" s="210">
        <f t="shared" si="2"/>
        <v>0</v>
      </c>
      <c r="M30" s="210">
        <f t="shared" si="2"/>
        <v>0</v>
      </c>
      <c r="N30" s="210">
        <f t="shared" si="2"/>
        <v>0</v>
      </c>
      <c r="O30" s="210">
        <f t="shared" si="2"/>
        <v>0</v>
      </c>
      <c r="P30" s="210">
        <f t="shared" si="3"/>
        <v>0</v>
      </c>
      <c r="Q30" s="210">
        <f t="shared" si="3"/>
        <v>0</v>
      </c>
      <c r="R30" s="210">
        <f t="shared" si="3"/>
        <v>0</v>
      </c>
      <c r="S30" s="210">
        <f t="shared" si="3"/>
        <v>0</v>
      </c>
      <c r="T30" s="210">
        <f t="shared" si="3"/>
        <v>0</v>
      </c>
      <c r="U30" s="210">
        <f t="shared" si="3"/>
        <v>0</v>
      </c>
      <c r="V30" s="210">
        <f t="shared" si="3"/>
        <v>0</v>
      </c>
      <c r="W30" s="210">
        <f t="shared" si="3"/>
        <v>0</v>
      </c>
      <c r="X30" s="210">
        <f t="shared" si="3"/>
        <v>0</v>
      </c>
      <c r="Y30" s="210">
        <f t="shared" si="3"/>
        <v>0</v>
      </c>
      <c r="Z30" s="210">
        <f t="shared" si="4"/>
        <v>0.67468912690246075</v>
      </c>
      <c r="AA30" s="210">
        <f t="shared" si="4"/>
        <v>3.3734456345123034</v>
      </c>
      <c r="AB30" s="210">
        <f t="shared" si="4"/>
        <v>6.0722021421221468</v>
      </c>
      <c r="AC30" s="210">
        <f t="shared" si="4"/>
        <v>8.7709586497319894</v>
      </c>
      <c r="AD30" s="210">
        <f t="shared" si="4"/>
        <v>11.469715157341833</v>
      </c>
      <c r="AE30" s="210">
        <f t="shared" si="4"/>
        <v>14.168471664951676</v>
      </c>
      <c r="AF30" s="210">
        <f t="shared" si="4"/>
        <v>16.867228172561518</v>
      </c>
      <c r="AG30" s="210">
        <f t="shared" si="4"/>
        <v>19.565984680171361</v>
      </c>
      <c r="AH30" s="210">
        <f t="shared" si="4"/>
        <v>22.264741187781205</v>
      </c>
      <c r="AI30" s="210">
        <f t="shared" si="4"/>
        <v>24.963497695391048</v>
      </c>
      <c r="AJ30" s="210">
        <f t="shared" si="5"/>
        <v>27.662254203000892</v>
      </c>
      <c r="AK30" s="210">
        <f t="shared" si="5"/>
        <v>30.361010710610735</v>
      </c>
      <c r="AL30" s="210">
        <f t="shared" si="5"/>
        <v>33.059767218220578</v>
      </c>
      <c r="AM30" s="210">
        <f t="shared" si="5"/>
        <v>35.758523725830422</v>
      </c>
      <c r="AN30" s="210">
        <f t="shared" si="5"/>
        <v>38.457280233440265</v>
      </c>
      <c r="AO30" s="210">
        <f t="shared" si="5"/>
        <v>41.156036741050102</v>
      </c>
      <c r="AP30" s="210">
        <f t="shared" si="5"/>
        <v>43.854793248659945</v>
      </c>
      <c r="AQ30" s="210">
        <f t="shared" si="5"/>
        <v>46.553549756269788</v>
      </c>
      <c r="AR30" s="210">
        <f t="shared" si="5"/>
        <v>49.252306263879632</v>
      </c>
      <c r="AS30" s="210">
        <f t="shared" si="5"/>
        <v>51.951062771489475</v>
      </c>
      <c r="AT30" s="210">
        <f t="shared" si="6"/>
        <v>54.649819279099319</v>
      </c>
      <c r="AU30" s="210">
        <f t="shared" si="6"/>
        <v>57.348575786709162</v>
      </c>
      <c r="AV30" s="210">
        <f t="shared" si="6"/>
        <v>60.047332294318998</v>
      </c>
      <c r="AW30" s="210">
        <f t="shared" si="6"/>
        <v>62.746088801928849</v>
      </c>
      <c r="AX30" s="210">
        <f t="shared" si="6"/>
        <v>65.444845309538678</v>
      </c>
      <c r="AY30" s="210">
        <f t="shared" si="6"/>
        <v>68.143601817148536</v>
      </c>
      <c r="AZ30" s="210">
        <f t="shared" si="6"/>
        <v>70.842358324758365</v>
      </c>
      <c r="BA30" s="210">
        <f t="shared" si="6"/>
        <v>73.541114832368223</v>
      </c>
      <c r="BB30" s="210">
        <f t="shared" si="6"/>
        <v>76.239871339978052</v>
      </c>
      <c r="BC30" s="210">
        <f t="shared" si="6"/>
        <v>78.93862784758791</v>
      </c>
      <c r="BD30" s="210">
        <f t="shared" si="7"/>
        <v>81.637384355197739</v>
      </c>
      <c r="BE30" s="210">
        <f t="shared" si="7"/>
        <v>84.336140862807596</v>
      </c>
      <c r="BF30" s="210">
        <f t="shared" si="7"/>
        <v>87.034897370417426</v>
      </c>
      <c r="BG30" s="210">
        <f t="shared" si="7"/>
        <v>89.733653878027269</v>
      </c>
      <c r="BH30" s="210">
        <f t="shared" si="7"/>
        <v>92.432410385637112</v>
      </c>
      <c r="BI30" s="210">
        <f t="shared" si="7"/>
        <v>95.131166893246956</v>
      </c>
      <c r="BJ30" s="210">
        <f t="shared" si="7"/>
        <v>97.829923400856799</v>
      </c>
      <c r="BK30" s="210">
        <f t="shared" si="7"/>
        <v>97.624688520402529</v>
      </c>
      <c r="BL30" s="210">
        <f t="shared" si="7"/>
        <v>96.45145651059353</v>
      </c>
      <c r="BM30" s="210">
        <f t="shared" si="7"/>
        <v>95.278224500784546</v>
      </c>
      <c r="BN30" s="210">
        <f t="shared" si="8"/>
        <v>94.104992490975562</v>
      </c>
      <c r="BO30" s="210">
        <f t="shared" si="8"/>
        <v>92.931760481166577</v>
      </c>
      <c r="BP30" s="210">
        <f t="shared" si="8"/>
        <v>91.758528471357579</v>
      </c>
      <c r="BQ30" s="210">
        <f t="shared" si="8"/>
        <v>90.585296461548594</v>
      </c>
      <c r="BR30" s="210">
        <f t="shared" si="8"/>
        <v>89.41206445173961</v>
      </c>
      <c r="BS30" s="210">
        <f t="shared" si="8"/>
        <v>88.238832441930626</v>
      </c>
      <c r="BT30" s="210">
        <f t="shared" si="8"/>
        <v>87.065600432121627</v>
      </c>
      <c r="BU30" s="210">
        <f t="shared" si="8"/>
        <v>85.892368422312643</v>
      </c>
      <c r="BV30" s="210">
        <f t="shared" si="8"/>
        <v>84.719136412503659</v>
      </c>
      <c r="BW30" s="210">
        <f t="shared" si="8"/>
        <v>83.545904402694674</v>
      </c>
      <c r="BX30" s="210">
        <f t="shared" si="9"/>
        <v>82.372672392885676</v>
      </c>
      <c r="BY30" s="210">
        <f t="shared" si="9"/>
        <v>81.199440383076691</v>
      </c>
      <c r="BZ30" s="210">
        <f t="shared" si="9"/>
        <v>80.026208373267707</v>
      </c>
      <c r="CA30" s="210">
        <f t="shared" si="9"/>
        <v>78.852976363458723</v>
      </c>
      <c r="CB30" s="210">
        <f t="shared" si="9"/>
        <v>77.679744353649738</v>
      </c>
      <c r="CC30" s="210">
        <f t="shared" si="9"/>
        <v>76.50651234384074</v>
      </c>
      <c r="CD30" s="210">
        <f t="shared" si="9"/>
        <v>75.333280334031755</v>
      </c>
      <c r="CE30" s="210">
        <f t="shared" si="9"/>
        <v>74.160048324222771</v>
      </c>
      <c r="CF30" s="210">
        <f t="shared" si="9"/>
        <v>72.986816314413787</v>
      </c>
      <c r="CG30" s="210">
        <f t="shared" si="9"/>
        <v>71.813584304604788</v>
      </c>
      <c r="CH30" s="210">
        <f t="shared" si="10"/>
        <v>70.640352294795804</v>
      </c>
      <c r="CI30" s="210">
        <f t="shared" si="10"/>
        <v>69.467120284986819</v>
      </c>
      <c r="CJ30" s="210">
        <f t="shared" si="10"/>
        <v>65.33082271128265</v>
      </c>
      <c r="CK30" s="210">
        <f t="shared" si="10"/>
        <v>60.206836616280086</v>
      </c>
      <c r="CL30" s="210">
        <f t="shared" si="10"/>
        <v>55.082850521277528</v>
      </c>
      <c r="CM30" s="210">
        <f t="shared" si="10"/>
        <v>49.958864426274971</v>
      </c>
      <c r="CN30" s="210">
        <f t="shared" si="10"/>
        <v>44.834878331272407</v>
      </c>
      <c r="CO30" s="210">
        <f t="shared" si="10"/>
        <v>39.710892236269842</v>
      </c>
      <c r="CP30" s="210">
        <f t="shared" si="10"/>
        <v>34.586906141267285</v>
      </c>
      <c r="CQ30" s="210">
        <f t="shared" si="10"/>
        <v>29.46292004626472</v>
      </c>
      <c r="CR30" s="210">
        <f t="shared" si="11"/>
        <v>24.338933951262163</v>
      </c>
      <c r="CS30" s="210">
        <f t="shared" si="11"/>
        <v>19.214947856259599</v>
      </c>
      <c r="CT30" s="210">
        <f t="shared" si="11"/>
        <v>14.090961761257041</v>
      </c>
      <c r="CU30" s="210">
        <f t="shared" si="11"/>
        <v>8.9669756662544842</v>
      </c>
      <c r="CV30" s="210">
        <f t="shared" si="11"/>
        <v>3.8429895712519198</v>
      </c>
      <c r="CW30" s="210">
        <f t="shared" si="11"/>
        <v>0</v>
      </c>
      <c r="CX30" s="210">
        <f t="shared" si="11"/>
        <v>0</v>
      </c>
      <c r="CY30" s="210">
        <f t="shared" si="11"/>
        <v>0</v>
      </c>
      <c r="CZ30" s="210">
        <f t="shared" si="11"/>
        <v>0</v>
      </c>
      <c r="DA30" s="210">
        <f t="shared" si="11"/>
        <v>0</v>
      </c>
    </row>
    <row r="31" spans="1:105">
      <c r="A31" s="201" t="str">
        <f>Income!A78</f>
        <v>Labour - casual</v>
      </c>
      <c r="B31" s="203">
        <f>Income!B78</f>
        <v>4321.2010398225593</v>
      </c>
      <c r="C31" s="203">
        <f>Income!C78</f>
        <v>2013.3333333333335</v>
      </c>
      <c r="D31" s="203">
        <f>Income!D78</f>
        <v>48457.142857142855</v>
      </c>
      <c r="E31" s="203">
        <f>Income!E78</f>
        <v>0</v>
      </c>
      <c r="F31" s="210">
        <f t="shared" si="2"/>
        <v>4321.2010398225593</v>
      </c>
      <c r="G31" s="210">
        <f t="shared" si="2"/>
        <v>4321.2010398225593</v>
      </c>
      <c r="H31" s="210">
        <f t="shared" si="2"/>
        <v>4321.2010398225593</v>
      </c>
      <c r="I31" s="210">
        <f t="shared" si="2"/>
        <v>4321.2010398225593</v>
      </c>
      <c r="J31" s="210">
        <f t="shared" si="2"/>
        <v>4321.2010398225593</v>
      </c>
      <c r="K31" s="210">
        <f t="shared" si="2"/>
        <v>4321.2010398225593</v>
      </c>
      <c r="L31" s="210">
        <f t="shared" si="2"/>
        <v>4321.2010398225593</v>
      </c>
      <c r="M31" s="210">
        <f t="shared" si="2"/>
        <v>4321.2010398225593</v>
      </c>
      <c r="N31" s="210">
        <f t="shared" si="2"/>
        <v>4321.2010398225593</v>
      </c>
      <c r="O31" s="210">
        <f t="shared" si="2"/>
        <v>4321.2010398225593</v>
      </c>
      <c r="P31" s="210">
        <f t="shared" si="3"/>
        <v>4321.2010398225593</v>
      </c>
      <c r="Q31" s="210">
        <f t="shared" si="3"/>
        <v>4321.2010398225593</v>
      </c>
      <c r="R31" s="210">
        <f t="shared" si="3"/>
        <v>4321.2010398225593</v>
      </c>
      <c r="S31" s="210">
        <f t="shared" si="3"/>
        <v>4321.2010398225593</v>
      </c>
      <c r="T31" s="210">
        <f t="shared" si="3"/>
        <v>4321.2010398225593</v>
      </c>
      <c r="U31" s="210">
        <f t="shared" si="3"/>
        <v>4321.2010398225593</v>
      </c>
      <c r="V31" s="210">
        <f t="shared" si="3"/>
        <v>4321.2010398225593</v>
      </c>
      <c r="W31" s="210">
        <f t="shared" si="3"/>
        <v>4321.2010398225593</v>
      </c>
      <c r="X31" s="210">
        <f t="shared" si="3"/>
        <v>4321.2010398225593</v>
      </c>
      <c r="Y31" s="210">
        <f t="shared" si="3"/>
        <v>4321.2010398225593</v>
      </c>
      <c r="Z31" s="210">
        <f t="shared" si="4"/>
        <v>4305.3937267644142</v>
      </c>
      <c r="AA31" s="210">
        <f t="shared" si="4"/>
        <v>4242.1644745318326</v>
      </c>
      <c r="AB31" s="210">
        <f t="shared" si="4"/>
        <v>4178.9352222992511</v>
      </c>
      <c r="AC31" s="210">
        <f t="shared" si="4"/>
        <v>4115.7059700666696</v>
      </c>
      <c r="AD31" s="210">
        <f t="shared" si="4"/>
        <v>4052.476717834088</v>
      </c>
      <c r="AE31" s="210">
        <f t="shared" si="4"/>
        <v>3989.2474656015065</v>
      </c>
      <c r="AF31" s="210">
        <f t="shared" si="4"/>
        <v>3926.018213368925</v>
      </c>
      <c r="AG31" s="210">
        <f t="shared" si="4"/>
        <v>3862.7889611363435</v>
      </c>
      <c r="AH31" s="210">
        <f t="shared" si="4"/>
        <v>3799.5597089037619</v>
      </c>
      <c r="AI31" s="210">
        <f t="shared" si="4"/>
        <v>3736.3304566711804</v>
      </c>
      <c r="AJ31" s="210">
        <f t="shared" si="5"/>
        <v>3673.1012044385989</v>
      </c>
      <c r="AK31" s="210">
        <f t="shared" si="5"/>
        <v>3609.8719522060173</v>
      </c>
      <c r="AL31" s="210">
        <f t="shared" si="5"/>
        <v>3546.6426999734358</v>
      </c>
      <c r="AM31" s="210">
        <f t="shared" si="5"/>
        <v>3483.4134477408543</v>
      </c>
      <c r="AN31" s="210">
        <f t="shared" si="5"/>
        <v>3420.1841955082728</v>
      </c>
      <c r="AO31" s="210">
        <f t="shared" si="5"/>
        <v>3356.9549432756912</v>
      </c>
      <c r="AP31" s="210">
        <f t="shared" si="5"/>
        <v>3293.7256910431097</v>
      </c>
      <c r="AQ31" s="210">
        <f t="shared" si="5"/>
        <v>3230.4964388105282</v>
      </c>
      <c r="AR31" s="210">
        <f t="shared" si="5"/>
        <v>3167.2671865779466</v>
      </c>
      <c r="AS31" s="210">
        <f t="shared" si="5"/>
        <v>3104.0379343453651</v>
      </c>
      <c r="AT31" s="210">
        <f t="shared" si="6"/>
        <v>3040.8086821127836</v>
      </c>
      <c r="AU31" s="210">
        <f t="shared" si="6"/>
        <v>2977.579429880202</v>
      </c>
      <c r="AV31" s="210">
        <f t="shared" si="6"/>
        <v>2914.3501776476205</v>
      </c>
      <c r="AW31" s="210">
        <f t="shared" si="6"/>
        <v>2851.120925415039</v>
      </c>
      <c r="AX31" s="210">
        <f t="shared" si="6"/>
        <v>2787.8916731824575</v>
      </c>
      <c r="AY31" s="210">
        <f t="shared" si="6"/>
        <v>2724.6624209498759</v>
      </c>
      <c r="AZ31" s="210">
        <f t="shared" si="6"/>
        <v>2661.4331687172944</v>
      </c>
      <c r="BA31" s="210">
        <f t="shared" si="6"/>
        <v>2598.2039164847129</v>
      </c>
      <c r="BB31" s="210">
        <f t="shared" si="6"/>
        <v>2534.9746642521313</v>
      </c>
      <c r="BC31" s="210">
        <f t="shared" si="6"/>
        <v>2471.7454120195498</v>
      </c>
      <c r="BD31" s="210">
        <f t="shared" si="7"/>
        <v>2408.5161597869683</v>
      </c>
      <c r="BE31" s="210">
        <f t="shared" si="7"/>
        <v>2345.2869075543867</v>
      </c>
      <c r="BF31" s="210">
        <f t="shared" si="7"/>
        <v>2282.0576553218052</v>
      </c>
      <c r="BG31" s="210">
        <f t="shared" si="7"/>
        <v>2218.8284030892237</v>
      </c>
      <c r="BH31" s="210">
        <f t="shared" si="7"/>
        <v>2155.5991508566422</v>
      </c>
      <c r="BI31" s="210">
        <f t="shared" si="7"/>
        <v>2092.3698986240606</v>
      </c>
      <c r="BJ31" s="210">
        <f t="shared" si="7"/>
        <v>2029.1406463914791</v>
      </c>
      <c r="BK31" s="210">
        <f t="shared" si="7"/>
        <v>3406.6476190476187</v>
      </c>
      <c r="BL31" s="210">
        <f t="shared" si="7"/>
        <v>5264.4</v>
      </c>
      <c r="BM31" s="210">
        <f t="shared" si="7"/>
        <v>7122.1523809523806</v>
      </c>
      <c r="BN31" s="210">
        <f t="shared" si="8"/>
        <v>8979.9047619047615</v>
      </c>
      <c r="BO31" s="210">
        <f t="shared" si="8"/>
        <v>10837.657142857142</v>
      </c>
      <c r="BP31" s="210">
        <f t="shared" si="8"/>
        <v>12695.409523809523</v>
      </c>
      <c r="BQ31" s="210">
        <f t="shared" si="8"/>
        <v>14553.161904761904</v>
      </c>
      <c r="BR31" s="210">
        <f t="shared" si="8"/>
        <v>16410.914285714283</v>
      </c>
      <c r="BS31" s="210">
        <f t="shared" si="8"/>
        <v>18268.666666666664</v>
      </c>
      <c r="BT31" s="210">
        <f t="shared" si="8"/>
        <v>20126.419047619045</v>
      </c>
      <c r="BU31" s="210">
        <f t="shared" si="8"/>
        <v>21984.171428571426</v>
      </c>
      <c r="BV31" s="210">
        <f t="shared" si="8"/>
        <v>23841.923809523807</v>
      </c>
      <c r="BW31" s="210">
        <f t="shared" si="8"/>
        <v>25699.676190476188</v>
      </c>
      <c r="BX31" s="210">
        <f t="shared" si="9"/>
        <v>27557.428571428569</v>
      </c>
      <c r="BY31" s="210">
        <f t="shared" si="9"/>
        <v>29415.18095238095</v>
      </c>
      <c r="BZ31" s="210">
        <f t="shared" si="9"/>
        <v>31272.933333333327</v>
      </c>
      <c r="CA31" s="210">
        <f t="shared" si="9"/>
        <v>33130.685714285712</v>
      </c>
      <c r="CB31" s="210">
        <f t="shared" si="9"/>
        <v>34988.438095238096</v>
      </c>
      <c r="CC31" s="210">
        <f t="shared" si="9"/>
        <v>36846.190476190473</v>
      </c>
      <c r="CD31" s="210">
        <f t="shared" si="9"/>
        <v>38703.942857142858</v>
      </c>
      <c r="CE31" s="210">
        <f t="shared" si="9"/>
        <v>40561.695238095235</v>
      </c>
      <c r="CF31" s="210">
        <f t="shared" si="9"/>
        <v>42419.44761904762</v>
      </c>
      <c r="CG31" s="210">
        <f t="shared" si="9"/>
        <v>44277.2</v>
      </c>
      <c r="CH31" s="210">
        <f t="shared" si="10"/>
        <v>46134.952380952374</v>
      </c>
      <c r="CI31" s="210">
        <f t="shared" si="10"/>
        <v>47992.704761904766</v>
      </c>
      <c r="CJ31" s="210">
        <f t="shared" si="10"/>
        <v>45765.079365079364</v>
      </c>
      <c r="CK31" s="210">
        <f t="shared" si="10"/>
        <v>42175.661375661373</v>
      </c>
      <c r="CL31" s="210">
        <f t="shared" si="10"/>
        <v>38586.243386243383</v>
      </c>
      <c r="CM31" s="210">
        <f t="shared" si="10"/>
        <v>34996.825396825399</v>
      </c>
      <c r="CN31" s="210">
        <f t="shared" si="10"/>
        <v>31407.407407407405</v>
      </c>
      <c r="CO31" s="210">
        <f t="shared" si="10"/>
        <v>27817.989417989418</v>
      </c>
      <c r="CP31" s="210">
        <f t="shared" si="10"/>
        <v>24228.571428571428</v>
      </c>
      <c r="CQ31" s="210">
        <f t="shared" si="10"/>
        <v>20639.153439153441</v>
      </c>
      <c r="CR31" s="210">
        <f t="shared" si="11"/>
        <v>17049.735449735446</v>
      </c>
      <c r="CS31" s="210">
        <f t="shared" si="11"/>
        <v>13460.317460317463</v>
      </c>
      <c r="CT31" s="210">
        <f t="shared" si="11"/>
        <v>9870.8994708994724</v>
      </c>
      <c r="CU31" s="210">
        <f t="shared" si="11"/>
        <v>6281.4814814814818</v>
      </c>
      <c r="CV31" s="210">
        <f t="shared" si="11"/>
        <v>2692.0634920634984</v>
      </c>
      <c r="CW31" s="210">
        <f t="shared" si="11"/>
        <v>0</v>
      </c>
      <c r="CX31" s="210">
        <f t="shared" si="11"/>
        <v>0</v>
      </c>
      <c r="CY31" s="210">
        <f t="shared" si="11"/>
        <v>0</v>
      </c>
      <c r="CZ31" s="210">
        <f t="shared" si="11"/>
        <v>0</v>
      </c>
      <c r="DA31" s="210">
        <f t="shared" si="1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22925.714285714286</v>
      </c>
      <c r="E32" s="203">
        <f>Income!E79</f>
        <v>125485.7142857143</v>
      </c>
      <c r="F32" s="210">
        <f t="shared" si="2"/>
        <v>0</v>
      </c>
      <c r="G32" s="210">
        <f t="shared" si="2"/>
        <v>0</v>
      </c>
      <c r="H32" s="210">
        <f t="shared" si="2"/>
        <v>0</v>
      </c>
      <c r="I32" s="210">
        <f t="shared" si="2"/>
        <v>0</v>
      </c>
      <c r="J32" s="210">
        <f t="shared" si="2"/>
        <v>0</v>
      </c>
      <c r="K32" s="210">
        <f t="shared" si="2"/>
        <v>0</v>
      </c>
      <c r="L32" s="210">
        <f t="shared" si="2"/>
        <v>0</v>
      </c>
      <c r="M32" s="210">
        <f t="shared" si="2"/>
        <v>0</v>
      </c>
      <c r="N32" s="210">
        <f t="shared" si="2"/>
        <v>0</v>
      </c>
      <c r="O32" s="210">
        <f t="shared" si="2"/>
        <v>0</v>
      </c>
      <c r="P32" s="210">
        <f t="shared" si="3"/>
        <v>0</v>
      </c>
      <c r="Q32" s="210">
        <f t="shared" si="3"/>
        <v>0</v>
      </c>
      <c r="R32" s="210">
        <f t="shared" si="3"/>
        <v>0</v>
      </c>
      <c r="S32" s="210">
        <f t="shared" si="3"/>
        <v>0</v>
      </c>
      <c r="T32" s="210">
        <f t="shared" si="3"/>
        <v>0</v>
      </c>
      <c r="U32" s="210">
        <f t="shared" si="3"/>
        <v>0</v>
      </c>
      <c r="V32" s="210">
        <f t="shared" si="3"/>
        <v>0</v>
      </c>
      <c r="W32" s="210">
        <f t="shared" si="3"/>
        <v>0</v>
      </c>
      <c r="X32" s="210">
        <f t="shared" si="3"/>
        <v>0</v>
      </c>
      <c r="Y32" s="210">
        <f t="shared" si="3"/>
        <v>0</v>
      </c>
      <c r="Z32" s="210">
        <f t="shared" si="4"/>
        <v>0</v>
      </c>
      <c r="AA32" s="210">
        <f t="shared" si="4"/>
        <v>0</v>
      </c>
      <c r="AB32" s="210">
        <f t="shared" si="4"/>
        <v>0</v>
      </c>
      <c r="AC32" s="210">
        <f t="shared" si="4"/>
        <v>0</v>
      </c>
      <c r="AD32" s="210">
        <f t="shared" si="4"/>
        <v>0</v>
      </c>
      <c r="AE32" s="210">
        <f t="shared" si="4"/>
        <v>0</v>
      </c>
      <c r="AF32" s="210">
        <f t="shared" si="4"/>
        <v>0</v>
      </c>
      <c r="AG32" s="210">
        <f t="shared" si="4"/>
        <v>0</v>
      </c>
      <c r="AH32" s="210">
        <f t="shared" si="4"/>
        <v>0</v>
      </c>
      <c r="AI32" s="210">
        <f t="shared" si="4"/>
        <v>0</v>
      </c>
      <c r="AJ32" s="210">
        <f t="shared" si="5"/>
        <v>0</v>
      </c>
      <c r="AK32" s="210">
        <f t="shared" si="5"/>
        <v>0</v>
      </c>
      <c r="AL32" s="210">
        <f t="shared" si="5"/>
        <v>0</v>
      </c>
      <c r="AM32" s="210">
        <f t="shared" si="5"/>
        <v>0</v>
      </c>
      <c r="AN32" s="210">
        <f t="shared" si="5"/>
        <v>0</v>
      </c>
      <c r="AO32" s="210">
        <f t="shared" si="5"/>
        <v>0</v>
      </c>
      <c r="AP32" s="210">
        <f t="shared" si="5"/>
        <v>0</v>
      </c>
      <c r="AQ32" s="210">
        <f t="shared" si="5"/>
        <v>0</v>
      </c>
      <c r="AR32" s="210">
        <f t="shared" si="5"/>
        <v>0</v>
      </c>
      <c r="AS32" s="210">
        <f t="shared" si="5"/>
        <v>0</v>
      </c>
      <c r="AT32" s="210">
        <f t="shared" si="6"/>
        <v>0</v>
      </c>
      <c r="AU32" s="210">
        <f t="shared" si="6"/>
        <v>0</v>
      </c>
      <c r="AV32" s="210">
        <f t="shared" si="6"/>
        <v>0</v>
      </c>
      <c r="AW32" s="210">
        <f t="shared" si="6"/>
        <v>0</v>
      </c>
      <c r="AX32" s="210">
        <f t="shared" si="6"/>
        <v>0</v>
      </c>
      <c r="AY32" s="210">
        <f t="shared" si="6"/>
        <v>0</v>
      </c>
      <c r="AZ32" s="210">
        <f t="shared" si="6"/>
        <v>0</v>
      </c>
      <c r="BA32" s="210">
        <f t="shared" si="6"/>
        <v>0</v>
      </c>
      <c r="BB32" s="210">
        <f t="shared" si="6"/>
        <v>0</v>
      </c>
      <c r="BC32" s="210">
        <f t="shared" si="6"/>
        <v>0</v>
      </c>
      <c r="BD32" s="210">
        <f t="shared" si="7"/>
        <v>0</v>
      </c>
      <c r="BE32" s="210">
        <f t="shared" si="7"/>
        <v>0</v>
      </c>
      <c r="BF32" s="210">
        <f t="shared" si="7"/>
        <v>0</v>
      </c>
      <c r="BG32" s="210">
        <f t="shared" si="7"/>
        <v>0</v>
      </c>
      <c r="BH32" s="210">
        <f t="shared" si="7"/>
        <v>0</v>
      </c>
      <c r="BI32" s="210">
        <f t="shared" si="7"/>
        <v>0</v>
      </c>
      <c r="BJ32" s="210">
        <f t="shared" si="7"/>
        <v>0</v>
      </c>
      <c r="BK32" s="210">
        <f t="shared" si="7"/>
        <v>687.7714285714286</v>
      </c>
      <c r="BL32" s="210">
        <f t="shared" si="7"/>
        <v>1604.8</v>
      </c>
      <c r="BM32" s="210">
        <f t="shared" si="7"/>
        <v>2521.8285714285716</v>
      </c>
      <c r="BN32" s="210">
        <f t="shared" si="8"/>
        <v>3438.8571428571431</v>
      </c>
      <c r="BO32" s="210">
        <f t="shared" si="8"/>
        <v>4355.8857142857141</v>
      </c>
      <c r="BP32" s="210">
        <f t="shared" si="8"/>
        <v>5272.9142857142861</v>
      </c>
      <c r="BQ32" s="210">
        <f t="shared" si="8"/>
        <v>6189.9428571428571</v>
      </c>
      <c r="BR32" s="210">
        <f t="shared" si="8"/>
        <v>7106.9714285714281</v>
      </c>
      <c r="BS32" s="210">
        <f t="shared" si="8"/>
        <v>8024</v>
      </c>
      <c r="BT32" s="210">
        <f t="shared" si="8"/>
        <v>8941.028571428571</v>
      </c>
      <c r="BU32" s="210">
        <f t="shared" si="8"/>
        <v>9858.0571428571438</v>
      </c>
      <c r="BV32" s="210">
        <f t="shared" si="8"/>
        <v>10775.085714285713</v>
      </c>
      <c r="BW32" s="210">
        <f t="shared" si="8"/>
        <v>11692.114285714286</v>
      </c>
      <c r="BX32" s="210">
        <f t="shared" si="9"/>
        <v>12609.142857142857</v>
      </c>
      <c r="BY32" s="210">
        <f t="shared" si="9"/>
        <v>13526.17142857143</v>
      </c>
      <c r="BZ32" s="210">
        <f t="shared" si="9"/>
        <v>14443.2</v>
      </c>
      <c r="CA32" s="210">
        <f t="shared" si="9"/>
        <v>15360.228571428574</v>
      </c>
      <c r="CB32" s="210">
        <f t="shared" si="9"/>
        <v>16277.257142857143</v>
      </c>
      <c r="CC32" s="210">
        <f t="shared" si="9"/>
        <v>17194.285714285714</v>
      </c>
      <c r="CD32" s="210">
        <f t="shared" si="9"/>
        <v>18111.314285714285</v>
      </c>
      <c r="CE32" s="210">
        <f t="shared" si="9"/>
        <v>19028.342857142856</v>
      </c>
      <c r="CF32" s="210">
        <f t="shared" si="9"/>
        <v>19945.37142857143</v>
      </c>
      <c r="CG32" s="210">
        <f t="shared" si="9"/>
        <v>20862.400000000001</v>
      </c>
      <c r="CH32" s="210">
        <f t="shared" si="10"/>
        <v>21779.428571428572</v>
      </c>
      <c r="CI32" s="210">
        <f t="shared" si="10"/>
        <v>22696.457142857147</v>
      </c>
      <c r="CJ32" s="210">
        <f t="shared" si="10"/>
        <v>28623.492063492064</v>
      </c>
      <c r="CK32" s="210">
        <f t="shared" si="10"/>
        <v>36220.529100529107</v>
      </c>
      <c r="CL32" s="210">
        <f t="shared" si="10"/>
        <v>43817.566137566144</v>
      </c>
      <c r="CM32" s="210">
        <f t="shared" si="10"/>
        <v>51414.60317460318</v>
      </c>
      <c r="CN32" s="210">
        <f t="shared" si="10"/>
        <v>59011.640211640217</v>
      </c>
      <c r="CO32" s="210">
        <f t="shared" si="10"/>
        <v>66608.677248677253</v>
      </c>
      <c r="CP32" s="210">
        <f t="shared" si="10"/>
        <v>74205.71428571429</v>
      </c>
      <c r="CQ32" s="210">
        <f t="shared" si="10"/>
        <v>81802.751322751326</v>
      </c>
      <c r="CR32" s="210">
        <f t="shared" si="11"/>
        <v>89399.788359788377</v>
      </c>
      <c r="CS32" s="210">
        <f t="shared" si="11"/>
        <v>96996.825396825414</v>
      </c>
      <c r="CT32" s="210">
        <f t="shared" si="11"/>
        <v>104593.86243386245</v>
      </c>
      <c r="CU32" s="210">
        <f t="shared" si="11"/>
        <v>112190.89947089949</v>
      </c>
      <c r="CV32" s="210">
        <f t="shared" si="11"/>
        <v>119787.93650793652</v>
      </c>
      <c r="CW32" s="210">
        <f t="shared" si="11"/>
        <v>125485.7142857143</v>
      </c>
      <c r="CX32" s="210">
        <f t="shared" si="11"/>
        <v>125485.7142857143</v>
      </c>
      <c r="CY32" s="210">
        <f t="shared" si="11"/>
        <v>125485.7142857143</v>
      </c>
      <c r="CZ32" s="210">
        <f t="shared" si="11"/>
        <v>125485.7142857143</v>
      </c>
      <c r="DA32" s="210">
        <f t="shared" si="11"/>
        <v>125485.7142857143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"/>
        <v>0</v>
      </c>
      <c r="G33" s="210">
        <f t="shared" si="2"/>
        <v>0</v>
      </c>
      <c r="H33" s="210">
        <f t="shared" si="2"/>
        <v>0</v>
      </c>
      <c r="I33" s="210">
        <f t="shared" si="2"/>
        <v>0</v>
      </c>
      <c r="J33" s="210">
        <f t="shared" si="2"/>
        <v>0</v>
      </c>
      <c r="K33" s="210">
        <f t="shared" si="2"/>
        <v>0</v>
      </c>
      <c r="L33" s="210">
        <f t="shared" si="2"/>
        <v>0</v>
      </c>
      <c r="M33" s="210">
        <f t="shared" si="2"/>
        <v>0</v>
      </c>
      <c r="N33" s="210">
        <f t="shared" si="2"/>
        <v>0</v>
      </c>
      <c r="O33" s="210">
        <f t="shared" si="2"/>
        <v>0</v>
      </c>
      <c r="P33" s="210">
        <f t="shared" si="3"/>
        <v>0</v>
      </c>
      <c r="Q33" s="210">
        <f t="shared" si="3"/>
        <v>0</v>
      </c>
      <c r="R33" s="210">
        <f t="shared" si="3"/>
        <v>0</v>
      </c>
      <c r="S33" s="210">
        <f t="shared" si="3"/>
        <v>0</v>
      </c>
      <c r="T33" s="210">
        <f t="shared" si="3"/>
        <v>0</v>
      </c>
      <c r="U33" s="210">
        <f t="shared" si="3"/>
        <v>0</v>
      </c>
      <c r="V33" s="210">
        <f t="shared" si="3"/>
        <v>0</v>
      </c>
      <c r="W33" s="210">
        <f t="shared" si="3"/>
        <v>0</v>
      </c>
      <c r="X33" s="210">
        <f t="shared" si="3"/>
        <v>0</v>
      </c>
      <c r="Y33" s="210">
        <f t="shared" si="3"/>
        <v>0</v>
      </c>
      <c r="Z33" s="210">
        <f t="shared" si="4"/>
        <v>0</v>
      </c>
      <c r="AA33" s="210">
        <f t="shared" si="4"/>
        <v>0</v>
      </c>
      <c r="AB33" s="210">
        <f t="shared" si="4"/>
        <v>0</v>
      </c>
      <c r="AC33" s="210">
        <f t="shared" si="4"/>
        <v>0</v>
      </c>
      <c r="AD33" s="210">
        <f t="shared" si="4"/>
        <v>0</v>
      </c>
      <c r="AE33" s="210">
        <f t="shared" si="4"/>
        <v>0</v>
      </c>
      <c r="AF33" s="210">
        <f t="shared" si="4"/>
        <v>0</v>
      </c>
      <c r="AG33" s="210">
        <f t="shared" si="4"/>
        <v>0</v>
      </c>
      <c r="AH33" s="210">
        <f t="shared" si="4"/>
        <v>0</v>
      </c>
      <c r="AI33" s="210">
        <f t="shared" si="4"/>
        <v>0</v>
      </c>
      <c r="AJ33" s="210">
        <f t="shared" si="5"/>
        <v>0</v>
      </c>
      <c r="AK33" s="210">
        <f t="shared" si="5"/>
        <v>0</v>
      </c>
      <c r="AL33" s="210">
        <f t="shared" si="5"/>
        <v>0</v>
      </c>
      <c r="AM33" s="210">
        <f t="shared" si="5"/>
        <v>0</v>
      </c>
      <c r="AN33" s="210">
        <f t="shared" si="5"/>
        <v>0</v>
      </c>
      <c r="AO33" s="210">
        <f t="shared" si="5"/>
        <v>0</v>
      </c>
      <c r="AP33" s="210">
        <f t="shared" si="5"/>
        <v>0</v>
      </c>
      <c r="AQ33" s="210">
        <f t="shared" si="5"/>
        <v>0</v>
      </c>
      <c r="AR33" s="210">
        <f t="shared" si="5"/>
        <v>0</v>
      </c>
      <c r="AS33" s="210">
        <f t="shared" si="5"/>
        <v>0</v>
      </c>
      <c r="AT33" s="210">
        <f t="shared" si="6"/>
        <v>0</v>
      </c>
      <c r="AU33" s="210">
        <f t="shared" si="6"/>
        <v>0</v>
      </c>
      <c r="AV33" s="210">
        <f t="shared" si="6"/>
        <v>0</v>
      </c>
      <c r="AW33" s="210">
        <f t="shared" si="6"/>
        <v>0</v>
      </c>
      <c r="AX33" s="210">
        <f t="shared" si="6"/>
        <v>0</v>
      </c>
      <c r="AY33" s="210">
        <f t="shared" si="6"/>
        <v>0</v>
      </c>
      <c r="AZ33" s="210">
        <f t="shared" si="6"/>
        <v>0</v>
      </c>
      <c r="BA33" s="210">
        <f t="shared" si="6"/>
        <v>0</v>
      </c>
      <c r="BB33" s="210">
        <f t="shared" si="6"/>
        <v>0</v>
      </c>
      <c r="BC33" s="210">
        <f t="shared" si="6"/>
        <v>0</v>
      </c>
      <c r="BD33" s="210">
        <f t="shared" si="7"/>
        <v>0</v>
      </c>
      <c r="BE33" s="210">
        <f t="shared" si="7"/>
        <v>0</v>
      </c>
      <c r="BF33" s="210">
        <f t="shared" si="7"/>
        <v>0</v>
      </c>
      <c r="BG33" s="210">
        <f t="shared" si="7"/>
        <v>0</v>
      </c>
      <c r="BH33" s="210">
        <f t="shared" si="7"/>
        <v>0</v>
      </c>
      <c r="BI33" s="210">
        <f t="shared" si="7"/>
        <v>0</v>
      </c>
      <c r="BJ33" s="210">
        <f t="shared" si="7"/>
        <v>0</v>
      </c>
      <c r="BK33" s="210">
        <f t="shared" si="7"/>
        <v>0</v>
      </c>
      <c r="BL33" s="210">
        <f t="shared" si="7"/>
        <v>0</v>
      </c>
      <c r="BM33" s="210">
        <f t="shared" si="7"/>
        <v>0</v>
      </c>
      <c r="BN33" s="210">
        <f t="shared" si="8"/>
        <v>0</v>
      </c>
      <c r="BO33" s="210">
        <f t="shared" si="8"/>
        <v>0</v>
      </c>
      <c r="BP33" s="210">
        <f t="shared" si="8"/>
        <v>0</v>
      </c>
      <c r="BQ33" s="210">
        <f t="shared" si="8"/>
        <v>0</v>
      </c>
      <c r="BR33" s="210">
        <f t="shared" si="8"/>
        <v>0</v>
      </c>
      <c r="BS33" s="210">
        <f t="shared" si="8"/>
        <v>0</v>
      </c>
      <c r="BT33" s="210">
        <f t="shared" si="8"/>
        <v>0</v>
      </c>
      <c r="BU33" s="210">
        <f t="shared" si="8"/>
        <v>0</v>
      </c>
      <c r="BV33" s="210">
        <f t="shared" si="8"/>
        <v>0</v>
      </c>
      <c r="BW33" s="210">
        <f t="shared" si="8"/>
        <v>0</v>
      </c>
      <c r="BX33" s="210">
        <f t="shared" si="9"/>
        <v>0</v>
      </c>
      <c r="BY33" s="210">
        <f t="shared" si="9"/>
        <v>0</v>
      </c>
      <c r="BZ33" s="210">
        <f t="shared" si="9"/>
        <v>0</v>
      </c>
      <c r="CA33" s="210">
        <f t="shared" si="9"/>
        <v>0</v>
      </c>
      <c r="CB33" s="210">
        <f t="shared" si="9"/>
        <v>0</v>
      </c>
      <c r="CC33" s="210">
        <f t="shared" si="9"/>
        <v>0</v>
      </c>
      <c r="CD33" s="210">
        <f t="shared" si="9"/>
        <v>0</v>
      </c>
      <c r="CE33" s="210">
        <f t="shared" si="9"/>
        <v>0</v>
      </c>
      <c r="CF33" s="210">
        <f t="shared" si="9"/>
        <v>0</v>
      </c>
      <c r="CG33" s="210">
        <f t="shared" si="9"/>
        <v>0</v>
      </c>
      <c r="CH33" s="210">
        <f t="shared" si="10"/>
        <v>0</v>
      </c>
      <c r="CI33" s="210">
        <f t="shared" si="10"/>
        <v>0</v>
      </c>
      <c r="CJ33" s="210">
        <f t="shared" si="10"/>
        <v>0</v>
      </c>
      <c r="CK33" s="210">
        <f t="shared" si="10"/>
        <v>0</v>
      </c>
      <c r="CL33" s="210">
        <f t="shared" si="10"/>
        <v>0</v>
      </c>
      <c r="CM33" s="210">
        <f t="shared" si="10"/>
        <v>0</v>
      </c>
      <c r="CN33" s="210">
        <f t="shared" si="10"/>
        <v>0</v>
      </c>
      <c r="CO33" s="210">
        <f t="shared" si="10"/>
        <v>0</v>
      </c>
      <c r="CP33" s="210">
        <f t="shared" si="10"/>
        <v>0</v>
      </c>
      <c r="CQ33" s="210">
        <f t="shared" si="10"/>
        <v>0</v>
      </c>
      <c r="CR33" s="210">
        <f t="shared" si="11"/>
        <v>0</v>
      </c>
      <c r="CS33" s="210">
        <f t="shared" si="11"/>
        <v>0</v>
      </c>
      <c r="CT33" s="210">
        <f t="shared" si="11"/>
        <v>0</v>
      </c>
      <c r="CU33" s="210">
        <f t="shared" si="11"/>
        <v>0</v>
      </c>
      <c r="CV33" s="210">
        <f t="shared" si="11"/>
        <v>0</v>
      </c>
      <c r="CW33" s="210">
        <f t="shared" si="11"/>
        <v>0</v>
      </c>
      <c r="CX33" s="210">
        <f t="shared" si="11"/>
        <v>0</v>
      </c>
      <c r="CY33" s="210">
        <f t="shared" si="11"/>
        <v>0</v>
      </c>
      <c r="CZ33" s="210">
        <f t="shared" si="11"/>
        <v>0</v>
      </c>
      <c r="DA33" s="210">
        <f t="shared" si="11"/>
        <v>0</v>
      </c>
    </row>
    <row r="34" spans="1:105">
      <c r="A34" s="201" t="str">
        <f>Income!A82</f>
        <v>Small business/petty trading</v>
      </c>
      <c r="B34" s="203">
        <f>Income!B82</f>
        <v>1280</v>
      </c>
      <c r="C34" s="203">
        <f>Income!C82</f>
        <v>933.33333333333337</v>
      </c>
      <c r="D34" s="203">
        <f>Income!D82</f>
        <v>0</v>
      </c>
      <c r="E34" s="203">
        <f>Income!E82</f>
        <v>49542.857142857145</v>
      </c>
      <c r="F34" s="210">
        <f t="shared" si="2"/>
        <v>1280</v>
      </c>
      <c r="G34" s="210">
        <f t="shared" si="2"/>
        <v>1280</v>
      </c>
      <c r="H34" s="210">
        <f t="shared" si="2"/>
        <v>1280</v>
      </c>
      <c r="I34" s="210">
        <f t="shared" si="2"/>
        <v>1280</v>
      </c>
      <c r="J34" s="210">
        <f t="shared" si="2"/>
        <v>1280</v>
      </c>
      <c r="K34" s="210">
        <f t="shared" si="2"/>
        <v>1280</v>
      </c>
      <c r="L34" s="210">
        <f t="shared" si="2"/>
        <v>1280</v>
      </c>
      <c r="M34" s="210">
        <f t="shared" si="2"/>
        <v>1280</v>
      </c>
      <c r="N34" s="210">
        <f t="shared" si="2"/>
        <v>1280</v>
      </c>
      <c r="O34" s="210">
        <f t="shared" si="2"/>
        <v>1280</v>
      </c>
      <c r="P34" s="210">
        <f t="shared" si="3"/>
        <v>1280</v>
      </c>
      <c r="Q34" s="210">
        <f t="shared" si="3"/>
        <v>1280</v>
      </c>
      <c r="R34" s="210">
        <f t="shared" si="3"/>
        <v>1280</v>
      </c>
      <c r="S34" s="210">
        <f t="shared" si="3"/>
        <v>1280</v>
      </c>
      <c r="T34" s="210">
        <f t="shared" si="3"/>
        <v>1280</v>
      </c>
      <c r="U34" s="210">
        <f t="shared" si="3"/>
        <v>1280</v>
      </c>
      <c r="V34" s="210">
        <f t="shared" si="3"/>
        <v>1280</v>
      </c>
      <c r="W34" s="210">
        <f t="shared" si="3"/>
        <v>1280</v>
      </c>
      <c r="X34" s="210">
        <f t="shared" si="3"/>
        <v>1280</v>
      </c>
      <c r="Y34" s="210">
        <f t="shared" si="3"/>
        <v>1280</v>
      </c>
      <c r="Z34" s="210">
        <f t="shared" si="4"/>
        <v>1277.6255707762557</v>
      </c>
      <c r="AA34" s="210">
        <f t="shared" si="4"/>
        <v>1268.1278538812785</v>
      </c>
      <c r="AB34" s="210">
        <f t="shared" si="4"/>
        <v>1258.6301369863013</v>
      </c>
      <c r="AC34" s="210">
        <f t="shared" si="4"/>
        <v>1249.1324200913241</v>
      </c>
      <c r="AD34" s="210">
        <f t="shared" si="4"/>
        <v>1239.6347031963471</v>
      </c>
      <c r="AE34" s="210">
        <f t="shared" si="4"/>
        <v>1230.1369863013699</v>
      </c>
      <c r="AF34" s="210">
        <f t="shared" si="4"/>
        <v>1220.6392694063927</v>
      </c>
      <c r="AG34" s="210">
        <f t="shared" si="4"/>
        <v>1211.1415525114155</v>
      </c>
      <c r="AH34" s="210">
        <f t="shared" si="4"/>
        <v>1201.6438356164383</v>
      </c>
      <c r="AI34" s="210">
        <f t="shared" si="4"/>
        <v>1192.1461187214611</v>
      </c>
      <c r="AJ34" s="210">
        <f t="shared" si="5"/>
        <v>1182.6484018264841</v>
      </c>
      <c r="AK34" s="210">
        <f t="shared" si="5"/>
        <v>1173.1506849315069</v>
      </c>
      <c r="AL34" s="210">
        <f t="shared" si="5"/>
        <v>1163.6529680365297</v>
      </c>
      <c r="AM34" s="210">
        <f t="shared" si="5"/>
        <v>1154.1552511415525</v>
      </c>
      <c r="AN34" s="210">
        <f t="shared" si="5"/>
        <v>1144.6575342465753</v>
      </c>
      <c r="AO34" s="210">
        <f t="shared" si="5"/>
        <v>1135.1598173515981</v>
      </c>
      <c r="AP34" s="210">
        <f t="shared" si="5"/>
        <v>1125.6621004566209</v>
      </c>
      <c r="AQ34" s="210">
        <f t="shared" si="5"/>
        <v>1116.1643835616439</v>
      </c>
      <c r="AR34" s="210">
        <f t="shared" si="5"/>
        <v>1106.6666666666667</v>
      </c>
      <c r="AS34" s="210">
        <f t="shared" si="5"/>
        <v>1097.1689497716895</v>
      </c>
      <c r="AT34" s="210">
        <f t="shared" si="6"/>
        <v>1087.6712328767123</v>
      </c>
      <c r="AU34" s="210">
        <f t="shared" si="6"/>
        <v>1078.1735159817351</v>
      </c>
      <c r="AV34" s="210">
        <f t="shared" si="6"/>
        <v>1068.6757990867579</v>
      </c>
      <c r="AW34" s="210">
        <f t="shared" si="6"/>
        <v>1059.178082191781</v>
      </c>
      <c r="AX34" s="210">
        <f t="shared" si="6"/>
        <v>1049.6803652968038</v>
      </c>
      <c r="AY34" s="210">
        <f t="shared" si="6"/>
        <v>1040.1826484018266</v>
      </c>
      <c r="AZ34" s="210">
        <f t="shared" si="6"/>
        <v>1030.6849315068494</v>
      </c>
      <c r="BA34" s="210">
        <f t="shared" si="6"/>
        <v>1021.1872146118722</v>
      </c>
      <c r="BB34" s="210">
        <f t="shared" si="6"/>
        <v>1011.6894977168949</v>
      </c>
      <c r="BC34" s="210">
        <f t="shared" si="6"/>
        <v>1002.1917808219179</v>
      </c>
      <c r="BD34" s="210">
        <f t="shared" si="7"/>
        <v>992.69406392694066</v>
      </c>
      <c r="BE34" s="210">
        <f t="shared" si="7"/>
        <v>983.19634703196357</v>
      </c>
      <c r="BF34" s="210">
        <f t="shared" si="7"/>
        <v>973.69863013698637</v>
      </c>
      <c r="BG34" s="210">
        <f t="shared" si="7"/>
        <v>964.20091324200916</v>
      </c>
      <c r="BH34" s="210">
        <f t="shared" si="7"/>
        <v>954.70319634703196</v>
      </c>
      <c r="BI34" s="210">
        <f t="shared" si="7"/>
        <v>945.20547945205476</v>
      </c>
      <c r="BJ34" s="210">
        <f t="shared" si="7"/>
        <v>935.70776255707756</v>
      </c>
      <c r="BK34" s="210">
        <f t="shared" si="7"/>
        <v>905.33333333333337</v>
      </c>
      <c r="BL34" s="210">
        <f t="shared" si="7"/>
        <v>868</v>
      </c>
      <c r="BM34" s="210">
        <f t="shared" si="7"/>
        <v>830.66666666666674</v>
      </c>
      <c r="BN34" s="210">
        <f t="shared" si="8"/>
        <v>793.33333333333337</v>
      </c>
      <c r="BO34" s="210">
        <f t="shared" si="8"/>
        <v>756</v>
      </c>
      <c r="BP34" s="210">
        <f t="shared" si="8"/>
        <v>718.66666666666674</v>
      </c>
      <c r="BQ34" s="210">
        <f t="shared" si="8"/>
        <v>681.33333333333337</v>
      </c>
      <c r="BR34" s="210">
        <f t="shared" si="8"/>
        <v>644</v>
      </c>
      <c r="BS34" s="210">
        <f t="shared" si="8"/>
        <v>606.66666666666674</v>
      </c>
      <c r="BT34" s="210">
        <f t="shared" si="8"/>
        <v>569.33333333333337</v>
      </c>
      <c r="BU34" s="210">
        <f t="shared" si="8"/>
        <v>532</v>
      </c>
      <c r="BV34" s="210">
        <f t="shared" si="8"/>
        <v>494.66666666666663</v>
      </c>
      <c r="BW34" s="210">
        <f t="shared" si="8"/>
        <v>457.33333333333337</v>
      </c>
      <c r="BX34" s="210">
        <f t="shared" si="9"/>
        <v>420</v>
      </c>
      <c r="BY34" s="210">
        <f t="shared" si="9"/>
        <v>382.66666666666663</v>
      </c>
      <c r="BZ34" s="210">
        <f t="shared" si="9"/>
        <v>345.33333333333337</v>
      </c>
      <c r="CA34" s="210">
        <f t="shared" si="9"/>
        <v>308</v>
      </c>
      <c r="CB34" s="210">
        <f t="shared" si="9"/>
        <v>270.66666666666663</v>
      </c>
      <c r="CC34" s="210">
        <f t="shared" si="9"/>
        <v>233.33333333333337</v>
      </c>
      <c r="CD34" s="210">
        <f t="shared" si="9"/>
        <v>195.99999999999989</v>
      </c>
      <c r="CE34" s="210">
        <f t="shared" si="9"/>
        <v>158.66666666666663</v>
      </c>
      <c r="CF34" s="210">
        <f t="shared" si="9"/>
        <v>121.33333333333337</v>
      </c>
      <c r="CG34" s="210">
        <f t="shared" si="9"/>
        <v>83.999999999999886</v>
      </c>
      <c r="CH34" s="210">
        <f t="shared" si="10"/>
        <v>46.666666666666629</v>
      </c>
      <c r="CI34" s="210">
        <f t="shared" si="10"/>
        <v>9.3333333333333712</v>
      </c>
      <c r="CJ34" s="210">
        <f t="shared" si="10"/>
        <v>2752.3809523809523</v>
      </c>
      <c r="CK34" s="210">
        <f t="shared" si="10"/>
        <v>6422.2222222222226</v>
      </c>
      <c r="CL34" s="210">
        <f t="shared" si="10"/>
        <v>10092.063492063493</v>
      </c>
      <c r="CM34" s="210">
        <f t="shared" si="10"/>
        <v>13761.904761904761</v>
      </c>
      <c r="CN34" s="210">
        <f t="shared" si="10"/>
        <v>17431.746031746032</v>
      </c>
      <c r="CO34" s="210">
        <f t="shared" si="10"/>
        <v>21101.587301587304</v>
      </c>
      <c r="CP34" s="210">
        <f t="shared" si="10"/>
        <v>24771.428571428572</v>
      </c>
      <c r="CQ34" s="210">
        <f t="shared" si="10"/>
        <v>28441.269841269845</v>
      </c>
      <c r="CR34" s="210">
        <f t="shared" si="11"/>
        <v>32111.111111111109</v>
      </c>
      <c r="CS34" s="210">
        <f t="shared" si="11"/>
        <v>35780.952380952382</v>
      </c>
      <c r="CT34" s="210">
        <f t="shared" si="11"/>
        <v>39450.793650793654</v>
      </c>
      <c r="CU34" s="210">
        <f t="shared" si="11"/>
        <v>43120.634920634926</v>
      </c>
      <c r="CV34" s="210">
        <f t="shared" si="11"/>
        <v>46790.476190476198</v>
      </c>
      <c r="CW34" s="210">
        <f t="shared" si="11"/>
        <v>49542.857142857145</v>
      </c>
      <c r="CX34" s="210">
        <f t="shared" si="11"/>
        <v>49542.857142857145</v>
      </c>
      <c r="CY34" s="210">
        <f t="shared" si="11"/>
        <v>49542.857142857145</v>
      </c>
      <c r="CZ34" s="210">
        <f t="shared" si="11"/>
        <v>49542.857142857145</v>
      </c>
      <c r="DA34" s="210">
        <f t="shared" si="11"/>
        <v>49542.857142857145</v>
      </c>
    </row>
    <row r="35" spans="1:105">
      <c r="A35" s="201" t="str">
        <f>Income!A83</f>
        <v>Food transfer - official</v>
      </c>
      <c r="B35" s="203">
        <f>Income!B83</f>
        <v>2066.4008161399674</v>
      </c>
      <c r="C35" s="203">
        <f>Income!C83</f>
        <v>2107.0126482810269</v>
      </c>
      <c r="D35" s="203">
        <f>Income!D83</f>
        <v>1875.2040370549289</v>
      </c>
      <c r="E35" s="203">
        <f>Income!E83</f>
        <v>328.28942826758424</v>
      </c>
      <c r="F35" s="210">
        <f t="shared" si="2"/>
        <v>2066.4008161399674</v>
      </c>
      <c r="G35" s="210">
        <f t="shared" si="2"/>
        <v>2066.4008161399674</v>
      </c>
      <c r="H35" s="210">
        <f t="shared" si="2"/>
        <v>2066.4008161399674</v>
      </c>
      <c r="I35" s="210">
        <f t="shared" si="2"/>
        <v>2066.4008161399674</v>
      </c>
      <c r="J35" s="210">
        <f t="shared" si="2"/>
        <v>2066.4008161399674</v>
      </c>
      <c r="K35" s="210">
        <f t="shared" si="2"/>
        <v>2066.4008161399674</v>
      </c>
      <c r="L35" s="210">
        <f t="shared" si="2"/>
        <v>2066.4008161399674</v>
      </c>
      <c r="M35" s="210">
        <f t="shared" si="2"/>
        <v>2066.4008161399674</v>
      </c>
      <c r="N35" s="210">
        <f t="shared" si="2"/>
        <v>2066.4008161399674</v>
      </c>
      <c r="O35" s="210">
        <f t="shared" si="2"/>
        <v>2066.4008161399674</v>
      </c>
      <c r="P35" s="210">
        <f t="shared" si="3"/>
        <v>2066.4008161399674</v>
      </c>
      <c r="Q35" s="210">
        <f t="shared" si="3"/>
        <v>2066.4008161399674</v>
      </c>
      <c r="R35" s="210">
        <f t="shared" si="3"/>
        <v>2066.4008161399674</v>
      </c>
      <c r="S35" s="210">
        <f t="shared" si="3"/>
        <v>2066.4008161399674</v>
      </c>
      <c r="T35" s="210">
        <f t="shared" si="3"/>
        <v>2066.4008161399674</v>
      </c>
      <c r="U35" s="210">
        <f t="shared" si="3"/>
        <v>2066.4008161399674</v>
      </c>
      <c r="V35" s="210">
        <f t="shared" si="3"/>
        <v>2066.4008161399674</v>
      </c>
      <c r="W35" s="210">
        <f t="shared" si="3"/>
        <v>2066.4008161399674</v>
      </c>
      <c r="X35" s="210">
        <f t="shared" si="3"/>
        <v>2066.4008161399674</v>
      </c>
      <c r="Y35" s="210">
        <f t="shared" si="3"/>
        <v>2066.4008161399674</v>
      </c>
      <c r="Z35" s="210">
        <f t="shared" si="4"/>
        <v>2066.6789793738103</v>
      </c>
      <c r="AA35" s="210">
        <f t="shared" si="4"/>
        <v>2067.7916323091818</v>
      </c>
      <c r="AB35" s="210">
        <f t="shared" si="4"/>
        <v>2068.9042852445532</v>
      </c>
      <c r="AC35" s="210">
        <f t="shared" si="4"/>
        <v>2070.0169381799246</v>
      </c>
      <c r="AD35" s="210">
        <f t="shared" si="4"/>
        <v>2071.1295911152961</v>
      </c>
      <c r="AE35" s="210">
        <f t="shared" si="4"/>
        <v>2072.242244050668</v>
      </c>
      <c r="AF35" s="210">
        <f t="shared" si="4"/>
        <v>2073.3548969860394</v>
      </c>
      <c r="AG35" s="210">
        <f t="shared" si="4"/>
        <v>2074.4675499214109</v>
      </c>
      <c r="AH35" s="210">
        <f t="shared" si="4"/>
        <v>2075.5802028567823</v>
      </c>
      <c r="AI35" s="210">
        <f t="shared" si="4"/>
        <v>2076.6928557921538</v>
      </c>
      <c r="AJ35" s="210">
        <f t="shared" si="5"/>
        <v>2077.8055087275252</v>
      </c>
      <c r="AK35" s="210">
        <f t="shared" si="5"/>
        <v>2078.9181616628966</v>
      </c>
      <c r="AL35" s="210">
        <f t="shared" si="5"/>
        <v>2080.0308145982681</v>
      </c>
      <c r="AM35" s="210">
        <f t="shared" si="5"/>
        <v>2081.1434675336395</v>
      </c>
      <c r="AN35" s="210">
        <f t="shared" si="5"/>
        <v>2082.2561204690114</v>
      </c>
      <c r="AO35" s="210">
        <f t="shared" si="5"/>
        <v>2083.3687734043829</v>
      </c>
      <c r="AP35" s="210">
        <f t="shared" si="5"/>
        <v>2084.4814263397543</v>
      </c>
      <c r="AQ35" s="210">
        <f t="shared" si="5"/>
        <v>2085.5940792751258</v>
      </c>
      <c r="AR35" s="210">
        <f t="shared" si="5"/>
        <v>2086.7067322104972</v>
      </c>
      <c r="AS35" s="210">
        <f t="shared" si="5"/>
        <v>2087.8193851458686</v>
      </c>
      <c r="AT35" s="210">
        <f t="shared" si="6"/>
        <v>2088.9320380812401</v>
      </c>
      <c r="AU35" s="210">
        <f t="shared" si="6"/>
        <v>2090.0446910166115</v>
      </c>
      <c r="AV35" s="210">
        <f t="shared" si="6"/>
        <v>2091.157343951983</v>
      </c>
      <c r="AW35" s="210">
        <f t="shared" si="6"/>
        <v>2092.2699968873549</v>
      </c>
      <c r="AX35" s="210">
        <f t="shared" si="6"/>
        <v>2093.3826498227263</v>
      </c>
      <c r="AY35" s="210">
        <f t="shared" si="6"/>
        <v>2094.4953027580978</v>
      </c>
      <c r="AZ35" s="210">
        <f t="shared" si="6"/>
        <v>2095.6079556934692</v>
      </c>
      <c r="BA35" s="210">
        <f t="shared" si="6"/>
        <v>2096.7206086288406</v>
      </c>
      <c r="BB35" s="210">
        <f t="shared" si="6"/>
        <v>2097.8332615642121</v>
      </c>
      <c r="BC35" s="210">
        <f t="shared" si="6"/>
        <v>2098.9459144995835</v>
      </c>
      <c r="BD35" s="210">
        <f t="shared" si="7"/>
        <v>2100.058567434955</v>
      </c>
      <c r="BE35" s="210">
        <f t="shared" si="7"/>
        <v>2101.1712203703264</v>
      </c>
      <c r="BF35" s="210">
        <f t="shared" si="7"/>
        <v>2102.2838733056983</v>
      </c>
      <c r="BG35" s="210">
        <f t="shared" si="7"/>
        <v>2103.3965262410698</v>
      </c>
      <c r="BH35" s="210">
        <f t="shared" si="7"/>
        <v>2104.5091791764412</v>
      </c>
      <c r="BI35" s="210">
        <f t="shared" si="7"/>
        <v>2105.6218321118126</v>
      </c>
      <c r="BJ35" s="210">
        <f t="shared" si="7"/>
        <v>2106.7344850471841</v>
      </c>
      <c r="BK35" s="210">
        <f t="shared" si="7"/>
        <v>2100.058389944244</v>
      </c>
      <c r="BL35" s="210">
        <f t="shared" si="7"/>
        <v>2090.7860454952001</v>
      </c>
      <c r="BM35" s="210">
        <f t="shared" si="7"/>
        <v>2081.5137010461563</v>
      </c>
      <c r="BN35" s="210">
        <f t="shared" si="8"/>
        <v>2072.2413565971124</v>
      </c>
      <c r="BO35" s="210">
        <f t="shared" si="8"/>
        <v>2062.9690121480685</v>
      </c>
      <c r="BP35" s="210">
        <f t="shared" si="8"/>
        <v>2053.6966676990246</v>
      </c>
      <c r="BQ35" s="210">
        <f t="shared" si="8"/>
        <v>2044.4243232499805</v>
      </c>
      <c r="BR35" s="210">
        <f t="shared" si="8"/>
        <v>2035.1519788009366</v>
      </c>
      <c r="BS35" s="210">
        <f t="shared" si="8"/>
        <v>2025.8796343518927</v>
      </c>
      <c r="BT35" s="210">
        <f t="shared" si="8"/>
        <v>2016.6072899028486</v>
      </c>
      <c r="BU35" s="210">
        <f t="shared" si="8"/>
        <v>2007.3349454538047</v>
      </c>
      <c r="BV35" s="210">
        <f t="shared" si="8"/>
        <v>1998.0626010047608</v>
      </c>
      <c r="BW35" s="210">
        <f t="shared" si="8"/>
        <v>1988.790256555717</v>
      </c>
      <c r="BX35" s="210">
        <f t="shared" si="9"/>
        <v>1979.5179121066731</v>
      </c>
      <c r="BY35" s="210">
        <f t="shared" si="9"/>
        <v>1970.2455676576292</v>
      </c>
      <c r="BZ35" s="210">
        <f t="shared" si="9"/>
        <v>1960.9732232085853</v>
      </c>
      <c r="CA35" s="210">
        <f t="shared" si="9"/>
        <v>1951.7008787595412</v>
      </c>
      <c r="CB35" s="210">
        <f t="shared" si="9"/>
        <v>1942.4285343104973</v>
      </c>
      <c r="CC35" s="210">
        <f t="shared" si="9"/>
        <v>1933.1561898614534</v>
      </c>
      <c r="CD35" s="210">
        <f t="shared" si="9"/>
        <v>1923.8838454124095</v>
      </c>
      <c r="CE35" s="210">
        <f t="shared" si="9"/>
        <v>1914.6115009633656</v>
      </c>
      <c r="CF35" s="210">
        <f t="shared" si="9"/>
        <v>1905.3391565143215</v>
      </c>
      <c r="CG35" s="210">
        <f t="shared" si="9"/>
        <v>1896.0668120652776</v>
      </c>
      <c r="CH35" s="210">
        <f t="shared" si="10"/>
        <v>1886.7944676162338</v>
      </c>
      <c r="CI35" s="210">
        <f t="shared" si="10"/>
        <v>1877.5221231671899</v>
      </c>
      <c r="CJ35" s="210">
        <f t="shared" si="10"/>
        <v>1789.2643365667432</v>
      </c>
      <c r="CK35" s="210">
        <f t="shared" si="10"/>
        <v>1674.678069249162</v>
      </c>
      <c r="CL35" s="210">
        <f t="shared" si="10"/>
        <v>1560.0918019315809</v>
      </c>
      <c r="CM35" s="210">
        <f t="shared" si="10"/>
        <v>1445.5055346139998</v>
      </c>
      <c r="CN35" s="210">
        <f t="shared" si="10"/>
        <v>1330.9192672964186</v>
      </c>
      <c r="CO35" s="210">
        <f t="shared" si="10"/>
        <v>1216.3329999788375</v>
      </c>
      <c r="CP35" s="210">
        <f t="shared" si="10"/>
        <v>1101.7467326612566</v>
      </c>
      <c r="CQ35" s="210">
        <f t="shared" si="10"/>
        <v>987.16046534367558</v>
      </c>
      <c r="CR35" s="210">
        <f t="shared" si="11"/>
        <v>872.57419802609445</v>
      </c>
      <c r="CS35" s="210">
        <f t="shared" si="11"/>
        <v>757.9879307085132</v>
      </c>
      <c r="CT35" s="210">
        <f t="shared" si="11"/>
        <v>643.4016633909323</v>
      </c>
      <c r="CU35" s="210">
        <f t="shared" si="11"/>
        <v>528.81539607335117</v>
      </c>
      <c r="CV35" s="210">
        <f t="shared" si="11"/>
        <v>414.22912875577003</v>
      </c>
      <c r="CW35" s="210">
        <f t="shared" si="11"/>
        <v>328.28942826758424</v>
      </c>
      <c r="CX35" s="210">
        <f t="shared" si="11"/>
        <v>328.28942826758424</v>
      </c>
      <c r="CY35" s="210">
        <f t="shared" si="11"/>
        <v>328.28942826758424</v>
      </c>
      <c r="CZ35" s="210">
        <f t="shared" si="11"/>
        <v>328.28942826758424</v>
      </c>
      <c r="DA35" s="210">
        <f t="shared" si="11"/>
        <v>328.28942826758424</v>
      </c>
    </row>
    <row r="36" spans="1:105">
      <c r="A36" s="201" t="str">
        <f>Income!A85</f>
        <v>Cash transfer - official</v>
      </c>
      <c r="B36" s="203">
        <f>Income!B85</f>
        <v>19168</v>
      </c>
      <c r="C36" s="203">
        <f>Income!C85</f>
        <v>25414</v>
      </c>
      <c r="D36" s="203">
        <f>Income!D85</f>
        <v>7593.142857142856</v>
      </c>
      <c r="E36" s="203">
        <f>Income!E85</f>
        <v>9154.2857142857138</v>
      </c>
      <c r="F36" s="210">
        <f t="shared" si="2"/>
        <v>19168</v>
      </c>
      <c r="G36" s="210">
        <f t="shared" si="2"/>
        <v>19168</v>
      </c>
      <c r="H36" s="210">
        <f t="shared" si="2"/>
        <v>19168</v>
      </c>
      <c r="I36" s="210">
        <f t="shared" si="2"/>
        <v>19168</v>
      </c>
      <c r="J36" s="210">
        <f t="shared" si="2"/>
        <v>19168</v>
      </c>
      <c r="K36" s="210">
        <f t="shared" si="2"/>
        <v>19168</v>
      </c>
      <c r="L36" s="210">
        <f t="shared" si="2"/>
        <v>19168</v>
      </c>
      <c r="M36" s="210">
        <f t="shared" si="2"/>
        <v>19168</v>
      </c>
      <c r="N36" s="210">
        <f t="shared" si="2"/>
        <v>19168</v>
      </c>
      <c r="O36" s="210">
        <f t="shared" si="2"/>
        <v>19168</v>
      </c>
      <c r="P36" s="210">
        <f t="shared" si="2"/>
        <v>19168</v>
      </c>
      <c r="Q36" s="210">
        <f t="shared" si="2"/>
        <v>19168</v>
      </c>
      <c r="R36" s="210">
        <f t="shared" si="2"/>
        <v>19168</v>
      </c>
      <c r="S36" s="210">
        <f t="shared" si="2"/>
        <v>19168</v>
      </c>
      <c r="T36" s="210">
        <f t="shared" si="2"/>
        <v>19168</v>
      </c>
      <c r="U36" s="210">
        <f t="shared" si="2"/>
        <v>19168</v>
      </c>
      <c r="V36" s="210">
        <f t="shared" si="3"/>
        <v>19168</v>
      </c>
      <c r="W36" s="210">
        <f t="shared" si="3"/>
        <v>19168</v>
      </c>
      <c r="X36" s="210">
        <f t="shared" si="3"/>
        <v>19168</v>
      </c>
      <c r="Y36" s="210">
        <f t="shared" si="3"/>
        <v>19168</v>
      </c>
      <c r="Z36" s="210">
        <f t="shared" si="3"/>
        <v>19210.780821917808</v>
      </c>
      <c r="AA36" s="210">
        <f t="shared" si="3"/>
        <v>19381.904109589042</v>
      </c>
      <c r="AB36" s="210">
        <f t="shared" si="3"/>
        <v>19553.027397260274</v>
      </c>
      <c r="AC36" s="210">
        <f t="shared" si="3"/>
        <v>19724.150684931508</v>
      </c>
      <c r="AD36" s="210">
        <f t="shared" si="3"/>
        <v>19895.273972602739</v>
      </c>
      <c r="AE36" s="210">
        <f t="shared" si="3"/>
        <v>20066.397260273974</v>
      </c>
      <c r="AF36" s="210">
        <f t="shared" si="4"/>
        <v>20237.520547945205</v>
      </c>
      <c r="AG36" s="210">
        <f t="shared" si="4"/>
        <v>20408.64383561644</v>
      </c>
      <c r="AH36" s="210">
        <f t="shared" si="4"/>
        <v>20579.767123287671</v>
      </c>
      <c r="AI36" s="210">
        <f t="shared" si="4"/>
        <v>20750.890410958906</v>
      </c>
      <c r="AJ36" s="210">
        <f t="shared" si="4"/>
        <v>20922.013698630137</v>
      </c>
      <c r="AK36" s="210">
        <f t="shared" si="4"/>
        <v>21093.136986301372</v>
      </c>
      <c r="AL36" s="210">
        <f t="shared" si="4"/>
        <v>21264.260273972603</v>
      </c>
      <c r="AM36" s="210">
        <f t="shared" si="4"/>
        <v>21435.383561643837</v>
      </c>
      <c r="AN36" s="210">
        <f t="shared" si="4"/>
        <v>21606.506849315068</v>
      </c>
      <c r="AO36" s="210">
        <f t="shared" si="4"/>
        <v>21777.630136986299</v>
      </c>
      <c r="AP36" s="210">
        <f t="shared" si="5"/>
        <v>21948.753424657534</v>
      </c>
      <c r="AQ36" s="210">
        <f t="shared" si="5"/>
        <v>22119.876712328769</v>
      </c>
      <c r="AR36" s="210">
        <f t="shared" si="5"/>
        <v>22291</v>
      </c>
      <c r="AS36" s="210">
        <f t="shared" si="5"/>
        <v>22462.123287671231</v>
      </c>
      <c r="AT36" s="210">
        <f t="shared" si="5"/>
        <v>22633.246575342466</v>
      </c>
      <c r="AU36" s="210">
        <f t="shared" si="5"/>
        <v>22804.369863013701</v>
      </c>
      <c r="AV36" s="210">
        <f t="shared" si="5"/>
        <v>22975.493150684932</v>
      </c>
      <c r="AW36" s="210">
        <f t="shared" si="5"/>
        <v>23146.616438356163</v>
      </c>
      <c r="AX36" s="210">
        <f t="shared" si="5"/>
        <v>23317.739726027397</v>
      </c>
      <c r="AY36" s="210">
        <f t="shared" si="5"/>
        <v>23488.863013698632</v>
      </c>
      <c r="AZ36" s="210">
        <f t="shared" si="6"/>
        <v>23659.986301369863</v>
      </c>
      <c r="BA36" s="210">
        <f t="shared" si="6"/>
        <v>23831.109589041094</v>
      </c>
      <c r="BB36" s="210">
        <f t="shared" si="6"/>
        <v>24002.232876712329</v>
      </c>
      <c r="BC36" s="210">
        <f t="shared" si="6"/>
        <v>24173.356164383564</v>
      </c>
      <c r="BD36" s="210">
        <f t="shared" si="6"/>
        <v>24344.479452054795</v>
      </c>
      <c r="BE36" s="210">
        <f t="shared" si="6"/>
        <v>24515.602739726026</v>
      </c>
      <c r="BF36" s="210">
        <f t="shared" si="6"/>
        <v>24686.726027397261</v>
      </c>
      <c r="BG36" s="210">
        <f t="shared" si="6"/>
        <v>24857.849315068495</v>
      </c>
      <c r="BH36" s="210">
        <f t="shared" si="6"/>
        <v>25028.972602739726</v>
      </c>
      <c r="BI36" s="210">
        <f t="shared" si="6"/>
        <v>25200.095890410958</v>
      </c>
      <c r="BJ36" s="210">
        <f t="shared" si="7"/>
        <v>25371.219178082192</v>
      </c>
      <c r="BK36" s="210">
        <f t="shared" si="7"/>
        <v>24879.374285714286</v>
      </c>
      <c r="BL36" s="210">
        <f t="shared" si="7"/>
        <v>24166.54</v>
      </c>
      <c r="BM36" s="210">
        <f t="shared" si="7"/>
        <v>23453.705714285716</v>
      </c>
      <c r="BN36" s="210">
        <f t="shared" si="7"/>
        <v>22740.87142857143</v>
      </c>
      <c r="BO36" s="210">
        <f t="shared" si="7"/>
        <v>22028.037142857142</v>
      </c>
      <c r="BP36" s="210">
        <f t="shared" si="7"/>
        <v>21315.202857142856</v>
      </c>
      <c r="BQ36" s="210">
        <f t="shared" si="7"/>
        <v>20602.368571428571</v>
      </c>
      <c r="BR36" s="210">
        <f t="shared" si="7"/>
        <v>19889.534285714286</v>
      </c>
      <c r="BS36" s="210">
        <f t="shared" si="7"/>
        <v>19176.699999999997</v>
      </c>
      <c r="BT36" s="210">
        <f t="shared" si="8"/>
        <v>18463.865714285712</v>
      </c>
      <c r="BU36" s="210">
        <f t="shared" si="8"/>
        <v>17751.031428571427</v>
      </c>
      <c r="BV36" s="210">
        <f t="shared" si="8"/>
        <v>17038.197142857141</v>
      </c>
      <c r="BW36" s="210">
        <f t="shared" si="8"/>
        <v>16325.362857142856</v>
      </c>
      <c r="BX36" s="210">
        <f t="shared" si="8"/>
        <v>15612.528571428571</v>
      </c>
      <c r="BY36" s="210">
        <f t="shared" si="8"/>
        <v>14899.694285714284</v>
      </c>
      <c r="BZ36" s="210">
        <f t="shared" si="8"/>
        <v>14186.859999999997</v>
      </c>
      <c r="CA36" s="210">
        <f t="shared" si="8"/>
        <v>13474.025714285714</v>
      </c>
      <c r="CB36" s="210">
        <f t="shared" si="8"/>
        <v>12761.191428571427</v>
      </c>
      <c r="CC36" s="210">
        <f t="shared" si="8"/>
        <v>12048.357142857141</v>
      </c>
      <c r="CD36" s="210">
        <f t="shared" si="9"/>
        <v>11335.522857142854</v>
      </c>
      <c r="CE36" s="210">
        <f t="shared" si="9"/>
        <v>10622.688571428571</v>
      </c>
      <c r="CF36" s="210">
        <f t="shared" si="9"/>
        <v>9909.8542857142838</v>
      </c>
      <c r="CG36" s="210">
        <f t="shared" si="9"/>
        <v>9197.0199999999968</v>
      </c>
      <c r="CH36" s="210">
        <f t="shared" si="9"/>
        <v>8484.1857142857116</v>
      </c>
      <c r="CI36" s="210">
        <f t="shared" si="9"/>
        <v>7771.3514285714264</v>
      </c>
      <c r="CJ36" s="210">
        <f t="shared" si="9"/>
        <v>7679.873015873015</v>
      </c>
      <c r="CK36" s="210">
        <f t="shared" si="9"/>
        <v>7795.5132275132264</v>
      </c>
      <c r="CL36" s="210">
        <f t="shared" si="9"/>
        <v>7911.1534391534378</v>
      </c>
      <c r="CM36" s="210">
        <f t="shared" si="9"/>
        <v>8026.7936507936502</v>
      </c>
      <c r="CN36" s="210">
        <f t="shared" si="10"/>
        <v>8142.4338624338616</v>
      </c>
      <c r="CO36" s="210">
        <f t="shared" si="10"/>
        <v>8258.074074074073</v>
      </c>
      <c r="CP36" s="210">
        <f t="shared" si="10"/>
        <v>8373.7142857142844</v>
      </c>
      <c r="CQ36" s="210">
        <f t="shared" si="10"/>
        <v>8489.3544973544958</v>
      </c>
      <c r="CR36" s="210">
        <f t="shared" si="10"/>
        <v>8604.9947089947091</v>
      </c>
      <c r="CS36" s="210">
        <f t="shared" si="10"/>
        <v>8720.6349206349205</v>
      </c>
      <c r="CT36" s="210">
        <f t="shared" si="10"/>
        <v>8836.2751322751319</v>
      </c>
      <c r="CU36" s="210">
        <f t="shared" si="10"/>
        <v>8951.9153439153433</v>
      </c>
      <c r="CV36" s="210">
        <f t="shared" si="10"/>
        <v>9067.5555555555547</v>
      </c>
      <c r="CW36" s="210">
        <f t="shared" si="10"/>
        <v>9154.2857142857138</v>
      </c>
      <c r="CX36" s="210">
        <f t="shared" si="11"/>
        <v>9154.2857142857138</v>
      </c>
      <c r="CY36" s="210">
        <f t="shared" si="11"/>
        <v>9154.2857142857138</v>
      </c>
      <c r="CZ36" s="210">
        <f t="shared" si="11"/>
        <v>9154.2857142857138</v>
      </c>
      <c r="DA36" s="210">
        <f t="shared" si="11"/>
        <v>9154.2857142857138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283.33333333333331</v>
      </c>
      <c r="D37" s="203">
        <f>Income!D86</f>
        <v>5085.7142857142853</v>
      </c>
      <c r="E37" s="203">
        <f>Income!E86</f>
        <v>18651.428571428572</v>
      </c>
      <c r="F37" s="210">
        <f t="shared" si="2"/>
        <v>0</v>
      </c>
      <c r="G37" s="210">
        <f t="shared" si="2"/>
        <v>0</v>
      </c>
      <c r="H37" s="210">
        <f t="shared" si="2"/>
        <v>0</v>
      </c>
      <c r="I37" s="210">
        <f t="shared" si="2"/>
        <v>0</v>
      </c>
      <c r="J37" s="210">
        <f t="shared" si="2"/>
        <v>0</v>
      </c>
      <c r="K37" s="210">
        <f t="shared" si="2"/>
        <v>0</v>
      </c>
      <c r="L37" s="210">
        <f t="shared" si="2"/>
        <v>0</v>
      </c>
      <c r="M37" s="210">
        <f t="shared" si="2"/>
        <v>0</v>
      </c>
      <c r="N37" s="210">
        <f t="shared" si="2"/>
        <v>0</v>
      </c>
      <c r="O37" s="210">
        <f t="shared" si="2"/>
        <v>0</v>
      </c>
      <c r="P37" s="210">
        <f t="shared" si="3"/>
        <v>0</v>
      </c>
      <c r="Q37" s="210">
        <f t="shared" si="3"/>
        <v>0</v>
      </c>
      <c r="R37" s="210">
        <f t="shared" si="3"/>
        <v>0</v>
      </c>
      <c r="S37" s="210">
        <f t="shared" si="3"/>
        <v>0</v>
      </c>
      <c r="T37" s="210">
        <f t="shared" si="3"/>
        <v>0</v>
      </c>
      <c r="U37" s="210">
        <f t="shared" si="3"/>
        <v>0</v>
      </c>
      <c r="V37" s="210">
        <f t="shared" si="3"/>
        <v>0</v>
      </c>
      <c r="W37" s="210">
        <f t="shared" si="3"/>
        <v>0</v>
      </c>
      <c r="X37" s="210">
        <f t="shared" si="3"/>
        <v>0</v>
      </c>
      <c r="Y37" s="210">
        <f t="shared" si="3"/>
        <v>0</v>
      </c>
      <c r="Z37" s="210">
        <f t="shared" si="4"/>
        <v>1.9406392694063925</v>
      </c>
      <c r="AA37" s="210">
        <f t="shared" si="4"/>
        <v>9.7031963470319624</v>
      </c>
      <c r="AB37" s="210">
        <f t="shared" si="4"/>
        <v>17.465753424657535</v>
      </c>
      <c r="AC37" s="210">
        <f t="shared" si="4"/>
        <v>25.228310502283104</v>
      </c>
      <c r="AD37" s="210">
        <f t="shared" si="4"/>
        <v>32.990867579908674</v>
      </c>
      <c r="AE37" s="210">
        <f t="shared" si="4"/>
        <v>40.753424657534246</v>
      </c>
      <c r="AF37" s="210">
        <f t="shared" si="4"/>
        <v>48.515981735159812</v>
      </c>
      <c r="AG37" s="210">
        <f t="shared" si="4"/>
        <v>56.278538812785385</v>
      </c>
      <c r="AH37" s="210">
        <f t="shared" si="4"/>
        <v>64.041095890410958</v>
      </c>
      <c r="AI37" s="210">
        <f t="shared" si="4"/>
        <v>71.803652968036516</v>
      </c>
      <c r="AJ37" s="210">
        <f t="shared" si="5"/>
        <v>79.566210045662103</v>
      </c>
      <c r="AK37" s="210">
        <f t="shared" si="5"/>
        <v>87.328767123287676</v>
      </c>
      <c r="AL37" s="210">
        <f t="shared" si="5"/>
        <v>95.091324200913235</v>
      </c>
      <c r="AM37" s="210">
        <f t="shared" si="5"/>
        <v>102.85388127853881</v>
      </c>
      <c r="AN37" s="210">
        <f t="shared" si="5"/>
        <v>110.61643835616437</v>
      </c>
      <c r="AO37" s="210">
        <f t="shared" si="5"/>
        <v>118.37899543378995</v>
      </c>
      <c r="AP37" s="210">
        <f t="shared" si="5"/>
        <v>126.14155251141551</v>
      </c>
      <c r="AQ37" s="210">
        <f t="shared" si="5"/>
        <v>133.9041095890411</v>
      </c>
      <c r="AR37" s="210">
        <f t="shared" si="5"/>
        <v>141.66666666666666</v>
      </c>
      <c r="AS37" s="210">
        <f t="shared" si="5"/>
        <v>149.42922374429222</v>
      </c>
      <c r="AT37" s="210">
        <f t="shared" si="6"/>
        <v>157.1917808219178</v>
      </c>
      <c r="AU37" s="210">
        <f t="shared" si="6"/>
        <v>164.95433789954336</v>
      </c>
      <c r="AV37" s="210">
        <f t="shared" si="6"/>
        <v>172.71689497716892</v>
      </c>
      <c r="AW37" s="210">
        <f t="shared" si="6"/>
        <v>180.47945205479451</v>
      </c>
      <c r="AX37" s="210">
        <f t="shared" si="6"/>
        <v>188.24200913242009</v>
      </c>
      <c r="AY37" s="210">
        <f t="shared" si="6"/>
        <v>196.00456621004565</v>
      </c>
      <c r="AZ37" s="210">
        <f t="shared" si="6"/>
        <v>203.76712328767121</v>
      </c>
      <c r="BA37" s="210">
        <f t="shared" si="6"/>
        <v>211.5296803652968</v>
      </c>
      <c r="BB37" s="210">
        <f t="shared" si="6"/>
        <v>219.29223744292236</v>
      </c>
      <c r="BC37" s="210">
        <f t="shared" si="6"/>
        <v>227.05479452054794</v>
      </c>
      <c r="BD37" s="210">
        <f t="shared" si="7"/>
        <v>234.81735159817347</v>
      </c>
      <c r="BE37" s="210">
        <f t="shared" si="7"/>
        <v>242.57990867579906</v>
      </c>
      <c r="BF37" s="210">
        <f t="shared" si="7"/>
        <v>250.34246575342465</v>
      </c>
      <c r="BG37" s="210">
        <f t="shared" si="7"/>
        <v>258.10502283105018</v>
      </c>
      <c r="BH37" s="210">
        <f t="shared" si="7"/>
        <v>265.86757990867579</v>
      </c>
      <c r="BI37" s="210">
        <f t="shared" si="7"/>
        <v>273.63013698630135</v>
      </c>
      <c r="BJ37" s="210">
        <f t="shared" si="7"/>
        <v>281.39269406392691</v>
      </c>
      <c r="BK37" s="210">
        <f t="shared" si="7"/>
        <v>427.40476190476187</v>
      </c>
      <c r="BL37" s="210">
        <f t="shared" si="7"/>
        <v>619.5</v>
      </c>
      <c r="BM37" s="210">
        <f t="shared" si="7"/>
        <v>811.59523809523807</v>
      </c>
      <c r="BN37" s="210">
        <f t="shared" si="8"/>
        <v>1003.6904761904761</v>
      </c>
      <c r="BO37" s="210">
        <f t="shared" si="8"/>
        <v>1195.7857142857142</v>
      </c>
      <c r="BP37" s="210">
        <f t="shared" si="8"/>
        <v>1387.8809523809523</v>
      </c>
      <c r="BQ37" s="210">
        <f t="shared" si="8"/>
        <v>1579.9761904761904</v>
      </c>
      <c r="BR37" s="210">
        <f t="shared" si="8"/>
        <v>1772.0714285714284</v>
      </c>
      <c r="BS37" s="210">
        <f t="shared" si="8"/>
        <v>1964.1666666666667</v>
      </c>
      <c r="BT37" s="210">
        <f t="shared" si="8"/>
        <v>2156.2619047619046</v>
      </c>
      <c r="BU37" s="210">
        <f t="shared" si="8"/>
        <v>2348.3571428571431</v>
      </c>
      <c r="BV37" s="210">
        <f t="shared" si="8"/>
        <v>2540.4523809523812</v>
      </c>
      <c r="BW37" s="210">
        <f t="shared" si="8"/>
        <v>2732.5476190476193</v>
      </c>
      <c r="BX37" s="210">
        <f t="shared" si="9"/>
        <v>2924.6428571428573</v>
      </c>
      <c r="BY37" s="210">
        <f t="shared" si="9"/>
        <v>3116.7380952380954</v>
      </c>
      <c r="BZ37" s="210">
        <f t="shared" si="9"/>
        <v>3308.8333333333335</v>
      </c>
      <c r="CA37" s="210">
        <f t="shared" si="9"/>
        <v>3500.9285714285716</v>
      </c>
      <c r="CB37" s="210">
        <f t="shared" si="9"/>
        <v>3693.0238095238096</v>
      </c>
      <c r="CC37" s="210">
        <f t="shared" si="9"/>
        <v>3885.1190476190477</v>
      </c>
      <c r="CD37" s="210">
        <f t="shared" si="9"/>
        <v>4077.2142857142858</v>
      </c>
      <c r="CE37" s="210">
        <f t="shared" si="9"/>
        <v>4269.3095238095239</v>
      </c>
      <c r="CF37" s="210">
        <f t="shared" si="9"/>
        <v>4461.4047619047615</v>
      </c>
      <c r="CG37" s="210">
        <f t="shared" si="9"/>
        <v>4653.5</v>
      </c>
      <c r="CH37" s="210">
        <f t="shared" si="10"/>
        <v>4845.5952380952376</v>
      </c>
      <c r="CI37" s="210">
        <f t="shared" si="10"/>
        <v>5037.6904761904752</v>
      </c>
      <c r="CJ37" s="210">
        <f t="shared" si="10"/>
        <v>5839.3650793650786</v>
      </c>
      <c r="CK37" s="210">
        <f t="shared" si="10"/>
        <v>6844.2328042328036</v>
      </c>
      <c r="CL37" s="210">
        <f t="shared" si="10"/>
        <v>7849.1005291005295</v>
      </c>
      <c r="CM37" s="210">
        <f t="shared" si="10"/>
        <v>8853.9682539682544</v>
      </c>
      <c r="CN37" s="210">
        <f t="shared" si="10"/>
        <v>9858.8359788359776</v>
      </c>
      <c r="CO37" s="210">
        <f t="shared" si="10"/>
        <v>10863.703703703704</v>
      </c>
      <c r="CP37" s="210">
        <f t="shared" si="10"/>
        <v>11868.571428571428</v>
      </c>
      <c r="CQ37" s="210">
        <f t="shared" si="10"/>
        <v>12873.439153439154</v>
      </c>
      <c r="CR37" s="210">
        <f t="shared" si="11"/>
        <v>13878.306878306877</v>
      </c>
      <c r="CS37" s="210">
        <f t="shared" si="11"/>
        <v>14883.174603174604</v>
      </c>
      <c r="CT37" s="210">
        <f t="shared" si="11"/>
        <v>15888.042328042327</v>
      </c>
      <c r="CU37" s="210">
        <f t="shared" si="11"/>
        <v>16892.910052910054</v>
      </c>
      <c r="CV37" s="210">
        <f t="shared" si="11"/>
        <v>17897.777777777777</v>
      </c>
      <c r="CW37" s="210">
        <f t="shared" si="11"/>
        <v>18651.428571428572</v>
      </c>
      <c r="CX37" s="210">
        <f t="shared" si="11"/>
        <v>18651.428571428572</v>
      </c>
      <c r="CY37" s="210">
        <f t="shared" si="11"/>
        <v>18651.428571428572</v>
      </c>
      <c r="CZ37" s="210">
        <f t="shared" si="11"/>
        <v>18651.428571428572</v>
      </c>
      <c r="DA37" s="210">
        <f t="shared" si="11"/>
        <v>18651.428571428572</v>
      </c>
    </row>
    <row r="38" spans="1:105">
      <c r="A38" s="201" t="str">
        <f>Income!A88</f>
        <v>TOTAL</v>
      </c>
      <c r="B38" s="203">
        <f>Income!B88</f>
        <v>35231.071703929134</v>
      </c>
      <c r="C38" s="203">
        <f>Income!C88</f>
        <v>51976.264117000741</v>
      </c>
      <c r="D38" s="203">
        <f>Income!D88</f>
        <v>117406.32837469099</v>
      </c>
      <c r="E38" s="203">
        <f>Income!E88</f>
        <v>249858.5594646704</v>
      </c>
      <c r="F38" s="204">
        <f t="shared" ref="F38:AK38" si="12">SUM(F25:F37)</f>
        <v>31151.071703929138</v>
      </c>
      <c r="G38" s="204">
        <f t="shared" si="12"/>
        <v>31151.071703929138</v>
      </c>
      <c r="H38" s="204">
        <f t="shared" si="12"/>
        <v>31151.071703929138</v>
      </c>
      <c r="I38" s="204">
        <f t="shared" si="12"/>
        <v>31151.071703929138</v>
      </c>
      <c r="J38" s="204">
        <f t="shared" si="12"/>
        <v>31151.071703929138</v>
      </c>
      <c r="K38" s="204">
        <f t="shared" si="12"/>
        <v>31151.071703929138</v>
      </c>
      <c r="L38" s="204">
        <f t="shared" si="12"/>
        <v>31151.071703929138</v>
      </c>
      <c r="M38" s="204">
        <f t="shared" si="12"/>
        <v>31151.071703929138</v>
      </c>
      <c r="N38" s="204">
        <f t="shared" si="12"/>
        <v>31151.071703929138</v>
      </c>
      <c r="O38" s="204">
        <f t="shared" si="12"/>
        <v>31151.071703929138</v>
      </c>
      <c r="P38" s="204">
        <f t="shared" si="12"/>
        <v>31151.071703929138</v>
      </c>
      <c r="Q38" s="204">
        <f t="shared" si="12"/>
        <v>31151.071703929138</v>
      </c>
      <c r="R38" s="204">
        <f t="shared" si="12"/>
        <v>31151.071703929138</v>
      </c>
      <c r="S38" s="204">
        <f t="shared" si="12"/>
        <v>31151.071703929138</v>
      </c>
      <c r="T38" s="204">
        <f t="shared" si="12"/>
        <v>31151.071703929138</v>
      </c>
      <c r="U38" s="204">
        <f t="shared" si="12"/>
        <v>31151.071703929138</v>
      </c>
      <c r="V38" s="204">
        <f t="shared" si="12"/>
        <v>31151.071703929138</v>
      </c>
      <c r="W38" s="204">
        <f t="shared" si="12"/>
        <v>31151.071703929138</v>
      </c>
      <c r="X38" s="204">
        <f t="shared" si="12"/>
        <v>31151.071703929138</v>
      </c>
      <c r="Y38" s="204">
        <f t="shared" si="12"/>
        <v>31151.071703929138</v>
      </c>
      <c r="Z38" s="204">
        <f t="shared" si="12"/>
        <v>31237.963432785793</v>
      </c>
      <c r="AA38" s="204">
        <f t="shared" si="12"/>
        <v>31585.530348212411</v>
      </c>
      <c r="AB38" s="204">
        <f t="shared" si="12"/>
        <v>31933.097263639029</v>
      </c>
      <c r="AC38" s="204">
        <f t="shared" si="12"/>
        <v>32280.664179065654</v>
      </c>
      <c r="AD38" s="204">
        <f t="shared" si="12"/>
        <v>32628.231094492268</v>
      </c>
      <c r="AE38" s="204">
        <f t="shared" si="12"/>
        <v>32975.798009918894</v>
      </c>
      <c r="AF38" s="204">
        <f t="shared" si="12"/>
        <v>33323.364925345508</v>
      </c>
      <c r="AG38" s="204">
        <f t="shared" si="12"/>
        <v>33670.931840772137</v>
      </c>
      <c r="AH38" s="204">
        <f t="shared" si="12"/>
        <v>34018.498756198751</v>
      </c>
      <c r="AI38" s="204">
        <f t="shared" si="12"/>
        <v>34366.065671625372</v>
      </c>
      <c r="AJ38" s="204">
        <f t="shared" si="12"/>
        <v>34713.632587051987</v>
      </c>
      <c r="AK38" s="204">
        <f t="shared" si="12"/>
        <v>35061.199502478608</v>
      </c>
      <c r="AL38" s="204">
        <f t="shared" ref="AL38:BQ38" si="13">SUM(AL25:AL37)</f>
        <v>35408.766417905223</v>
      </c>
      <c r="AM38" s="204">
        <f t="shared" si="13"/>
        <v>35756.333333331844</v>
      </c>
      <c r="AN38" s="204">
        <f t="shared" si="13"/>
        <v>36103.900248758458</v>
      </c>
      <c r="AO38" s="204">
        <f t="shared" si="13"/>
        <v>36451.46716418508</v>
      </c>
      <c r="AP38" s="204">
        <f t="shared" si="13"/>
        <v>36799.034079611694</v>
      </c>
      <c r="AQ38" s="204">
        <f t="shared" si="13"/>
        <v>37146.600995038323</v>
      </c>
      <c r="AR38" s="204">
        <f t="shared" si="13"/>
        <v>37494.167910464937</v>
      </c>
      <c r="AS38" s="204">
        <f t="shared" si="13"/>
        <v>37841.734825891559</v>
      </c>
      <c r="AT38" s="204">
        <f t="shared" si="13"/>
        <v>38189.301741318173</v>
      </c>
      <c r="AU38" s="204">
        <f t="shared" si="13"/>
        <v>38536.868656744802</v>
      </c>
      <c r="AV38" s="204">
        <f t="shared" si="13"/>
        <v>38884.435572171416</v>
      </c>
      <c r="AW38" s="204">
        <f t="shared" si="13"/>
        <v>39232.002487598038</v>
      </c>
      <c r="AX38" s="204">
        <f t="shared" si="13"/>
        <v>39579.569403024652</v>
      </c>
      <c r="AY38" s="204">
        <f t="shared" si="13"/>
        <v>39927.136318451274</v>
      </c>
      <c r="AZ38" s="204">
        <f t="shared" si="13"/>
        <v>40274.703233877895</v>
      </c>
      <c r="BA38" s="204">
        <f t="shared" si="13"/>
        <v>40622.27014930451</v>
      </c>
      <c r="BB38" s="204">
        <f t="shared" si="13"/>
        <v>40969.837064731131</v>
      </c>
      <c r="BC38" s="204">
        <f t="shared" si="13"/>
        <v>41317.403980157753</v>
      </c>
      <c r="BD38" s="204">
        <f t="shared" si="13"/>
        <v>41664.970895584374</v>
      </c>
      <c r="BE38" s="204">
        <f t="shared" si="13"/>
        <v>42012.537811010989</v>
      </c>
      <c r="BF38" s="204">
        <f t="shared" si="13"/>
        <v>42360.104726437618</v>
      </c>
      <c r="BG38" s="204">
        <f t="shared" si="13"/>
        <v>42707.671641864232</v>
      </c>
      <c r="BH38" s="204">
        <f t="shared" si="13"/>
        <v>43055.238557290853</v>
      </c>
      <c r="BI38" s="204">
        <f t="shared" si="13"/>
        <v>43402.805472717468</v>
      </c>
      <c r="BJ38" s="204">
        <f t="shared" si="13"/>
        <v>43750.372388144089</v>
      </c>
      <c r="BK38" s="204">
        <f t="shared" si="13"/>
        <v>46015.764616160013</v>
      </c>
      <c r="BL38" s="204">
        <f t="shared" si="13"/>
        <v>48920.431948372388</v>
      </c>
      <c r="BM38" s="204">
        <f t="shared" si="13"/>
        <v>51825.099280584764</v>
      </c>
      <c r="BN38" s="204">
        <f t="shared" si="13"/>
        <v>54729.766612797132</v>
      </c>
      <c r="BO38" s="204">
        <f t="shared" si="13"/>
        <v>57634.433945009507</v>
      </c>
      <c r="BP38" s="204">
        <f t="shared" si="13"/>
        <v>60539.101277221875</v>
      </c>
      <c r="BQ38" s="204">
        <f t="shared" si="13"/>
        <v>63443.768609434257</v>
      </c>
      <c r="BR38" s="204">
        <f t="shared" ref="BR38:CW38" si="14">SUM(BR25:BR37)</f>
        <v>66348.435941646632</v>
      </c>
      <c r="BS38" s="204">
        <f t="shared" si="14"/>
        <v>69253.103273859</v>
      </c>
      <c r="BT38" s="204">
        <f t="shared" si="14"/>
        <v>72157.770606071383</v>
      </c>
      <c r="BU38" s="204">
        <f t="shared" si="14"/>
        <v>75062.437938283736</v>
      </c>
      <c r="BV38" s="204">
        <f t="shared" si="14"/>
        <v>77967.105270496104</v>
      </c>
      <c r="BW38" s="204">
        <f t="shared" si="14"/>
        <v>80871.772602708472</v>
      </c>
      <c r="BX38" s="204">
        <f t="shared" si="14"/>
        <v>83776.439934920854</v>
      </c>
      <c r="BY38" s="204">
        <f t="shared" si="14"/>
        <v>86681.107267133237</v>
      </c>
      <c r="BZ38" s="204">
        <f t="shared" si="14"/>
        <v>89585.774599345576</v>
      </c>
      <c r="CA38" s="204">
        <f t="shared" si="14"/>
        <v>92490.441931557958</v>
      </c>
      <c r="CB38" s="204">
        <f t="shared" si="14"/>
        <v>95395.109263770355</v>
      </c>
      <c r="CC38" s="204">
        <f t="shared" si="14"/>
        <v>98299.776595982723</v>
      </c>
      <c r="CD38" s="204">
        <f t="shared" si="14"/>
        <v>101204.44392819509</v>
      </c>
      <c r="CE38" s="204">
        <f t="shared" si="14"/>
        <v>104109.11126040746</v>
      </c>
      <c r="CF38" s="204">
        <f t="shared" si="14"/>
        <v>107013.77859261984</v>
      </c>
      <c r="CG38" s="204">
        <f t="shared" si="14"/>
        <v>109918.44592483219</v>
      </c>
      <c r="CH38" s="204">
        <f t="shared" si="14"/>
        <v>112823.11325704455</v>
      </c>
      <c r="CI38" s="204">
        <f t="shared" si="14"/>
        <v>115727.78058925696</v>
      </c>
      <c r="CJ38" s="204">
        <f t="shared" si="14"/>
        <v>123865.31475799673</v>
      </c>
      <c r="CK38" s="204">
        <f t="shared" si="14"/>
        <v>133747.13787224563</v>
      </c>
      <c r="CL38" s="204">
        <f t="shared" si="14"/>
        <v>143628.96098649458</v>
      </c>
      <c r="CM38" s="204">
        <f t="shared" si="14"/>
        <v>153510.78410074345</v>
      </c>
      <c r="CN38" s="204">
        <f t="shared" si="14"/>
        <v>163392.60721499237</v>
      </c>
      <c r="CO38" s="204">
        <f t="shared" si="14"/>
        <v>173274.4303292413</v>
      </c>
      <c r="CP38" s="204">
        <f t="shared" si="14"/>
        <v>183156.25344349025</v>
      </c>
      <c r="CQ38" s="204">
        <f t="shared" si="14"/>
        <v>193038.07655773917</v>
      </c>
      <c r="CR38" s="204">
        <f t="shared" si="14"/>
        <v>202919.89967198807</v>
      </c>
      <c r="CS38" s="204">
        <f t="shared" si="14"/>
        <v>212801.72278623696</v>
      </c>
      <c r="CT38" s="204">
        <f t="shared" si="14"/>
        <v>222683.54590048589</v>
      </c>
      <c r="CU38" s="204">
        <f t="shared" si="14"/>
        <v>232565.36901473481</v>
      </c>
      <c r="CV38" s="204">
        <f t="shared" si="14"/>
        <v>242447.19212898373</v>
      </c>
      <c r="CW38" s="204">
        <f t="shared" si="14"/>
        <v>249858.5594646704</v>
      </c>
      <c r="CX38" s="204">
        <f>SUM(CX25:CX37)</f>
        <v>249858.5594646704</v>
      </c>
      <c r="CY38" s="204">
        <f>SUM(CY25:CY37)</f>
        <v>249858.5594646704</v>
      </c>
      <c r="CZ38" s="204">
        <f>SUM(CZ25:CZ37)</f>
        <v>249858.5594646704</v>
      </c>
      <c r="DA38" s="204">
        <f>SUM(DA25:DA37)</f>
        <v>249858.5594646704</v>
      </c>
    </row>
    <row r="39" spans="1:105">
      <c r="A39" s="201" t="str">
        <f>Income!A89</f>
        <v>Food Poverty line</v>
      </c>
      <c r="B39" s="203">
        <f>Income!B89</f>
        <v>25222.651681256466</v>
      </c>
      <c r="C39" s="203">
        <f>Income!C89</f>
        <v>25222.651681256466</v>
      </c>
      <c r="D39" s="203">
        <f>Income!D89</f>
        <v>25222.651681256481</v>
      </c>
      <c r="E39" s="203">
        <f>Income!E89</f>
        <v>25221.886954672507</v>
      </c>
      <c r="F39" s="204">
        <f>IF(F$2&lt;=($B$2+$C$2+$D$2),IF(F$2&lt;=($B$2+$C$2),IF(F$2&lt;=$B$2,$B39,$C39),$D39),$E39)</f>
        <v>25222.651681256466</v>
      </c>
      <c r="G39" s="204">
        <f>IF(G$2&lt;=($B$2+$C$2+$D$2),IF(G$2&lt;=($B$2+$C$2),IF(G$2&lt;=$B$2,$B39,$C39),$D39),$E39)</f>
        <v>25222.651681256466</v>
      </c>
      <c r="H39" s="204">
        <f>IF(H$2&lt;=($B$2+$C$2+$D$2),IF(H$2&lt;=($B$2+$C$2),IF(H$2&lt;=$B$2,$B39,$C39),$D39),$E39)</f>
        <v>25222.651681256466</v>
      </c>
      <c r="I39" s="204">
        <f>IF(I$2&lt;=($B$2+$C$2+$D$2),IF(I$2&lt;=($B$2+$C$2),IF(I$2&lt;=$B$2,$B39,$C39),$D39),$E39)</f>
        <v>25222.651681256466</v>
      </c>
      <c r="J39" s="204">
        <f>IF(J$2&lt;=($B$2+$C$2+$D$2),IF(J$2&lt;=($B$2+$C$2),IF(J$2&lt;=$B$2,$B39,$C39),$D39),$E39)</f>
        <v>25222.651681256466</v>
      </c>
      <c r="K39" s="204">
        <f>IF(K$2&lt;=($B$2+$C$2+$D$2),IF(K$2&lt;=($B$2+$C$2),IF(K$2&lt;=$B$2,$B39,$C39),$D39),$E39)</f>
        <v>25222.651681256466</v>
      </c>
      <c r="L39" s="204">
        <f>IF(L$2&lt;=($B$2+$C$2+$D$2),IF(L$2&lt;=($B$2+$C$2),IF(L$2&lt;=$B$2,$B39,$C39),$D39),$E39)</f>
        <v>25222.651681256466</v>
      </c>
      <c r="M39" s="204">
        <f>IF(M$2&lt;=($B$2+$C$2+$D$2),IF(M$2&lt;=($B$2+$C$2),IF(M$2&lt;=$B$2,$B39,$C39),$D39),$E39)</f>
        <v>25222.651681256466</v>
      </c>
      <c r="N39" s="204">
        <f>IF(N$2&lt;=($B$2+$C$2+$D$2),IF(N$2&lt;=($B$2+$C$2),IF(N$2&lt;=$B$2,$B39,$C39),$D39),$E39)</f>
        <v>25222.651681256466</v>
      </c>
      <c r="O39" s="204">
        <f>IF(O$2&lt;=($B$2+$C$2+$D$2),IF(O$2&lt;=($B$2+$C$2),IF(O$2&lt;=$B$2,$B39,$C39),$D39),$E39)</f>
        <v>25222.651681256466</v>
      </c>
      <c r="P39" s="204">
        <f>IF(P$2&lt;=($B$2+$C$2+$D$2),IF(P$2&lt;=($B$2+$C$2),IF(P$2&lt;=$B$2,$B39,$C39),$D39),$E39)</f>
        <v>25222.651681256466</v>
      </c>
      <c r="Q39" s="204">
        <f>IF(Q$2&lt;=($B$2+$C$2+$D$2),IF(Q$2&lt;=($B$2+$C$2),IF(Q$2&lt;=$B$2,$B39,$C39),$D39),$E39)</f>
        <v>25222.651681256466</v>
      </c>
      <c r="R39" s="204">
        <f>IF(R$2&lt;=($B$2+$C$2+$D$2),IF(R$2&lt;=($B$2+$C$2),IF(R$2&lt;=$B$2,$B39,$C39),$D39),$E39)</f>
        <v>25222.651681256466</v>
      </c>
      <c r="S39" s="204">
        <f>IF(S$2&lt;=($B$2+$C$2+$D$2),IF(S$2&lt;=($B$2+$C$2),IF(S$2&lt;=$B$2,$B39,$C39),$D39),$E39)</f>
        <v>25222.651681256466</v>
      </c>
      <c r="T39" s="204">
        <f>IF(T$2&lt;=($B$2+$C$2+$D$2),IF(T$2&lt;=($B$2+$C$2),IF(T$2&lt;=$B$2,$B39,$C39),$D39),$E39)</f>
        <v>25222.651681256466</v>
      </c>
      <c r="U39" s="204">
        <f>IF(U$2&lt;=($B$2+$C$2+$D$2),IF(U$2&lt;=($B$2+$C$2),IF(U$2&lt;=$B$2,$B39,$C39),$D39),$E39)</f>
        <v>25222.651681256466</v>
      </c>
      <c r="V39" s="204">
        <f>IF(V$2&lt;=($B$2+$C$2+$D$2),IF(V$2&lt;=($B$2+$C$2),IF(V$2&lt;=$B$2,$B39,$C39),$D39),$E39)</f>
        <v>25222.651681256466</v>
      </c>
      <c r="W39" s="204">
        <f>IF(W$2&lt;=($B$2+$C$2+$D$2),IF(W$2&lt;=($B$2+$C$2),IF(W$2&lt;=$B$2,$B39,$C39),$D39),$E39)</f>
        <v>25222.651681256466</v>
      </c>
      <c r="X39" s="204">
        <f>IF(X$2&lt;=($B$2+$C$2+$D$2),IF(X$2&lt;=($B$2+$C$2),IF(X$2&lt;=$B$2,$B39,$C39),$D39),$E39)</f>
        <v>25222.651681256466</v>
      </c>
      <c r="Y39" s="204">
        <f>IF(Y$2&lt;=($B$2+$C$2+$D$2),IF(Y$2&lt;=($B$2+$C$2),IF(Y$2&lt;=$B$2,$B39,$C39),$D39),$E39)</f>
        <v>25222.651681256466</v>
      </c>
      <c r="Z39" s="204">
        <f>IF(Z$2&lt;=($B$2+$C$2+$D$2),IF(Z$2&lt;=($B$2+$C$2),IF(Z$2&lt;=$B$2,$B39,$C39),$D39),$E39)</f>
        <v>25222.651681256466</v>
      </c>
      <c r="AA39" s="204">
        <f>IF(AA$2&lt;=($B$2+$C$2+$D$2),IF(AA$2&lt;=($B$2+$C$2),IF(AA$2&lt;=$B$2,$B39,$C39),$D39),$E39)</f>
        <v>25222.651681256466</v>
      </c>
      <c r="AB39" s="204">
        <f>IF(AB$2&lt;=($B$2+$C$2+$D$2),IF(AB$2&lt;=($B$2+$C$2),IF(AB$2&lt;=$B$2,$B39,$C39),$D39),$E39)</f>
        <v>25222.651681256466</v>
      </c>
      <c r="AC39" s="204">
        <f>IF(AC$2&lt;=($B$2+$C$2+$D$2),IF(AC$2&lt;=($B$2+$C$2),IF(AC$2&lt;=$B$2,$B39,$C39),$D39),$E39)</f>
        <v>25222.651681256466</v>
      </c>
      <c r="AD39" s="204">
        <f>IF(AD$2&lt;=($B$2+$C$2+$D$2),IF(AD$2&lt;=($B$2+$C$2),IF(AD$2&lt;=$B$2,$B39,$C39),$D39),$E39)</f>
        <v>25222.651681256466</v>
      </c>
      <c r="AE39" s="204">
        <f>IF(AE$2&lt;=($B$2+$C$2+$D$2),IF(AE$2&lt;=($B$2+$C$2),IF(AE$2&lt;=$B$2,$B39,$C39),$D39),$E39)</f>
        <v>25222.651681256466</v>
      </c>
      <c r="AF39" s="204">
        <f>IF(AF$2&lt;=($B$2+$C$2+$D$2),IF(AF$2&lt;=($B$2+$C$2),IF(AF$2&lt;=$B$2,$B39,$C39),$D39),$E39)</f>
        <v>25222.651681256466</v>
      </c>
      <c r="AG39" s="204">
        <f>IF(AG$2&lt;=($B$2+$C$2+$D$2),IF(AG$2&lt;=($B$2+$C$2),IF(AG$2&lt;=$B$2,$B39,$C39),$D39),$E39)</f>
        <v>25222.651681256466</v>
      </c>
      <c r="AH39" s="204">
        <f>IF(AH$2&lt;=($B$2+$C$2+$D$2),IF(AH$2&lt;=($B$2+$C$2),IF(AH$2&lt;=$B$2,$B39,$C39),$D39),$E39)</f>
        <v>25222.651681256466</v>
      </c>
      <c r="AI39" s="204">
        <f>IF(AI$2&lt;=($B$2+$C$2+$D$2),IF(AI$2&lt;=($B$2+$C$2),IF(AI$2&lt;=$B$2,$B39,$C39),$D39),$E39)</f>
        <v>25222.651681256466</v>
      </c>
      <c r="AJ39" s="204">
        <f>IF(AJ$2&lt;=($B$2+$C$2+$D$2),IF(AJ$2&lt;=($B$2+$C$2),IF(AJ$2&lt;=$B$2,$B39,$C39),$D39),$E39)</f>
        <v>25222.651681256466</v>
      </c>
      <c r="AK39" s="204">
        <f>IF(AK$2&lt;=($B$2+$C$2+$D$2),IF(AK$2&lt;=($B$2+$C$2),IF(AK$2&lt;=$B$2,$B39,$C39),$D39),$E39)</f>
        <v>25222.651681256466</v>
      </c>
      <c r="AL39" s="204">
        <f>IF(AL$2&lt;=($B$2+$C$2+$D$2),IF(AL$2&lt;=($B$2+$C$2),IF(AL$2&lt;=$B$2,$B39,$C39),$D39),$E39)</f>
        <v>25222.651681256466</v>
      </c>
      <c r="AM39" s="204">
        <f>IF(AM$2&lt;=($B$2+$C$2+$D$2),IF(AM$2&lt;=($B$2+$C$2),IF(AM$2&lt;=$B$2,$B39,$C39),$D39),$E39)</f>
        <v>25222.651681256466</v>
      </c>
      <c r="AN39" s="204">
        <f>IF(AN$2&lt;=($B$2+$C$2+$D$2),IF(AN$2&lt;=($B$2+$C$2),IF(AN$2&lt;=$B$2,$B39,$C39),$D39),$E39)</f>
        <v>25222.651681256466</v>
      </c>
      <c r="AO39" s="204">
        <f>IF(AO$2&lt;=($B$2+$C$2+$D$2),IF(AO$2&lt;=($B$2+$C$2),IF(AO$2&lt;=$B$2,$B39,$C39),$D39),$E39)</f>
        <v>25222.651681256466</v>
      </c>
      <c r="AP39" s="204">
        <f>IF(AP$2&lt;=($B$2+$C$2+$D$2),IF(AP$2&lt;=($B$2+$C$2),IF(AP$2&lt;=$B$2,$B39,$C39),$D39),$E39)</f>
        <v>25222.651681256466</v>
      </c>
      <c r="AQ39" s="204">
        <f>IF(AQ$2&lt;=($B$2+$C$2+$D$2),IF(AQ$2&lt;=($B$2+$C$2),IF(AQ$2&lt;=$B$2,$B39,$C39),$D39),$E39)</f>
        <v>25222.651681256466</v>
      </c>
      <c r="AR39" s="204">
        <f>IF(AR$2&lt;=($B$2+$C$2+$D$2),IF(AR$2&lt;=($B$2+$C$2),IF(AR$2&lt;=$B$2,$B39,$C39),$D39),$E39)</f>
        <v>25222.651681256466</v>
      </c>
      <c r="AS39" s="204">
        <f>IF(AS$2&lt;=($B$2+$C$2+$D$2),IF(AS$2&lt;=($B$2+$C$2),IF(AS$2&lt;=$B$2,$B39,$C39),$D39),$E39)</f>
        <v>25222.651681256466</v>
      </c>
      <c r="AT39" s="204">
        <f>IF(AT$2&lt;=($B$2+$C$2+$D$2),IF(AT$2&lt;=($B$2+$C$2),IF(AT$2&lt;=$B$2,$B39,$C39),$D39),$E39)</f>
        <v>25222.651681256466</v>
      </c>
      <c r="AU39" s="204">
        <f>IF(AU$2&lt;=($B$2+$C$2+$D$2),IF(AU$2&lt;=($B$2+$C$2),IF(AU$2&lt;=$B$2,$B39,$C39),$D39),$E39)</f>
        <v>25222.651681256466</v>
      </c>
      <c r="AV39" s="204">
        <f>IF(AV$2&lt;=($B$2+$C$2+$D$2),IF(AV$2&lt;=($B$2+$C$2),IF(AV$2&lt;=$B$2,$B39,$C39),$D39),$E39)</f>
        <v>25222.651681256466</v>
      </c>
      <c r="AW39" s="204">
        <f>IF(AW$2&lt;=($B$2+$C$2+$D$2),IF(AW$2&lt;=($B$2+$C$2),IF(AW$2&lt;=$B$2,$B39,$C39),$D39),$E39)</f>
        <v>25222.651681256466</v>
      </c>
      <c r="AX39" s="204">
        <f>IF(AX$2&lt;=($B$2+$C$2+$D$2),IF(AX$2&lt;=($B$2+$C$2),IF(AX$2&lt;=$B$2,$B39,$C39),$D39),$E39)</f>
        <v>25222.651681256466</v>
      </c>
      <c r="AY39" s="204">
        <f>IF(AY$2&lt;=($B$2+$C$2+$D$2),IF(AY$2&lt;=($B$2+$C$2),IF(AY$2&lt;=$B$2,$B39,$C39),$D39),$E39)</f>
        <v>25222.651681256466</v>
      </c>
      <c r="AZ39" s="204">
        <f>IF(AZ$2&lt;=($B$2+$C$2+$D$2),IF(AZ$2&lt;=($B$2+$C$2),IF(AZ$2&lt;=$B$2,$B39,$C39),$D39),$E39)</f>
        <v>25222.651681256466</v>
      </c>
      <c r="BA39" s="204">
        <f>IF(BA$2&lt;=($B$2+$C$2+$D$2),IF(BA$2&lt;=($B$2+$C$2),IF(BA$2&lt;=$B$2,$B39,$C39),$D39),$E39)</f>
        <v>25222.651681256466</v>
      </c>
      <c r="BB39" s="204">
        <f>IF(BB$2&lt;=($B$2+$C$2+$D$2),IF(BB$2&lt;=($B$2+$C$2),IF(BB$2&lt;=$B$2,$B39,$C39),$D39),$E39)</f>
        <v>25222.651681256466</v>
      </c>
      <c r="BC39" s="204">
        <f>IF(BC$2&lt;=($B$2+$C$2+$D$2),IF(BC$2&lt;=($B$2+$C$2),IF(BC$2&lt;=$B$2,$B39,$C39),$D39),$E39)</f>
        <v>25222.651681256466</v>
      </c>
      <c r="BD39" s="204">
        <f>IF(BD$2&lt;=($B$2+$C$2+$D$2),IF(BD$2&lt;=($B$2+$C$2),IF(BD$2&lt;=$B$2,$B39,$C39),$D39),$E39)</f>
        <v>25222.651681256466</v>
      </c>
      <c r="BE39" s="204">
        <f>IF(BE$2&lt;=($B$2+$C$2+$D$2),IF(BE$2&lt;=($B$2+$C$2),IF(BE$2&lt;=$B$2,$B39,$C39),$D39),$E39)</f>
        <v>25222.651681256466</v>
      </c>
      <c r="BF39" s="204">
        <f>IF(BF$2&lt;=($B$2+$C$2+$D$2),IF(BF$2&lt;=($B$2+$C$2),IF(BF$2&lt;=$B$2,$B39,$C39),$D39),$E39)</f>
        <v>25222.651681256466</v>
      </c>
      <c r="BG39" s="204">
        <f>IF(BG$2&lt;=($B$2+$C$2+$D$2),IF(BG$2&lt;=($B$2+$C$2),IF(BG$2&lt;=$B$2,$B39,$C39),$D39),$E39)</f>
        <v>25222.651681256466</v>
      </c>
      <c r="BH39" s="204">
        <f>IF(BH$2&lt;=($B$2+$C$2+$D$2),IF(BH$2&lt;=($B$2+$C$2),IF(BH$2&lt;=$B$2,$B39,$C39),$D39),$E39)</f>
        <v>25222.651681256466</v>
      </c>
      <c r="BI39" s="204">
        <f>IF(BI$2&lt;=($B$2+$C$2+$D$2),IF(BI$2&lt;=($B$2+$C$2),IF(BI$2&lt;=$B$2,$B39,$C39),$D39),$E39)</f>
        <v>25222.651681256466</v>
      </c>
      <c r="BJ39" s="204">
        <f>IF(BJ$2&lt;=($B$2+$C$2+$D$2),IF(BJ$2&lt;=($B$2+$C$2),IF(BJ$2&lt;=$B$2,$B39,$C39),$D39),$E39)</f>
        <v>25222.651681256466</v>
      </c>
      <c r="BK39" s="204">
        <f>IF(BK$2&lt;=($B$2+$C$2+$D$2),IF(BK$2&lt;=($B$2+$C$2),IF(BK$2&lt;=$B$2,$B39,$C39),$D39),$E39)</f>
        <v>25222.651681256466</v>
      </c>
      <c r="BL39" s="204">
        <f>IF(BL$2&lt;=($B$2+$C$2+$D$2),IF(BL$2&lt;=($B$2+$C$2),IF(BL$2&lt;=$B$2,$B39,$C39),$D39),$E39)</f>
        <v>25222.651681256466</v>
      </c>
      <c r="BM39" s="204">
        <f>IF(BM$2&lt;=($B$2+$C$2+$D$2),IF(BM$2&lt;=($B$2+$C$2),IF(BM$2&lt;=$B$2,$B39,$C39),$D39),$E39)</f>
        <v>25222.651681256466</v>
      </c>
      <c r="BN39" s="204">
        <f>IF(BN$2&lt;=($B$2+$C$2+$D$2),IF(BN$2&lt;=($B$2+$C$2),IF(BN$2&lt;=$B$2,$B39,$C39),$D39),$E39)</f>
        <v>25222.651681256466</v>
      </c>
      <c r="BO39" s="204">
        <f>IF(BO$2&lt;=($B$2+$C$2+$D$2),IF(BO$2&lt;=($B$2+$C$2),IF(BO$2&lt;=$B$2,$B39,$C39),$D39),$E39)</f>
        <v>25222.651681256466</v>
      </c>
      <c r="BP39" s="204">
        <f>IF(BP$2&lt;=($B$2+$C$2+$D$2),IF(BP$2&lt;=($B$2+$C$2),IF(BP$2&lt;=$B$2,$B39,$C39),$D39),$E39)</f>
        <v>25222.651681256466</v>
      </c>
      <c r="BQ39" s="204">
        <f>IF(BQ$2&lt;=($B$2+$C$2+$D$2),IF(BQ$2&lt;=($B$2+$C$2),IF(BQ$2&lt;=$B$2,$B39,$C39),$D39),$E39)</f>
        <v>25222.651681256466</v>
      </c>
      <c r="BR39" s="204">
        <f>IF(BR$2&lt;=($B$2+$C$2+$D$2),IF(BR$2&lt;=($B$2+$C$2),IF(BR$2&lt;=$B$2,$B39,$C39),$D39),$E39)</f>
        <v>25222.651681256466</v>
      </c>
      <c r="BS39" s="204">
        <f>IF(BS$2&lt;=($B$2+$C$2+$D$2),IF(BS$2&lt;=($B$2+$C$2),IF(BS$2&lt;=$B$2,$B39,$C39),$D39),$E39)</f>
        <v>25222.651681256466</v>
      </c>
      <c r="BT39" s="204">
        <f>IF(BT$2&lt;=($B$2+$C$2+$D$2),IF(BT$2&lt;=($B$2+$C$2),IF(BT$2&lt;=$B$2,$B39,$C39),$D39),$E39)</f>
        <v>25222.651681256466</v>
      </c>
      <c r="BU39" s="204">
        <f>IF(BU$2&lt;=($B$2+$C$2+$D$2),IF(BU$2&lt;=($B$2+$C$2),IF(BU$2&lt;=$B$2,$B39,$C39),$D39),$E39)</f>
        <v>25222.651681256466</v>
      </c>
      <c r="BV39" s="204">
        <f>IF(BV$2&lt;=($B$2+$C$2+$D$2),IF(BV$2&lt;=($B$2+$C$2),IF(BV$2&lt;=$B$2,$B39,$C39),$D39),$E39)</f>
        <v>25222.651681256466</v>
      </c>
      <c r="BW39" s="204">
        <f>IF(BW$2&lt;=($B$2+$C$2+$D$2),IF(BW$2&lt;=($B$2+$C$2),IF(BW$2&lt;=$B$2,$B39,$C39),$D39),$E39)</f>
        <v>25222.651681256466</v>
      </c>
      <c r="BX39" s="204">
        <f>IF(BX$2&lt;=($B$2+$C$2+$D$2),IF(BX$2&lt;=($B$2+$C$2),IF(BX$2&lt;=$B$2,$B39,$C39),$D39),$E39)</f>
        <v>25222.651681256466</v>
      </c>
      <c r="BY39" s="204">
        <f>IF(BY$2&lt;=($B$2+$C$2+$D$2),IF(BY$2&lt;=($B$2+$C$2),IF(BY$2&lt;=$B$2,$B39,$C39),$D39),$E39)</f>
        <v>25222.651681256466</v>
      </c>
      <c r="BZ39" s="204">
        <f>IF(BZ$2&lt;=($B$2+$C$2+$D$2),IF(BZ$2&lt;=($B$2+$C$2),IF(BZ$2&lt;=$B$2,$B39,$C39),$D39),$E39)</f>
        <v>25222.651681256466</v>
      </c>
      <c r="CA39" s="204">
        <f>IF(CA$2&lt;=($B$2+$C$2+$D$2),IF(CA$2&lt;=($B$2+$C$2),IF(CA$2&lt;=$B$2,$B39,$C39),$D39),$E39)</f>
        <v>25222.651681256481</v>
      </c>
      <c r="CB39" s="204">
        <f>IF(CB$2&lt;=($B$2+$C$2+$D$2),IF(CB$2&lt;=($B$2+$C$2),IF(CB$2&lt;=$B$2,$B39,$C39),$D39),$E39)</f>
        <v>25222.651681256481</v>
      </c>
      <c r="CC39" s="204">
        <f>IF(CC$2&lt;=($B$2+$C$2+$D$2),IF(CC$2&lt;=($B$2+$C$2),IF(CC$2&lt;=$B$2,$B39,$C39),$D39),$E39)</f>
        <v>25222.651681256481</v>
      </c>
      <c r="CD39" s="204">
        <f>IF(CD$2&lt;=($B$2+$C$2+$D$2),IF(CD$2&lt;=($B$2+$C$2),IF(CD$2&lt;=$B$2,$B39,$C39),$D39),$E39)</f>
        <v>25222.651681256481</v>
      </c>
      <c r="CE39" s="204">
        <f>IF(CE$2&lt;=($B$2+$C$2+$D$2),IF(CE$2&lt;=($B$2+$C$2),IF(CE$2&lt;=$B$2,$B39,$C39),$D39),$E39)</f>
        <v>25222.651681256481</v>
      </c>
      <c r="CF39" s="204">
        <f>IF(CF$2&lt;=($B$2+$C$2+$D$2),IF(CF$2&lt;=($B$2+$C$2),IF(CF$2&lt;=$B$2,$B39,$C39),$D39),$E39)</f>
        <v>25222.651681256481</v>
      </c>
      <c r="CG39" s="204">
        <f>IF(CG$2&lt;=($B$2+$C$2+$D$2),IF(CG$2&lt;=($B$2+$C$2),IF(CG$2&lt;=$B$2,$B39,$C39),$D39),$E39)</f>
        <v>25222.651681256481</v>
      </c>
      <c r="CH39" s="204">
        <f>IF(CH$2&lt;=($B$2+$C$2+$D$2),IF(CH$2&lt;=($B$2+$C$2),IF(CH$2&lt;=$B$2,$B39,$C39),$D39),$E39)</f>
        <v>25222.651681256481</v>
      </c>
      <c r="CI39" s="204">
        <f>IF(CI$2&lt;=($B$2+$C$2+$D$2),IF(CI$2&lt;=($B$2+$C$2),IF(CI$2&lt;=$B$2,$B39,$C39),$D39),$E39)</f>
        <v>25222.651681256481</v>
      </c>
      <c r="CJ39" s="204">
        <f>IF(CJ$2&lt;=($B$2+$C$2+$D$2),IF(CJ$2&lt;=($B$2+$C$2),IF(CJ$2&lt;=$B$2,$B39,$C39),$D39),$E39)</f>
        <v>25222.651681256481</v>
      </c>
      <c r="CK39" s="204">
        <f>IF(CK$2&lt;=($B$2+$C$2+$D$2),IF(CK$2&lt;=($B$2+$C$2),IF(CK$2&lt;=$B$2,$B39,$C39),$D39),$E39)</f>
        <v>25222.651681256481</v>
      </c>
      <c r="CL39" s="204">
        <f>IF(CL$2&lt;=($B$2+$C$2+$D$2),IF(CL$2&lt;=($B$2+$C$2),IF(CL$2&lt;=$B$2,$B39,$C39),$D39),$E39)</f>
        <v>25222.651681256481</v>
      </c>
      <c r="CM39" s="204">
        <f>IF(CM$2&lt;=($B$2+$C$2+$D$2),IF(CM$2&lt;=($B$2+$C$2),IF(CM$2&lt;=$B$2,$B39,$C39),$D39),$E39)</f>
        <v>25222.651681256481</v>
      </c>
      <c r="CN39" s="204">
        <f>IF(CN$2&lt;=($B$2+$C$2+$D$2),IF(CN$2&lt;=($B$2+$C$2),IF(CN$2&lt;=$B$2,$B39,$C39),$D39),$E39)</f>
        <v>25222.651681256481</v>
      </c>
      <c r="CO39" s="204">
        <f>IF(CO$2&lt;=($B$2+$C$2+$D$2),IF(CO$2&lt;=($B$2+$C$2),IF(CO$2&lt;=$B$2,$B39,$C39),$D39),$E39)</f>
        <v>25222.651681256481</v>
      </c>
      <c r="CP39" s="204">
        <f>IF(CP$2&lt;=($B$2+$C$2+$D$2),IF(CP$2&lt;=($B$2+$C$2),IF(CP$2&lt;=$B$2,$B39,$C39),$D39),$E39)</f>
        <v>25222.651681256481</v>
      </c>
      <c r="CQ39" s="204">
        <f>IF(CQ$2&lt;=($B$2+$C$2+$D$2),IF(CQ$2&lt;=($B$2+$C$2),IF(CQ$2&lt;=$B$2,$B39,$C39),$D39),$E39)</f>
        <v>25221.886954672507</v>
      </c>
      <c r="CR39" s="204">
        <f>IF(CR$2&lt;=($B$2+$C$2+$D$2),IF(CR$2&lt;=($B$2+$C$2),IF(CR$2&lt;=$B$2,$B39,$C39),$D39),$E39)</f>
        <v>25221.886954672507</v>
      </c>
      <c r="CS39" s="204">
        <f>IF(CS$2&lt;=($B$2+$C$2+$D$2),IF(CS$2&lt;=($B$2+$C$2),IF(CS$2&lt;=$B$2,$B39,$C39),$D39),$E39)</f>
        <v>25221.886954672507</v>
      </c>
      <c r="CT39" s="204">
        <f>IF(CT$2&lt;=($B$2+$C$2+$D$2),IF(CT$2&lt;=($B$2+$C$2),IF(CT$2&lt;=$B$2,$B39,$C39),$D39),$E39)</f>
        <v>25221.886954672507</v>
      </c>
      <c r="CU39" s="204">
        <f>IF(CU$2&lt;=($B$2+$C$2+$D$2),IF(CU$2&lt;=($B$2+$C$2),IF(CU$2&lt;=$B$2,$B39,$C39),$D39),$E39)</f>
        <v>25221.886954672507</v>
      </c>
      <c r="CV39" s="204">
        <f>IF(CV$2&lt;=($B$2+$C$2+$D$2),IF(CV$2&lt;=($B$2+$C$2),IF(CV$2&lt;=$B$2,$B39,$C39),$D39),$E39)</f>
        <v>25221.886954672507</v>
      </c>
      <c r="CW39" s="204">
        <f>IF(CW$2&lt;=($B$2+$C$2+$D$2),IF(CW$2&lt;=($B$2+$C$2),IF(CW$2&lt;=$B$2,$B39,$C39),$D39),$E39)</f>
        <v>25221.886954672507</v>
      </c>
      <c r="CX39" s="204">
        <f>IF(CX$2&lt;=($B$2+$C$2+$D$2),IF(CX$2&lt;=($B$2+$C$2),IF(CX$2&lt;=$B$2,$B39,$C39),$D39),$E39)</f>
        <v>25221.886954672507</v>
      </c>
      <c r="CY39" s="204">
        <f>IF(CY$2&lt;=($B$2+$C$2+$D$2),IF(CY$2&lt;=($B$2+$C$2),IF(CY$2&lt;=$B$2,$B39,$C39),$D39),$E39)</f>
        <v>25221.886954672507</v>
      </c>
      <c r="CZ39" s="204">
        <f>IF(CZ$2&lt;=($B$2+$C$2+$D$2),IF(CZ$2&lt;=($B$2+$C$2),IF(CZ$2&lt;=$B$2,$B39,$C39),$D39),$E39)</f>
        <v>25221.886954672507</v>
      </c>
      <c r="DA39" s="204">
        <f>IF(DA$2&lt;=($B$2+$C$2+$D$2),IF(DA$2&lt;=($B$2+$C$2),IF(DA$2&lt;=$B$2,$B39,$C39),$D39),$E39)</f>
        <v>25221.886954672507</v>
      </c>
    </row>
    <row r="40" spans="1:105">
      <c r="A40" s="201" t="str">
        <f>Income!A90</f>
        <v>Lower Bound Poverty line</v>
      </c>
      <c r="B40" s="203">
        <f>Income!B90</f>
        <v>39598.873903478692</v>
      </c>
      <c r="C40" s="203">
        <f>Income!C90</f>
        <v>39598.873903478685</v>
      </c>
      <c r="D40" s="203">
        <f>Income!D90</f>
        <v>39598.873903478685</v>
      </c>
      <c r="E40" s="203">
        <f>Income!E90</f>
        <v>39598.109176894708</v>
      </c>
      <c r="F40" s="204">
        <f>IF(F$2&lt;=($B$2+$C$2+$D$2),IF(F$2&lt;=($B$2+$C$2),IF(F$2&lt;=$B$2,$B40,$C40),$D40),$E40)</f>
        <v>39598.873903478692</v>
      </c>
      <c r="G40" s="204">
        <f>IF(G$2&lt;=($B$2+$C$2+$D$2),IF(G$2&lt;=($B$2+$C$2),IF(G$2&lt;=$B$2,$B40,$C40),$D40),$E40)</f>
        <v>39598.873903478692</v>
      </c>
      <c r="H40" s="204">
        <f>IF(H$2&lt;=($B$2+$C$2+$D$2),IF(H$2&lt;=($B$2+$C$2),IF(H$2&lt;=$B$2,$B40,$C40),$D40),$E40)</f>
        <v>39598.873903478692</v>
      </c>
      <c r="I40" s="204">
        <f>IF(I$2&lt;=($B$2+$C$2+$D$2),IF(I$2&lt;=($B$2+$C$2),IF(I$2&lt;=$B$2,$B40,$C40),$D40),$E40)</f>
        <v>39598.873903478692</v>
      </c>
      <c r="J40" s="204">
        <f>IF(J$2&lt;=($B$2+$C$2+$D$2),IF(J$2&lt;=($B$2+$C$2),IF(J$2&lt;=$B$2,$B40,$C40),$D40),$E40)</f>
        <v>39598.873903478692</v>
      </c>
      <c r="K40" s="204">
        <f>IF(K$2&lt;=($B$2+$C$2+$D$2),IF(K$2&lt;=($B$2+$C$2),IF(K$2&lt;=$B$2,$B40,$C40),$D40),$E40)</f>
        <v>39598.873903478692</v>
      </c>
      <c r="L40" s="204">
        <f>IF(L$2&lt;=($B$2+$C$2+$D$2),IF(L$2&lt;=($B$2+$C$2),IF(L$2&lt;=$B$2,$B40,$C40),$D40),$E40)</f>
        <v>39598.873903478692</v>
      </c>
      <c r="M40" s="204">
        <f>IF(M$2&lt;=($B$2+$C$2+$D$2),IF(M$2&lt;=($B$2+$C$2),IF(M$2&lt;=$B$2,$B40,$C40),$D40),$E40)</f>
        <v>39598.873903478692</v>
      </c>
      <c r="N40" s="204">
        <f>IF(N$2&lt;=($B$2+$C$2+$D$2),IF(N$2&lt;=($B$2+$C$2),IF(N$2&lt;=$B$2,$B40,$C40),$D40),$E40)</f>
        <v>39598.873903478692</v>
      </c>
      <c r="O40" s="204">
        <f>IF(O$2&lt;=($B$2+$C$2+$D$2),IF(O$2&lt;=($B$2+$C$2),IF(O$2&lt;=$B$2,$B40,$C40),$D40),$E40)</f>
        <v>39598.873903478692</v>
      </c>
      <c r="P40" s="204">
        <f>IF(P$2&lt;=($B$2+$C$2+$D$2),IF(P$2&lt;=($B$2+$C$2),IF(P$2&lt;=$B$2,$B40,$C40),$D40),$E40)</f>
        <v>39598.873903478692</v>
      </c>
      <c r="Q40" s="204">
        <f>IF(Q$2&lt;=($B$2+$C$2+$D$2),IF(Q$2&lt;=($B$2+$C$2),IF(Q$2&lt;=$B$2,$B40,$C40),$D40),$E40)</f>
        <v>39598.873903478692</v>
      </c>
      <c r="R40" s="204">
        <f>IF(R$2&lt;=($B$2+$C$2+$D$2),IF(R$2&lt;=($B$2+$C$2),IF(R$2&lt;=$B$2,$B40,$C40),$D40),$E40)</f>
        <v>39598.873903478692</v>
      </c>
      <c r="S40" s="204">
        <f>IF(S$2&lt;=($B$2+$C$2+$D$2),IF(S$2&lt;=($B$2+$C$2),IF(S$2&lt;=$B$2,$B40,$C40),$D40),$E40)</f>
        <v>39598.873903478692</v>
      </c>
      <c r="T40" s="204">
        <f>IF(T$2&lt;=($B$2+$C$2+$D$2),IF(T$2&lt;=($B$2+$C$2),IF(T$2&lt;=$B$2,$B40,$C40),$D40),$E40)</f>
        <v>39598.873903478692</v>
      </c>
      <c r="U40" s="204">
        <f>IF(U$2&lt;=($B$2+$C$2+$D$2),IF(U$2&lt;=($B$2+$C$2),IF(U$2&lt;=$B$2,$B40,$C40),$D40),$E40)</f>
        <v>39598.873903478692</v>
      </c>
      <c r="V40" s="204">
        <f>IF(V$2&lt;=($B$2+$C$2+$D$2),IF(V$2&lt;=($B$2+$C$2),IF(V$2&lt;=$B$2,$B40,$C40),$D40),$E40)</f>
        <v>39598.873903478692</v>
      </c>
      <c r="W40" s="204">
        <f>IF(W$2&lt;=($B$2+$C$2+$D$2),IF(W$2&lt;=($B$2+$C$2),IF(W$2&lt;=$B$2,$B40,$C40),$D40),$E40)</f>
        <v>39598.873903478692</v>
      </c>
      <c r="X40" s="204">
        <f>IF(X$2&lt;=($B$2+$C$2+$D$2),IF(X$2&lt;=($B$2+$C$2),IF(X$2&lt;=$B$2,$B40,$C40),$D40),$E40)</f>
        <v>39598.873903478692</v>
      </c>
      <c r="Y40" s="204">
        <f>IF(Y$2&lt;=($B$2+$C$2+$D$2),IF(Y$2&lt;=($B$2+$C$2),IF(Y$2&lt;=$B$2,$B40,$C40),$D40),$E40)</f>
        <v>39598.873903478692</v>
      </c>
      <c r="Z40" s="204">
        <f>IF(Z$2&lt;=($B$2+$C$2+$D$2),IF(Z$2&lt;=($B$2+$C$2),IF(Z$2&lt;=$B$2,$B40,$C40),$D40),$E40)</f>
        <v>39598.873903478692</v>
      </c>
      <c r="AA40" s="204">
        <f>IF(AA$2&lt;=($B$2+$C$2+$D$2),IF(AA$2&lt;=($B$2+$C$2),IF(AA$2&lt;=$B$2,$B40,$C40),$D40),$E40)</f>
        <v>39598.873903478692</v>
      </c>
      <c r="AB40" s="204">
        <f>IF(AB$2&lt;=($B$2+$C$2+$D$2),IF(AB$2&lt;=($B$2+$C$2),IF(AB$2&lt;=$B$2,$B40,$C40),$D40),$E40)</f>
        <v>39598.873903478692</v>
      </c>
      <c r="AC40" s="204">
        <f>IF(AC$2&lt;=($B$2+$C$2+$D$2),IF(AC$2&lt;=($B$2+$C$2),IF(AC$2&lt;=$B$2,$B40,$C40),$D40),$E40)</f>
        <v>39598.873903478692</v>
      </c>
      <c r="AD40" s="204">
        <f>IF(AD$2&lt;=($B$2+$C$2+$D$2),IF(AD$2&lt;=($B$2+$C$2),IF(AD$2&lt;=$B$2,$B40,$C40),$D40),$E40)</f>
        <v>39598.873903478692</v>
      </c>
      <c r="AE40" s="204">
        <f>IF(AE$2&lt;=($B$2+$C$2+$D$2),IF(AE$2&lt;=($B$2+$C$2),IF(AE$2&lt;=$B$2,$B40,$C40),$D40),$E40)</f>
        <v>39598.873903478692</v>
      </c>
      <c r="AF40" s="204">
        <f>IF(AF$2&lt;=($B$2+$C$2+$D$2),IF(AF$2&lt;=($B$2+$C$2),IF(AF$2&lt;=$B$2,$B40,$C40),$D40),$E40)</f>
        <v>39598.873903478692</v>
      </c>
      <c r="AG40" s="204">
        <f>IF(AG$2&lt;=($B$2+$C$2+$D$2),IF(AG$2&lt;=($B$2+$C$2),IF(AG$2&lt;=$B$2,$B40,$C40),$D40),$E40)</f>
        <v>39598.873903478692</v>
      </c>
      <c r="AH40" s="204">
        <f>IF(AH$2&lt;=($B$2+$C$2+$D$2),IF(AH$2&lt;=($B$2+$C$2),IF(AH$2&lt;=$B$2,$B40,$C40),$D40),$E40)</f>
        <v>39598.873903478692</v>
      </c>
      <c r="AI40" s="204">
        <f>IF(AI$2&lt;=($B$2+$C$2+$D$2),IF(AI$2&lt;=($B$2+$C$2),IF(AI$2&lt;=$B$2,$B40,$C40),$D40),$E40)</f>
        <v>39598.873903478692</v>
      </c>
      <c r="AJ40" s="204">
        <f>IF(AJ$2&lt;=($B$2+$C$2+$D$2),IF(AJ$2&lt;=($B$2+$C$2),IF(AJ$2&lt;=$B$2,$B40,$C40),$D40),$E40)</f>
        <v>39598.873903478692</v>
      </c>
      <c r="AK40" s="204">
        <f>IF(AK$2&lt;=($B$2+$C$2+$D$2),IF(AK$2&lt;=($B$2+$C$2),IF(AK$2&lt;=$B$2,$B40,$C40),$D40),$E40)</f>
        <v>39598.873903478692</v>
      </c>
      <c r="AL40" s="204">
        <f>IF(AL$2&lt;=($B$2+$C$2+$D$2),IF(AL$2&lt;=($B$2+$C$2),IF(AL$2&lt;=$B$2,$B40,$C40),$D40),$E40)</f>
        <v>39598.873903478692</v>
      </c>
      <c r="AM40" s="204">
        <f>IF(AM$2&lt;=($B$2+$C$2+$D$2),IF(AM$2&lt;=($B$2+$C$2),IF(AM$2&lt;=$B$2,$B40,$C40),$D40),$E40)</f>
        <v>39598.873903478692</v>
      </c>
      <c r="AN40" s="204">
        <f>IF(AN$2&lt;=($B$2+$C$2+$D$2),IF(AN$2&lt;=($B$2+$C$2),IF(AN$2&lt;=$B$2,$B40,$C40),$D40),$E40)</f>
        <v>39598.873903478692</v>
      </c>
      <c r="AO40" s="204">
        <f>IF(AO$2&lt;=($B$2+$C$2+$D$2),IF(AO$2&lt;=($B$2+$C$2),IF(AO$2&lt;=$B$2,$B40,$C40),$D40),$E40)</f>
        <v>39598.873903478692</v>
      </c>
      <c r="AP40" s="204">
        <f>IF(AP$2&lt;=($B$2+$C$2+$D$2),IF(AP$2&lt;=($B$2+$C$2),IF(AP$2&lt;=$B$2,$B40,$C40),$D40),$E40)</f>
        <v>39598.873903478692</v>
      </c>
      <c r="AQ40" s="204">
        <f>IF(AQ$2&lt;=($B$2+$C$2+$D$2),IF(AQ$2&lt;=($B$2+$C$2),IF(AQ$2&lt;=$B$2,$B40,$C40),$D40),$E40)</f>
        <v>39598.873903478692</v>
      </c>
      <c r="AR40" s="204">
        <f>IF(AR$2&lt;=($B$2+$C$2+$D$2),IF(AR$2&lt;=($B$2+$C$2),IF(AR$2&lt;=$B$2,$B40,$C40),$D40),$E40)</f>
        <v>39598.873903478692</v>
      </c>
      <c r="AS40" s="204">
        <f>IF(AS$2&lt;=($B$2+$C$2+$D$2),IF(AS$2&lt;=($B$2+$C$2),IF(AS$2&lt;=$B$2,$B40,$C40),$D40),$E40)</f>
        <v>39598.873903478685</v>
      </c>
      <c r="AT40" s="204">
        <f>IF(AT$2&lt;=($B$2+$C$2+$D$2),IF(AT$2&lt;=($B$2+$C$2),IF(AT$2&lt;=$B$2,$B40,$C40),$D40),$E40)</f>
        <v>39598.873903478685</v>
      </c>
      <c r="AU40" s="204">
        <f>IF(AU$2&lt;=($B$2+$C$2+$D$2),IF(AU$2&lt;=($B$2+$C$2),IF(AU$2&lt;=$B$2,$B40,$C40),$D40),$E40)</f>
        <v>39598.873903478685</v>
      </c>
      <c r="AV40" s="204">
        <f>IF(AV$2&lt;=($B$2+$C$2+$D$2),IF(AV$2&lt;=($B$2+$C$2),IF(AV$2&lt;=$B$2,$B40,$C40),$D40),$E40)</f>
        <v>39598.873903478685</v>
      </c>
      <c r="AW40" s="204">
        <f>IF(AW$2&lt;=($B$2+$C$2+$D$2),IF(AW$2&lt;=($B$2+$C$2),IF(AW$2&lt;=$B$2,$B40,$C40),$D40),$E40)</f>
        <v>39598.873903478685</v>
      </c>
      <c r="AX40" s="204">
        <f>IF(AX$2&lt;=($B$2+$C$2+$D$2),IF(AX$2&lt;=($B$2+$C$2),IF(AX$2&lt;=$B$2,$B40,$C40),$D40),$E40)</f>
        <v>39598.873903478685</v>
      </c>
      <c r="AY40" s="204">
        <f>IF(AY$2&lt;=($B$2+$C$2+$D$2),IF(AY$2&lt;=($B$2+$C$2),IF(AY$2&lt;=$B$2,$B40,$C40),$D40),$E40)</f>
        <v>39598.873903478685</v>
      </c>
      <c r="AZ40" s="204">
        <f>IF(AZ$2&lt;=($B$2+$C$2+$D$2),IF(AZ$2&lt;=($B$2+$C$2),IF(AZ$2&lt;=$B$2,$B40,$C40),$D40),$E40)</f>
        <v>39598.873903478685</v>
      </c>
      <c r="BA40" s="204">
        <f>IF(BA$2&lt;=($B$2+$C$2+$D$2),IF(BA$2&lt;=($B$2+$C$2),IF(BA$2&lt;=$B$2,$B40,$C40),$D40),$E40)</f>
        <v>39598.873903478685</v>
      </c>
      <c r="BB40" s="204">
        <f>IF(BB$2&lt;=($B$2+$C$2+$D$2),IF(BB$2&lt;=($B$2+$C$2),IF(BB$2&lt;=$B$2,$B40,$C40),$D40),$E40)</f>
        <v>39598.873903478685</v>
      </c>
      <c r="BC40" s="204">
        <f>IF(BC$2&lt;=($B$2+$C$2+$D$2),IF(BC$2&lt;=($B$2+$C$2),IF(BC$2&lt;=$B$2,$B40,$C40),$D40),$E40)</f>
        <v>39598.873903478685</v>
      </c>
      <c r="BD40" s="204">
        <f>IF(BD$2&lt;=($B$2+$C$2+$D$2),IF(BD$2&lt;=($B$2+$C$2),IF(BD$2&lt;=$B$2,$B40,$C40),$D40),$E40)</f>
        <v>39598.873903478685</v>
      </c>
      <c r="BE40" s="204">
        <f>IF(BE$2&lt;=($B$2+$C$2+$D$2),IF(BE$2&lt;=($B$2+$C$2),IF(BE$2&lt;=$B$2,$B40,$C40),$D40),$E40)</f>
        <v>39598.873903478685</v>
      </c>
      <c r="BF40" s="204">
        <f>IF(BF$2&lt;=($B$2+$C$2+$D$2),IF(BF$2&lt;=($B$2+$C$2),IF(BF$2&lt;=$B$2,$B40,$C40),$D40),$E40)</f>
        <v>39598.873903478685</v>
      </c>
      <c r="BG40" s="204">
        <f>IF(BG$2&lt;=($B$2+$C$2+$D$2),IF(BG$2&lt;=($B$2+$C$2),IF(BG$2&lt;=$B$2,$B40,$C40),$D40),$E40)</f>
        <v>39598.873903478685</v>
      </c>
      <c r="BH40" s="204">
        <f>IF(BH$2&lt;=($B$2+$C$2+$D$2),IF(BH$2&lt;=($B$2+$C$2),IF(BH$2&lt;=$B$2,$B40,$C40),$D40),$E40)</f>
        <v>39598.873903478685</v>
      </c>
      <c r="BI40" s="204">
        <f>IF(BI$2&lt;=($B$2+$C$2+$D$2),IF(BI$2&lt;=($B$2+$C$2),IF(BI$2&lt;=$B$2,$B40,$C40),$D40),$E40)</f>
        <v>39598.873903478685</v>
      </c>
      <c r="BJ40" s="204">
        <f>IF(BJ$2&lt;=($B$2+$C$2+$D$2),IF(BJ$2&lt;=($B$2+$C$2),IF(BJ$2&lt;=$B$2,$B40,$C40),$D40),$E40)</f>
        <v>39598.873903478685</v>
      </c>
      <c r="BK40" s="204">
        <f>IF(BK$2&lt;=($B$2+$C$2+$D$2),IF(BK$2&lt;=($B$2+$C$2),IF(BK$2&lt;=$B$2,$B40,$C40),$D40),$E40)</f>
        <v>39598.873903478685</v>
      </c>
      <c r="BL40" s="204">
        <f>IF(BL$2&lt;=($B$2+$C$2+$D$2),IF(BL$2&lt;=($B$2+$C$2),IF(BL$2&lt;=$B$2,$B40,$C40),$D40),$E40)</f>
        <v>39598.873903478685</v>
      </c>
      <c r="BM40" s="204">
        <f>IF(BM$2&lt;=($B$2+$C$2+$D$2),IF(BM$2&lt;=($B$2+$C$2),IF(BM$2&lt;=$B$2,$B40,$C40),$D40),$E40)</f>
        <v>39598.873903478685</v>
      </c>
      <c r="BN40" s="204">
        <f>IF(BN$2&lt;=($B$2+$C$2+$D$2),IF(BN$2&lt;=($B$2+$C$2),IF(BN$2&lt;=$B$2,$B40,$C40),$D40),$E40)</f>
        <v>39598.873903478685</v>
      </c>
      <c r="BO40" s="204">
        <f>IF(BO$2&lt;=($B$2+$C$2+$D$2),IF(BO$2&lt;=($B$2+$C$2),IF(BO$2&lt;=$B$2,$B40,$C40),$D40),$E40)</f>
        <v>39598.873903478685</v>
      </c>
      <c r="BP40" s="204">
        <f>IF(BP$2&lt;=($B$2+$C$2+$D$2),IF(BP$2&lt;=($B$2+$C$2),IF(BP$2&lt;=$B$2,$B40,$C40),$D40),$E40)</f>
        <v>39598.873903478685</v>
      </c>
      <c r="BQ40" s="204">
        <f>IF(BQ$2&lt;=($B$2+$C$2+$D$2),IF(BQ$2&lt;=($B$2+$C$2),IF(BQ$2&lt;=$B$2,$B40,$C40),$D40),$E40)</f>
        <v>39598.873903478685</v>
      </c>
      <c r="BR40" s="204">
        <f>IF(BR$2&lt;=($B$2+$C$2+$D$2),IF(BR$2&lt;=($B$2+$C$2),IF(BR$2&lt;=$B$2,$B40,$C40),$D40),$E40)</f>
        <v>39598.873903478685</v>
      </c>
      <c r="BS40" s="204">
        <f>IF(BS$2&lt;=($B$2+$C$2+$D$2),IF(BS$2&lt;=($B$2+$C$2),IF(BS$2&lt;=$B$2,$B40,$C40),$D40),$E40)</f>
        <v>39598.873903478685</v>
      </c>
      <c r="BT40" s="204">
        <f>IF(BT$2&lt;=($B$2+$C$2+$D$2),IF(BT$2&lt;=($B$2+$C$2),IF(BT$2&lt;=$B$2,$B40,$C40),$D40),$E40)</f>
        <v>39598.873903478685</v>
      </c>
      <c r="BU40" s="204">
        <f>IF(BU$2&lt;=($B$2+$C$2+$D$2),IF(BU$2&lt;=($B$2+$C$2),IF(BU$2&lt;=$B$2,$B40,$C40),$D40),$E40)</f>
        <v>39598.873903478685</v>
      </c>
      <c r="BV40" s="204">
        <f>IF(BV$2&lt;=($B$2+$C$2+$D$2),IF(BV$2&lt;=($B$2+$C$2),IF(BV$2&lt;=$B$2,$B40,$C40),$D40),$E40)</f>
        <v>39598.873903478685</v>
      </c>
      <c r="BW40" s="204">
        <f>IF(BW$2&lt;=($B$2+$C$2+$D$2),IF(BW$2&lt;=($B$2+$C$2),IF(BW$2&lt;=$B$2,$B40,$C40),$D40),$E40)</f>
        <v>39598.873903478685</v>
      </c>
      <c r="BX40" s="204">
        <f>IF(BX$2&lt;=($B$2+$C$2+$D$2),IF(BX$2&lt;=($B$2+$C$2),IF(BX$2&lt;=$B$2,$B40,$C40),$D40),$E40)</f>
        <v>39598.873903478685</v>
      </c>
      <c r="BY40" s="204">
        <f>IF(BY$2&lt;=($B$2+$C$2+$D$2),IF(BY$2&lt;=($B$2+$C$2),IF(BY$2&lt;=$B$2,$B40,$C40),$D40),$E40)</f>
        <v>39598.873903478685</v>
      </c>
      <c r="BZ40" s="204">
        <f>IF(BZ$2&lt;=($B$2+$C$2+$D$2),IF(BZ$2&lt;=($B$2+$C$2),IF(BZ$2&lt;=$B$2,$B40,$C40),$D40),$E40)</f>
        <v>39598.873903478685</v>
      </c>
      <c r="CA40" s="204">
        <f>IF(CA$2&lt;=($B$2+$C$2+$D$2),IF(CA$2&lt;=($B$2+$C$2),IF(CA$2&lt;=$B$2,$B40,$C40),$D40),$E40)</f>
        <v>39598.873903478685</v>
      </c>
      <c r="CB40" s="204">
        <f>IF(CB$2&lt;=($B$2+$C$2+$D$2),IF(CB$2&lt;=($B$2+$C$2),IF(CB$2&lt;=$B$2,$B40,$C40),$D40),$E40)</f>
        <v>39598.873903478685</v>
      </c>
      <c r="CC40" s="204">
        <f>IF(CC$2&lt;=($B$2+$C$2+$D$2),IF(CC$2&lt;=($B$2+$C$2),IF(CC$2&lt;=$B$2,$B40,$C40),$D40),$E40)</f>
        <v>39598.873903478685</v>
      </c>
      <c r="CD40" s="204">
        <f>IF(CD$2&lt;=($B$2+$C$2+$D$2),IF(CD$2&lt;=($B$2+$C$2),IF(CD$2&lt;=$B$2,$B40,$C40),$D40),$E40)</f>
        <v>39598.873903478685</v>
      </c>
      <c r="CE40" s="204">
        <f>IF(CE$2&lt;=($B$2+$C$2+$D$2),IF(CE$2&lt;=($B$2+$C$2),IF(CE$2&lt;=$B$2,$B40,$C40),$D40),$E40)</f>
        <v>39598.873903478685</v>
      </c>
      <c r="CF40" s="204">
        <f>IF(CF$2&lt;=($B$2+$C$2+$D$2),IF(CF$2&lt;=($B$2+$C$2),IF(CF$2&lt;=$B$2,$B40,$C40),$D40),$E40)</f>
        <v>39598.873903478685</v>
      </c>
      <c r="CG40" s="204">
        <f>IF(CG$2&lt;=($B$2+$C$2+$D$2),IF(CG$2&lt;=($B$2+$C$2),IF(CG$2&lt;=$B$2,$B40,$C40),$D40),$E40)</f>
        <v>39598.873903478685</v>
      </c>
      <c r="CH40" s="204">
        <f>IF(CH$2&lt;=($B$2+$C$2+$D$2),IF(CH$2&lt;=($B$2+$C$2),IF(CH$2&lt;=$B$2,$B40,$C40),$D40),$E40)</f>
        <v>39598.873903478685</v>
      </c>
      <c r="CI40" s="204">
        <f>IF(CI$2&lt;=($B$2+$C$2+$D$2),IF(CI$2&lt;=($B$2+$C$2),IF(CI$2&lt;=$B$2,$B40,$C40),$D40),$E40)</f>
        <v>39598.873903478685</v>
      </c>
      <c r="CJ40" s="204">
        <f>IF(CJ$2&lt;=($B$2+$C$2+$D$2),IF(CJ$2&lt;=($B$2+$C$2),IF(CJ$2&lt;=$B$2,$B40,$C40),$D40),$E40)</f>
        <v>39598.873903478685</v>
      </c>
      <c r="CK40" s="204">
        <f>IF(CK$2&lt;=($B$2+$C$2+$D$2),IF(CK$2&lt;=($B$2+$C$2),IF(CK$2&lt;=$B$2,$B40,$C40),$D40),$E40)</f>
        <v>39598.873903478685</v>
      </c>
      <c r="CL40" s="204">
        <f>IF(CL$2&lt;=($B$2+$C$2+$D$2),IF(CL$2&lt;=($B$2+$C$2),IF(CL$2&lt;=$B$2,$B40,$C40),$D40),$E40)</f>
        <v>39598.873903478685</v>
      </c>
      <c r="CM40" s="204">
        <f>IF(CM$2&lt;=($B$2+$C$2+$D$2),IF(CM$2&lt;=($B$2+$C$2),IF(CM$2&lt;=$B$2,$B40,$C40),$D40),$E40)</f>
        <v>39598.873903478685</v>
      </c>
      <c r="CN40" s="204">
        <f>IF(CN$2&lt;=($B$2+$C$2+$D$2),IF(CN$2&lt;=($B$2+$C$2),IF(CN$2&lt;=$B$2,$B40,$C40),$D40),$E40)</f>
        <v>39598.873903478685</v>
      </c>
      <c r="CO40" s="204">
        <f>IF(CO$2&lt;=($B$2+$C$2+$D$2),IF(CO$2&lt;=($B$2+$C$2),IF(CO$2&lt;=$B$2,$B40,$C40),$D40),$E40)</f>
        <v>39598.873903478685</v>
      </c>
      <c r="CP40" s="204">
        <f>IF(CP$2&lt;=($B$2+$C$2+$D$2),IF(CP$2&lt;=($B$2+$C$2),IF(CP$2&lt;=$B$2,$B40,$C40),$D40),$E40)</f>
        <v>39598.873903478685</v>
      </c>
      <c r="CQ40" s="204">
        <f>IF(CQ$2&lt;=($B$2+$C$2+$D$2),IF(CQ$2&lt;=($B$2+$C$2),IF(CQ$2&lt;=$B$2,$B40,$C40),$D40),$E40)</f>
        <v>39598.109176894708</v>
      </c>
      <c r="CR40" s="204">
        <f>IF(CR$2&lt;=($B$2+$C$2+$D$2),IF(CR$2&lt;=($B$2+$C$2),IF(CR$2&lt;=$B$2,$B40,$C40),$D40),$E40)</f>
        <v>39598.109176894708</v>
      </c>
      <c r="CS40" s="204">
        <f>IF(CS$2&lt;=($B$2+$C$2+$D$2),IF(CS$2&lt;=($B$2+$C$2),IF(CS$2&lt;=$B$2,$B40,$C40),$D40),$E40)</f>
        <v>39598.109176894708</v>
      </c>
      <c r="CT40" s="204">
        <f>IF(CT$2&lt;=($B$2+$C$2+$D$2),IF(CT$2&lt;=($B$2+$C$2),IF(CT$2&lt;=$B$2,$B40,$C40),$D40),$E40)</f>
        <v>39598.109176894708</v>
      </c>
      <c r="CU40" s="204">
        <f>IF(CU$2&lt;=($B$2+$C$2+$D$2),IF(CU$2&lt;=($B$2+$C$2),IF(CU$2&lt;=$B$2,$B40,$C40),$D40),$E40)</f>
        <v>39598.109176894708</v>
      </c>
      <c r="CV40" s="204">
        <f>IF(CV$2&lt;=($B$2+$C$2+$D$2),IF(CV$2&lt;=($B$2+$C$2),IF(CV$2&lt;=$B$2,$B40,$C40),$D40),$E40)</f>
        <v>39598.109176894708</v>
      </c>
      <c r="CW40" s="204">
        <f>IF(CW$2&lt;=($B$2+$C$2+$D$2),IF(CW$2&lt;=($B$2+$C$2),IF(CW$2&lt;=$B$2,$B40,$C40),$D40),$E40)</f>
        <v>39598.109176894708</v>
      </c>
      <c r="CX40" s="204">
        <f>IF(CX$2&lt;=($B$2+$C$2+$D$2),IF(CX$2&lt;=($B$2+$C$2),IF(CX$2&lt;=$B$2,$B40,$C40),$D40),$E40)</f>
        <v>39598.109176894708</v>
      </c>
      <c r="CY40" s="204">
        <f>IF(CY$2&lt;=($B$2+$C$2+$D$2),IF(CY$2&lt;=($B$2+$C$2),IF(CY$2&lt;=$B$2,$B40,$C40),$D40),$E40)</f>
        <v>39598.109176894708</v>
      </c>
      <c r="CZ40" s="204">
        <f>IF(CZ$2&lt;=($B$2+$C$2+$D$2),IF(CZ$2&lt;=($B$2+$C$2),IF(CZ$2&lt;=$B$2,$B40,$C40),$D40),$E40)</f>
        <v>39598.109176894708</v>
      </c>
      <c r="DA40" s="204">
        <f>IF(DA$2&lt;=($B$2+$C$2+$D$2),IF(DA$2&lt;=($B$2+$C$2),IF(DA$2&lt;=$B$2,$B40,$C40),$D40),$E40)</f>
        <v>39598.109176894708</v>
      </c>
    </row>
    <row r="42" spans="1:105">
      <c r="A42" s="201" t="str">
        <f>Income!A72</f>
        <v>Own crops Consumed</v>
      </c>
      <c r="F42" s="210">
        <f t="shared" ref="F42:AK42" si="15">IF(F$22&lt;=$E$24,IF(F$22&lt;=$D$24,IF(F$22&lt;=$C$24,IF(F$22&lt;=$B$24,$B108,($C25-$B25)/($C$24-$B$24)),($D25-$C25)/($D$24-$C$24)),($E25-$D25)/($E$24-$D$24)),$F108)</f>
        <v>0</v>
      </c>
      <c r="G42" s="210">
        <f t="shared" si="15"/>
        <v>0</v>
      </c>
      <c r="H42" s="210">
        <f t="shared" si="15"/>
        <v>0</v>
      </c>
      <c r="I42" s="210">
        <f t="shared" si="15"/>
        <v>0</v>
      </c>
      <c r="J42" s="210">
        <f t="shared" si="15"/>
        <v>0</v>
      </c>
      <c r="K42" s="210">
        <f t="shared" si="15"/>
        <v>0</v>
      </c>
      <c r="L42" s="210">
        <f t="shared" si="15"/>
        <v>0</v>
      </c>
      <c r="M42" s="210">
        <f t="shared" si="15"/>
        <v>0</v>
      </c>
      <c r="N42" s="210">
        <f t="shared" si="15"/>
        <v>0</v>
      </c>
      <c r="O42" s="210">
        <f t="shared" si="15"/>
        <v>0</v>
      </c>
      <c r="P42" s="210">
        <f t="shared" si="15"/>
        <v>0</v>
      </c>
      <c r="Q42" s="210">
        <f t="shared" si="15"/>
        <v>0</v>
      </c>
      <c r="R42" s="210">
        <f t="shared" si="15"/>
        <v>0</v>
      </c>
      <c r="S42" s="210">
        <f t="shared" si="15"/>
        <v>0</v>
      </c>
      <c r="T42" s="210">
        <f t="shared" si="15"/>
        <v>0</v>
      </c>
      <c r="U42" s="210">
        <f t="shared" si="15"/>
        <v>0</v>
      </c>
      <c r="V42" s="210">
        <f t="shared" si="15"/>
        <v>0</v>
      </c>
      <c r="W42" s="210">
        <f t="shared" si="15"/>
        <v>0</v>
      </c>
      <c r="X42" s="210">
        <f t="shared" si="15"/>
        <v>0</v>
      </c>
      <c r="Y42" s="210">
        <f t="shared" si="15"/>
        <v>0</v>
      </c>
      <c r="Z42" s="210">
        <f t="shared" si="15"/>
        <v>37.250622366666562</v>
      </c>
      <c r="AA42" s="210">
        <f t="shared" si="15"/>
        <v>37.250622366666562</v>
      </c>
      <c r="AB42" s="210">
        <f t="shared" si="15"/>
        <v>37.250622366666562</v>
      </c>
      <c r="AC42" s="210">
        <f t="shared" si="15"/>
        <v>37.250622366666562</v>
      </c>
      <c r="AD42" s="210">
        <f t="shared" si="15"/>
        <v>37.250622366666562</v>
      </c>
      <c r="AE42" s="210">
        <f t="shared" si="15"/>
        <v>37.250622366666562</v>
      </c>
      <c r="AF42" s="210">
        <f t="shared" si="15"/>
        <v>37.250622366666562</v>
      </c>
      <c r="AG42" s="210">
        <f t="shared" si="15"/>
        <v>37.250622366666562</v>
      </c>
      <c r="AH42" s="210">
        <f t="shared" si="15"/>
        <v>37.250622366666562</v>
      </c>
      <c r="AI42" s="210">
        <f t="shared" si="15"/>
        <v>37.250622366666562</v>
      </c>
      <c r="AJ42" s="210">
        <f t="shared" si="15"/>
        <v>37.250622366666562</v>
      </c>
      <c r="AK42" s="210">
        <f t="shared" si="15"/>
        <v>37.250622366666562</v>
      </c>
      <c r="AL42" s="210">
        <f t="shared" ref="AL42:BQ42" si="16">IF(AL$22&lt;=$E$24,IF(AL$22&lt;=$D$24,IF(AL$22&lt;=$C$24,IF(AL$22&lt;=$B$24,$B108,($C25-$B25)/($C$24-$B$24)),($D25-$C25)/($D$24-$C$24)),($E25-$D25)/($E$24-$D$24)),$F108)</f>
        <v>37.250622366666562</v>
      </c>
      <c r="AM42" s="210">
        <f t="shared" si="16"/>
        <v>37.250622366666562</v>
      </c>
      <c r="AN42" s="210">
        <f t="shared" si="16"/>
        <v>37.250622366666562</v>
      </c>
      <c r="AO42" s="210">
        <f t="shared" si="16"/>
        <v>37.250622366666562</v>
      </c>
      <c r="AP42" s="210">
        <f t="shared" si="16"/>
        <v>37.250622366666562</v>
      </c>
      <c r="AQ42" s="210">
        <f t="shared" si="16"/>
        <v>37.250622366666562</v>
      </c>
      <c r="AR42" s="210">
        <f t="shared" si="16"/>
        <v>37.250622366666562</v>
      </c>
      <c r="AS42" s="210">
        <f t="shared" si="16"/>
        <v>37.250622366666562</v>
      </c>
      <c r="AT42" s="210">
        <f t="shared" si="16"/>
        <v>37.250622366666562</v>
      </c>
      <c r="AU42" s="210">
        <f t="shared" si="16"/>
        <v>37.250622366666562</v>
      </c>
      <c r="AV42" s="210">
        <f t="shared" si="16"/>
        <v>37.250622366666562</v>
      </c>
      <c r="AW42" s="210">
        <f t="shared" si="16"/>
        <v>37.250622366666562</v>
      </c>
      <c r="AX42" s="210">
        <f t="shared" si="16"/>
        <v>37.250622366666562</v>
      </c>
      <c r="AY42" s="210">
        <f t="shared" si="16"/>
        <v>37.250622366666562</v>
      </c>
      <c r="AZ42" s="210">
        <f t="shared" si="16"/>
        <v>37.250622366666562</v>
      </c>
      <c r="BA42" s="210">
        <f t="shared" si="16"/>
        <v>37.250622366666562</v>
      </c>
      <c r="BB42" s="210">
        <f t="shared" si="16"/>
        <v>37.250622366666562</v>
      </c>
      <c r="BC42" s="210">
        <f t="shared" si="16"/>
        <v>37.250622366666562</v>
      </c>
      <c r="BD42" s="210">
        <f t="shared" si="16"/>
        <v>37.250622366666562</v>
      </c>
      <c r="BE42" s="210">
        <f t="shared" si="16"/>
        <v>37.250622366666562</v>
      </c>
      <c r="BF42" s="210">
        <f t="shared" si="16"/>
        <v>37.250622366666562</v>
      </c>
      <c r="BG42" s="210">
        <f t="shared" si="16"/>
        <v>37.250622366666562</v>
      </c>
      <c r="BH42" s="210">
        <f t="shared" si="16"/>
        <v>37.250622366666562</v>
      </c>
      <c r="BI42" s="210">
        <f t="shared" si="16"/>
        <v>37.250622366666562</v>
      </c>
      <c r="BJ42" s="210">
        <f t="shared" si="16"/>
        <v>37.250622366666562</v>
      </c>
      <c r="BK42" s="210">
        <f t="shared" si="16"/>
        <v>-13.657953148436864</v>
      </c>
      <c r="BL42" s="210">
        <f t="shared" si="16"/>
        <v>-13.657953148436864</v>
      </c>
      <c r="BM42" s="210">
        <f t="shared" si="16"/>
        <v>-13.657953148436864</v>
      </c>
      <c r="BN42" s="210">
        <f t="shared" si="16"/>
        <v>-13.657953148436864</v>
      </c>
      <c r="BO42" s="210">
        <f t="shared" si="16"/>
        <v>-13.657953148436864</v>
      </c>
      <c r="BP42" s="210">
        <f t="shared" si="16"/>
        <v>-13.657953148436864</v>
      </c>
      <c r="BQ42" s="210">
        <f t="shared" si="16"/>
        <v>-13.657953148436864</v>
      </c>
      <c r="BR42" s="210">
        <f t="shared" ref="BR42:DA42" si="17">IF(BR$22&lt;=$E$24,IF(BR$22&lt;=$D$24,IF(BR$22&lt;=$C$24,IF(BR$22&lt;=$B$24,$B108,($C25-$B25)/($C$24-$B$24)),($D25-$C25)/($D$24-$C$24)),($E25-$D25)/($E$24-$D$24)),$F108)</f>
        <v>-13.657953148436864</v>
      </c>
      <c r="BS42" s="210">
        <f t="shared" si="17"/>
        <v>-13.657953148436864</v>
      </c>
      <c r="BT42" s="210">
        <f t="shared" si="17"/>
        <v>-13.657953148436864</v>
      </c>
      <c r="BU42" s="210">
        <f t="shared" si="17"/>
        <v>-13.657953148436864</v>
      </c>
      <c r="BV42" s="210">
        <f t="shared" si="17"/>
        <v>-13.657953148436864</v>
      </c>
      <c r="BW42" s="210">
        <f t="shared" si="17"/>
        <v>-13.657953148436864</v>
      </c>
      <c r="BX42" s="210">
        <f t="shared" si="17"/>
        <v>-13.657953148436864</v>
      </c>
      <c r="BY42" s="210">
        <f t="shared" si="17"/>
        <v>-13.657953148436864</v>
      </c>
      <c r="BZ42" s="210">
        <f t="shared" si="17"/>
        <v>-13.657953148436864</v>
      </c>
      <c r="CA42" s="210">
        <f t="shared" si="17"/>
        <v>-13.657953148436864</v>
      </c>
      <c r="CB42" s="210">
        <f t="shared" si="17"/>
        <v>-13.657953148436864</v>
      </c>
      <c r="CC42" s="210">
        <f t="shared" si="17"/>
        <v>-13.657953148436864</v>
      </c>
      <c r="CD42" s="210">
        <f t="shared" si="17"/>
        <v>-13.657953148436864</v>
      </c>
      <c r="CE42" s="210">
        <f t="shared" si="17"/>
        <v>-13.657953148436864</v>
      </c>
      <c r="CF42" s="210">
        <f t="shared" si="17"/>
        <v>-13.657953148436864</v>
      </c>
      <c r="CG42" s="210">
        <f t="shared" si="17"/>
        <v>-13.657953148436864</v>
      </c>
      <c r="CH42" s="210">
        <f t="shared" si="17"/>
        <v>-13.657953148436864</v>
      </c>
      <c r="CI42" s="210">
        <f t="shared" si="17"/>
        <v>-13.657953148436864</v>
      </c>
      <c r="CJ42" s="210">
        <f t="shared" si="17"/>
        <v>-64.13223037014285</v>
      </c>
      <c r="CK42" s="210">
        <f t="shared" si="17"/>
        <v>-64.13223037014285</v>
      </c>
      <c r="CL42" s="210">
        <f t="shared" si="17"/>
        <v>-64.13223037014285</v>
      </c>
      <c r="CM42" s="210">
        <f t="shared" si="17"/>
        <v>-64.13223037014285</v>
      </c>
      <c r="CN42" s="210">
        <f t="shared" si="17"/>
        <v>-64.13223037014285</v>
      </c>
      <c r="CO42" s="210">
        <f t="shared" si="17"/>
        <v>-64.13223037014285</v>
      </c>
      <c r="CP42" s="210">
        <f t="shared" si="17"/>
        <v>-64.13223037014285</v>
      </c>
      <c r="CQ42" s="210">
        <f t="shared" si="17"/>
        <v>-64.13223037014285</v>
      </c>
      <c r="CR42" s="210">
        <f t="shared" si="17"/>
        <v>-64.13223037014285</v>
      </c>
      <c r="CS42" s="210">
        <f t="shared" si="17"/>
        <v>-64.13223037014285</v>
      </c>
      <c r="CT42" s="210">
        <f t="shared" si="17"/>
        <v>-64.13223037014285</v>
      </c>
      <c r="CU42" s="210">
        <f t="shared" si="17"/>
        <v>-64.13223037014285</v>
      </c>
      <c r="CV42" s="210">
        <f t="shared" si="17"/>
        <v>-64.13223037014285</v>
      </c>
      <c r="CW42" s="210">
        <f t="shared" si="17"/>
        <v>106.36000000000007</v>
      </c>
      <c r="CX42" s="210">
        <f t="shared" si="17"/>
        <v>106.36000000000007</v>
      </c>
      <c r="CY42" s="210">
        <f t="shared" si="17"/>
        <v>106.36000000000007</v>
      </c>
      <c r="CZ42" s="210">
        <f t="shared" si="17"/>
        <v>106.36000000000007</v>
      </c>
      <c r="DA42" s="210">
        <f t="shared" si="17"/>
        <v>106.36000000000007</v>
      </c>
    </row>
    <row r="43" spans="1:105">
      <c r="A43" s="201" t="str">
        <f>Income!A73</f>
        <v>Own crops sold</v>
      </c>
      <c r="F43" s="210">
        <f t="shared" ref="F43:AK43" si="18">IF(F$22&lt;=$E$24,IF(F$22&lt;=$D$24,IF(F$22&lt;=$C$24,IF(F$22&lt;=$B$24,$B109,($C26-$B26)/($C$24-$B$24)),($D26-$C26)/($D$24-$C$24)),($E26-$D26)/($E$24-$D$24)),$F109)</f>
        <v>340.26</v>
      </c>
      <c r="G43" s="210">
        <f t="shared" si="18"/>
        <v>340.26</v>
      </c>
      <c r="H43" s="210">
        <f t="shared" si="18"/>
        <v>340.26</v>
      </c>
      <c r="I43" s="210">
        <f t="shared" si="18"/>
        <v>340.26</v>
      </c>
      <c r="J43" s="210">
        <f t="shared" si="18"/>
        <v>340.26</v>
      </c>
      <c r="K43" s="210">
        <f t="shared" si="1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18"/>
        <v>340.26</v>
      </c>
      <c r="N43" s="210">
        <f t="shared" si="18"/>
        <v>340.26</v>
      </c>
      <c r="O43" s="210">
        <f t="shared" si="18"/>
        <v>340.26</v>
      </c>
      <c r="P43" s="210">
        <f t="shared" si="18"/>
        <v>340.26</v>
      </c>
      <c r="Q43" s="210">
        <f t="shared" si="18"/>
        <v>340.26</v>
      </c>
      <c r="R43" s="210">
        <f t="shared" si="18"/>
        <v>340.26</v>
      </c>
      <c r="S43" s="210">
        <f t="shared" si="18"/>
        <v>340.26</v>
      </c>
      <c r="T43" s="210">
        <f t="shared" si="18"/>
        <v>340.26</v>
      </c>
      <c r="U43" s="210">
        <f t="shared" si="18"/>
        <v>340.26</v>
      </c>
      <c r="V43" s="210">
        <f t="shared" si="18"/>
        <v>340.26</v>
      </c>
      <c r="W43" s="210">
        <f t="shared" si="18"/>
        <v>340.26</v>
      </c>
      <c r="X43" s="210">
        <f t="shared" si="18"/>
        <v>340.26</v>
      </c>
      <c r="Y43" s="210">
        <f t="shared" si="18"/>
        <v>340.26</v>
      </c>
      <c r="Z43" s="210">
        <f t="shared" si="18"/>
        <v>33.406392694063925</v>
      </c>
      <c r="AA43" s="210">
        <f t="shared" si="18"/>
        <v>33.406392694063925</v>
      </c>
      <c r="AB43" s="210">
        <f t="shared" si="18"/>
        <v>33.406392694063925</v>
      </c>
      <c r="AC43" s="210">
        <f t="shared" si="18"/>
        <v>33.406392694063925</v>
      </c>
      <c r="AD43" s="210">
        <f t="shared" si="18"/>
        <v>33.406392694063925</v>
      </c>
      <c r="AE43" s="210">
        <f t="shared" si="18"/>
        <v>33.406392694063925</v>
      </c>
      <c r="AF43" s="210">
        <f t="shared" si="18"/>
        <v>33.406392694063925</v>
      </c>
      <c r="AG43" s="210">
        <f t="shared" si="18"/>
        <v>33.406392694063925</v>
      </c>
      <c r="AH43" s="210">
        <f t="shared" si="18"/>
        <v>33.406392694063925</v>
      </c>
      <c r="AI43" s="210">
        <f t="shared" si="18"/>
        <v>33.406392694063925</v>
      </c>
      <c r="AJ43" s="210">
        <f t="shared" si="18"/>
        <v>33.406392694063925</v>
      </c>
      <c r="AK43" s="210">
        <f t="shared" si="18"/>
        <v>33.406392694063925</v>
      </c>
      <c r="AL43" s="210">
        <f t="shared" ref="AL43:BQ43" si="19">IF(AL$22&lt;=$E$24,IF(AL$22&lt;=$D$24,IF(AL$22&lt;=$C$24,IF(AL$22&lt;=$B$24,$B109,($C26-$B26)/($C$24-$B$24)),($D26-$C26)/($D$24-$C$24)),($E26-$D26)/($E$24-$D$24)),$F109)</f>
        <v>33.406392694063925</v>
      </c>
      <c r="AM43" s="210">
        <f t="shared" si="19"/>
        <v>33.406392694063925</v>
      </c>
      <c r="AN43" s="210">
        <f t="shared" si="19"/>
        <v>33.406392694063925</v>
      </c>
      <c r="AO43" s="210">
        <f t="shared" si="19"/>
        <v>33.406392694063925</v>
      </c>
      <c r="AP43" s="210">
        <f t="shared" si="19"/>
        <v>33.406392694063925</v>
      </c>
      <c r="AQ43" s="210">
        <f t="shared" si="19"/>
        <v>33.406392694063925</v>
      </c>
      <c r="AR43" s="210">
        <f t="shared" si="19"/>
        <v>33.406392694063925</v>
      </c>
      <c r="AS43" s="210">
        <f t="shared" si="19"/>
        <v>33.406392694063925</v>
      </c>
      <c r="AT43" s="210">
        <f t="shared" si="19"/>
        <v>33.406392694063925</v>
      </c>
      <c r="AU43" s="210">
        <f t="shared" si="19"/>
        <v>33.406392694063925</v>
      </c>
      <c r="AV43" s="210">
        <f t="shared" si="19"/>
        <v>33.406392694063925</v>
      </c>
      <c r="AW43" s="210">
        <f t="shared" si="19"/>
        <v>33.406392694063925</v>
      </c>
      <c r="AX43" s="210">
        <f t="shared" si="19"/>
        <v>33.406392694063925</v>
      </c>
      <c r="AY43" s="210">
        <f t="shared" si="19"/>
        <v>33.406392694063925</v>
      </c>
      <c r="AZ43" s="210">
        <f t="shared" si="19"/>
        <v>33.406392694063925</v>
      </c>
      <c r="BA43" s="210">
        <f t="shared" si="19"/>
        <v>33.406392694063925</v>
      </c>
      <c r="BB43" s="210">
        <f t="shared" si="19"/>
        <v>33.406392694063925</v>
      </c>
      <c r="BC43" s="210">
        <f t="shared" si="19"/>
        <v>33.406392694063925</v>
      </c>
      <c r="BD43" s="210">
        <f t="shared" si="19"/>
        <v>33.406392694063925</v>
      </c>
      <c r="BE43" s="210">
        <f t="shared" si="19"/>
        <v>33.406392694063925</v>
      </c>
      <c r="BF43" s="210">
        <f t="shared" si="19"/>
        <v>33.406392694063925</v>
      </c>
      <c r="BG43" s="210">
        <f t="shared" si="19"/>
        <v>33.406392694063925</v>
      </c>
      <c r="BH43" s="210">
        <f t="shared" si="19"/>
        <v>33.406392694063925</v>
      </c>
      <c r="BI43" s="210">
        <f t="shared" si="19"/>
        <v>33.406392694063925</v>
      </c>
      <c r="BJ43" s="210">
        <f t="shared" si="19"/>
        <v>33.406392694063925</v>
      </c>
      <c r="BK43" s="210">
        <f t="shared" si="19"/>
        <v>303.45333333333332</v>
      </c>
      <c r="BL43" s="210">
        <f t="shared" si="19"/>
        <v>303.45333333333332</v>
      </c>
      <c r="BM43" s="210">
        <f t="shared" si="19"/>
        <v>303.45333333333332</v>
      </c>
      <c r="BN43" s="210">
        <f t="shared" si="19"/>
        <v>303.45333333333332</v>
      </c>
      <c r="BO43" s="210">
        <f t="shared" si="19"/>
        <v>303.45333333333332</v>
      </c>
      <c r="BP43" s="210">
        <f t="shared" si="19"/>
        <v>303.45333333333332</v>
      </c>
      <c r="BQ43" s="210">
        <f t="shared" si="19"/>
        <v>303.45333333333332</v>
      </c>
      <c r="BR43" s="210">
        <f t="shared" ref="BR43:DA43" si="20">IF(BR$22&lt;=$E$24,IF(BR$22&lt;=$D$24,IF(BR$22&lt;=$C$24,IF(BR$22&lt;=$B$24,$B109,($C26-$B26)/($C$24-$B$24)),($D26-$C26)/($D$24-$C$24)),($E26-$D26)/($E$24-$D$24)),$F109)</f>
        <v>303.45333333333332</v>
      </c>
      <c r="BS43" s="210">
        <f t="shared" si="20"/>
        <v>303.45333333333332</v>
      </c>
      <c r="BT43" s="210">
        <f t="shared" si="20"/>
        <v>303.45333333333332</v>
      </c>
      <c r="BU43" s="210">
        <f t="shared" si="20"/>
        <v>303.45333333333332</v>
      </c>
      <c r="BV43" s="210">
        <f t="shared" si="20"/>
        <v>303.45333333333332</v>
      </c>
      <c r="BW43" s="210">
        <f t="shared" si="20"/>
        <v>303.45333333333332</v>
      </c>
      <c r="BX43" s="210">
        <f t="shared" si="20"/>
        <v>303.45333333333332</v>
      </c>
      <c r="BY43" s="210">
        <f t="shared" si="20"/>
        <v>303.45333333333332</v>
      </c>
      <c r="BZ43" s="210">
        <f t="shared" si="20"/>
        <v>303.45333333333332</v>
      </c>
      <c r="CA43" s="210">
        <f t="shared" si="20"/>
        <v>303.45333333333332</v>
      </c>
      <c r="CB43" s="210">
        <f t="shared" si="20"/>
        <v>303.45333333333332</v>
      </c>
      <c r="CC43" s="210">
        <f t="shared" si="20"/>
        <v>303.45333333333332</v>
      </c>
      <c r="CD43" s="210">
        <f t="shared" si="20"/>
        <v>303.45333333333332</v>
      </c>
      <c r="CE43" s="210">
        <f t="shared" si="20"/>
        <v>303.45333333333332</v>
      </c>
      <c r="CF43" s="210">
        <f t="shared" si="20"/>
        <v>303.45333333333332</v>
      </c>
      <c r="CG43" s="210">
        <f t="shared" si="20"/>
        <v>303.45333333333332</v>
      </c>
      <c r="CH43" s="210">
        <f t="shared" si="20"/>
        <v>303.45333333333332</v>
      </c>
      <c r="CI43" s="210">
        <f t="shared" si="20"/>
        <v>303.45333333333332</v>
      </c>
      <c r="CJ43" s="210">
        <f t="shared" si="20"/>
        <v>677.55908289241631</v>
      </c>
      <c r="CK43" s="210">
        <f t="shared" si="20"/>
        <v>677.55908289241631</v>
      </c>
      <c r="CL43" s="210">
        <f t="shared" si="20"/>
        <v>677.55908289241631</v>
      </c>
      <c r="CM43" s="210">
        <f t="shared" si="20"/>
        <v>677.55908289241631</v>
      </c>
      <c r="CN43" s="210">
        <f t="shared" si="20"/>
        <v>677.55908289241631</v>
      </c>
      <c r="CO43" s="210">
        <f t="shared" si="20"/>
        <v>677.55908289241631</v>
      </c>
      <c r="CP43" s="210">
        <f t="shared" si="20"/>
        <v>677.55908289241631</v>
      </c>
      <c r="CQ43" s="210">
        <f t="shared" si="20"/>
        <v>677.55908289241631</v>
      </c>
      <c r="CR43" s="210">
        <f t="shared" si="20"/>
        <v>677.55908289241631</v>
      </c>
      <c r="CS43" s="210">
        <f t="shared" si="20"/>
        <v>677.55908289241631</v>
      </c>
      <c r="CT43" s="210">
        <f t="shared" si="20"/>
        <v>677.55908289241631</v>
      </c>
      <c r="CU43" s="210">
        <f t="shared" si="20"/>
        <v>677.55908289241631</v>
      </c>
      <c r="CV43" s="210">
        <f t="shared" si="20"/>
        <v>677.55908289241631</v>
      </c>
      <c r="CW43" s="210">
        <f t="shared" si="20"/>
        <v>724.86000000000013</v>
      </c>
      <c r="CX43" s="210">
        <f t="shared" si="20"/>
        <v>724.86000000000013</v>
      </c>
      <c r="CY43" s="210">
        <f t="shared" si="20"/>
        <v>724.86000000000013</v>
      </c>
      <c r="CZ43" s="210">
        <f t="shared" si="20"/>
        <v>724.86000000000013</v>
      </c>
      <c r="DA43" s="210">
        <f t="shared" si="20"/>
        <v>724.86000000000013</v>
      </c>
    </row>
    <row r="44" spans="1:105">
      <c r="A44" s="201" t="str">
        <f>Income!A74</f>
        <v>Animal products consumed</v>
      </c>
      <c r="F44" s="210">
        <f t="shared" ref="F44:AK44" si="21">IF(F$22&lt;=$E$24,IF(F$22&lt;=$D$24,IF(F$22&lt;=$C$24,IF(F$22&lt;=$B$24,$B110,($C27-$B27)/($C$24-$B$24)),($D27-$C27)/($D$24-$C$24)),($E27-$D27)/($E$24-$D$24)),$F110)</f>
        <v>0</v>
      </c>
      <c r="G44" s="210">
        <f t="shared" si="21"/>
        <v>0</v>
      </c>
      <c r="H44" s="210">
        <f t="shared" si="21"/>
        <v>0</v>
      </c>
      <c r="I44" s="210">
        <f t="shared" si="21"/>
        <v>0</v>
      </c>
      <c r="J44" s="210">
        <f t="shared" si="21"/>
        <v>0</v>
      </c>
      <c r="K44" s="210">
        <f t="shared" si="21"/>
        <v>0</v>
      </c>
      <c r="L44" s="210">
        <f t="shared" si="21"/>
        <v>0</v>
      </c>
      <c r="M44" s="210">
        <f t="shared" si="21"/>
        <v>0</v>
      </c>
      <c r="N44" s="210">
        <f t="shared" si="21"/>
        <v>0</v>
      </c>
      <c r="O44" s="210">
        <f t="shared" si="21"/>
        <v>0</v>
      </c>
      <c r="P44" s="210">
        <f t="shared" si="21"/>
        <v>0</v>
      </c>
      <c r="Q44" s="210">
        <f t="shared" si="21"/>
        <v>0</v>
      </c>
      <c r="R44" s="210">
        <f t="shared" si="21"/>
        <v>0</v>
      </c>
      <c r="S44" s="210">
        <f t="shared" si="21"/>
        <v>0</v>
      </c>
      <c r="T44" s="210">
        <f t="shared" si="21"/>
        <v>0</v>
      </c>
      <c r="U44" s="210">
        <f t="shared" si="21"/>
        <v>0</v>
      </c>
      <c r="V44" s="210">
        <f t="shared" si="21"/>
        <v>0</v>
      </c>
      <c r="W44" s="210">
        <f t="shared" si="21"/>
        <v>0</v>
      </c>
      <c r="X44" s="210">
        <f t="shared" si="21"/>
        <v>0</v>
      </c>
      <c r="Y44" s="210">
        <f t="shared" si="21"/>
        <v>0</v>
      </c>
      <c r="Z44" s="210">
        <f t="shared" si="21"/>
        <v>11.012674662338247</v>
      </c>
      <c r="AA44" s="210">
        <f t="shared" si="21"/>
        <v>11.012674662338247</v>
      </c>
      <c r="AB44" s="210">
        <f t="shared" si="21"/>
        <v>11.012674662338247</v>
      </c>
      <c r="AC44" s="210">
        <f t="shared" si="21"/>
        <v>11.012674662338247</v>
      </c>
      <c r="AD44" s="210">
        <f t="shared" si="21"/>
        <v>11.012674662338247</v>
      </c>
      <c r="AE44" s="210">
        <f t="shared" si="21"/>
        <v>11.012674662338247</v>
      </c>
      <c r="AF44" s="210">
        <f t="shared" si="21"/>
        <v>11.012674662338247</v>
      </c>
      <c r="AG44" s="210">
        <f t="shared" si="21"/>
        <v>11.012674662338247</v>
      </c>
      <c r="AH44" s="210">
        <f t="shared" si="21"/>
        <v>11.012674662338247</v>
      </c>
      <c r="AI44" s="210">
        <f t="shared" si="21"/>
        <v>11.012674662338247</v>
      </c>
      <c r="AJ44" s="210">
        <f t="shared" si="21"/>
        <v>11.012674662338247</v>
      </c>
      <c r="AK44" s="210">
        <f t="shared" si="21"/>
        <v>11.012674662338247</v>
      </c>
      <c r="AL44" s="210">
        <f t="shared" ref="AL44:BQ44" si="22">IF(AL$22&lt;=$E$24,IF(AL$22&lt;=$D$24,IF(AL$22&lt;=$C$24,IF(AL$22&lt;=$B$24,$B110,($C27-$B27)/($C$24-$B$24)),($D27-$C27)/($D$24-$C$24)),($E27-$D27)/($E$24-$D$24)),$F110)</f>
        <v>11.012674662338247</v>
      </c>
      <c r="AM44" s="210">
        <f t="shared" si="22"/>
        <v>11.012674662338247</v>
      </c>
      <c r="AN44" s="210">
        <f t="shared" si="22"/>
        <v>11.012674662338247</v>
      </c>
      <c r="AO44" s="210">
        <f t="shared" si="22"/>
        <v>11.012674662338247</v>
      </c>
      <c r="AP44" s="210">
        <f t="shared" si="22"/>
        <v>11.012674662338247</v>
      </c>
      <c r="AQ44" s="210">
        <f t="shared" si="22"/>
        <v>11.012674662338247</v>
      </c>
      <c r="AR44" s="210">
        <f t="shared" si="22"/>
        <v>11.012674662338247</v>
      </c>
      <c r="AS44" s="210">
        <f t="shared" si="22"/>
        <v>11.012674662338247</v>
      </c>
      <c r="AT44" s="210">
        <f t="shared" si="22"/>
        <v>11.012674662338247</v>
      </c>
      <c r="AU44" s="210">
        <f t="shared" si="22"/>
        <v>11.012674662338247</v>
      </c>
      <c r="AV44" s="210">
        <f t="shared" si="22"/>
        <v>11.012674662338247</v>
      </c>
      <c r="AW44" s="210">
        <f t="shared" si="22"/>
        <v>11.012674662338247</v>
      </c>
      <c r="AX44" s="210">
        <f t="shared" si="22"/>
        <v>11.012674662338247</v>
      </c>
      <c r="AY44" s="210">
        <f t="shared" si="22"/>
        <v>11.012674662338247</v>
      </c>
      <c r="AZ44" s="210">
        <f t="shared" si="22"/>
        <v>11.012674662338247</v>
      </c>
      <c r="BA44" s="210">
        <f t="shared" si="22"/>
        <v>11.012674662338247</v>
      </c>
      <c r="BB44" s="210">
        <f t="shared" si="22"/>
        <v>11.012674662338247</v>
      </c>
      <c r="BC44" s="210">
        <f t="shared" si="22"/>
        <v>11.012674662338247</v>
      </c>
      <c r="BD44" s="210">
        <f t="shared" si="22"/>
        <v>11.012674662338247</v>
      </c>
      <c r="BE44" s="210">
        <f t="shared" si="22"/>
        <v>11.012674662338247</v>
      </c>
      <c r="BF44" s="210">
        <f t="shared" si="22"/>
        <v>11.012674662338247</v>
      </c>
      <c r="BG44" s="210">
        <f t="shared" si="22"/>
        <v>11.012674662338247</v>
      </c>
      <c r="BH44" s="210">
        <f t="shared" si="22"/>
        <v>11.012674662338247</v>
      </c>
      <c r="BI44" s="210">
        <f t="shared" si="22"/>
        <v>11.012674662338247</v>
      </c>
      <c r="BJ44" s="210">
        <f t="shared" si="22"/>
        <v>11.012674662338247</v>
      </c>
      <c r="BK44" s="210">
        <f t="shared" si="22"/>
        <v>26.690861819661901</v>
      </c>
      <c r="BL44" s="210">
        <f t="shared" si="22"/>
        <v>26.690861819661901</v>
      </c>
      <c r="BM44" s="210">
        <f t="shared" si="22"/>
        <v>26.690861819661901</v>
      </c>
      <c r="BN44" s="210">
        <f t="shared" si="22"/>
        <v>26.690861819661901</v>
      </c>
      <c r="BO44" s="210">
        <f t="shared" si="22"/>
        <v>26.690861819661901</v>
      </c>
      <c r="BP44" s="210">
        <f t="shared" si="22"/>
        <v>26.690861819661901</v>
      </c>
      <c r="BQ44" s="210">
        <f t="shared" si="22"/>
        <v>26.690861819661901</v>
      </c>
      <c r="BR44" s="210">
        <f t="shared" ref="BR44:DA44" si="23">IF(BR$22&lt;=$E$24,IF(BR$22&lt;=$D$24,IF(BR$22&lt;=$C$24,IF(BR$22&lt;=$B$24,$B110,($C27-$B27)/($C$24-$B$24)),($D27-$C27)/($D$24-$C$24)),($E27-$D27)/($E$24-$D$24)),$F110)</f>
        <v>26.690861819661901</v>
      </c>
      <c r="BS44" s="210">
        <f t="shared" si="23"/>
        <v>26.690861819661901</v>
      </c>
      <c r="BT44" s="210">
        <f t="shared" si="23"/>
        <v>26.690861819661901</v>
      </c>
      <c r="BU44" s="210">
        <f t="shared" si="23"/>
        <v>26.690861819661901</v>
      </c>
      <c r="BV44" s="210">
        <f t="shared" si="23"/>
        <v>26.690861819661901</v>
      </c>
      <c r="BW44" s="210">
        <f t="shared" si="23"/>
        <v>26.690861819661901</v>
      </c>
      <c r="BX44" s="210">
        <f t="shared" si="23"/>
        <v>26.690861819661901</v>
      </c>
      <c r="BY44" s="210">
        <f t="shared" si="23"/>
        <v>26.690861819661901</v>
      </c>
      <c r="BZ44" s="210">
        <f t="shared" si="23"/>
        <v>26.690861819661901</v>
      </c>
      <c r="CA44" s="210">
        <f t="shared" si="23"/>
        <v>26.690861819661901</v>
      </c>
      <c r="CB44" s="210">
        <f t="shared" si="23"/>
        <v>26.690861819661901</v>
      </c>
      <c r="CC44" s="210">
        <f t="shared" si="23"/>
        <v>26.690861819661901</v>
      </c>
      <c r="CD44" s="210">
        <f t="shared" si="23"/>
        <v>26.690861819661901</v>
      </c>
      <c r="CE44" s="210">
        <f t="shared" si="23"/>
        <v>26.690861819661901</v>
      </c>
      <c r="CF44" s="210">
        <f t="shared" si="23"/>
        <v>26.690861819661901</v>
      </c>
      <c r="CG44" s="210">
        <f t="shared" si="23"/>
        <v>26.690861819661901</v>
      </c>
      <c r="CH44" s="210">
        <f t="shared" si="23"/>
        <v>26.690861819661901</v>
      </c>
      <c r="CI44" s="210">
        <f t="shared" si="23"/>
        <v>26.690861819661901</v>
      </c>
      <c r="CJ44" s="210">
        <f t="shared" si="23"/>
        <v>16.593287625996727</v>
      </c>
      <c r="CK44" s="210">
        <f t="shared" si="23"/>
        <v>16.593287625996727</v>
      </c>
      <c r="CL44" s="210">
        <f t="shared" si="23"/>
        <v>16.593287625996727</v>
      </c>
      <c r="CM44" s="210">
        <f t="shared" si="23"/>
        <v>16.593287625996727</v>
      </c>
      <c r="CN44" s="210">
        <f t="shared" si="23"/>
        <v>16.593287625996727</v>
      </c>
      <c r="CO44" s="210">
        <f t="shared" si="23"/>
        <v>16.593287625996727</v>
      </c>
      <c r="CP44" s="210">
        <f t="shared" si="23"/>
        <v>16.593287625996727</v>
      </c>
      <c r="CQ44" s="210">
        <f t="shared" si="23"/>
        <v>16.593287625996727</v>
      </c>
      <c r="CR44" s="210">
        <f t="shared" si="23"/>
        <v>16.593287625996727</v>
      </c>
      <c r="CS44" s="210">
        <f t="shared" si="23"/>
        <v>16.593287625996727</v>
      </c>
      <c r="CT44" s="210">
        <f t="shared" si="23"/>
        <v>16.593287625996727</v>
      </c>
      <c r="CU44" s="210">
        <f t="shared" si="23"/>
        <v>16.593287625996727</v>
      </c>
      <c r="CV44" s="210">
        <f t="shared" si="23"/>
        <v>16.593287625996727</v>
      </c>
      <c r="CW44" s="210">
        <f t="shared" si="23"/>
        <v>8.4310000000000009</v>
      </c>
      <c r="CX44" s="210">
        <f t="shared" si="23"/>
        <v>8.4310000000000009</v>
      </c>
      <c r="CY44" s="210">
        <f t="shared" si="23"/>
        <v>8.4310000000000009</v>
      </c>
      <c r="CZ44" s="210">
        <f t="shared" si="23"/>
        <v>8.4310000000000009</v>
      </c>
      <c r="DA44" s="210">
        <f t="shared" si="23"/>
        <v>8.4310000000000009</v>
      </c>
    </row>
    <row r="45" spans="1:105">
      <c r="A45" s="201" t="str">
        <f>Income!A75</f>
        <v>Animal products sold</v>
      </c>
      <c r="F45" s="210">
        <f t="shared" ref="F45:AK45" si="24">IF(F$22&lt;=$E$24,IF(F$22&lt;=$D$24,IF(F$22&lt;=$C$24,IF(F$22&lt;=$B$24,$B111,($C28-$B28)/($C$24-$B$24)),($D28-$C28)/($D$24-$C$24)),($E28-$D28)/($E$24-$D$24)),$F111)</f>
        <v>0</v>
      </c>
      <c r="G45" s="210">
        <f t="shared" si="24"/>
        <v>0</v>
      </c>
      <c r="H45" s="210">
        <f t="shared" si="24"/>
        <v>0</v>
      </c>
      <c r="I45" s="210">
        <f t="shared" si="24"/>
        <v>0</v>
      </c>
      <c r="J45" s="210">
        <f t="shared" si="24"/>
        <v>0</v>
      </c>
      <c r="K45" s="210">
        <f t="shared" si="24"/>
        <v>0</v>
      </c>
      <c r="L45" s="210">
        <f t="shared" si="24"/>
        <v>0</v>
      </c>
      <c r="M45" s="210">
        <f t="shared" si="24"/>
        <v>0</v>
      </c>
      <c r="N45" s="210">
        <f t="shared" si="24"/>
        <v>0</v>
      </c>
      <c r="O45" s="210">
        <f t="shared" si="24"/>
        <v>0</v>
      </c>
      <c r="P45" s="210">
        <f t="shared" si="24"/>
        <v>0</v>
      </c>
      <c r="Q45" s="210">
        <f t="shared" si="24"/>
        <v>0</v>
      </c>
      <c r="R45" s="210">
        <f t="shared" si="24"/>
        <v>0</v>
      </c>
      <c r="S45" s="210">
        <f t="shared" si="24"/>
        <v>0</v>
      </c>
      <c r="T45" s="210">
        <f t="shared" si="24"/>
        <v>0</v>
      </c>
      <c r="U45" s="210">
        <f t="shared" si="24"/>
        <v>0</v>
      </c>
      <c r="V45" s="210">
        <f t="shared" si="24"/>
        <v>0</v>
      </c>
      <c r="W45" s="210">
        <f t="shared" si="24"/>
        <v>0</v>
      </c>
      <c r="X45" s="210">
        <f t="shared" si="24"/>
        <v>0</v>
      </c>
      <c r="Y45" s="210">
        <f t="shared" si="24"/>
        <v>0</v>
      </c>
      <c r="Z45" s="210">
        <f t="shared" si="24"/>
        <v>0</v>
      </c>
      <c r="AA45" s="210">
        <f t="shared" si="24"/>
        <v>0</v>
      </c>
      <c r="AB45" s="210">
        <f t="shared" si="24"/>
        <v>0</v>
      </c>
      <c r="AC45" s="210">
        <f t="shared" si="24"/>
        <v>0</v>
      </c>
      <c r="AD45" s="210">
        <f t="shared" si="24"/>
        <v>0</v>
      </c>
      <c r="AE45" s="210">
        <f t="shared" si="24"/>
        <v>0</v>
      </c>
      <c r="AF45" s="210">
        <f t="shared" si="24"/>
        <v>0</v>
      </c>
      <c r="AG45" s="210">
        <f t="shared" si="24"/>
        <v>0</v>
      </c>
      <c r="AH45" s="210">
        <f t="shared" si="24"/>
        <v>0</v>
      </c>
      <c r="AI45" s="210">
        <f t="shared" si="24"/>
        <v>0</v>
      </c>
      <c r="AJ45" s="210">
        <f t="shared" si="24"/>
        <v>0</v>
      </c>
      <c r="AK45" s="210">
        <f t="shared" si="24"/>
        <v>0</v>
      </c>
      <c r="AL45" s="210">
        <f t="shared" ref="AL45:BQ45" si="25">IF(AL$22&lt;=$E$24,IF(AL$22&lt;=$D$24,IF(AL$22&lt;=$C$24,IF(AL$22&lt;=$B$24,$B111,($C28-$B28)/($C$24-$B$24)),($D28-$C28)/($D$24-$C$24)),($E28-$D28)/($E$24-$D$24)),$F111)</f>
        <v>0</v>
      </c>
      <c r="AM45" s="210">
        <f t="shared" si="25"/>
        <v>0</v>
      </c>
      <c r="AN45" s="210">
        <f t="shared" si="25"/>
        <v>0</v>
      </c>
      <c r="AO45" s="210">
        <f t="shared" si="25"/>
        <v>0</v>
      </c>
      <c r="AP45" s="210">
        <f t="shared" si="25"/>
        <v>0</v>
      </c>
      <c r="AQ45" s="210">
        <f t="shared" si="25"/>
        <v>0</v>
      </c>
      <c r="AR45" s="210">
        <f t="shared" si="25"/>
        <v>0</v>
      </c>
      <c r="AS45" s="210">
        <f t="shared" si="25"/>
        <v>0</v>
      </c>
      <c r="AT45" s="210">
        <f t="shared" si="25"/>
        <v>0</v>
      </c>
      <c r="AU45" s="210">
        <f t="shared" si="25"/>
        <v>0</v>
      </c>
      <c r="AV45" s="210">
        <f t="shared" si="25"/>
        <v>0</v>
      </c>
      <c r="AW45" s="210">
        <f t="shared" si="25"/>
        <v>0</v>
      </c>
      <c r="AX45" s="210">
        <f t="shared" si="25"/>
        <v>0</v>
      </c>
      <c r="AY45" s="210">
        <f t="shared" si="25"/>
        <v>0</v>
      </c>
      <c r="AZ45" s="210">
        <f t="shared" si="25"/>
        <v>0</v>
      </c>
      <c r="BA45" s="210">
        <f t="shared" si="25"/>
        <v>0</v>
      </c>
      <c r="BB45" s="210">
        <f t="shared" si="25"/>
        <v>0</v>
      </c>
      <c r="BC45" s="210">
        <f t="shared" si="25"/>
        <v>0</v>
      </c>
      <c r="BD45" s="210">
        <f t="shared" si="25"/>
        <v>0</v>
      </c>
      <c r="BE45" s="210">
        <f t="shared" si="25"/>
        <v>0</v>
      </c>
      <c r="BF45" s="210">
        <f t="shared" si="25"/>
        <v>0</v>
      </c>
      <c r="BG45" s="210">
        <f t="shared" si="25"/>
        <v>0</v>
      </c>
      <c r="BH45" s="210">
        <f t="shared" si="25"/>
        <v>0</v>
      </c>
      <c r="BI45" s="210">
        <f t="shared" si="25"/>
        <v>0</v>
      </c>
      <c r="BJ45" s="210">
        <f t="shared" si="25"/>
        <v>0</v>
      </c>
      <c r="BK45" s="210">
        <f t="shared" si="25"/>
        <v>0</v>
      </c>
      <c r="BL45" s="210">
        <f t="shared" si="25"/>
        <v>0</v>
      </c>
      <c r="BM45" s="210">
        <f t="shared" si="25"/>
        <v>0</v>
      </c>
      <c r="BN45" s="210">
        <f t="shared" si="25"/>
        <v>0</v>
      </c>
      <c r="BO45" s="210">
        <f t="shared" si="25"/>
        <v>0</v>
      </c>
      <c r="BP45" s="210">
        <f t="shared" si="25"/>
        <v>0</v>
      </c>
      <c r="BQ45" s="210">
        <f t="shared" si="25"/>
        <v>0</v>
      </c>
      <c r="BR45" s="210">
        <f t="shared" ref="BR45:DA45" si="26">IF(BR$22&lt;=$E$24,IF(BR$22&lt;=$D$24,IF(BR$22&lt;=$C$24,IF(BR$22&lt;=$B$24,$B111,($C28-$B28)/($C$24-$B$24)),($D28-$C28)/($D$24-$C$24)),($E28-$D28)/($E$24-$D$24)),$F111)</f>
        <v>0</v>
      </c>
      <c r="BS45" s="210">
        <f t="shared" si="26"/>
        <v>0</v>
      </c>
      <c r="BT45" s="210">
        <f t="shared" si="26"/>
        <v>0</v>
      </c>
      <c r="BU45" s="210">
        <f t="shared" si="26"/>
        <v>0</v>
      </c>
      <c r="BV45" s="210">
        <f t="shared" si="26"/>
        <v>0</v>
      </c>
      <c r="BW45" s="210">
        <f t="shared" si="26"/>
        <v>0</v>
      </c>
      <c r="BX45" s="210">
        <f t="shared" si="26"/>
        <v>0</v>
      </c>
      <c r="BY45" s="210">
        <f t="shared" si="26"/>
        <v>0</v>
      </c>
      <c r="BZ45" s="210">
        <f t="shared" si="26"/>
        <v>0</v>
      </c>
      <c r="CA45" s="210">
        <f t="shared" si="26"/>
        <v>0</v>
      </c>
      <c r="CB45" s="210">
        <f t="shared" si="26"/>
        <v>0</v>
      </c>
      <c r="CC45" s="210">
        <f t="shared" si="26"/>
        <v>0</v>
      </c>
      <c r="CD45" s="210">
        <f t="shared" si="26"/>
        <v>0</v>
      </c>
      <c r="CE45" s="210">
        <f t="shared" si="26"/>
        <v>0</v>
      </c>
      <c r="CF45" s="210">
        <f t="shared" si="26"/>
        <v>0</v>
      </c>
      <c r="CG45" s="210">
        <f t="shared" si="26"/>
        <v>0</v>
      </c>
      <c r="CH45" s="210">
        <f t="shared" si="26"/>
        <v>0</v>
      </c>
      <c r="CI45" s="210">
        <f t="shared" si="26"/>
        <v>0</v>
      </c>
      <c r="CJ45" s="210">
        <f t="shared" si="26"/>
        <v>0</v>
      </c>
      <c r="CK45" s="210">
        <f t="shared" si="26"/>
        <v>0</v>
      </c>
      <c r="CL45" s="210">
        <f t="shared" si="26"/>
        <v>0</v>
      </c>
      <c r="CM45" s="210">
        <f t="shared" si="26"/>
        <v>0</v>
      </c>
      <c r="CN45" s="210">
        <f t="shared" si="26"/>
        <v>0</v>
      </c>
      <c r="CO45" s="210">
        <f t="shared" si="26"/>
        <v>0</v>
      </c>
      <c r="CP45" s="210">
        <f t="shared" si="26"/>
        <v>0</v>
      </c>
      <c r="CQ45" s="210">
        <f t="shared" si="26"/>
        <v>0</v>
      </c>
      <c r="CR45" s="210">
        <f t="shared" si="26"/>
        <v>0</v>
      </c>
      <c r="CS45" s="210">
        <f t="shared" si="26"/>
        <v>0</v>
      </c>
      <c r="CT45" s="210">
        <f t="shared" si="26"/>
        <v>0</v>
      </c>
      <c r="CU45" s="210">
        <f t="shared" si="26"/>
        <v>0</v>
      </c>
      <c r="CV45" s="210">
        <f t="shared" si="26"/>
        <v>0</v>
      </c>
      <c r="CW45" s="210">
        <f t="shared" si="26"/>
        <v>0</v>
      </c>
      <c r="CX45" s="210">
        <f t="shared" si="26"/>
        <v>0</v>
      </c>
      <c r="CY45" s="210">
        <f t="shared" si="26"/>
        <v>0</v>
      </c>
      <c r="CZ45" s="210">
        <f t="shared" si="26"/>
        <v>0</v>
      </c>
      <c r="DA45" s="210">
        <f t="shared" si="26"/>
        <v>0</v>
      </c>
    </row>
    <row r="46" spans="1:105">
      <c r="A46" s="201" t="str">
        <f>Income!A76</f>
        <v>Animals sold</v>
      </c>
      <c r="F46" s="210">
        <f t="shared" ref="F46:AK46" si="27">IF(F$22&lt;=$E$24,IF(F$22&lt;=$D$24,IF(F$22&lt;=$C$24,IF(F$22&lt;=$B$24,$B112,($C29-$B29)/($C$24-$B$24)),($D29-$C29)/($D$24-$C$24)),($E29-$D29)/($E$24-$D$24)),$F112)</f>
        <v>0</v>
      </c>
      <c r="G46" s="210">
        <f t="shared" si="27"/>
        <v>0</v>
      </c>
      <c r="H46" s="210">
        <f t="shared" si="27"/>
        <v>0</v>
      </c>
      <c r="I46" s="210">
        <f t="shared" si="27"/>
        <v>0</v>
      </c>
      <c r="J46" s="210">
        <f t="shared" si="27"/>
        <v>0</v>
      </c>
      <c r="K46" s="210">
        <f t="shared" si="27"/>
        <v>0</v>
      </c>
      <c r="L46" s="210">
        <f t="shared" si="27"/>
        <v>0</v>
      </c>
      <c r="M46" s="210">
        <f t="shared" si="27"/>
        <v>0</v>
      </c>
      <c r="N46" s="210">
        <f t="shared" si="27"/>
        <v>0</v>
      </c>
      <c r="O46" s="210">
        <f t="shared" si="27"/>
        <v>0</v>
      </c>
      <c r="P46" s="210">
        <f t="shared" si="27"/>
        <v>0</v>
      </c>
      <c r="Q46" s="210">
        <f t="shared" si="27"/>
        <v>0</v>
      </c>
      <c r="R46" s="210">
        <f t="shared" si="27"/>
        <v>0</v>
      </c>
      <c r="S46" s="210">
        <f t="shared" si="27"/>
        <v>0</v>
      </c>
      <c r="T46" s="210">
        <f t="shared" si="27"/>
        <v>0</v>
      </c>
      <c r="U46" s="210">
        <f t="shared" si="27"/>
        <v>0</v>
      </c>
      <c r="V46" s="210">
        <f t="shared" si="27"/>
        <v>0</v>
      </c>
      <c r="W46" s="210">
        <f t="shared" si="27"/>
        <v>0</v>
      </c>
      <c r="X46" s="210">
        <f t="shared" si="27"/>
        <v>0</v>
      </c>
      <c r="Y46" s="210">
        <f t="shared" si="27"/>
        <v>0</v>
      </c>
      <c r="Z46" s="210">
        <f t="shared" si="27"/>
        <v>155.92694063926942</v>
      </c>
      <c r="AA46" s="210">
        <f t="shared" si="27"/>
        <v>155.92694063926942</v>
      </c>
      <c r="AB46" s="210">
        <f t="shared" si="27"/>
        <v>155.92694063926942</v>
      </c>
      <c r="AC46" s="210">
        <f t="shared" si="27"/>
        <v>155.92694063926942</v>
      </c>
      <c r="AD46" s="210">
        <f t="shared" si="27"/>
        <v>155.92694063926942</v>
      </c>
      <c r="AE46" s="210">
        <f t="shared" si="27"/>
        <v>155.92694063926942</v>
      </c>
      <c r="AF46" s="210">
        <f t="shared" si="27"/>
        <v>155.92694063926942</v>
      </c>
      <c r="AG46" s="210">
        <f t="shared" si="27"/>
        <v>155.92694063926942</v>
      </c>
      <c r="AH46" s="210">
        <f t="shared" si="27"/>
        <v>155.92694063926942</v>
      </c>
      <c r="AI46" s="210">
        <f t="shared" si="27"/>
        <v>155.92694063926942</v>
      </c>
      <c r="AJ46" s="210">
        <f t="shared" si="27"/>
        <v>155.92694063926942</v>
      </c>
      <c r="AK46" s="210">
        <f t="shared" si="27"/>
        <v>155.92694063926942</v>
      </c>
      <c r="AL46" s="210">
        <f t="shared" ref="AL46:BQ46" si="28">IF(AL$22&lt;=$E$24,IF(AL$22&lt;=$D$24,IF(AL$22&lt;=$C$24,IF(AL$22&lt;=$B$24,$B112,($C29-$B29)/($C$24-$B$24)),($D29-$C29)/($D$24-$C$24)),($E29-$D29)/($E$24-$D$24)),$F112)</f>
        <v>155.92694063926942</v>
      </c>
      <c r="AM46" s="210">
        <f t="shared" si="28"/>
        <v>155.92694063926942</v>
      </c>
      <c r="AN46" s="210">
        <f t="shared" si="28"/>
        <v>155.92694063926942</v>
      </c>
      <c r="AO46" s="210">
        <f t="shared" si="28"/>
        <v>155.92694063926942</v>
      </c>
      <c r="AP46" s="210">
        <f t="shared" si="28"/>
        <v>155.92694063926942</v>
      </c>
      <c r="AQ46" s="210">
        <f t="shared" si="28"/>
        <v>155.92694063926942</v>
      </c>
      <c r="AR46" s="210">
        <f t="shared" si="28"/>
        <v>155.92694063926942</v>
      </c>
      <c r="AS46" s="210">
        <f t="shared" si="28"/>
        <v>155.92694063926942</v>
      </c>
      <c r="AT46" s="210">
        <f t="shared" si="28"/>
        <v>155.92694063926942</v>
      </c>
      <c r="AU46" s="210">
        <f t="shared" si="28"/>
        <v>155.92694063926942</v>
      </c>
      <c r="AV46" s="210">
        <f t="shared" si="28"/>
        <v>155.92694063926942</v>
      </c>
      <c r="AW46" s="210">
        <f t="shared" si="28"/>
        <v>155.92694063926942</v>
      </c>
      <c r="AX46" s="210">
        <f t="shared" si="28"/>
        <v>155.92694063926942</v>
      </c>
      <c r="AY46" s="210">
        <f t="shared" si="28"/>
        <v>155.92694063926942</v>
      </c>
      <c r="AZ46" s="210">
        <f t="shared" si="28"/>
        <v>155.92694063926942</v>
      </c>
      <c r="BA46" s="210">
        <f t="shared" si="28"/>
        <v>155.92694063926942</v>
      </c>
      <c r="BB46" s="210">
        <f t="shared" si="28"/>
        <v>155.92694063926942</v>
      </c>
      <c r="BC46" s="210">
        <f t="shared" si="28"/>
        <v>155.92694063926942</v>
      </c>
      <c r="BD46" s="210">
        <f t="shared" si="28"/>
        <v>155.92694063926942</v>
      </c>
      <c r="BE46" s="210">
        <f t="shared" si="28"/>
        <v>155.92694063926942</v>
      </c>
      <c r="BF46" s="210">
        <f t="shared" si="28"/>
        <v>155.92694063926942</v>
      </c>
      <c r="BG46" s="210">
        <f t="shared" si="28"/>
        <v>155.92694063926942</v>
      </c>
      <c r="BH46" s="210">
        <f t="shared" si="28"/>
        <v>155.92694063926942</v>
      </c>
      <c r="BI46" s="210">
        <f t="shared" si="28"/>
        <v>155.92694063926942</v>
      </c>
      <c r="BJ46" s="210">
        <f t="shared" si="28"/>
        <v>155.92694063926942</v>
      </c>
      <c r="BK46" s="210">
        <f t="shared" si="28"/>
        <v>381.91809523809519</v>
      </c>
      <c r="BL46" s="210">
        <f t="shared" si="28"/>
        <v>381.91809523809519</v>
      </c>
      <c r="BM46" s="210">
        <f t="shared" si="28"/>
        <v>381.91809523809519</v>
      </c>
      <c r="BN46" s="210">
        <f t="shared" si="28"/>
        <v>381.91809523809519</v>
      </c>
      <c r="BO46" s="210">
        <f t="shared" si="28"/>
        <v>381.91809523809519</v>
      </c>
      <c r="BP46" s="210">
        <f t="shared" si="28"/>
        <v>381.91809523809519</v>
      </c>
      <c r="BQ46" s="210">
        <f t="shared" si="28"/>
        <v>381.91809523809519</v>
      </c>
      <c r="BR46" s="210">
        <f t="shared" ref="BR46:DA46" si="29">IF(BR$22&lt;=$E$24,IF(BR$22&lt;=$D$24,IF(BR$22&lt;=$C$24,IF(BR$22&lt;=$B$24,$B112,($C29-$B29)/($C$24-$B$24)),($D29-$C29)/($D$24-$C$24)),($E29-$D29)/($E$24-$D$24)),$F112)</f>
        <v>381.91809523809519</v>
      </c>
      <c r="BS46" s="210">
        <f t="shared" si="29"/>
        <v>381.91809523809519</v>
      </c>
      <c r="BT46" s="210">
        <f t="shared" si="29"/>
        <v>381.91809523809519</v>
      </c>
      <c r="BU46" s="210">
        <f t="shared" si="29"/>
        <v>381.91809523809519</v>
      </c>
      <c r="BV46" s="210">
        <f t="shared" si="29"/>
        <v>381.91809523809519</v>
      </c>
      <c r="BW46" s="210">
        <f t="shared" si="29"/>
        <v>381.91809523809519</v>
      </c>
      <c r="BX46" s="210">
        <f t="shared" si="29"/>
        <v>381.91809523809519</v>
      </c>
      <c r="BY46" s="210">
        <f t="shared" si="29"/>
        <v>381.91809523809519</v>
      </c>
      <c r="BZ46" s="210">
        <f t="shared" si="29"/>
        <v>381.91809523809519</v>
      </c>
      <c r="CA46" s="210">
        <f t="shared" si="29"/>
        <v>381.91809523809519</v>
      </c>
      <c r="CB46" s="210">
        <f t="shared" si="29"/>
        <v>381.91809523809519</v>
      </c>
      <c r="CC46" s="210">
        <f t="shared" si="29"/>
        <v>381.91809523809519</v>
      </c>
      <c r="CD46" s="210">
        <f t="shared" si="29"/>
        <v>381.91809523809519</v>
      </c>
      <c r="CE46" s="210">
        <f t="shared" si="29"/>
        <v>381.91809523809519</v>
      </c>
      <c r="CF46" s="210">
        <f t="shared" si="29"/>
        <v>381.91809523809519</v>
      </c>
      <c r="CG46" s="210">
        <f t="shared" si="29"/>
        <v>381.91809523809519</v>
      </c>
      <c r="CH46" s="210">
        <f t="shared" si="29"/>
        <v>381.91809523809519</v>
      </c>
      <c r="CI46" s="210">
        <f t="shared" si="29"/>
        <v>381.91809523809519</v>
      </c>
      <c r="CJ46" s="210">
        <f t="shared" si="29"/>
        <v>573.54497354497391</v>
      </c>
      <c r="CK46" s="210">
        <f t="shared" si="29"/>
        <v>573.54497354497391</v>
      </c>
      <c r="CL46" s="210">
        <f t="shared" si="29"/>
        <v>573.54497354497391</v>
      </c>
      <c r="CM46" s="210">
        <f t="shared" si="29"/>
        <v>573.54497354497391</v>
      </c>
      <c r="CN46" s="210">
        <f t="shared" si="29"/>
        <v>573.54497354497391</v>
      </c>
      <c r="CO46" s="210">
        <f t="shared" si="29"/>
        <v>573.54497354497391</v>
      </c>
      <c r="CP46" s="210">
        <f t="shared" si="29"/>
        <v>573.54497354497391</v>
      </c>
      <c r="CQ46" s="210">
        <f t="shared" si="29"/>
        <v>573.54497354497391</v>
      </c>
      <c r="CR46" s="210">
        <f t="shared" si="29"/>
        <v>573.54497354497391</v>
      </c>
      <c r="CS46" s="210">
        <f t="shared" si="29"/>
        <v>573.54497354497391</v>
      </c>
      <c r="CT46" s="210">
        <f t="shared" si="29"/>
        <v>573.54497354497391</v>
      </c>
      <c r="CU46" s="210">
        <f t="shared" si="29"/>
        <v>573.54497354497391</v>
      </c>
      <c r="CV46" s="210">
        <f t="shared" si="29"/>
        <v>573.54497354497391</v>
      </c>
      <c r="CW46" s="210">
        <f t="shared" si="29"/>
        <v>0</v>
      </c>
      <c r="CX46" s="210">
        <f t="shared" si="29"/>
        <v>0</v>
      </c>
      <c r="CY46" s="210">
        <f t="shared" si="29"/>
        <v>0</v>
      </c>
      <c r="CZ46" s="210">
        <f t="shared" si="29"/>
        <v>0</v>
      </c>
      <c r="DA46" s="210">
        <f t="shared" si="29"/>
        <v>0</v>
      </c>
    </row>
    <row r="47" spans="1:105">
      <c r="A47" s="201" t="str">
        <f>Income!A77</f>
        <v>Wild foods consumed and sold</v>
      </c>
      <c r="F47" s="210">
        <f t="shared" ref="F47:AK47" si="30">IF(F$22&lt;=$E$24,IF(F$22&lt;=$D$24,IF(F$22&lt;=$C$24,IF(F$22&lt;=$B$24,$B113,($C30-$B30)/($C$24-$B$24)),($D30-$C30)/($D$24-$C$24)),($E30-$D30)/($E$24-$D$24)),$F113)</f>
        <v>0</v>
      </c>
      <c r="G47" s="210">
        <f t="shared" si="30"/>
        <v>0</v>
      </c>
      <c r="H47" s="210">
        <f t="shared" si="30"/>
        <v>0</v>
      </c>
      <c r="I47" s="210">
        <f t="shared" si="30"/>
        <v>0</v>
      </c>
      <c r="J47" s="210">
        <f t="shared" si="30"/>
        <v>0</v>
      </c>
      <c r="K47" s="210">
        <f t="shared" si="30"/>
        <v>0</v>
      </c>
      <c r="L47" s="210">
        <f t="shared" si="30"/>
        <v>0</v>
      </c>
      <c r="M47" s="210">
        <f t="shared" si="30"/>
        <v>0</v>
      </c>
      <c r="N47" s="210">
        <f t="shared" si="30"/>
        <v>0</v>
      </c>
      <c r="O47" s="210">
        <f t="shared" si="30"/>
        <v>0</v>
      </c>
      <c r="P47" s="210">
        <f t="shared" si="30"/>
        <v>0</v>
      </c>
      <c r="Q47" s="210">
        <f t="shared" si="30"/>
        <v>0</v>
      </c>
      <c r="R47" s="210">
        <f t="shared" si="30"/>
        <v>0</v>
      </c>
      <c r="S47" s="210">
        <f t="shared" si="30"/>
        <v>0</v>
      </c>
      <c r="T47" s="210">
        <f t="shared" si="30"/>
        <v>0</v>
      </c>
      <c r="U47" s="210">
        <f t="shared" si="30"/>
        <v>0</v>
      </c>
      <c r="V47" s="210">
        <f t="shared" si="30"/>
        <v>0</v>
      </c>
      <c r="W47" s="210">
        <f t="shared" si="30"/>
        <v>0</v>
      </c>
      <c r="X47" s="210">
        <f t="shared" si="30"/>
        <v>0</v>
      </c>
      <c r="Y47" s="210">
        <f t="shared" si="30"/>
        <v>0</v>
      </c>
      <c r="Z47" s="210">
        <f t="shared" si="30"/>
        <v>2.698756507609843</v>
      </c>
      <c r="AA47" s="210">
        <f t="shared" si="30"/>
        <v>2.698756507609843</v>
      </c>
      <c r="AB47" s="210">
        <f t="shared" si="30"/>
        <v>2.698756507609843</v>
      </c>
      <c r="AC47" s="210">
        <f t="shared" si="30"/>
        <v>2.698756507609843</v>
      </c>
      <c r="AD47" s="210">
        <f t="shared" si="30"/>
        <v>2.698756507609843</v>
      </c>
      <c r="AE47" s="210">
        <f t="shared" si="30"/>
        <v>2.698756507609843</v>
      </c>
      <c r="AF47" s="210">
        <f t="shared" si="30"/>
        <v>2.698756507609843</v>
      </c>
      <c r="AG47" s="210">
        <f t="shared" si="30"/>
        <v>2.698756507609843</v>
      </c>
      <c r="AH47" s="210">
        <f t="shared" si="30"/>
        <v>2.698756507609843</v>
      </c>
      <c r="AI47" s="210">
        <f t="shared" si="30"/>
        <v>2.698756507609843</v>
      </c>
      <c r="AJ47" s="210">
        <f t="shared" si="30"/>
        <v>2.698756507609843</v>
      </c>
      <c r="AK47" s="210">
        <f t="shared" si="30"/>
        <v>2.698756507609843</v>
      </c>
      <c r="AL47" s="210">
        <f t="shared" ref="AL47:BQ47" si="31">IF(AL$22&lt;=$E$24,IF(AL$22&lt;=$D$24,IF(AL$22&lt;=$C$24,IF(AL$22&lt;=$B$24,$B113,($C30-$B30)/($C$24-$B$24)),($D30-$C30)/($D$24-$C$24)),($E30-$D30)/($E$24-$D$24)),$F113)</f>
        <v>2.698756507609843</v>
      </c>
      <c r="AM47" s="210">
        <f t="shared" si="31"/>
        <v>2.698756507609843</v>
      </c>
      <c r="AN47" s="210">
        <f t="shared" si="31"/>
        <v>2.698756507609843</v>
      </c>
      <c r="AO47" s="210">
        <f t="shared" si="31"/>
        <v>2.698756507609843</v>
      </c>
      <c r="AP47" s="210">
        <f t="shared" si="31"/>
        <v>2.698756507609843</v>
      </c>
      <c r="AQ47" s="210">
        <f t="shared" si="31"/>
        <v>2.698756507609843</v>
      </c>
      <c r="AR47" s="210">
        <f t="shared" si="31"/>
        <v>2.698756507609843</v>
      </c>
      <c r="AS47" s="210">
        <f t="shared" si="31"/>
        <v>2.698756507609843</v>
      </c>
      <c r="AT47" s="210">
        <f t="shared" si="31"/>
        <v>2.698756507609843</v>
      </c>
      <c r="AU47" s="210">
        <f t="shared" si="31"/>
        <v>2.698756507609843</v>
      </c>
      <c r="AV47" s="210">
        <f t="shared" si="31"/>
        <v>2.698756507609843</v>
      </c>
      <c r="AW47" s="210">
        <f t="shared" si="31"/>
        <v>2.698756507609843</v>
      </c>
      <c r="AX47" s="210">
        <f t="shared" si="31"/>
        <v>2.698756507609843</v>
      </c>
      <c r="AY47" s="210">
        <f t="shared" si="31"/>
        <v>2.698756507609843</v>
      </c>
      <c r="AZ47" s="210">
        <f t="shared" si="31"/>
        <v>2.698756507609843</v>
      </c>
      <c r="BA47" s="210">
        <f t="shared" si="31"/>
        <v>2.698756507609843</v>
      </c>
      <c r="BB47" s="210">
        <f t="shared" si="31"/>
        <v>2.698756507609843</v>
      </c>
      <c r="BC47" s="210">
        <f t="shared" si="31"/>
        <v>2.698756507609843</v>
      </c>
      <c r="BD47" s="210">
        <f t="shared" si="31"/>
        <v>2.698756507609843</v>
      </c>
      <c r="BE47" s="210">
        <f t="shared" si="31"/>
        <v>2.698756507609843</v>
      </c>
      <c r="BF47" s="210">
        <f t="shared" si="31"/>
        <v>2.698756507609843</v>
      </c>
      <c r="BG47" s="210">
        <f t="shared" si="31"/>
        <v>2.698756507609843</v>
      </c>
      <c r="BH47" s="210">
        <f t="shared" si="31"/>
        <v>2.698756507609843</v>
      </c>
      <c r="BI47" s="210">
        <f t="shared" si="31"/>
        <v>2.698756507609843</v>
      </c>
      <c r="BJ47" s="210">
        <f t="shared" si="31"/>
        <v>2.698756507609843</v>
      </c>
      <c r="BK47" s="210">
        <f t="shared" si="31"/>
        <v>-1.1732320098089877</v>
      </c>
      <c r="BL47" s="210">
        <f t="shared" si="31"/>
        <v>-1.1732320098089877</v>
      </c>
      <c r="BM47" s="210">
        <f t="shared" si="31"/>
        <v>-1.1732320098089877</v>
      </c>
      <c r="BN47" s="210">
        <f t="shared" si="31"/>
        <v>-1.1732320098089877</v>
      </c>
      <c r="BO47" s="210">
        <f t="shared" si="31"/>
        <v>-1.1732320098089877</v>
      </c>
      <c r="BP47" s="210">
        <f t="shared" si="31"/>
        <v>-1.1732320098089877</v>
      </c>
      <c r="BQ47" s="210">
        <f t="shared" si="31"/>
        <v>-1.1732320098089877</v>
      </c>
      <c r="BR47" s="210">
        <f t="shared" ref="BR47:DA47" si="32">IF(BR$22&lt;=$E$24,IF(BR$22&lt;=$D$24,IF(BR$22&lt;=$C$24,IF(BR$22&lt;=$B$24,$B113,($C30-$B30)/($C$24-$B$24)),($D30-$C30)/($D$24-$C$24)),($E30-$D30)/($E$24-$D$24)),$F113)</f>
        <v>-1.1732320098089877</v>
      </c>
      <c r="BS47" s="210">
        <f t="shared" si="32"/>
        <v>-1.1732320098089877</v>
      </c>
      <c r="BT47" s="210">
        <f t="shared" si="32"/>
        <v>-1.1732320098089877</v>
      </c>
      <c r="BU47" s="210">
        <f t="shared" si="32"/>
        <v>-1.1732320098089877</v>
      </c>
      <c r="BV47" s="210">
        <f t="shared" si="32"/>
        <v>-1.1732320098089877</v>
      </c>
      <c r="BW47" s="210">
        <f t="shared" si="32"/>
        <v>-1.1732320098089877</v>
      </c>
      <c r="BX47" s="210">
        <f t="shared" si="32"/>
        <v>-1.1732320098089877</v>
      </c>
      <c r="BY47" s="210">
        <f t="shared" si="32"/>
        <v>-1.1732320098089877</v>
      </c>
      <c r="BZ47" s="210">
        <f t="shared" si="32"/>
        <v>-1.1732320098089877</v>
      </c>
      <c r="CA47" s="210">
        <f t="shared" si="32"/>
        <v>-1.1732320098089877</v>
      </c>
      <c r="CB47" s="210">
        <f t="shared" si="32"/>
        <v>-1.1732320098089877</v>
      </c>
      <c r="CC47" s="210">
        <f t="shared" si="32"/>
        <v>-1.1732320098089877</v>
      </c>
      <c r="CD47" s="210">
        <f t="shared" si="32"/>
        <v>-1.1732320098089877</v>
      </c>
      <c r="CE47" s="210">
        <f t="shared" si="32"/>
        <v>-1.1732320098089877</v>
      </c>
      <c r="CF47" s="210">
        <f t="shared" si="32"/>
        <v>-1.1732320098089877</v>
      </c>
      <c r="CG47" s="210">
        <f t="shared" si="32"/>
        <v>-1.1732320098089877</v>
      </c>
      <c r="CH47" s="210">
        <f t="shared" si="32"/>
        <v>-1.1732320098089877</v>
      </c>
      <c r="CI47" s="210">
        <f t="shared" si="32"/>
        <v>-1.1732320098089877</v>
      </c>
      <c r="CJ47" s="210">
        <f t="shared" si="32"/>
        <v>-5.1239860950025609</v>
      </c>
      <c r="CK47" s="210">
        <f t="shared" si="32"/>
        <v>-5.1239860950025609</v>
      </c>
      <c r="CL47" s="210">
        <f t="shared" si="32"/>
        <v>-5.1239860950025609</v>
      </c>
      <c r="CM47" s="210">
        <f t="shared" si="32"/>
        <v>-5.1239860950025609</v>
      </c>
      <c r="CN47" s="210">
        <f t="shared" si="32"/>
        <v>-5.1239860950025609</v>
      </c>
      <c r="CO47" s="210">
        <f t="shared" si="32"/>
        <v>-5.1239860950025609</v>
      </c>
      <c r="CP47" s="210">
        <f t="shared" si="32"/>
        <v>-5.1239860950025609</v>
      </c>
      <c r="CQ47" s="210">
        <f t="shared" si="32"/>
        <v>-5.1239860950025609</v>
      </c>
      <c r="CR47" s="210">
        <f t="shared" si="32"/>
        <v>-5.1239860950025609</v>
      </c>
      <c r="CS47" s="210">
        <f t="shared" si="32"/>
        <v>-5.1239860950025609</v>
      </c>
      <c r="CT47" s="210">
        <f t="shared" si="32"/>
        <v>-5.1239860950025609</v>
      </c>
      <c r="CU47" s="210">
        <f t="shared" si="32"/>
        <v>-5.1239860950025609</v>
      </c>
      <c r="CV47" s="210">
        <f t="shared" si="32"/>
        <v>-5.1239860950025609</v>
      </c>
      <c r="CW47" s="210">
        <f t="shared" si="32"/>
        <v>52.189999999999884</v>
      </c>
      <c r="CX47" s="210">
        <f t="shared" si="32"/>
        <v>52.189999999999884</v>
      </c>
      <c r="CY47" s="210">
        <f t="shared" si="32"/>
        <v>52.189999999999884</v>
      </c>
      <c r="CZ47" s="210">
        <f t="shared" si="32"/>
        <v>52.189999999999884</v>
      </c>
      <c r="DA47" s="210">
        <f t="shared" si="32"/>
        <v>52.189999999999884</v>
      </c>
    </row>
    <row r="48" spans="1:105">
      <c r="A48" s="201" t="str">
        <f>Income!A78</f>
        <v>Labour - casual</v>
      </c>
      <c r="F48" s="210">
        <f t="shared" ref="F48:AK48" si="33">IF(F$22&lt;=$E$24,IF(F$22&lt;=$D$24,IF(F$22&lt;=$C$24,IF(F$22&lt;=$B$24,$B114,($C31-$B31)/($C$24-$B$24)),($D31-$C31)/($D$24-$C$24)),($E31-$D31)/($E$24-$D$24)),$F114)</f>
        <v>0</v>
      </c>
      <c r="G48" s="210">
        <f t="shared" si="33"/>
        <v>0</v>
      </c>
      <c r="H48" s="210">
        <f t="shared" si="33"/>
        <v>0</v>
      </c>
      <c r="I48" s="210">
        <f t="shared" si="33"/>
        <v>0</v>
      </c>
      <c r="J48" s="210">
        <f t="shared" si="33"/>
        <v>0</v>
      </c>
      <c r="K48" s="210">
        <f t="shared" si="33"/>
        <v>0</v>
      </c>
      <c r="L48" s="210">
        <f t="shared" si="33"/>
        <v>0</v>
      </c>
      <c r="M48" s="210">
        <f t="shared" si="33"/>
        <v>0</v>
      </c>
      <c r="N48" s="210">
        <f t="shared" si="33"/>
        <v>0</v>
      </c>
      <c r="O48" s="210">
        <f t="shared" si="33"/>
        <v>0</v>
      </c>
      <c r="P48" s="210">
        <f t="shared" si="33"/>
        <v>0</v>
      </c>
      <c r="Q48" s="210">
        <f t="shared" si="33"/>
        <v>0</v>
      </c>
      <c r="R48" s="210">
        <f t="shared" si="33"/>
        <v>0</v>
      </c>
      <c r="S48" s="210">
        <f t="shared" si="33"/>
        <v>0</v>
      </c>
      <c r="T48" s="210">
        <f t="shared" si="33"/>
        <v>0</v>
      </c>
      <c r="U48" s="210">
        <f t="shared" si="33"/>
        <v>0</v>
      </c>
      <c r="V48" s="210">
        <f t="shared" si="33"/>
        <v>0</v>
      </c>
      <c r="W48" s="210">
        <f t="shared" si="33"/>
        <v>0</v>
      </c>
      <c r="X48" s="210">
        <f t="shared" si="33"/>
        <v>0</v>
      </c>
      <c r="Y48" s="210">
        <f t="shared" si="33"/>
        <v>0</v>
      </c>
      <c r="Z48" s="210">
        <f t="shared" si="33"/>
        <v>-63.22925223258153</v>
      </c>
      <c r="AA48" s="210">
        <f t="shared" si="33"/>
        <v>-63.22925223258153</v>
      </c>
      <c r="AB48" s="210">
        <f t="shared" si="33"/>
        <v>-63.22925223258153</v>
      </c>
      <c r="AC48" s="210">
        <f t="shared" si="33"/>
        <v>-63.22925223258153</v>
      </c>
      <c r="AD48" s="210">
        <f t="shared" si="33"/>
        <v>-63.22925223258153</v>
      </c>
      <c r="AE48" s="210">
        <f t="shared" si="33"/>
        <v>-63.22925223258153</v>
      </c>
      <c r="AF48" s="210">
        <f t="shared" si="33"/>
        <v>-63.22925223258153</v>
      </c>
      <c r="AG48" s="210">
        <f t="shared" si="33"/>
        <v>-63.22925223258153</v>
      </c>
      <c r="AH48" s="210">
        <f t="shared" si="33"/>
        <v>-63.22925223258153</v>
      </c>
      <c r="AI48" s="210">
        <f t="shared" si="33"/>
        <v>-63.22925223258153</v>
      </c>
      <c r="AJ48" s="210">
        <f t="shared" si="33"/>
        <v>-63.22925223258153</v>
      </c>
      <c r="AK48" s="210">
        <f t="shared" si="33"/>
        <v>-63.22925223258153</v>
      </c>
      <c r="AL48" s="210">
        <f t="shared" ref="AL48:BQ48" si="34">IF(AL$22&lt;=$E$24,IF(AL$22&lt;=$D$24,IF(AL$22&lt;=$C$24,IF(AL$22&lt;=$B$24,$B114,($C31-$B31)/($C$24-$B$24)),($D31-$C31)/($D$24-$C$24)),($E31-$D31)/($E$24-$D$24)),$F114)</f>
        <v>-63.22925223258153</v>
      </c>
      <c r="AM48" s="210">
        <f t="shared" si="34"/>
        <v>-63.22925223258153</v>
      </c>
      <c r="AN48" s="210">
        <f t="shared" si="34"/>
        <v>-63.22925223258153</v>
      </c>
      <c r="AO48" s="210">
        <f t="shared" si="34"/>
        <v>-63.22925223258153</v>
      </c>
      <c r="AP48" s="210">
        <f t="shared" si="34"/>
        <v>-63.22925223258153</v>
      </c>
      <c r="AQ48" s="210">
        <f t="shared" si="34"/>
        <v>-63.22925223258153</v>
      </c>
      <c r="AR48" s="210">
        <f t="shared" si="34"/>
        <v>-63.22925223258153</v>
      </c>
      <c r="AS48" s="210">
        <f t="shared" si="34"/>
        <v>-63.22925223258153</v>
      </c>
      <c r="AT48" s="210">
        <f t="shared" si="34"/>
        <v>-63.22925223258153</v>
      </c>
      <c r="AU48" s="210">
        <f t="shared" si="34"/>
        <v>-63.22925223258153</v>
      </c>
      <c r="AV48" s="210">
        <f t="shared" si="34"/>
        <v>-63.22925223258153</v>
      </c>
      <c r="AW48" s="210">
        <f t="shared" si="34"/>
        <v>-63.22925223258153</v>
      </c>
      <c r="AX48" s="210">
        <f t="shared" si="34"/>
        <v>-63.22925223258153</v>
      </c>
      <c r="AY48" s="210">
        <f t="shared" si="34"/>
        <v>-63.22925223258153</v>
      </c>
      <c r="AZ48" s="210">
        <f t="shared" si="34"/>
        <v>-63.22925223258153</v>
      </c>
      <c r="BA48" s="210">
        <f t="shared" si="34"/>
        <v>-63.22925223258153</v>
      </c>
      <c r="BB48" s="210">
        <f t="shared" si="34"/>
        <v>-63.22925223258153</v>
      </c>
      <c r="BC48" s="210">
        <f t="shared" si="34"/>
        <v>-63.22925223258153</v>
      </c>
      <c r="BD48" s="210">
        <f t="shared" si="34"/>
        <v>-63.22925223258153</v>
      </c>
      <c r="BE48" s="210">
        <f t="shared" si="34"/>
        <v>-63.22925223258153</v>
      </c>
      <c r="BF48" s="210">
        <f t="shared" si="34"/>
        <v>-63.22925223258153</v>
      </c>
      <c r="BG48" s="210">
        <f t="shared" si="34"/>
        <v>-63.22925223258153</v>
      </c>
      <c r="BH48" s="210">
        <f t="shared" si="34"/>
        <v>-63.22925223258153</v>
      </c>
      <c r="BI48" s="210">
        <f t="shared" si="34"/>
        <v>-63.22925223258153</v>
      </c>
      <c r="BJ48" s="210">
        <f t="shared" si="34"/>
        <v>-63.22925223258153</v>
      </c>
      <c r="BK48" s="210">
        <f t="shared" si="34"/>
        <v>1857.7523809523807</v>
      </c>
      <c r="BL48" s="210">
        <f t="shared" si="34"/>
        <v>1857.7523809523807</v>
      </c>
      <c r="BM48" s="210">
        <f t="shared" si="34"/>
        <v>1857.7523809523807</v>
      </c>
      <c r="BN48" s="210">
        <f t="shared" si="34"/>
        <v>1857.7523809523807</v>
      </c>
      <c r="BO48" s="210">
        <f t="shared" si="34"/>
        <v>1857.7523809523807</v>
      </c>
      <c r="BP48" s="210">
        <f t="shared" si="34"/>
        <v>1857.7523809523807</v>
      </c>
      <c r="BQ48" s="210">
        <f t="shared" si="34"/>
        <v>1857.7523809523807</v>
      </c>
      <c r="BR48" s="210">
        <f t="shared" ref="BR48:DA48" si="35">IF(BR$22&lt;=$E$24,IF(BR$22&lt;=$D$24,IF(BR$22&lt;=$C$24,IF(BR$22&lt;=$B$24,$B114,($C31-$B31)/($C$24-$B$24)),($D31-$C31)/($D$24-$C$24)),($E31-$D31)/($E$24-$D$24)),$F114)</f>
        <v>1857.7523809523807</v>
      </c>
      <c r="BS48" s="210">
        <f t="shared" si="35"/>
        <v>1857.7523809523807</v>
      </c>
      <c r="BT48" s="210">
        <f t="shared" si="35"/>
        <v>1857.7523809523807</v>
      </c>
      <c r="BU48" s="210">
        <f t="shared" si="35"/>
        <v>1857.7523809523807</v>
      </c>
      <c r="BV48" s="210">
        <f t="shared" si="35"/>
        <v>1857.7523809523807</v>
      </c>
      <c r="BW48" s="210">
        <f t="shared" si="35"/>
        <v>1857.7523809523807</v>
      </c>
      <c r="BX48" s="210">
        <f t="shared" si="35"/>
        <v>1857.7523809523807</v>
      </c>
      <c r="BY48" s="210">
        <f t="shared" si="35"/>
        <v>1857.7523809523807</v>
      </c>
      <c r="BZ48" s="210">
        <f t="shared" si="35"/>
        <v>1857.7523809523807</v>
      </c>
      <c r="CA48" s="210">
        <f t="shared" si="35"/>
        <v>1857.7523809523807</v>
      </c>
      <c r="CB48" s="210">
        <f t="shared" si="35"/>
        <v>1857.7523809523807</v>
      </c>
      <c r="CC48" s="210">
        <f t="shared" si="35"/>
        <v>1857.7523809523807</v>
      </c>
      <c r="CD48" s="210">
        <f t="shared" si="35"/>
        <v>1857.7523809523807</v>
      </c>
      <c r="CE48" s="210">
        <f t="shared" si="35"/>
        <v>1857.7523809523807</v>
      </c>
      <c r="CF48" s="210">
        <f t="shared" si="35"/>
        <v>1857.7523809523807</v>
      </c>
      <c r="CG48" s="210">
        <f t="shared" si="35"/>
        <v>1857.7523809523807</v>
      </c>
      <c r="CH48" s="210">
        <f t="shared" si="35"/>
        <v>1857.7523809523807</v>
      </c>
      <c r="CI48" s="210">
        <f t="shared" si="35"/>
        <v>1857.7523809523807</v>
      </c>
      <c r="CJ48" s="210">
        <f t="shared" si="35"/>
        <v>-3589.4179894179892</v>
      </c>
      <c r="CK48" s="210">
        <f t="shared" si="35"/>
        <v>-3589.4179894179892</v>
      </c>
      <c r="CL48" s="210">
        <f t="shared" si="35"/>
        <v>-3589.4179894179892</v>
      </c>
      <c r="CM48" s="210">
        <f t="shared" si="35"/>
        <v>-3589.4179894179892</v>
      </c>
      <c r="CN48" s="210">
        <f t="shared" si="35"/>
        <v>-3589.4179894179892</v>
      </c>
      <c r="CO48" s="210">
        <f t="shared" si="35"/>
        <v>-3589.4179894179892</v>
      </c>
      <c r="CP48" s="210">
        <f t="shared" si="35"/>
        <v>-3589.4179894179892</v>
      </c>
      <c r="CQ48" s="210">
        <f t="shared" si="35"/>
        <v>-3589.4179894179892</v>
      </c>
      <c r="CR48" s="210">
        <f t="shared" si="35"/>
        <v>-3589.4179894179892</v>
      </c>
      <c r="CS48" s="210">
        <f t="shared" si="35"/>
        <v>-3589.4179894179892</v>
      </c>
      <c r="CT48" s="210">
        <f t="shared" si="35"/>
        <v>-3589.4179894179892</v>
      </c>
      <c r="CU48" s="210">
        <f t="shared" si="35"/>
        <v>-3589.4179894179892</v>
      </c>
      <c r="CV48" s="210">
        <f t="shared" si="35"/>
        <v>-3589.4179894179892</v>
      </c>
      <c r="CW48" s="210">
        <f t="shared" si="35"/>
        <v>0</v>
      </c>
      <c r="CX48" s="210">
        <f t="shared" si="35"/>
        <v>0</v>
      </c>
      <c r="CY48" s="210">
        <f t="shared" si="35"/>
        <v>0</v>
      </c>
      <c r="CZ48" s="210">
        <f t="shared" si="35"/>
        <v>0</v>
      </c>
      <c r="DA48" s="210">
        <f t="shared" si="35"/>
        <v>0</v>
      </c>
    </row>
    <row r="49" spans="1:105">
      <c r="A49" s="201" t="str">
        <f>Income!A79</f>
        <v>Labour - formal emp</v>
      </c>
      <c r="F49" s="210">
        <f t="shared" ref="F49:AK49" si="36">IF(F$22&lt;=$E$24,IF(F$22&lt;=$D$24,IF(F$22&lt;=$C$24,IF(F$22&lt;=$B$24,$B115,($C32-$B32)/($C$24-$B$24)),($D32-$C32)/($D$24-$C$24)),($E32-$D32)/($E$24-$D$24)),$F115)</f>
        <v>0</v>
      </c>
      <c r="G49" s="210">
        <f t="shared" si="36"/>
        <v>0</v>
      </c>
      <c r="H49" s="210">
        <f t="shared" si="36"/>
        <v>0</v>
      </c>
      <c r="I49" s="210">
        <f t="shared" si="36"/>
        <v>0</v>
      </c>
      <c r="J49" s="210">
        <f t="shared" si="36"/>
        <v>0</v>
      </c>
      <c r="K49" s="210">
        <f t="shared" si="36"/>
        <v>0</v>
      </c>
      <c r="L49" s="210">
        <f t="shared" si="36"/>
        <v>0</v>
      </c>
      <c r="M49" s="210">
        <f t="shared" si="36"/>
        <v>0</v>
      </c>
      <c r="N49" s="210">
        <f t="shared" si="36"/>
        <v>0</v>
      </c>
      <c r="O49" s="210">
        <f t="shared" si="36"/>
        <v>0</v>
      </c>
      <c r="P49" s="210">
        <f t="shared" si="36"/>
        <v>0</v>
      </c>
      <c r="Q49" s="210">
        <f t="shared" si="36"/>
        <v>0</v>
      </c>
      <c r="R49" s="210">
        <f t="shared" si="36"/>
        <v>0</v>
      </c>
      <c r="S49" s="210">
        <f t="shared" si="36"/>
        <v>0</v>
      </c>
      <c r="T49" s="210">
        <f t="shared" si="36"/>
        <v>0</v>
      </c>
      <c r="U49" s="210">
        <f t="shared" si="36"/>
        <v>0</v>
      </c>
      <c r="V49" s="210">
        <f t="shared" si="36"/>
        <v>0</v>
      </c>
      <c r="W49" s="210">
        <f t="shared" si="36"/>
        <v>0</v>
      </c>
      <c r="X49" s="210">
        <f t="shared" si="36"/>
        <v>0</v>
      </c>
      <c r="Y49" s="210">
        <f t="shared" si="36"/>
        <v>0</v>
      </c>
      <c r="Z49" s="210">
        <f t="shared" si="36"/>
        <v>0</v>
      </c>
      <c r="AA49" s="210">
        <f t="shared" si="36"/>
        <v>0</v>
      </c>
      <c r="AB49" s="210">
        <f t="shared" si="36"/>
        <v>0</v>
      </c>
      <c r="AC49" s="210">
        <f t="shared" si="36"/>
        <v>0</v>
      </c>
      <c r="AD49" s="210">
        <f t="shared" si="36"/>
        <v>0</v>
      </c>
      <c r="AE49" s="210">
        <f t="shared" si="36"/>
        <v>0</v>
      </c>
      <c r="AF49" s="210">
        <f t="shared" si="36"/>
        <v>0</v>
      </c>
      <c r="AG49" s="210">
        <f t="shared" si="36"/>
        <v>0</v>
      </c>
      <c r="AH49" s="210">
        <f t="shared" si="36"/>
        <v>0</v>
      </c>
      <c r="AI49" s="210">
        <f t="shared" si="36"/>
        <v>0</v>
      </c>
      <c r="AJ49" s="210">
        <f t="shared" si="36"/>
        <v>0</v>
      </c>
      <c r="AK49" s="210">
        <f t="shared" si="36"/>
        <v>0</v>
      </c>
      <c r="AL49" s="210">
        <f t="shared" ref="AL49:BQ49" si="37">IF(AL$22&lt;=$E$24,IF(AL$22&lt;=$D$24,IF(AL$22&lt;=$C$24,IF(AL$22&lt;=$B$24,$B115,($C32-$B32)/($C$24-$B$24)),($D32-$C32)/($D$24-$C$24)),($E32-$D32)/($E$24-$D$24)),$F115)</f>
        <v>0</v>
      </c>
      <c r="AM49" s="210">
        <f t="shared" si="37"/>
        <v>0</v>
      </c>
      <c r="AN49" s="210">
        <f t="shared" si="37"/>
        <v>0</v>
      </c>
      <c r="AO49" s="210">
        <f t="shared" si="37"/>
        <v>0</v>
      </c>
      <c r="AP49" s="210">
        <f t="shared" si="37"/>
        <v>0</v>
      </c>
      <c r="AQ49" s="210">
        <f t="shared" si="37"/>
        <v>0</v>
      </c>
      <c r="AR49" s="210">
        <f t="shared" si="37"/>
        <v>0</v>
      </c>
      <c r="AS49" s="210">
        <f t="shared" si="37"/>
        <v>0</v>
      </c>
      <c r="AT49" s="210">
        <f t="shared" si="37"/>
        <v>0</v>
      </c>
      <c r="AU49" s="210">
        <f t="shared" si="37"/>
        <v>0</v>
      </c>
      <c r="AV49" s="210">
        <f t="shared" si="37"/>
        <v>0</v>
      </c>
      <c r="AW49" s="210">
        <f t="shared" si="37"/>
        <v>0</v>
      </c>
      <c r="AX49" s="210">
        <f t="shared" si="37"/>
        <v>0</v>
      </c>
      <c r="AY49" s="210">
        <f t="shared" si="37"/>
        <v>0</v>
      </c>
      <c r="AZ49" s="210">
        <f t="shared" si="37"/>
        <v>0</v>
      </c>
      <c r="BA49" s="210">
        <f t="shared" si="37"/>
        <v>0</v>
      </c>
      <c r="BB49" s="210">
        <f t="shared" si="37"/>
        <v>0</v>
      </c>
      <c r="BC49" s="210">
        <f t="shared" si="37"/>
        <v>0</v>
      </c>
      <c r="BD49" s="210">
        <f t="shared" si="37"/>
        <v>0</v>
      </c>
      <c r="BE49" s="210">
        <f t="shared" si="37"/>
        <v>0</v>
      </c>
      <c r="BF49" s="210">
        <f t="shared" si="37"/>
        <v>0</v>
      </c>
      <c r="BG49" s="210">
        <f t="shared" si="37"/>
        <v>0</v>
      </c>
      <c r="BH49" s="210">
        <f t="shared" si="37"/>
        <v>0</v>
      </c>
      <c r="BI49" s="210">
        <f t="shared" si="37"/>
        <v>0</v>
      </c>
      <c r="BJ49" s="210">
        <f t="shared" si="37"/>
        <v>0</v>
      </c>
      <c r="BK49" s="210">
        <f t="shared" si="37"/>
        <v>917.02857142857147</v>
      </c>
      <c r="BL49" s="210">
        <f t="shared" si="37"/>
        <v>917.02857142857147</v>
      </c>
      <c r="BM49" s="210">
        <f t="shared" si="37"/>
        <v>917.02857142857147</v>
      </c>
      <c r="BN49" s="210">
        <f t="shared" si="37"/>
        <v>917.02857142857147</v>
      </c>
      <c r="BO49" s="210">
        <f t="shared" si="37"/>
        <v>917.02857142857147</v>
      </c>
      <c r="BP49" s="210">
        <f t="shared" si="37"/>
        <v>917.02857142857147</v>
      </c>
      <c r="BQ49" s="210">
        <f t="shared" si="37"/>
        <v>917.02857142857147</v>
      </c>
      <c r="BR49" s="210">
        <f t="shared" ref="BR49:DA49" si="38">IF(BR$22&lt;=$E$24,IF(BR$22&lt;=$D$24,IF(BR$22&lt;=$C$24,IF(BR$22&lt;=$B$24,$B115,($C32-$B32)/($C$24-$B$24)),($D32-$C32)/($D$24-$C$24)),($E32-$D32)/($E$24-$D$24)),$F115)</f>
        <v>917.02857142857147</v>
      </c>
      <c r="BS49" s="210">
        <f t="shared" si="38"/>
        <v>917.02857142857147</v>
      </c>
      <c r="BT49" s="210">
        <f t="shared" si="38"/>
        <v>917.02857142857147</v>
      </c>
      <c r="BU49" s="210">
        <f t="shared" si="38"/>
        <v>917.02857142857147</v>
      </c>
      <c r="BV49" s="210">
        <f t="shared" si="38"/>
        <v>917.02857142857147</v>
      </c>
      <c r="BW49" s="210">
        <f t="shared" si="38"/>
        <v>917.02857142857147</v>
      </c>
      <c r="BX49" s="210">
        <f t="shared" si="38"/>
        <v>917.02857142857147</v>
      </c>
      <c r="BY49" s="210">
        <f t="shared" si="38"/>
        <v>917.02857142857147</v>
      </c>
      <c r="BZ49" s="210">
        <f t="shared" si="38"/>
        <v>917.02857142857147</v>
      </c>
      <c r="CA49" s="210">
        <f t="shared" si="38"/>
        <v>917.02857142857147</v>
      </c>
      <c r="CB49" s="210">
        <f t="shared" si="38"/>
        <v>917.02857142857147</v>
      </c>
      <c r="CC49" s="210">
        <f t="shared" si="38"/>
        <v>917.02857142857147</v>
      </c>
      <c r="CD49" s="210">
        <f t="shared" si="38"/>
        <v>917.02857142857147</v>
      </c>
      <c r="CE49" s="210">
        <f t="shared" si="38"/>
        <v>917.02857142857147</v>
      </c>
      <c r="CF49" s="210">
        <f t="shared" si="38"/>
        <v>917.02857142857147</v>
      </c>
      <c r="CG49" s="210">
        <f t="shared" si="38"/>
        <v>917.02857142857147</v>
      </c>
      <c r="CH49" s="210">
        <f t="shared" si="38"/>
        <v>917.02857142857147</v>
      </c>
      <c r="CI49" s="210">
        <f t="shared" si="38"/>
        <v>917.02857142857147</v>
      </c>
      <c r="CJ49" s="210">
        <f t="shared" si="38"/>
        <v>7597.0370370370383</v>
      </c>
      <c r="CK49" s="210">
        <f t="shared" si="38"/>
        <v>7597.0370370370383</v>
      </c>
      <c r="CL49" s="210">
        <f t="shared" si="38"/>
        <v>7597.0370370370383</v>
      </c>
      <c r="CM49" s="210">
        <f t="shared" si="38"/>
        <v>7597.0370370370383</v>
      </c>
      <c r="CN49" s="210">
        <f t="shared" si="38"/>
        <v>7597.0370370370383</v>
      </c>
      <c r="CO49" s="210">
        <f t="shared" si="38"/>
        <v>7597.0370370370383</v>
      </c>
      <c r="CP49" s="210">
        <f t="shared" si="38"/>
        <v>7597.0370370370383</v>
      </c>
      <c r="CQ49" s="210">
        <f t="shared" si="38"/>
        <v>7597.0370370370383</v>
      </c>
      <c r="CR49" s="210">
        <f t="shared" si="38"/>
        <v>7597.0370370370383</v>
      </c>
      <c r="CS49" s="210">
        <f t="shared" si="38"/>
        <v>7597.0370370370383</v>
      </c>
      <c r="CT49" s="210">
        <f t="shared" si="38"/>
        <v>7597.0370370370383</v>
      </c>
      <c r="CU49" s="210">
        <f t="shared" si="38"/>
        <v>7597.0370370370383</v>
      </c>
      <c r="CV49" s="210">
        <f t="shared" si="38"/>
        <v>7597.0370370370383</v>
      </c>
      <c r="CW49" s="210">
        <f t="shared" si="38"/>
        <v>2671.7</v>
      </c>
      <c r="CX49" s="210">
        <f t="shared" si="38"/>
        <v>2671.7</v>
      </c>
      <c r="CY49" s="210">
        <f t="shared" si="38"/>
        <v>2671.7</v>
      </c>
      <c r="CZ49" s="210">
        <f t="shared" si="38"/>
        <v>2671.7</v>
      </c>
      <c r="DA49" s="210">
        <f t="shared" si="38"/>
        <v>2671.7</v>
      </c>
    </row>
    <row r="50" spans="1:105">
      <c r="A50" s="201" t="str">
        <f>Income!A81</f>
        <v>Self - employment</v>
      </c>
      <c r="F50" s="210">
        <f t="shared" ref="F50:AK50" si="39">IF(F$22&lt;=$E$24,IF(F$22&lt;=$D$24,IF(F$22&lt;=$C$24,IF(F$22&lt;=$B$24,$B116,($C33-$B33)/($C$24-$B$24)),($D33-$C33)/($D$24-$C$24)),($E33-$D33)/($E$24-$D$24)),$F116)</f>
        <v>0</v>
      </c>
      <c r="G50" s="210">
        <f t="shared" si="39"/>
        <v>0</v>
      </c>
      <c r="H50" s="210">
        <f t="shared" si="39"/>
        <v>0</v>
      </c>
      <c r="I50" s="210">
        <f t="shared" si="39"/>
        <v>0</v>
      </c>
      <c r="J50" s="210">
        <f t="shared" si="39"/>
        <v>0</v>
      </c>
      <c r="K50" s="210">
        <f t="shared" si="39"/>
        <v>0</v>
      </c>
      <c r="L50" s="210">
        <f t="shared" si="39"/>
        <v>0</v>
      </c>
      <c r="M50" s="210">
        <f t="shared" si="39"/>
        <v>0</v>
      </c>
      <c r="N50" s="210">
        <f t="shared" si="39"/>
        <v>0</v>
      </c>
      <c r="O50" s="210">
        <f t="shared" si="39"/>
        <v>0</v>
      </c>
      <c r="P50" s="210">
        <f t="shared" si="39"/>
        <v>0</v>
      </c>
      <c r="Q50" s="210">
        <f t="shared" si="39"/>
        <v>0</v>
      </c>
      <c r="R50" s="210">
        <f t="shared" si="39"/>
        <v>0</v>
      </c>
      <c r="S50" s="210">
        <f t="shared" si="39"/>
        <v>0</v>
      </c>
      <c r="T50" s="210">
        <f t="shared" si="39"/>
        <v>0</v>
      </c>
      <c r="U50" s="210">
        <f t="shared" si="39"/>
        <v>0</v>
      </c>
      <c r="V50" s="210">
        <f t="shared" si="39"/>
        <v>0</v>
      </c>
      <c r="W50" s="210">
        <f t="shared" si="39"/>
        <v>0</v>
      </c>
      <c r="X50" s="210">
        <f t="shared" si="39"/>
        <v>0</v>
      </c>
      <c r="Y50" s="210">
        <f t="shared" si="39"/>
        <v>0</v>
      </c>
      <c r="Z50" s="210">
        <f t="shared" si="39"/>
        <v>0</v>
      </c>
      <c r="AA50" s="210">
        <f t="shared" si="39"/>
        <v>0</v>
      </c>
      <c r="AB50" s="210">
        <f t="shared" si="39"/>
        <v>0</v>
      </c>
      <c r="AC50" s="210">
        <f t="shared" si="39"/>
        <v>0</v>
      </c>
      <c r="AD50" s="210">
        <f t="shared" si="39"/>
        <v>0</v>
      </c>
      <c r="AE50" s="210">
        <f t="shared" si="39"/>
        <v>0</v>
      </c>
      <c r="AF50" s="210">
        <f t="shared" si="39"/>
        <v>0</v>
      </c>
      <c r="AG50" s="210">
        <f t="shared" si="39"/>
        <v>0</v>
      </c>
      <c r="AH50" s="210">
        <f t="shared" si="39"/>
        <v>0</v>
      </c>
      <c r="AI50" s="210">
        <f t="shared" si="39"/>
        <v>0</v>
      </c>
      <c r="AJ50" s="210">
        <f t="shared" si="39"/>
        <v>0</v>
      </c>
      <c r="AK50" s="210">
        <f t="shared" si="39"/>
        <v>0</v>
      </c>
      <c r="AL50" s="210">
        <f t="shared" ref="AL50:BQ50" si="40">IF(AL$22&lt;=$E$24,IF(AL$22&lt;=$D$24,IF(AL$22&lt;=$C$24,IF(AL$22&lt;=$B$24,$B116,($C33-$B33)/($C$24-$B$24)),($D33-$C33)/($D$24-$C$24)),($E33-$D33)/($E$24-$D$24)),$F116)</f>
        <v>0</v>
      </c>
      <c r="AM50" s="210">
        <f t="shared" si="40"/>
        <v>0</v>
      </c>
      <c r="AN50" s="210">
        <f t="shared" si="40"/>
        <v>0</v>
      </c>
      <c r="AO50" s="210">
        <f t="shared" si="40"/>
        <v>0</v>
      </c>
      <c r="AP50" s="210">
        <f t="shared" si="40"/>
        <v>0</v>
      </c>
      <c r="AQ50" s="210">
        <f t="shared" si="40"/>
        <v>0</v>
      </c>
      <c r="AR50" s="210">
        <f t="shared" si="40"/>
        <v>0</v>
      </c>
      <c r="AS50" s="210">
        <f t="shared" si="40"/>
        <v>0</v>
      </c>
      <c r="AT50" s="210">
        <f t="shared" si="40"/>
        <v>0</v>
      </c>
      <c r="AU50" s="210">
        <f t="shared" si="40"/>
        <v>0</v>
      </c>
      <c r="AV50" s="210">
        <f t="shared" si="40"/>
        <v>0</v>
      </c>
      <c r="AW50" s="210">
        <f t="shared" si="40"/>
        <v>0</v>
      </c>
      <c r="AX50" s="210">
        <f t="shared" si="40"/>
        <v>0</v>
      </c>
      <c r="AY50" s="210">
        <f t="shared" si="40"/>
        <v>0</v>
      </c>
      <c r="AZ50" s="210">
        <f t="shared" si="40"/>
        <v>0</v>
      </c>
      <c r="BA50" s="210">
        <f t="shared" si="40"/>
        <v>0</v>
      </c>
      <c r="BB50" s="210">
        <f t="shared" si="40"/>
        <v>0</v>
      </c>
      <c r="BC50" s="210">
        <f t="shared" si="40"/>
        <v>0</v>
      </c>
      <c r="BD50" s="210">
        <f t="shared" si="40"/>
        <v>0</v>
      </c>
      <c r="BE50" s="210">
        <f t="shared" si="40"/>
        <v>0</v>
      </c>
      <c r="BF50" s="210">
        <f t="shared" si="40"/>
        <v>0</v>
      </c>
      <c r="BG50" s="210">
        <f t="shared" si="40"/>
        <v>0</v>
      </c>
      <c r="BH50" s="210">
        <f t="shared" si="40"/>
        <v>0</v>
      </c>
      <c r="BI50" s="210">
        <f t="shared" si="40"/>
        <v>0</v>
      </c>
      <c r="BJ50" s="210">
        <f t="shared" si="40"/>
        <v>0</v>
      </c>
      <c r="BK50" s="210">
        <f t="shared" si="40"/>
        <v>0</v>
      </c>
      <c r="BL50" s="210">
        <f t="shared" si="40"/>
        <v>0</v>
      </c>
      <c r="BM50" s="210">
        <f t="shared" si="40"/>
        <v>0</v>
      </c>
      <c r="BN50" s="210">
        <f t="shared" si="40"/>
        <v>0</v>
      </c>
      <c r="BO50" s="210">
        <f t="shared" si="40"/>
        <v>0</v>
      </c>
      <c r="BP50" s="210">
        <f t="shared" si="40"/>
        <v>0</v>
      </c>
      <c r="BQ50" s="210">
        <f t="shared" si="40"/>
        <v>0</v>
      </c>
      <c r="BR50" s="210">
        <f t="shared" ref="BR50:DA50" si="41">IF(BR$22&lt;=$E$24,IF(BR$22&lt;=$D$24,IF(BR$22&lt;=$C$24,IF(BR$22&lt;=$B$24,$B116,($C33-$B33)/($C$24-$B$24)),($D33-$C33)/($D$24-$C$24)),($E33-$D33)/($E$24-$D$24)),$F116)</f>
        <v>0</v>
      </c>
      <c r="BS50" s="210">
        <f t="shared" si="41"/>
        <v>0</v>
      </c>
      <c r="BT50" s="210">
        <f t="shared" si="41"/>
        <v>0</v>
      </c>
      <c r="BU50" s="210">
        <f t="shared" si="41"/>
        <v>0</v>
      </c>
      <c r="BV50" s="210">
        <f t="shared" si="41"/>
        <v>0</v>
      </c>
      <c r="BW50" s="210">
        <f t="shared" si="41"/>
        <v>0</v>
      </c>
      <c r="BX50" s="210">
        <f t="shared" si="41"/>
        <v>0</v>
      </c>
      <c r="BY50" s="210">
        <f t="shared" si="41"/>
        <v>0</v>
      </c>
      <c r="BZ50" s="210">
        <f t="shared" si="41"/>
        <v>0</v>
      </c>
      <c r="CA50" s="210">
        <f t="shared" si="41"/>
        <v>0</v>
      </c>
      <c r="CB50" s="210">
        <f t="shared" si="41"/>
        <v>0</v>
      </c>
      <c r="CC50" s="210">
        <f t="shared" si="41"/>
        <v>0</v>
      </c>
      <c r="CD50" s="210">
        <f t="shared" si="41"/>
        <v>0</v>
      </c>
      <c r="CE50" s="210">
        <f t="shared" si="41"/>
        <v>0</v>
      </c>
      <c r="CF50" s="210">
        <f t="shared" si="41"/>
        <v>0</v>
      </c>
      <c r="CG50" s="210">
        <f t="shared" si="41"/>
        <v>0</v>
      </c>
      <c r="CH50" s="210">
        <f t="shared" si="41"/>
        <v>0</v>
      </c>
      <c r="CI50" s="210">
        <f t="shared" si="41"/>
        <v>0</v>
      </c>
      <c r="CJ50" s="210">
        <f t="shared" si="41"/>
        <v>0</v>
      </c>
      <c r="CK50" s="210">
        <f t="shared" si="41"/>
        <v>0</v>
      </c>
      <c r="CL50" s="210">
        <f t="shared" si="41"/>
        <v>0</v>
      </c>
      <c r="CM50" s="210">
        <f t="shared" si="41"/>
        <v>0</v>
      </c>
      <c r="CN50" s="210">
        <f t="shared" si="41"/>
        <v>0</v>
      </c>
      <c r="CO50" s="210">
        <f t="shared" si="41"/>
        <v>0</v>
      </c>
      <c r="CP50" s="210">
        <f t="shared" si="41"/>
        <v>0</v>
      </c>
      <c r="CQ50" s="210">
        <f t="shared" si="41"/>
        <v>0</v>
      </c>
      <c r="CR50" s="210">
        <f t="shared" si="41"/>
        <v>0</v>
      </c>
      <c r="CS50" s="210">
        <f t="shared" si="41"/>
        <v>0</v>
      </c>
      <c r="CT50" s="210">
        <f t="shared" si="41"/>
        <v>0</v>
      </c>
      <c r="CU50" s="210">
        <f t="shared" si="41"/>
        <v>0</v>
      </c>
      <c r="CV50" s="210">
        <f t="shared" si="41"/>
        <v>0</v>
      </c>
      <c r="CW50" s="210">
        <f t="shared" si="41"/>
        <v>829.53</v>
      </c>
      <c r="CX50" s="210">
        <f t="shared" si="41"/>
        <v>829.53</v>
      </c>
      <c r="CY50" s="210">
        <f t="shared" si="41"/>
        <v>829.53</v>
      </c>
      <c r="CZ50" s="210">
        <f t="shared" si="41"/>
        <v>829.53</v>
      </c>
      <c r="DA50" s="210">
        <f t="shared" si="41"/>
        <v>829.53</v>
      </c>
    </row>
    <row r="51" spans="1:105">
      <c r="A51" s="201" t="str">
        <f>Income!A82</f>
        <v>Small business/petty trading</v>
      </c>
      <c r="F51" s="210">
        <f t="shared" ref="F51:AK51" si="42">IF(F$22&lt;=$E$24,IF(F$22&lt;=$D$24,IF(F$22&lt;=$C$24,IF(F$22&lt;=$B$24,$B117,($C34-$B34)/($C$24-$B$24)),($D34-$C34)/($D$24-$C$24)),($E34-$D34)/($E$24-$D$24)),$F117)</f>
        <v>0</v>
      </c>
      <c r="G51" s="210">
        <f t="shared" si="42"/>
        <v>0</v>
      </c>
      <c r="H51" s="210">
        <f t="shared" si="42"/>
        <v>0</v>
      </c>
      <c r="I51" s="210">
        <f t="shared" si="42"/>
        <v>0</v>
      </c>
      <c r="J51" s="210">
        <f t="shared" si="42"/>
        <v>0</v>
      </c>
      <c r="K51" s="210">
        <f t="shared" si="42"/>
        <v>0</v>
      </c>
      <c r="L51" s="210">
        <f t="shared" si="42"/>
        <v>0</v>
      </c>
      <c r="M51" s="210">
        <f t="shared" si="42"/>
        <v>0</v>
      </c>
      <c r="N51" s="210">
        <f t="shared" si="42"/>
        <v>0</v>
      </c>
      <c r="O51" s="210">
        <f t="shared" si="42"/>
        <v>0</v>
      </c>
      <c r="P51" s="210">
        <f t="shared" si="42"/>
        <v>0</v>
      </c>
      <c r="Q51" s="210">
        <f t="shared" si="42"/>
        <v>0</v>
      </c>
      <c r="R51" s="210">
        <f t="shared" si="42"/>
        <v>0</v>
      </c>
      <c r="S51" s="210">
        <f t="shared" si="42"/>
        <v>0</v>
      </c>
      <c r="T51" s="210">
        <f t="shared" si="42"/>
        <v>0</v>
      </c>
      <c r="U51" s="210">
        <f t="shared" si="42"/>
        <v>0</v>
      </c>
      <c r="V51" s="210">
        <f t="shared" si="42"/>
        <v>0</v>
      </c>
      <c r="W51" s="210">
        <f t="shared" si="42"/>
        <v>0</v>
      </c>
      <c r="X51" s="210">
        <f t="shared" si="42"/>
        <v>0</v>
      </c>
      <c r="Y51" s="210">
        <f t="shared" si="42"/>
        <v>0</v>
      </c>
      <c r="Z51" s="210">
        <f t="shared" si="42"/>
        <v>-9.4977168949771684</v>
      </c>
      <c r="AA51" s="210">
        <f t="shared" si="42"/>
        <v>-9.4977168949771684</v>
      </c>
      <c r="AB51" s="210">
        <f t="shared" si="42"/>
        <v>-9.4977168949771684</v>
      </c>
      <c r="AC51" s="210">
        <f t="shared" si="42"/>
        <v>-9.4977168949771684</v>
      </c>
      <c r="AD51" s="210">
        <f t="shared" si="42"/>
        <v>-9.4977168949771684</v>
      </c>
      <c r="AE51" s="210">
        <f t="shared" si="42"/>
        <v>-9.4977168949771684</v>
      </c>
      <c r="AF51" s="210">
        <f t="shared" si="42"/>
        <v>-9.4977168949771684</v>
      </c>
      <c r="AG51" s="210">
        <f t="shared" si="42"/>
        <v>-9.4977168949771684</v>
      </c>
      <c r="AH51" s="210">
        <f t="shared" si="42"/>
        <v>-9.4977168949771684</v>
      </c>
      <c r="AI51" s="210">
        <f t="shared" si="42"/>
        <v>-9.4977168949771684</v>
      </c>
      <c r="AJ51" s="210">
        <f t="shared" si="42"/>
        <v>-9.4977168949771684</v>
      </c>
      <c r="AK51" s="210">
        <f t="shared" si="42"/>
        <v>-9.4977168949771684</v>
      </c>
      <c r="AL51" s="210">
        <f t="shared" ref="AL51:BQ51" si="43">IF(AL$22&lt;=$E$24,IF(AL$22&lt;=$D$24,IF(AL$22&lt;=$C$24,IF(AL$22&lt;=$B$24,$B117,($C34-$B34)/($C$24-$B$24)),($D34-$C34)/($D$24-$C$24)),($E34-$D34)/($E$24-$D$24)),$F117)</f>
        <v>-9.4977168949771684</v>
      </c>
      <c r="AM51" s="210">
        <f t="shared" si="43"/>
        <v>-9.4977168949771684</v>
      </c>
      <c r="AN51" s="210">
        <f t="shared" si="43"/>
        <v>-9.4977168949771684</v>
      </c>
      <c r="AO51" s="210">
        <f t="shared" si="43"/>
        <v>-9.4977168949771684</v>
      </c>
      <c r="AP51" s="210">
        <f t="shared" si="43"/>
        <v>-9.4977168949771684</v>
      </c>
      <c r="AQ51" s="210">
        <f t="shared" si="43"/>
        <v>-9.4977168949771684</v>
      </c>
      <c r="AR51" s="210">
        <f t="shared" si="43"/>
        <v>-9.4977168949771684</v>
      </c>
      <c r="AS51" s="210">
        <f t="shared" si="43"/>
        <v>-9.4977168949771684</v>
      </c>
      <c r="AT51" s="210">
        <f t="shared" si="43"/>
        <v>-9.4977168949771684</v>
      </c>
      <c r="AU51" s="210">
        <f t="shared" si="43"/>
        <v>-9.4977168949771684</v>
      </c>
      <c r="AV51" s="210">
        <f t="shared" si="43"/>
        <v>-9.4977168949771684</v>
      </c>
      <c r="AW51" s="210">
        <f t="shared" si="43"/>
        <v>-9.4977168949771684</v>
      </c>
      <c r="AX51" s="210">
        <f t="shared" si="43"/>
        <v>-9.4977168949771684</v>
      </c>
      <c r="AY51" s="210">
        <f t="shared" si="43"/>
        <v>-9.4977168949771684</v>
      </c>
      <c r="AZ51" s="210">
        <f t="shared" si="43"/>
        <v>-9.4977168949771684</v>
      </c>
      <c r="BA51" s="210">
        <f t="shared" si="43"/>
        <v>-9.4977168949771684</v>
      </c>
      <c r="BB51" s="210">
        <f t="shared" si="43"/>
        <v>-9.4977168949771684</v>
      </c>
      <c r="BC51" s="210">
        <f t="shared" si="43"/>
        <v>-9.4977168949771684</v>
      </c>
      <c r="BD51" s="210">
        <f t="shared" si="43"/>
        <v>-9.4977168949771684</v>
      </c>
      <c r="BE51" s="210">
        <f t="shared" si="43"/>
        <v>-9.4977168949771684</v>
      </c>
      <c r="BF51" s="210">
        <f t="shared" si="43"/>
        <v>-9.4977168949771684</v>
      </c>
      <c r="BG51" s="210">
        <f t="shared" si="43"/>
        <v>-9.4977168949771684</v>
      </c>
      <c r="BH51" s="210">
        <f t="shared" si="43"/>
        <v>-9.4977168949771684</v>
      </c>
      <c r="BI51" s="210">
        <f t="shared" si="43"/>
        <v>-9.4977168949771684</v>
      </c>
      <c r="BJ51" s="210">
        <f t="shared" si="43"/>
        <v>-9.4977168949771684</v>
      </c>
      <c r="BK51" s="210">
        <f t="shared" si="43"/>
        <v>-37.333333333333336</v>
      </c>
      <c r="BL51" s="210">
        <f t="shared" si="43"/>
        <v>-37.333333333333336</v>
      </c>
      <c r="BM51" s="210">
        <f t="shared" si="43"/>
        <v>-37.333333333333336</v>
      </c>
      <c r="BN51" s="210">
        <f t="shared" si="43"/>
        <v>-37.333333333333336</v>
      </c>
      <c r="BO51" s="210">
        <f t="shared" si="43"/>
        <v>-37.333333333333336</v>
      </c>
      <c r="BP51" s="210">
        <f t="shared" si="43"/>
        <v>-37.333333333333336</v>
      </c>
      <c r="BQ51" s="210">
        <f t="shared" si="43"/>
        <v>-37.333333333333336</v>
      </c>
      <c r="BR51" s="210">
        <f t="shared" ref="BR51:DA51" si="44">IF(BR$22&lt;=$E$24,IF(BR$22&lt;=$D$24,IF(BR$22&lt;=$C$24,IF(BR$22&lt;=$B$24,$B117,($C34-$B34)/($C$24-$B$24)),($D34-$C34)/($D$24-$C$24)),($E34-$D34)/($E$24-$D$24)),$F117)</f>
        <v>-37.333333333333336</v>
      </c>
      <c r="BS51" s="210">
        <f t="shared" si="44"/>
        <v>-37.333333333333336</v>
      </c>
      <c r="BT51" s="210">
        <f t="shared" si="44"/>
        <v>-37.333333333333336</v>
      </c>
      <c r="BU51" s="210">
        <f t="shared" si="44"/>
        <v>-37.333333333333336</v>
      </c>
      <c r="BV51" s="210">
        <f t="shared" si="44"/>
        <v>-37.333333333333336</v>
      </c>
      <c r="BW51" s="210">
        <f t="shared" si="44"/>
        <v>-37.333333333333336</v>
      </c>
      <c r="BX51" s="210">
        <f t="shared" si="44"/>
        <v>-37.333333333333336</v>
      </c>
      <c r="BY51" s="210">
        <f t="shared" si="44"/>
        <v>-37.333333333333336</v>
      </c>
      <c r="BZ51" s="210">
        <f t="shared" si="44"/>
        <v>-37.333333333333336</v>
      </c>
      <c r="CA51" s="210">
        <f t="shared" si="44"/>
        <v>-37.333333333333336</v>
      </c>
      <c r="CB51" s="210">
        <f t="shared" si="44"/>
        <v>-37.333333333333336</v>
      </c>
      <c r="CC51" s="210">
        <f t="shared" si="44"/>
        <v>-37.333333333333336</v>
      </c>
      <c r="CD51" s="210">
        <f t="shared" si="44"/>
        <v>-37.333333333333336</v>
      </c>
      <c r="CE51" s="210">
        <f t="shared" si="44"/>
        <v>-37.333333333333336</v>
      </c>
      <c r="CF51" s="210">
        <f t="shared" si="44"/>
        <v>-37.333333333333336</v>
      </c>
      <c r="CG51" s="210">
        <f t="shared" si="44"/>
        <v>-37.333333333333336</v>
      </c>
      <c r="CH51" s="210">
        <f t="shared" si="44"/>
        <v>-37.333333333333336</v>
      </c>
      <c r="CI51" s="210">
        <f t="shared" si="44"/>
        <v>-37.333333333333336</v>
      </c>
      <c r="CJ51" s="210">
        <f t="shared" si="44"/>
        <v>3669.8412698412699</v>
      </c>
      <c r="CK51" s="210">
        <f t="shared" si="44"/>
        <v>3669.8412698412699</v>
      </c>
      <c r="CL51" s="210">
        <f t="shared" si="44"/>
        <v>3669.8412698412699</v>
      </c>
      <c r="CM51" s="210">
        <f t="shared" si="44"/>
        <v>3669.8412698412699</v>
      </c>
      <c r="CN51" s="210">
        <f t="shared" si="44"/>
        <v>3669.8412698412699</v>
      </c>
      <c r="CO51" s="210">
        <f t="shared" si="44"/>
        <v>3669.8412698412699</v>
      </c>
      <c r="CP51" s="210">
        <f t="shared" si="44"/>
        <v>3669.8412698412699</v>
      </c>
      <c r="CQ51" s="210">
        <f t="shared" si="44"/>
        <v>3669.8412698412699</v>
      </c>
      <c r="CR51" s="210">
        <f t="shared" si="44"/>
        <v>3669.8412698412699</v>
      </c>
      <c r="CS51" s="210">
        <f t="shared" si="44"/>
        <v>3669.8412698412699</v>
      </c>
      <c r="CT51" s="210">
        <f t="shared" si="44"/>
        <v>3669.8412698412699</v>
      </c>
      <c r="CU51" s="210">
        <f t="shared" si="44"/>
        <v>3669.8412698412699</v>
      </c>
      <c r="CV51" s="210">
        <f t="shared" si="44"/>
        <v>3669.8412698412699</v>
      </c>
      <c r="CW51" s="210">
        <f t="shared" si="44"/>
        <v>6203.5</v>
      </c>
      <c r="CX51" s="210">
        <f t="shared" si="44"/>
        <v>6203.5</v>
      </c>
      <c r="CY51" s="210">
        <f t="shared" si="44"/>
        <v>6203.5</v>
      </c>
      <c r="CZ51" s="210">
        <f t="shared" si="44"/>
        <v>6203.5</v>
      </c>
      <c r="DA51" s="210">
        <f t="shared" si="44"/>
        <v>6203.5</v>
      </c>
    </row>
    <row r="52" spans="1:105">
      <c r="A52" s="201" t="str">
        <f>Income!A83</f>
        <v>Food transfer - official</v>
      </c>
      <c r="F52" s="210">
        <f t="shared" ref="F52:AK52" si="45">IF(F$22&lt;=$E$24,IF(F$22&lt;=$D$24,IF(F$22&lt;=$C$24,IF(F$22&lt;=$B$24,$B118,($C35-$B35)/($C$24-$B$24)),($D35-$C35)/($D$24-$C$24)),($E35-$D35)/($E$24-$D$24)),$F118)</f>
        <v>0</v>
      </c>
      <c r="G52" s="210">
        <f t="shared" si="45"/>
        <v>0</v>
      </c>
      <c r="H52" s="210">
        <f t="shared" si="45"/>
        <v>0</v>
      </c>
      <c r="I52" s="210">
        <f t="shared" si="45"/>
        <v>0</v>
      </c>
      <c r="J52" s="210">
        <f t="shared" si="45"/>
        <v>0</v>
      </c>
      <c r="K52" s="210">
        <f t="shared" si="45"/>
        <v>0</v>
      </c>
      <c r="L52" s="210">
        <f t="shared" si="45"/>
        <v>0</v>
      </c>
      <c r="M52" s="210">
        <f t="shared" si="45"/>
        <v>0</v>
      </c>
      <c r="N52" s="210">
        <f t="shared" si="45"/>
        <v>0</v>
      </c>
      <c r="O52" s="210">
        <f t="shared" si="45"/>
        <v>0</v>
      </c>
      <c r="P52" s="210">
        <f t="shared" si="45"/>
        <v>0</v>
      </c>
      <c r="Q52" s="210">
        <f t="shared" si="45"/>
        <v>0</v>
      </c>
      <c r="R52" s="210">
        <f t="shared" si="45"/>
        <v>0</v>
      </c>
      <c r="S52" s="210">
        <f t="shared" si="45"/>
        <v>0</v>
      </c>
      <c r="T52" s="210">
        <f t="shared" si="45"/>
        <v>0</v>
      </c>
      <c r="U52" s="210">
        <f t="shared" si="45"/>
        <v>0</v>
      </c>
      <c r="V52" s="210">
        <f t="shared" si="45"/>
        <v>0</v>
      </c>
      <c r="W52" s="210">
        <f t="shared" si="45"/>
        <v>0</v>
      </c>
      <c r="X52" s="210">
        <f t="shared" si="45"/>
        <v>0</v>
      </c>
      <c r="Y52" s="210">
        <f t="shared" si="45"/>
        <v>0</v>
      </c>
      <c r="Z52" s="210">
        <f t="shared" si="45"/>
        <v>1.1126529353714929</v>
      </c>
      <c r="AA52" s="210">
        <f t="shared" si="45"/>
        <v>1.1126529353714929</v>
      </c>
      <c r="AB52" s="210">
        <f t="shared" si="45"/>
        <v>1.1126529353714929</v>
      </c>
      <c r="AC52" s="210">
        <f t="shared" si="45"/>
        <v>1.1126529353714929</v>
      </c>
      <c r="AD52" s="210">
        <f t="shared" si="45"/>
        <v>1.1126529353714929</v>
      </c>
      <c r="AE52" s="210">
        <f t="shared" si="45"/>
        <v>1.1126529353714929</v>
      </c>
      <c r="AF52" s="210">
        <f t="shared" si="45"/>
        <v>1.1126529353714929</v>
      </c>
      <c r="AG52" s="210">
        <f t="shared" si="45"/>
        <v>1.1126529353714929</v>
      </c>
      <c r="AH52" s="210">
        <f t="shared" si="45"/>
        <v>1.1126529353714929</v>
      </c>
      <c r="AI52" s="210">
        <f t="shared" si="45"/>
        <v>1.1126529353714929</v>
      </c>
      <c r="AJ52" s="210">
        <f t="shared" si="45"/>
        <v>1.1126529353714929</v>
      </c>
      <c r="AK52" s="210">
        <f t="shared" si="45"/>
        <v>1.1126529353714929</v>
      </c>
      <c r="AL52" s="210">
        <f t="shared" ref="AL52:BQ52" si="46">IF(AL$22&lt;=$E$24,IF(AL$22&lt;=$D$24,IF(AL$22&lt;=$C$24,IF(AL$22&lt;=$B$24,$B118,($C35-$B35)/($C$24-$B$24)),($D35-$C35)/($D$24-$C$24)),($E35-$D35)/($E$24-$D$24)),$F118)</f>
        <v>1.1126529353714929</v>
      </c>
      <c r="AM52" s="210">
        <f t="shared" si="46"/>
        <v>1.1126529353714929</v>
      </c>
      <c r="AN52" s="210">
        <f t="shared" si="46"/>
        <v>1.1126529353714929</v>
      </c>
      <c r="AO52" s="210">
        <f t="shared" si="46"/>
        <v>1.1126529353714929</v>
      </c>
      <c r="AP52" s="210">
        <f t="shared" si="46"/>
        <v>1.1126529353714929</v>
      </c>
      <c r="AQ52" s="210">
        <f t="shared" si="46"/>
        <v>1.1126529353714929</v>
      </c>
      <c r="AR52" s="210">
        <f t="shared" si="46"/>
        <v>1.1126529353714929</v>
      </c>
      <c r="AS52" s="210">
        <f t="shared" si="46"/>
        <v>1.1126529353714929</v>
      </c>
      <c r="AT52" s="210">
        <f t="shared" si="46"/>
        <v>1.1126529353714929</v>
      </c>
      <c r="AU52" s="210">
        <f t="shared" si="46"/>
        <v>1.1126529353714929</v>
      </c>
      <c r="AV52" s="210">
        <f t="shared" si="46"/>
        <v>1.1126529353714929</v>
      </c>
      <c r="AW52" s="210">
        <f t="shared" si="46"/>
        <v>1.1126529353714929</v>
      </c>
      <c r="AX52" s="210">
        <f t="shared" si="46"/>
        <v>1.1126529353714929</v>
      </c>
      <c r="AY52" s="210">
        <f t="shared" si="46"/>
        <v>1.1126529353714929</v>
      </c>
      <c r="AZ52" s="210">
        <f t="shared" si="46"/>
        <v>1.1126529353714929</v>
      </c>
      <c r="BA52" s="210">
        <f t="shared" si="46"/>
        <v>1.1126529353714929</v>
      </c>
      <c r="BB52" s="210">
        <f t="shared" si="46"/>
        <v>1.1126529353714929</v>
      </c>
      <c r="BC52" s="210">
        <f t="shared" si="46"/>
        <v>1.1126529353714929</v>
      </c>
      <c r="BD52" s="210">
        <f t="shared" si="46"/>
        <v>1.1126529353714929</v>
      </c>
      <c r="BE52" s="210">
        <f t="shared" si="46"/>
        <v>1.1126529353714929</v>
      </c>
      <c r="BF52" s="210">
        <f t="shared" si="46"/>
        <v>1.1126529353714929</v>
      </c>
      <c r="BG52" s="210">
        <f t="shared" si="46"/>
        <v>1.1126529353714929</v>
      </c>
      <c r="BH52" s="210">
        <f t="shared" si="46"/>
        <v>1.1126529353714929</v>
      </c>
      <c r="BI52" s="210">
        <f t="shared" si="46"/>
        <v>1.1126529353714929</v>
      </c>
      <c r="BJ52" s="210">
        <f t="shared" si="46"/>
        <v>1.1126529353714929</v>
      </c>
      <c r="BK52" s="210">
        <f t="shared" si="46"/>
        <v>-9.2723444490439206</v>
      </c>
      <c r="BL52" s="210">
        <f t="shared" si="46"/>
        <v>-9.2723444490439206</v>
      </c>
      <c r="BM52" s="210">
        <f t="shared" si="46"/>
        <v>-9.2723444490439206</v>
      </c>
      <c r="BN52" s="210">
        <f t="shared" si="46"/>
        <v>-9.2723444490439206</v>
      </c>
      <c r="BO52" s="210">
        <f t="shared" si="46"/>
        <v>-9.2723444490439206</v>
      </c>
      <c r="BP52" s="210">
        <f t="shared" si="46"/>
        <v>-9.2723444490439206</v>
      </c>
      <c r="BQ52" s="210">
        <f t="shared" si="46"/>
        <v>-9.2723444490439206</v>
      </c>
      <c r="BR52" s="210">
        <f t="shared" ref="BR52:DA52" si="47">IF(BR$22&lt;=$E$24,IF(BR$22&lt;=$D$24,IF(BR$22&lt;=$C$24,IF(BR$22&lt;=$B$24,$B118,($C35-$B35)/($C$24-$B$24)),($D35-$C35)/($D$24-$C$24)),($E35-$D35)/($E$24-$D$24)),$F118)</f>
        <v>-9.2723444490439206</v>
      </c>
      <c r="BS52" s="210">
        <f t="shared" si="47"/>
        <v>-9.2723444490439206</v>
      </c>
      <c r="BT52" s="210">
        <f t="shared" si="47"/>
        <v>-9.2723444490439206</v>
      </c>
      <c r="BU52" s="210">
        <f t="shared" si="47"/>
        <v>-9.2723444490439206</v>
      </c>
      <c r="BV52" s="210">
        <f t="shared" si="47"/>
        <v>-9.2723444490439206</v>
      </c>
      <c r="BW52" s="210">
        <f t="shared" si="47"/>
        <v>-9.2723444490439206</v>
      </c>
      <c r="BX52" s="210">
        <f t="shared" si="47"/>
        <v>-9.2723444490439206</v>
      </c>
      <c r="BY52" s="210">
        <f t="shared" si="47"/>
        <v>-9.2723444490439206</v>
      </c>
      <c r="BZ52" s="210">
        <f t="shared" si="47"/>
        <v>-9.2723444490439206</v>
      </c>
      <c r="CA52" s="210">
        <f t="shared" si="47"/>
        <v>-9.2723444490439206</v>
      </c>
      <c r="CB52" s="210">
        <f t="shared" si="47"/>
        <v>-9.2723444490439206</v>
      </c>
      <c r="CC52" s="210">
        <f t="shared" si="47"/>
        <v>-9.2723444490439206</v>
      </c>
      <c r="CD52" s="210">
        <f t="shared" si="47"/>
        <v>-9.2723444490439206</v>
      </c>
      <c r="CE52" s="210">
        <f t="shared" si="47"/>
        <v>-9.2723444490439206</v>
      </c>
      <c r="CF52" s="210">
        <f t="shared" si="47"/>
        <v>-9.2723444490439206</v>
      </c>
      <c r="CG52" s="210">
        <f t="shared" si="47"/>
        <v>-9.2723444490439206</v>
      </c>
      <c r="CH52" s="210">
        <f t="shared" si="47"/>
        <v>-9.2723444490439206</v>
      </c>
      <c r="CI52" s="210">
        <f t="shared" si="47"/>
        <v>-9.2723444490439206</v>
      </c>
      <c r="CJ52" s="210">
        <f t="shared" si="47"/>
        <v>-114.58626731758108</v>
      </c>
      <c r="CK52" s="210">
        <f t="shared" si="47"/>
        <v>-114.58626731758108</v>
      </c>
      <c r="CL52" s="210">
        <f t="shared" si="47"/>
        <v>-114.58626731758108</v>
      </c>
      <c r="CM52" s="210">
        <f t="shared" si="47"/>
        <v>-114.58626731758108</v>
      </c>
      <c r="CN52" s="210">
        <f t="shared" si="47"/>
        <v>-114.58626731758108</v>
      </c>
      <c r="CO52" s="210">
        <f t="shared" si="47"/>
        <v>-114.58626731758108</v>
      </c>
      <c r="CP52" s="210">
        <f t="shared" si="47"/>
        <v>-114.58626731758108</v>
      </c>
      <c r="CQ52" s="210">
        <f t="shared" si="47"/>
        <v>-114.58626731758108</v>
      </c>
      <c r="CR52" s="210">
        <f t="shared" si="47"/>
        <v>-114.58626731758108</v>
      </c>
      <c r="CS52" s="210">
        <f t="shared" si="47"/>
        <v>-114.58626731758108</v>
      </c>
      <c r="CT52" s="210">
        <f t="shared" si="47"/>
        <v>-114.58626731758108</v>
      </c>
      <c r="CU52" s="210">
        <f t="shared" si="47"/>
        <v>-114.58626731758108</v>
      </c>
      <c r="CV52" s="210">
        <f t="shared" si="47"/>
        <v>-114.58626731758108</v>
      </c>
      <c r="CW52" s="210">
        <f t="shared" si="47"/>
        <v>14.730000000000004</v>
      </c>
      <c r="CX52" s="210">
        <f t="shared" si="47"/>
        <v>14.730000000000004</v>
      </c>
      <c r="CY52" s="210">
        <f t="shared" si="47"/>
        <v>14.730000000000004</v>
      </c>
      <c r="CZ52" s="210">
        <f t="shared" si="47"/>
        <v>14.730000000000004</v>
      </c>
      <c r="DA52" s="210">
        <f t="shared" si="47"/>
        <v>14.730000000000004</v>
      </c>
    </row>
    <row r="53" spans="1:105">
      <c r="A53" s="201" t="str">
        <f>Income!A85</f>
        <v>Cash transfer - official</v>
      </c>
      <c r="F53" s="210">
        <f t="shared" ref="F53:AK53" si="48">IF(F$22&lt;=$E$24,IF(F$22&lt;=$D$24,IF(F$22&lt;=$C$24,IF(F$22&lt;=$B$24,$B119,($C36-$B36)/($C$24-$B$24)),($D36-$C36)/($D$24-$C$24)),($E36-$D36)/($E$24-$D$24)),$F119)</f>
        <v>0</v>
      </c>
      <c r="G53" s="210">
        <f t="shared" si="48"/>
        <v>0</v>
      </c>
      <c r="H53" s="210">
        <f t="shared" si="48"/>
        <v>0</v>
      </c>
      <c r="I53" s="210">
        <f t="shared" si="48"/>
        <v>0</v>
      </c>
      <c r="J53" s="210">
        <f t="shared" si="48"/>
        <v>0</v>
      </c>
      <c r="K53" s="210">
        <f t="shared" si="48"/>
        <v>0</v>
      </c>
      <c r="L53" s="210">
        <f t="shared" si="48"/>
        <v>0</v>
      </c>
      <c r="M53" s="210">
        <f t="shared" si="48"/>
        <v>0</v>
      </c>
      <c r="N53" s="210">
        <f t="shared" si="48"/>
        <v>0</v>
      </c>
      <c r="O53" s="210">
        <f t="shared" si="48"/>
        <v>0</v>
      </c>
      <c r="P53" s="210">
        <f t="shared" si="48"/>
        <v>0</v>
      </c>
      <c r="Q53" s="210">
        <f t="shared" si="48"/>
        <v>0</v>
      </c>
      <c r="R53" s="210">
        <f t="shared" si="48"/>
        <v>0</v>
      </c>
      <c r="S53" s="210">
        <f t="shared" si="48"/>
        <v>0</v>
      </c>
      <c r="T53" s="210">
        <f t="shared" si="48"/>
        <v>0</v>
      </c>
      <c r="U53" s="210">
        <f t="shared" si="48"/>
        <v>0</v>
      </c>
      <c r="V53" s="210">
        <f t="shared" si="48"/>
        <v>0</v>
      </c>
      <c r="W53" s="210">
        <f t="shared" si="48"/>
        <v>0</v>
      </c>
      <c r="X53" s="210">
        <f t="shared" si="48"/>
        <v>0</v>
      </c>
      <c r="Y53" s="210">
        <f t="shared" si="48"/>
        <v>0</v>
      </c>
      <c r="Z53" s="210">
        <f t="shared" si="48"/>
        <v>171.12328767123287</v>
      </c>
      <c r="AA53" s="210">
        <f t="shared" si="48"/>
        <v>171.12328767123287</v>
      </c>
      <c r="AB53" s="210">
        <f t="shared" si="48"/>
        <v>171.12328767123287</v>
      </c>
      <c r="AC53" s="210">
        <f t="shared" si="48"/>
        <v>171.12328767123287</v>
      </c>
      <c r="AD53" s="210">
        <f t="shared" si="48"/>
        <v>171.12328767123287</v>
      </c>
      <c r="AE53" s="210">
        <f t="shared" si="48"/>
        <v>171.12328767123287</v>
      </c>
      <c r="AF53" s="210">
        <f t="shared" si="48"/>
        <v>171.12328767123287</v>
      </c>
      <c r="AG53" s="210">
        <f t="shared" si="48"/>
        <v>171.12328767123287</v>
      </c>
      <c r="AH53" s="210">
        <f t="shared" si="48"/>
        <v>171.12328767123287</v>
      </c>
      <c r="AI53" s="210">
        <f t="shared" si="48"/>
        <v>171.12328767123287</v>
      </c>
      <c r="AJ53" s="210">
        <f t="shared" si="48"/>
        <v>171.12328767123287</v>
      </c>
      <c r="AK53" s="210">
        <f t="shared" si="48"/>
        <v>171.12328767123287</v>
      </c>
      <c r="AL53" s="210">
        <f t="shared" ref="AL53:BQ53" si="49">IF(AL$22&lt;=$E$24,IF(AL$22&lt;=$D$24,IF(AL$22&lt;=$C$24,IF(AL$22&lt;=$B$24,$B119,($C36-$B36)/($C$24-$B$24)),($D36-$C36)/($D$24-$C$24)),($E36-$D36)/($E$24-$D$24)),$F119)</f>
        <v>171.12328767123287</v>
      </c>
      <c r="AM53" s="210">
        <f t="shared" si="49"/>
        <v>171.12328767123287</v>
      </c>
      <c r="AN53" s="210">
        <f t="shared" si="49"/>
        <v>171.12328767123287</v>
      </c>
      <c r="AO53" s="210">
        <f t="shared" si="49"/>
        <v>171.12328767123287</v>
      </c>
      <c r="AP53" s="210">
        <f t="shared" si="49"/>
        <v>171.12328767123287</v>
      </c>
      <c r="AQ53" s="210">
        <f t="shared" si="49"/>
        <v>171.12328767123287</v>
      </c>
      <c r="AR53" s="210">
        <f t="shared" si="49"/>
        <v>171.12328767123287</v>
      </c>
      <c r="AS53" s="210">
        <f t="shared" si="49"/>
        <v>171.12328767123287</v>
      </c>
      <c r="AT53" s="210">
        <f t="shared" si="49"/>
        <v>171.12328767123287</v>
      </c>
      <c r="AU53" s="210">
        <f t="shared" si="49"/>
        <v>171.12328767123287</v>
      </c>
      <c r="AV53" s="210">
        <f t="shared" si="49"/>
        <v>171.12328767123287</v>
      </c>
      <c r="AW53" s="210">
        <f t="shared" si="49"/>
        <v>171.12328767123287</v>
      </c>
      <c r="AX53" s="210">
        <f t="shared" si="49"/>
        <v>171.12328767123287</v>
      </c>
      <c r="AY53" s="210">
        <f t="shared" si="49"/>
        <v>171.12328767123287</v>
      </c>
      <c r="AZ53" s="210">
        <f t="shared" si="49"/>
        <v>171.12328767123287</v>
      </c>
      <c r="BA53" s="210">
        <f t="shared" si="49"/>
        <v>171.12328767123287</v>
      </c>
      <c r="BB53" s="210">
        <f t="shared" si="49"/>
        <v>171.12328767123287</v>
      </c>
      <c r="BC53" s="210">
        <f t="shared" si="49"/>
        <v>171.12328767123287</v>
      </c>
      <c r="BD53" s="210">
        <f t="shared" si="49"/>
        <v>171.12328767123287</v>
      </c>
      <c r="BE53" s="210">
        <f t="shared" si="49"/>
        <v>171.12328767123287</v>
      </c>
      <c r="BF53" s="210">
        <f t="shared" si="49"/>
        <v>171.12328767123287</v>
      </c>
      <c r="BG53" s="210">
        <f t="shared" si="49"/>
        <v>171.12328767123287</v>
      </c>
      <c r="BH53" s="210">
        <f t="shared" si="49"/>
        <v>171.12328767123287</v>
      </c>
      <c r="BI53" s="210">
        <f t="shared" si="49"/>
        <v>171.12328767123287</v>
      </c>
      <c r="BJ53" s="210">
        <f t="shared" si="49"/>
        <v>171.12328767123287</v>
      </c>
      <c r="BK53" s="210">
        <f t="shared" si="49"/>
        <v>-712.83428571428578</v>
      </c>
      <c r="BL53" s="210">
        <f t="shared" si="49"/>
        <v>-712.83428571428578</v>
      </c>
      <c r="BM53" s="210">
        <f t="shared" si="49"/>
        <v>-712.83428571428578</v>
      </c>
      <c r="BN53" s="210">
        <f t="shared" si="49"/>
        <v>-712.83428571428578</v>
      </c>
      <c r="BO53" s="210">
        <f t="shared" si="49"/>
        <v>-712.83428571428578</v>
      </c>
      <c r="BP53" s="210">
        <f t="shared" si="49"/>
        <v>-712.83428571428578</v>
      </c>
      <c r="BQ53" s="210">
        <f t="shared" si="49"/>
        <v>-712.83428571428578</v>
      </c>
      <c r="BR53" s="210">
        <f t="shared" ref="BR53:DA53" si="50">IF(BR$22&lt;=$E$24,IF(BR$22&lt;=$D$24,IF(BR$22&lt;=$C$24,IF(BR$22&lt;=$B$24,$B119,($C36-$B36)/($C$24-$B$24)),($D36-$C36)/($D$24-$C$24)),($E36-$D36)/($E$24-$D$24)),$F119)</f>
        <v>-712.83428571428578</v>
      </c>
      <c r="BS53" s="210">
        <f t="shared" si="50"/>
        <v>-712.83428571428578</v>
      </c>
      <c r="BT53" s="210">
        <f t="shared" si="50"/>
        <v>-712.83428571428578</v>
      </c>
      <c r="BU53" s="210">
        <f t="shared" si="50"/>
        <v>-712.83428571428578</v>
      </c>
      <c r="BV53" s="210">
        <f t="shared" si="50"/>
        <v>-712.83428571428578</v>
      </c>
      <c r="BW53" s="210">
        <f t="shared" si="50"/>
        <v>-712.83428571428578</v>
      </c>
      <c r="BX53" s="210">
        <f t="shared" si="50"/>
        <v>-712.83428571428578</v>
      </c>
      <c r="BY53" s="210">
        <f t="shared" si="50"/>
        <v>-712.83428571428578</v>
      </c>
      <c r="BZ53" s="210">
        <f t="shared" si="50"/>
        <v>-712.83428571428578</v>
      </c>
      <c r="CA53" s="210">
        <f t="shared" si="50"/>
        <v>-712.83428571428578</v>
      </c>
      <c r="CB53" s="210">
        <f t="shared" si="50"/>
        <v>-712.83428571428578</v>
      </c>
      <c r="CC53" s="210">
        <f t="shared" si="50"/>
        <v>-712.83428571428578</v>
      </c>
      <c r="CD53" s="210">
        <f t="shared" si="50"/>
        <v>-712.83428571428578</v>
      </c>
      <c r="CE53" s="210">
        <f t="shared" si="50"/>
        <v>-712.83428571428578</v>
      </c>
      <c r="CF53" s="210">
        <f t="shared" si="50"/>
        <v>-712.83428571428578</v>
      </c>
      <c r="CG53" s="210">
        <f t="shared" si="50"/>
        <v>-712.83428571428578</v>
      </c>
      <c r="CH53" s="210">
        <f t="shared" si="50"/>
        <v>-712.83428571428578</v>
      </c>
      <c r="CI53" s="210">
        <f t="shared" si="50"/>
        <v>-712.83428571428578</v>
      </c>
      <c r="CJ53" s="210">
        <f t="shared" si="50"/>
        <v>115.64021164021169</v>
      </c>
      <c r="CK53" s="210">
        <f t="shared" si="50"/>
        <v>115.64021164021169</v>
      </c>
      <c r="CL53" s="210">
        <f t="shared" si="50"/>
        <v>115.64021164021169</v>
      </c>
      <c r="CM53" s="210">
        <f t="shared" si="50"/>
        <v>115.64021164021169</v>
      </c>
      <c r="CN53" s="210">
        <f t="shared" si="50"/>
        <v>115.64021164021169</v>
      </c>
      <c r="CO53" s="210">
        <f t="shared" si="50"/>
        <v>115.64021164021169</v>
      </c>
      <c r="CP53" s="210">
        <f t="shared" si="50"/>
        <v>115.64021164021169</v>
      </c>
      <c r="CQ53" s="210">
        <f t="shared" si="50"/>
        <v>115.64021164021169</v>
      </c>
      <c r="CR53" s="210">
        <f t="shared" si="50"/>
        <v>115.64021164021169</v>
      </c>
      <c r="CS53" s="210">
        <f t="shared" si="50"/>
        <v>115.64021164021169</v>
      </c>
      <c r="CT53" s="210">
        <f t="shared" si="50"/>
        <v>115.64021164021169</v>
      </c>
      <c r="CU53" s="210">
        <f t="shared" si="50"/>
        <v>115.64021164021169</v>
      </c>
      <c r="CV53" s="210">
        <f t="shared" si="50"/>
        <v>115.64021164021169</v>
      </c>
      <c r="CW53" s="210">
        <f t="shared" si="50"/>
        <v>-1127.83</v>
      </c>
      <c r="CX53" s="210">
        <f t="shared" si="50"/>
        <v>-1127.83</v>
      </c>
      <c r="CY53" s="210">
        <f t="shared" si="50"/>
        <v>-1127.83</v>
      </c>
      <c r="CZ53" s="210">
        <f t="shared" si="50"/>
        <v>-1127.83</v>
      </c>
      <c r="DA53" s="210">
        <f t="shared" si="50"/>
        <v>-1127.83</v>
      </c>
    </row>
    <row r="54" spans="1:105">
      <c r="A54" s="201" t="str">
        <f>Income!A86</f>
        <v>Cash transfer - gifts</v>
      </c>
      <c r="F54" s="210">
        <f t="shared" ref="F54:AK54" si="51">IF(F$22&lt;=$E$24,IF(F$22&lt;=$D$24,IF(F$22&lt;=$C$24,IF(F$22&lt;=$B$24,$B120,($C37-$B37)/($C$24-$B$24)),($D37-$C37)/($D$24-$C$24)),($E37-$D37)/($E$24-$D$24)),$F120)</f>
        <v>0</v>
      </c>
      <c r="G54" s="210">
        <f t="shared" si="51"/>
        <v>0</v>
      </c>
      <c r="H54" s="210">
        <f t="shared" si="51"/>
        <v>0</v>
      </c>
      <c r="I54" s="210">
        <f t="shared" si="51"/>
        <v>0</v>
      </c>
      <c r="J54" s="210">
        <f t="shared" si="51"/>
        <v>0</v>
      </c>
      <c r="K54" s="210">
        <f t="shared" si="51"/>
        <v>0</v>
      </c>
      <c r="L54" s="210">
        <f t="shared" si="51"/>
        <v>0</v>
      </c>
      <c r="M54" s="210">
        <f t="shared" si="51"/>
        <v>0</v>
      </c>
      <c r="N54" s="210">
        <f t="shared" si="51"/>
        <v>0</v>
      </c>
      <c r="O54" s="210">
        <f t="shared" si="51"/>
        <v>0</v>
      </c>
      <c r="P54" s="210">
        <f t="shared" si="51"/>
        <v>0</v>
      </c>
      <c r="Q54" s="210">
        <f t="shared" si="51"/>
        <v>0</v>
      </c>
      <c r="R54" s="210">
        <f t="shared" si="51"/>
        <v>0</v>
      </c>
      <c r="S54" s="210">
        <f t="shared" si="51"/>
        <v>0</v>
      </c>
      <c r="T54" s="210">
        <f t="shared" si="51"/>
        <v>0</v>
      </c>
      <c r="U54" s="210">
        <f t="shared" si="51"/>
        <v>0</v>
      </c>
      <c r="V54" s="210">
        <f t="shared" si="51"/>
        <v>0</v>
      </c>
      <c r="W54" s="210">
        <f t="shared" si="51"/>
        <v>0</v>
      </c>
      <c r="X54" s="210">
        <f t="shared" si="51"/>
        <v>0</v>
      </c>
      <c r="Y54" s="210">
        <f t="shared" si="51"/>
        <v>0</v>
      </c>
      <c r="Z54" s="210">
        <f t="shared" si="51"/>
        <v>7.7625570776255701</v>
      </c>
      <c r="AA54" s="210">
        <f t="shared" si="51"/>
        <v>7.7625570776255701</v>
      </c>
      <c r="AB54" s="210">
        <f t="shared" si="51"/>
        <v>7.7625570776255701</v>
      </c>
      <c r="AC54" s="210">
        <f t="shared" si="51"/>
        <v>7.7625570776255701</v>
      </c>
      <c r="AD54" s="210">
        <f t="shared" si="51"/>
        <v>7.7625570776255701</v>
      </c>
      <c r="AE54" s="210">
        <f t="shared" si="51"/>
        <v>7.7625570776255701</v>
      </c>
      <c r="AF54" s="210">
        <f t="shared" si="51"/>
        <v>7.7625570776255701</v>
      </c>
      <c r="AG54" s="210">
        <f t="shared" si="51"/>
        <v>7.7625570776255701</v>
      </c>
      <c r="AH54" s="210">
        <f t="shared" si="51"/>
        <v>7.7625570776255701</v>
      </c>
      <c r="AI54" s="210">
        <f t="shared" si="51"/>
        <v>7.7625570776255701</v>
      </c>
      <c r="AJ54" s="210">
        <f t="shared" si="51"/>
        <v>7.7625570776255701</v>
      </c>
      <c r="AK54" s="210">
        <f t="shared" si="51"/>
        <v>7.7625570776255701</v>
      </c>
      <c r="AL54" s="210">
        <f t="shared" ref="AL54:BQ54" si="52">IF(AL$22&lt;=$E$24,IF(AL$22&lt;=$D$24,IF(AL$22&lt;=$C$24,IF(AL$22&lt;=$B$24,$B120,($C37-$B37)/($C$24-$B$24)),($D37-$C37)/($D$24-$C$24)),($E37-$D37)/($E$24-$D$24)),$F120)</f>
        <v>7.7625570776255701</v>
      </c>
      <c r="AM54" s="210">
        <f t="shared" si="52"/>
        <v>7.7625570776255701</v>
      </c>
      <c r="AN54" s="210">
        <f t="shared" si="52"/>
        <v>7.7625570776255701</v>
      </c>
      <c r="AO54" s="210">
        <f t="shared" si="52"/>
        <v>7.7625570776255701</v>
      </c>
      <c r="AP54" s="210">
        <f t="shared" si="52"/>
        <v>7.7625570776255701</v>
      </c>
      <c r="AQ54" s="210">
        <f t="shared" si="52"/>
        <v>7.7625570776255701</v>
      </c>
      <c r="AR54" s="210">
        <f t="shared" si="52"/>
        <v>7.7625570776255701</v>
      </c>
      <c r="AS54" s="210">
        <f t="shared" si="52"/>
        <v>7.7625570776255701</v>
      </c>
      <c r="AT54" s="210">
        <f t="shared" si="52"/>
        <v>7.7625570776255701</v>
      </c>
      <c r="AU54" s="210">
        <f t="shared" si="52"/>
        <v>7.7625570776255701</v>
      </c>
      <c r="AV54" s="210">
        <f t="shared" si="52"/>
        <v>7.7625570776255701</v>
      </c>
      <c r="AW54" s="210">
        <f t="shared" si="52"/>
        <v>7.7625570776255701</v>
      </c>
      <c r="AX54" s="210">
        <f t="shared" si="52"/>
        <v>7.7625570776255701</v>
      </c>
      <c r="AY54" s="210">
        <f t="shared" si="52"/>
        <v>7.7625570776255701</v>
      </c>
      <c r="AZ54" s="210">
        <f t="shared" si="52"/>
        <v>7.7625570776255701</v>
      </c>
      <c r="BA54" s="210">
        <f t="shared" si="52"/>
        <v>7.7625570776255701</v>
      </c>
      <c r="BB54" s="210">
        <f t="shared" si="52"/>
        <v>7.7625570776255701</v>
      </c>
      <c r="BC54" s="210">
        <f t="shared" si="52"/>
        <v>7.7625570776255701</v>
      </c>
      <c r="BD54" s="210">
        <f t="shared" si="52"/>
        <v>7.7625570776255701</v>
      </c>
      <c r="BE54" s="210">
        <f t="shared" si="52"/>
        <v>7.7625570776255701</v>
      </c>
      <c r="BF54" s="210">
        <f t="shared" si="52"/>
        <v>7.7625570776255701</v>
      </c>
      <c r="BG54" s="210">
        <f t="shared" si="52"/>
        <v>7.7625570776255701</v>
      </c>
      <c r="BH54" s="210">
        <f t="shared" si="52"/>
        <v>7.7625570776255701</v>
      </c>
      <c r="BI54" s="210">
        <f t="shared" si="52"/>
        <v>7.7625570776255701</v>
      </c>
      <c r="BJ54" s="210">
        <f t="shared" si="52"/>
        <v>7.7625570776255701</v>
      </c>
      <c r="BK54" s="210">
        <f t="shared" si="52"/>
        <v>192.0952380952381</v>
      </c>
      <c r="BL54" s="210">
        <f t="shared" si="52"/>
        <v>192.0952380952381</v>
      </c>
      <c r="BM54" s="210">
        <f t="shared" si="52"/>
        <v>192.0952380952381</v>
      </c>
      <c r="BN54" s="210">
        <f t="shared" si="52"/>
        <v>192.0952380952381</v>
      </c>
      <c r="BO54" s="210">
        <f t="shared" si="52"/>
        <v>192.0952380952381</v>
      </c>
      <c r="BP54" s="210">
        <f t="shared" si="52"/>
        <v>192.0952380952381</v>
      </c>
      <c r="BQ54" s="210">
        <f t="shared" si="52"/>
        <v>192.0952380952381</v>
      </c>
      <c r="BR54" s="210">
        <f t="shared" ref="BR54:DA54" si="53">IF(BR$22&lt;=$E$24,IF(BR$22&lt;=$D$24,IF(BR$22&lt;=$C$24,IF(BR$22&lt;=$B$24,$B120,($C37-$B37)/($C$24-$B$24)),($D37-$C37)/($D$24-$C$24)),($E37-$D37)/($E$24-$D$24)),$F120)</f>
        <v>192.0952380952381</v>
      </c>
      <c r="BS54" s="210">
        <f t="shared" si="53"/>
        <v>192.0952380952381</v>
      </c>
      <c r="BT54" s="210">
        <f t="shared" si="53"/>
        <v>192.0952380952381</v>
      </c>
      <c r="BU54" s="210">
        <f t="shared" si="53"/>
        <v>192.0952380952381</v>
      </c>
      <c r="BV54" s="210">
        <f t="shared" si="53"/>
        <v>192.0952380952381</v>
      </c>
      <c r="BW54" s="210">
        <f t="shared" si="53"/>
        <v>192.0952380952381</v>
      </c>
      <c r="BX54" s="210">
        <f t="shared" si="53"/>
        <v>192.0952380952381</v>
      </c>
      <c r="BY54" s="210">
        <f t="shared" si="53"/>
        <v>192.0952380952381</v>
      </c>
      <c r="BZ54" s="210">
        <f t="shared" si="53"/>
        <v>192.0952380952381</v>
      </c>
      <c r="CA54" s="210">
        <f t="shared" si="53"/>
        <v>192.0952380952381</v>
      </c>
      <c r="CB54" s="210">
        <f t="shared" si="53"/>
        <v>192.0952380952381</v>
      </c>
      <c r="CC54" s="210">
        <f t="shared" si="53"/>
        <v>192.0952380952381</v>
      </c>
      <c r="CD54" s="210">
        <f t="shared" si="53"/>
        <v>192.0952380952381</v>
      </c>
      <c r="CE54" s="210">
        <f t="shared" si="53"/>
        <v>192.0952380952381</v>
      </c>
      <c r="CF54" s="210">
        <f t="shared" si="53"/>
        <v>192.0952380952381</v>
      </c>
      <c r="CG54" s="210">
        <f t="shared" si="53"/>
        <v>192.0952380952381</v>
      </c>
      <c r="CH54" s="210">
        <f t="shared" si="53"/>
        <v>192.0952380952381</v>
      </c>
      <c r="CI54" s="210">
        <f t="shared" si="53"/>
        <v>192.0952380952381</v>
      </c>
      <c r="CJ54" s="210">
        <f t="shared" si="53"/>
        <v>1004.8677248677249</v>
      </c>
      <c r="CK54" s="210">
        <f t="shared" si="53"/>
        <v>1004.8677248677249</v>
      </c>
      <c r="CL54" s="210">
        <f t="shared" si="53"/>
        <v>1004.8677248677249</v>
      </c>
      <c r="CM54" s="210">
        <f t="shared" si="53"/>
        <v>1004.8677248677249</v>
      </c>
      <c r="CN54" s="210">
        <f t="shared" si="53"/>
        <v>1004.8677248677249</v>
      </c>
      <c r="CO54" s="210">
        <f t="shared" si="53"/>
        <v>1004.8677248677249</v>
      </c>
      <c r="CP54" s="210">
        <f t="shared" si="53"/>
        <v>1004.8677248677249</v>
      </c>
      <c r="CQ54" s="210">
        <f t="shared" si="53"/>
        <v>1004.8677248677249</v>
      </c>
      <c r="CR54" s="210">
        <f t="shared" si="53"/>
        <v>1004.8677248677249</v>
      </c>
      <c r="CS54" s="210">
        <f t="shared" si="53"/>
        <v>1004.8677248677249</v>
      </c>
      <c r="CT54" s="210">
        <f t="shared" si="53"/>
        <v>1004.8677248677249</v>
      </c>
      <c r="CU54" s="210">
        <f t="shared" si="53"/>
        <v>1004.8677248677249</v>
      </c>
      <c r="CV54" s="210">
        <f t="shared" si="53"/>
        <v>1004.8677248677249</v>
      </c>
      <c r="CW54" s="210">
        <f t="shared" si="53"/>
        <v>296.33</v>
      </c>
      <c r="CX54" s="210">
        <f t="shared" si="53"/>
        <v>296.33</v>
      </c>
      <c r="CY54" s="210">
        <f t="shared" si="53"/>
        <v>296.33</v>
      </c>
      <c r="CZ54" s="210">
        <f t="shared" si="53"/>
        <v>296.33</v>
      </c>
      <c r="DA54" s="210">
        <f t="shared" si="5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5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1331.0740354377069</v>
      </c>
      <c r="G59" s="204">
        <f t="shared" si="54"/>
        <v>1331.0740354377069</v>
      </c>
      <c r="H59" s="204">
        <f t="shared" si="54"/>
        <v>1331.0740354377069</v>
      </c>
      <c r="I59" s="204">
        <f t="shared" si="54"/>
        <v>1331.0740354377069</v>
      </c>
      <c r="J59" s="204">
        <f t="shared" si="54"/>
        <v>1331.0740354377069</v>
      </c>
      <c r="K59" s="204">
        <f t="shared" si="54"/>
        <v>1331.0740354377069</v>
      </c>
      <c r="L59" s="204">
        <f t="shared" si="54"/>
        <v>1331.0740354377069</v>
      </c>
      <c r="M59" s="204">
        <f t="shared" si="54"/>
        <v>1331.0740354377069</v>
      </c>
      <c r="N59" s="204">
        <f t="shared" si="54"/>
        <v>1331.0740354377069</v>
      </c>
      <c r="O59" s="204">
        <f t="shared" si="54"/>
        <v>1331.0740354377069</v>
      </c>
      <c r="P59" s="204">
        <f t="shared" si="54"/>
        <v>1331.0740354377069</v>
      </c>
      <c r="Q59" s="204">
        <f t="shared" si="54"/>
        <v>1331.0740354377069</v>
      </c>
      <c r="R59" s="204">
        <f t="shared" si="54"/>
        <v>1331.0740354377069</v>
      </c>
      <c r="S59" s="204">
        <f t="shared" si="54"/>
        <v>1331.0740354377069</v>
      </c>
      <c r="T59" s="204">
        <f t="shared" si="54"/>
        <v>1331.0740354377069</v>
      </c>
      <c r="U59" s="204">
        <f t="shared" si="54"/>
        <v>1331.0740354377069</v>
      </c>
      <c r="V59" s="204">
        <f t="shared" si="54"/>
        <v>1331.0740354377069</v>
      </c>
      <c r="W59" s="204">
        <f t="shared" si="54"/>
        <v>1331.0740354377069</v>
      </c>
      <c r="X59" s="204">
        <f t="shared" si="54"/>
        <v>1331.0740354377069</v>
      </c>
      <c r="Y59" s="204">
        <f t="shared" si="54"/>
        <v>1331.0740354377069</v>
      </c>
      <c r="Z59" s="204">
        <f t="shared" si="54"/>
        <v>1340.3866910293737</v>
      </c>
      <c r="AA59" s="204">
        <f t="shared" si="54"/>
        <v>1377.6373133960401</v>
      </c>
      <c r="AB59" s="204">
        <f t="shared" si="54"/>
        <v>1414.8879357627068</v>
      </c>
      <c r="AC59" s="204">
        <f t="shared" si="54"/>
        <v>1452.1385581293732</v>
      </c>
      <c r="AD59" s="204">
        <f t="shared" si="54"/>
        <v>1489.3891804960399</v>
      </c>
      <c r="AE59" s="204">
        <f t="shared" si="54"/>
        <v>1526.6398028627063</v>
      </c>
      <c r="AF59" s="204">
        <f t="shared" si="54"/>
        <v>1563.890425229373</v>
      </c>
      <c r="AG59" s="204">
        <f t="shared" si="54"/>
        <v>1601.1410475960395</v>
      </c>
      <c r="AH59" s="204">
        <f t="shared" si="54"/>
        <v>1638.3916699627061</v>
      </c>
      <c r="AI59" s="204">
        <f t="shared" si="54"/>
        <v>1675.6422923293726</v>
      </c>
      <c r="AJ59" s="204">
        <f t="shared" si="54"/>
        <v>1712.892914696039</v>
      </c>
      <c r="AK59" s="204">
        <f t="shared" si="54"/>
        <v>1750.1435370627057</v>
      </c>
      <c r="AL59" s="204">
        <f t="shared" ref="AL59:BQ59" si="5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1787.3941594293724</v>
      </c>
      <c r="AM59" s="204">
        <f t="shared" si="55"/>
        <v>1824.6447817960388</v>
      </c>
      <c r="AN59" s="204">
        <f t="shared" si="55"/>
        <v>1861.8954041627053</v>
      </c>
      <c r="AO59" s="204">
        <f t="shared" si="55"/>
        <v>1899.146026529372</v>
      </c>
      <c r="AP59" s="204">
        <f t="shared" si="55"/>
        <v>1936.3966488960386</v>
      </c>
      <c r="AQ59" s="204">
        <f t="shared" si="55"/>
        <v>1973.6472712627051</v>
      </c>
      <c r="AR59" s="204">
        <f t="shared" si="55"/>
        <v>2010.8978936293715</v>
      </c>
      <c r="AS59" s="204">
        <f t="shared" si="55"/>
        <v>2048.1485159960384</v>
      </c>
      <c r="AT59" s="204">
        <f t="shared" si="55"/>
        <v>2085.3991383627049</v>
      </c>
      <c r="AU59" s="204">
        <f t="shared" si="55"/>
        <v>2122.6497607293713</v>
      </c>
      <c r="AV59" s="204">
        <f t="shared" si="55"/>
        <v>2159.9003830960378</v>
      </c>
      <c r="AW59" s="204">
        <f t="shared" si="55"/>
        <v>2197.1510054627042</v>
      </c>
      <c r="AX59" s="204">
        <f t="shared" si="55"/>
        <v>2234.4016278293711</v>
      </c>
      <c r="AY59" s="204">
        <f t="shared" si="55"/>
        <v>2271.6522501960376</v>
      </c>
      <c r="AZ59" s="204">
        <f t="shared" si="55"/>
        <v>2308.902872562704</v>
      </c>
      <c r="BA59" s="204">
        <f t="shared" si="55"/>
        <v>2346.1534949293709</v>
      </c>
      <c r="BB59" s="204">
        <f t="shared" si="55"/>
        <v>2383.4041172960374</v>
      </c>
      <c r="BC59" s="204">
        <f t="shared" si="55"/>
        <v>2420.6547396627038</v>
      </c>
      <c r="BD59" s="204">
        <f t="shared" si="55"/>
        <v>2457.9053620293707</v>
      </c>
      <c r="BE59" s="204">
        <f t="shared" si="55"/>
        <v>2495.1559843960367</v>
      </c>
      <c r="BF59" s="204">
        <f t="shared" si="55"/>
        <v>2532.4066067627036</v>
      </c>
      <c r="BG59" s="204">
        <f t="shared" si="55"/>
        <v>2569.6572291293701</v>
      </c>
      <c r="BH59" s="204">
        <f t="shared" si="55"/>
        <v>2606.9078514960365</v>
      </c>
      <c r="BI59" s="204">
        <f t="shared" si="55"/>
        <v>2644.1584738627034</v>
      </c>
      <c r="BJ59" s="204">
        <f t="shared" si="55"/>
        <v>2681.4090962293699</v>
      </c>
      <c r="BK59" s="204">
        <f t="shared" si="55"/>
        <v>2680.4782869597088</v>
      </c>
      <c r="BL59" s="204">
        <f t="shared" si="55"/>
        <v>2666.8203338112717</v>
      </c>
      <c r="BM59" s="204">
        <f t="shared" si="55"/>
        <v>2653.1623806628349</v>
      </c>
      <c r="BN59" s="204">
        <f t="shared" si="55"/>
        <v>2639.5044275143982</v>
      </c>
      <c r="BO59" s="204">
        <f t="shared" si="55"/>
        <v>2625.8464743659611</v>
      </c>
      <c r="BP59" s="204">
        <f t="shared" si="55"/>
        <v>2612.1885212175243</v>
      </c>
      <c r="BQ59" s="204">
        <f t="shared" si="55"/>
        <v>2598.5305680690876</v>
      </c>
      <c r="BR59" s="204">
        <f t="shared" ref="BR59:DA59" si="5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2584.8726149206509</v>
      </c>
      <c r="BS59" s="204">
        <f t="shared" si="56"/>
        <v>2571.2146617722137</v>
      </c>
      <c r="BT59" s="204">
        <f t="shared" si="56"/>
        <v>2557.556708623777</v>
      </c>
      <c r="BU59" s="204">
        <f t="shared" si="56"/>
        <v>2543.8987554753403</v>
      </c>
      <c r="BV59" s="204">
        <f t="shared" si="56"/>
        <v>2530.2408023269031</v>
      </c>
      <c r="BW59" s="204">
        <f t="shared" si="56"/>
        <v>2516.5828491784664</v>
      </c>
      <c r="BX59" s="204">
        <f t="shared" si="56"/>
        <v>2502.9248960300297</v>
      </c>
      <c r="BY59" s="204">
        <f t="shared" si="56"/>
        <v>2489.2669428815925</v>
      </c>
      <c r="BZ59" s="204">
        <f t="shared" si="56"/>
        <v>2475.6089897331558</v>
      </c>
      <c r="CA59" s="204">
        <f t="shared" si="56"/>
        <v>2461.9510365847191</v>
      </c>
      <c r="CB59" s="204">
        <f t="shared" si="56"/>
        <v>2448.2930834362819</v>
      </c>
      <c r="CC59" s="204">
        <f t="shared" si="56"/>
        <v>2434.6351302878452</v>
      </c>
      <c r="CD59" s="204">
        <f t="shared" si="56"/>
        <v>2420.9771771394085</v>
      </c>
      <c r="CE59" s="204">
        <f t="shared" si="56"/>
        <v>2407.3192239909713</v>
      </c>
      <c r="CF59" s="204">
        <f t="shared" si="56"/>
        <v>2393.6612708425346</v>
      </c>
      <c r="CG59" s="204">
        <f t="shared" si="56"/>
        <v>2380.0033176940979</v>
      </c>
      <c r="CH59" s="204">
        <f t="shared" si="56"/>
        <v>2366.3453645456607</v>
      </c>
      <c r="CI59" s="204">
        <f t="shared" si="56"/>
        <v>2352.687411397224</v>
      </c>
      <c r="CJ59" s="204">
        <f t="shared" si="56"/>
        <v>2301.1737503325076</v>
      </c>
      <c r="CK59" s="204">
        <f t="shared" si="56"/>
        <v>2237.0415199623649</v>
      </c>
      <c r="CL59" s="204">
        <f t="shared" si="56"/>
        <v>2172.9092895922222</v>
      </c>
      <c r="CM59" s="204">
        <f t="shared" si="56"/>
        <v>2108.7770592220791</v>
      </c>
      <c r="CN59" s="204">
        <f t="shared" si="56"/>
        <v>2044.6448288519364</v>
      </c>
      <c r="CO59" s="204">
        <f t="shared" si="56"/>
        <v>1980.5125984817935</v>
      </c>
      <c r="CP59" s="204">
        <f t="shared" si="56"/>
        <v>1916.3803681116506</v>
      </c>
      <c r="CQ59" s="204">
        <f t="shared" si="56"/>
        <v>1852.2481377415077</v>
      </c>
      <c r="CR59" s="204">
        <f t="shared" si="56"/>
        <v>1788.1159073713648</v>
      </c>
      <c r="CS59" s="204">
        <f t="shared" si="56"/>
        <v>1723.9836770012221</v>
      </c>
      <c r="CT59" s="204">
        <f t="shared" si="56"/>
        <v>1659.8514466310792</v>
      </c>
      <c r="CU59" s="204">
        <f t="shared" si="56"/>
        <v>1595.7192162609363</v>
      </c>
      <c r="CV59" s="204">
        <f t="shared" si="56"/>
        <v>1531.5869858907936</v>
      </c>
      <c r="CW59" s="204">
        <f t="shared" si="56"/>
        <v>1510.0778131131863</v>
      </c>
      <c r="CX59" s="204">
        <f t="shared" si="56"/>
        <v>1616.4378131131864</v>
      </c>
      <c r="CY59" s="204">
        <f t="shared" si="56"/>
        <v>1722.7978131131865</v>
      </c>
      <c r="CZ59" s="204">
        <f t="shared" si="56"/>
        <v>1829.1578131131866</v>
      </c>
      <c r="DA59" s="204">
        <f t="shared" si="56"/>
        <v>1935.5178131131865</v>
      </c>
    </row>
    <row r="60" spans="1:105" s="204" customFormat="1">
      <c r="A60" s="204" t="str">
        <f>Income!A73</f>
        <v>Own crops sold</v>
      </c>
      <c r="F60" s="204">
        <f t="shared" ref="F60:AK60" si="5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6741.1350000000002</v>
      </c>
      <c r="G60" s="204">
        <f t="shared" si="57"/>
        <v>6400.875</v>
      </c>
      <c r="H60" s="204">
        <f t="shared" si="57"/>
        <v>6060.6149999999998</v>
      </c>
      <c r="I60" s="204">
        <f t="shared" si="57"/>
        <v>5720.3549999999996</v>
      </c>
      <c r="J60" s="204">
        <f t="shared" si="57"/>
        <v>5380.0950000000003</v>
      </c>
      <c r="K60" s="204">
        <f t="shared" si="57"/>
        <v>5039.835</v>
      </c>
      <c r="L60" s="204">
        <f t="shared" si="57"/>
        <v>4699.5749999999998</v>
      </c>
      <c r="M60" s="204">
        <f t="shared" si="57"/>
        <v>4359.3149999999996</v>
      </c>
      <c r="N60" s="204">
        <f t="shared" si="57"/>
        <v>4019.0549999999998</v>
      </c>
      <c r="O60" s="204">
        <f t="shared" si="57"/>
        <v>3678.7950000000001</v>
      </c>
      <c r="P60" s="204">
        <f t="shared" si="57"/>
        <v>3338.5349999999999</v>
      </c>
      <c r="Q60" s="204">
        <f t="shared" si="57"/>
        <v>2998.2750000000001</v>
      </c>
      <c r="R60" s="204">
        <f t="shared" si="57"/>
        <v>2658.0149999999999</v>
      </c>
      <c r="S60" s="204">
        <f t="shared" si="57"/>
        <v>2317.7550000000001</v>
      </c>
      <c r="T60" s="204">
        <f t="shared" si="57"/>
        <v>1977.4949999999999</v>
      </c>
      <c r="U60" s="204">
        <f t="shared" si="57"/>
        <v>1637.2349999999999</v>
      </c>
      <c r="V60" s="204">
        <f t="shared" si="57"/>
        <v>1296.9749999999999</v>
      </c>
      <c r="W60" s="204">
        <f t="shared" si="57"/>
        <v>956.71499999999992</v>
      </c>
      <c r="X60" s="204">
        <f t="shared" si="57"/>
        <v>616.45499999999993</v>
      </c>
      <c r="Y60" s="204">
        <f t="shared" si="57"/>
        <v>276.19499999999999</v>
      </c>
      <c r="Z60" s="204">
        <f t="shared" si="57"/>
        <v>29.351598173515981</v>
      </c>
      <c r="AA60" s="204">
        <f t="shared" si="57"/>
        <v>62.757990867579906</v>
      </c>
      <c r="AB60" s="204">
        <f t="shared" si="57"/>
        <v>96.164383561643831</v>
      </c>
      <c r="AC60" s="204">
        <f t="shared" si="57"/>
        <v>129.57077625570776</v>
      </c>
      <c r="AD60" s="204">
        <f t="shared" si="57"/>
        <v>162.97716894977168</v>
      </c>
      <c r="AE60" s="204">
        <f t="shared" si="57"/>
        <v>196.38356164383561</v>
      </c>
      <c r="AF60" s="204">
        <f t="shared" si="57"/>
        <v>229.78995433789953</v>
      </c>
      <c r="AG60" s="204">
        <f t="shared" si="57"/>
        <v>263.19634703196346</v>
      </c>
      <c r="AH60" s="204">
        <f t="shared" si="57"/>
        <v>296.60273972602738</v>
      </c>
      <c r="AI60" s="204">
        <f t="shared" si="57"/>
        <v>330.0091324200913</v>
      </c>
      <c r="AJ60" s="204">
        <f t="shared" si="57"/>
        <v>363.41552511415523</v>
      </c>
      <c r="AK60" s="204">
        <f t="shared" si="57"/>
        <v>396.82191780821915</v>
      </c>
      <c r="AL60" s="204">
        <f t="shared" ref="AL60:BQ60" si="5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430.22831050228308</v>
      </c>
      <c r="AM60" s="204">
        <f t="shared" si="58"/>
        <v>463.634703196347</v>
      </c>
      <c r="AN60" s="204">
        <f t="shared" si="58"/>
        <v>497.04109589041093</v>
      </c>
      <c r="AO60" s="204">
        <f t="shared" si="58"/>
        <v>530.44748858447485</v>
      </c>
      <c r="AP60" s="204">
        <f t="shared" si="58"/>
        <v>563.85388127853878</v>
      </c>
      <c r="AQ60" s="204">
        <f t="shared" si="58"/>
        <v>597.2602739726027</v>
      </c>
      <c r="AR60" s="204">
        <f t="shared" si="58"/>
        <v>630.66666666666663</v>
      </c>
      <c r="AS60" s="204">
        <f t="shared" si="58"/>
        <v>664.07305936073055</v>
      </c>
      <c r="AT60" s="204">
        <f t="shared" si="58"/>
        <v>697.47945205479448</v>
      </c>
      <c r="AU60" s="204">
        <f t="shared" si="58"/>
        <v>730.8858447488584</v>
      </c>
      <c r="AV60" s="204">
        <f t="shared" si="58"/>
        <v>764.29223744292233</v>
      </c>
      <c r="AW60" s="204">
        <f t="shared" si="58"/>
        <v>797.69863013698625</v>
      </c>
      <c r="AX60" s="204">
        <f t="shared" si="58"/>
        <v>831.10502283105018</v>
      </c>
      <c r="AY60" s="204">
        <f t="shared" si="58"/>
        <v>864.5114155251141</v>
      </c>
      <c r="AZ60" s="204">
        <f t="shared" si="58"/>
        <v>897.91780821917803</v>
      </c>
      <c r="BA60" s="204">
        <f t="shared" si="58"/>
        <v>931.32420091324195</v>
      </c>
      <c r="BB60" s="204">
        <f t="shared" si="58"/>
        <v>964.73059360730588</v>
      </c>
      <c r="BC60" s="204">
        <f t="shared" si="58"/>
        <v>998.1369863013698</v>
      </c>
      <c r="BD60" s="204">
        <f t="shared" si="58"/>
        <v>1031.5433789954336</v>
      </c>
      <c r="BE60" s="204">
        <f t="shared" si="58"/>
        <v>1064.9497716894975</v>
      </c>
      <c r="BF60" s="204">
        <f t="shared" si="58"/>
        <v>1098.3561643835615</v>
      </c>
      <c r="BG60" s="204">
        <f t="shared" si="58"/>
        <v>1131.7625570776254</v>
      </c>
      <c r="BH60" s="204">
        <f t="shared" si="58"/>
        <v>1165.1689497716893</v>
      </c>
      <c r="BI60" s="204">
        <f t="shared" si="58"/>
        <v>1198.5753424657532</v>
      </c>
      <c r="BJ60" s="204">
        <f t="shared" si="58"/>
        <v>1231.9817351598172</v>
      </c>
      <c r="BK60" s="204">
        <f t="shared" si="58"/>
        <v>1467.9233333333332</v>
      </c>
      <c r="BL60" s="204">
        <f t="shared" si="58"/>
        <v>1771.3766666666666</v>
      </c>
      <c r="BM60" s="204">
        <f t="shared" si="58"/>
        <v>2074.83</v>
      </c>
      <c r="BN60" s="204">
        <f t="shared" si="58"/>
        <v>2378.2833333333333</v>
      </c>
      <c r="BO60" s="204">
        <f t="shared" si="58"/>
        <v>2681.7366666666667</v>
      </c>
      <c r="BP60" s="204">
        <f t="shared" si="58"/>
        <v>2985.1899999999996</v>
      </c>
      <c r="BQ60" s="204">
        <f t="shared" si="58"/>
        <v>3288.6433333333334</v>
      </c>
      <c r="BR60" s="204">
        <f t="shared" ref="BR60:CZ60" si="5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3592.0966666666664</v>
      </c>
      <c r="BS60" s="204">
        <f t="shared" si="59"/>
        <v>3895.55</v>
      </c>
      <c r="BT60" s="204">
        <f t="shared" si="59"/>
        <v>4199.0033333333331</v>
      </c>
      <c r="BU60" s="204">
        <f t="shared" si="59"/>
        <v>4502.456666666666</v>
      </c>
      <c r="BV60" s="204">
        <f t="shared" si="59"/>
        <v>4805.91</v>
      </c>
      <c r="BW60" s="204">
        <f t="shared" si="59"/>
        <v>5109.3633333333328</v>
      </c>
      <c r="BX60" s="204">
        <f t="shared" si="59"/>
        <v>5412.8166666666666</v>
      </c>
      <c r="BY60" s="204">
        <f t="shared" si="59"/>
        <v>5716.2699999999995</v>
      </c>
      <c r="BZ60" s="204">
        <f t="shared" si="59"/>
        <v>6019.7233333333324</v>
      </c>
      <c r="CA60" s="204">
        <f t="shared" si="59"/>
        <v>6323.1766666666663</v>
      </c>
      <c r="CB60" s="204">
        <f t="shared" si="59"/>
        <v>6626.6299999999992</v>
      </c>
      <c r="CC60" s="204">
        <f t="shared" si="59"/>
        <v>6930.083333333333</v>
      </c>
      <c r="CD60" s="204">
        <f t="shared" si="59"/>
        <v>7233.536666666666</v>
      </c>
      <c r="CE60" s="204">
        <f t="shared" si="59"/>
        <v>7536.99</v>
      </c>
      <c r="CF60" s="204">
        <f t="shared" si="59"/>
        <v>7840.4433333333327</v>
      </c>
      <c r="CG60" s="204">
        <f t="shared" si="59"/>
        <v>8143.8966666666656</v>
      </c>
      <c r="CH60" s="204">
        <f t="shared" si="59"/>
        <v>8447.35</v>
      </c>
      <c r="CI60" s="204">
        <f t="shared" si="59"/>
        <v>8750.8033333333333</v>
      </c>
      <c r="CJ60" s="204">
        <f t="shared" si="59"/>
        <v>9334.8359788359776</v>
      </c>
      <c r="CK60" s="204">
        <f t="shared" si="59"/>
        <v>10012.395061728395</v>
      </c>
      <c r="CL60" s="204">
        <f t="shared" si="59"/>
        <v>10689.954144620811</v>
      </c>
      <c r="CM60" s="204">
        <f t="shared" si="59"/>
        <v>11367.513227513227</v>
      </c>
      <c r="CN60" s="204">
        <f t="shared" si="59"/>
        <v>12045.072310405643</v>
      </c>
      <c r="CO60" s="204">
        <f t="shared" si="59"/>
        <v>12722.631393298059</v>
      </c>
      <c r="CP60" s="204">
        <f t="shared" si="59"/>
        <v>13400.190476190477</v>
      </c>
      <c r="CQ60" s="204">
        <f t="shared" si="59"/>
        <v>14077.749559082891</v>
      </c>
      <c r="CR60" s="204">
        <f t="shared" si="59"/>
        <v>14755.308641975309</v>
      </c>
      <c r="CS60" s="204">
        <f t="shared" si="59"/>
        <v>15432.867724867725</v>
      </c>
      <c r="CT60" s="204">
        <f t="shared" si="59"/>
        <v>16110.426807760141</v>
      </c>
      <c r="CU60" s="204">
        <f t="shared" si="59"/>
        <v>16787.985890652559</v>
      </c>
      <c r="CV60" s="204">
        <f t="shared" si="59"/>
        <v>17465.544973544973</v>
      </c>
      <c r="CW60" s="204">
        <f t="shared" si="59"/>
        <v>18154.929285714286</v>
      </c>
      <c r="CX60" s="204">
        <f t="shared" si="59"/>
        <v>18879.789285714287</v>
      </c>
      <c r="CY60" s="204">
        <f t="shared" si="59"/>
        <v>19604.649285714288</v>
      </c>
      <c r="CZ60" s="204">
        <f t="shared" si="59"/>
        <v>20329.509285714288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21054.369285714289</v>
      </c>
    </row>
    <row r="61" spans="1:105" s="204" customFormat="1">
      <c r="A61" s="204" t="str">
        <f>Income!A74</f>
        <v>Animal products consumed</v>
      </c>
      <c r="F61" s="204">
        <f t="shared" ref="F61:AK61" si="6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488.39581252890434</v>
      </c>
      <c r="G61" s="204">
        <f t="shared" si="60"/>
        <v>488.39581252890434</v>
      </c>
      <c r="H61" s="204">
        <f t="shared" si="60"/>
        <v>488.39581252890434</v>
      </c>
      <c r="I61" s="204">
        <f t="shared" si="60"/>
        <v>488.39581252890434</v>
      </c>
      <c r="J61" s="204">
        <f t="shared" si="60"/>
        <v>488.39581252890434</v>
      </c>
      <c r="K61" s="204">
        <f t="shared" si="60"/>
        <v>488.39581252890434</v>
      </c>
      <c r="L61" s="204">
        <f t="shared" si="60"/>
        <v>488.39581252890434</v>
      </c>
      <c r="M61" s="204">
        <f t="shared" si="60"/>
        <v>488.39581252890434</v>
      </c>
      <c r="N61" s="204">
        <f t="shared" si="60"/>
        <v>488.39581252890434</v>
      </c>
      <c r="O61" s="204">
        <f t="shared" si="60"/>
        <v>488.39581252890434</v>
      </c>
      <c r="P61" s="204">
        <f t="shared" si="60"/>
        <v>488.39581252890434</v>
      </c>
      <c r="Q61" s="204">
        <f t="shared" si="60"/>
        <v>488.39581252890434</v>
      </c>
      <c r="R61" s="204">
        <f t="shared" si="60"/>
        <v>488.39581252890434</v>
      </c>
      <c r="S61" s="204">
        <f t="shared" si="60"/>
        <v>488.39581252890434</v>
      </c>
      <c r="T61" s="204">
        <f t="shared" si="60"/>
        <v>488.39581252890434</v>
      </c>
      <c r="U61" s="204">
        <f t="shared" si="60"/>
        <v>488.39581252890434</v>
      </c>
      <c r="V61" s="204">
        <f t="shared" si="60"/>
        <v>488.39581252890434</v>
      </c>
      <c r="W61" s="204">
        <f t="shared" si="60"/>
        <v>488.39581252890434</v>
      </c>
      <c r="X61" s="204">
        <f t="shared" si="60"/>
        <v>488.39581252890434</v>
      </c>
      <c r="Y61" s="204">
        <f t="shared" si="60"/>
        <v>488.39581252890434</v>
      </c>
      <c r="Z61" s="204">
        <f t="shared" si="60"/>
        <v>491.1489811944889</v>
      </c>
      <c r="AA61" s="204">
        <f t="shared" si="60"/>
        <v>502.16165585682717</v>
      </c>
      <c r="AB61" s="204">
        <f t="shared" si="60"/>
        <v>513.17433051916544</v>
      </c>
      <c r="AC61" s="204">
        <f t="shared" si="60"/>
        <v>524.18700518150365</v>
      </c>
      <c r="AD61" s="204">
        <f t="shared" si="60"/>
        <v>535.19967984384186</v>
      </c>
      <c r="AE61" s="204">
        <f t="shared" si="60"/>
        <v>546.21235450618019</v>
      </c>
      <c r="AF61" s="204">
        <f t="shared" si="60"/>
        <v>557.2250291685184</v>
      </c>
      <c r="AG61" s="204">
        <f t="shared" si="60"/>
        <v>568.23770383085662</v>
      </c>
      <c r="AH61" s="204">
        <f t="shared" si="60"/>
        <v>579.25037849319483</v>
      </c>
      <c r="AI61" s="204">
        <f t="shared" si="60"/>
        <v>590.26305315553316</v>
      </c>
      <c r="AJ61" s="204">
        <f t="shared" si="60"/>
        <v>601.27572781787137</v>
      </c>
      <c r="AK61" s="204">
        <f t="shared" si="60"/>
        <v>612.28840248020958</v>
      </c>
      <c r="AL61" s="204">
        <f t="shared" ref="AL61:BQ61" si="6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623.30107714254791</v>
      </c>
      <c r="AM61" s="204">
        <f t="shared" si="61"/>
        <v>634.31375180488612</v>
      </c>
      <c r="AN61" s="204">
        <f t="shared" si="61"/>
        <v>645.32642646722434</v>
      </c>
      <c r="AO61" s="204">
        <f t="shared" si="61"/>
        <v>656.33910112956255</v>
      </c>
      <c r="AP61" s="204">
        <f t="shared" si="61"/>
        <v>667.35177579190088</v>
      </c>
      <c r="AQ61" s="204">
        <f t="shared" si="61"/>
        <v>678.36445045423909</v>
      </c>
      <c r="AR61" s="204">
        <f t="shared" si="61"/>
        <v>689.37712511657742</v>
      </c>
      <c r="AS61" s="204">
        <f t="shared" si="61"/>
        <v>700.38979977891563</v>
      </c>
      <c r="AT61" s="204">
        <f t="shared" si="61"/>
        <v>711.40247444125384</v>
      </c>
      <c r="AU61" s="204">
        <f t="shared" si="61"/>
        <v>722.41514910359206</v>
      </c>
      <c r="AV61" s="204">
        <f t="shared" si="61"/>
        <v>733.42782376593027</v>
      </c>
      <c r="AW61" s="204">
        <f t="shared" si="61"/>
        <v>744.4404984282686</v>
      </c>
      <c r="AX61" s="204">
        <f t="shared" si="61"/>
        <v>755.45317309060681</v>
      </c>
      <c r="AY61" s="204">
        <f t="shared" si="61"/>
        <v>766.46584775294514</v>
      </c>
      <c r="AZ61" s="204">
        <f t="shared" si="61"/>
        <v>777.47852241528335</v>
      </c>
      <c r="BA61" s="204">
        <f t="shared" si="61"/>
        <v>788.49119707762156</v>
      </c>
      <c r="BB61" s="204">
        <f t="shared" si="61"/>
        <v>799.50387173995978</v>
      </c>
      <c r="BC61" s="204">
        <f t="shared" si="61"/>
        <v>810.51654640229799</v>
      </c>
      <c r="BD61" s="204">
        <f t="shared" si="61"/>
        <v>821.52922106463632</v>
      </c>
      <c r="BE61" s="204">
        <f t="shared" si="61"/>
        <v>832.54189572697464</v>
      </c>
      <c r="BF61" s="204">
        <f t="shared" si="61"/>
        <v>843.55457038931286</v>
      </c>
      <c r="BG61" s="204">
        <f t="shared" si="61"/>
        <v>854.56724505165107</v>
      </c>
      <c r="BH61" s="204">
        <f t="shared" si="61"/>
        <v>865.57991971398928</v>
      </c>
      <c r="BI61" s="204">
        <f t="shared" si="61"/>
        <v>876.5925943763275</v>
      </c>
      <c r="BJ61" s="204">
        <f t="shared" si="61"/>
        <v>887.60526903866582</v>
      </c>
      <c r="BK61" s="204">
        <f t="shared" si="61"/>
        <v>910.37658406899675</v>
      </c>
      <c r="BL61" s="204">
        <f t="shared" si="61"/>
        <v>937.06744588865865</v>
      </c>
      <c r="BM61" s="204">
        <f t="shared" si="61"/>
        <v>963.75830770832056</v>
      </c>
      <c r="BN61" s="204">
        <f t="shared" si="61"/>
        <v>990.44916952798246</v>
      </c>
      <c r="BO61" s="204">
        <f t="shared" si="61"/>
        <v>1017.1400313476444</v>
      </c>
      <c r="BP61" s="204">
        <f t="shared" si="61"/>
        <v>1043.8308931673064</v>
      </c>
      <c r="BQ61" s="204">
        <f t="shared" si="61"/>
        <v>1070.5217549869683</v>
      </c>
      <c r="BR61" s="204">
        <f t="shared" ref="BR61:DA61" si="6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1097.2126168066302</v>
      </c>
      <c r="BS61" s="204">
        <f t="shared" si="62"/>
        <v>1123.9034786262921</v>
      </c>
      <c r="BT61" s="204">
        <f t="shared" si="62"/>
        <v>1150.594340445954</v>
      </c>
      <c r="BU61" s="204">
        <f t="shared" si="62"/>
        <v>1177.2852022656157</v>
      </c>
      <c r="BV61" s="204">
        <f t="shared" si="62"/>
        <v>1203.9760640852778</v>
      </c>
      <c r="BW61" s="204">
        <f t="shared" si="62"/>
        <v>1230.6669259049395</v>
      </c>
      <c r="BX61" s="204">
        <f t="shared" si="62"/>
        <v>1257.3577877246016</v>
      </c>
      <c r="BY61" s="204">
        <f t="shared" si="62"/>
        <v>1284.0486495442633</v>
      </c>
      <c r="BZ61" s="204">
        <f t="shared" si="62"/>
        <v>1310.7395113639254</v>
      </c>
      <c r="CA61" s="204">
        <f t="shared" si="62"/>
        <v>1337.4303731835871</v>
      </c>
      <c r="CB61" s="204">
        <f t="shared" si="62"/>
        <v>1364.1212350032492</v>
      </c>
      <c r="CC61" s="204">
        <f t="shared" si="62"/>
        <v>1390.8120968229109</v>
      </c>
      <c r="CD61" s="204">
        <f t="shared" si="62"/>
        <v>1417.502958642573</v>
      </c>
      <c r="CE61" s="204">
        <f t="shared" si="62"/>
        <v>1444.1938204622347</v>
      </c>
      <c r="CF61" s="204">
        <f t="shared" si="62"/>
        <v>1470.8846822818969</v>
      </c>
      <c r="CG61" s="204">
        <f t="shared" si="62"/>
        <v>1497.5755441015585</v>
      </c>
      <c r="CH61" s="204">
        <f t="shared" si="62"/>
        <v>1524.2664059212207</v>
      </c>
      <c r="CI61" s="204">
        <f t="shared" si="62"/>
        <v>1550.9572677408823</v>
      </c>
      <c r="CJ61" s="204">
        <f t="shared" si="62"/>
        <v>1570.0749489152954</v>
      </c>
      <c r="CK61" s="204">
        <f t="shared" si="62"/>
        <v>1586.6682365412921</v>
      </c>
      <c r="CL61" s="204">
        <f t="shared" si="62"/>
        <v>1603.2615241672888</v>
      </c>
      <c r="CM61" s="204">
        <f t="shared" si="62"/>
        <v>1619.8548117932855</v>
      </c>
      <c r="CN61" s="204">
        <f t="shared" si="62"/>
        <v>1636.4480994192822</v>
      </c>
      <c r="CO61" s="204">
        <f t="shared" si="62"/>
        <v>1653.041387045279</v>
      </c>
      <c r="CP61" s="204">
        <f t="shared" si="62"/>
        <v>1669.6346746712757</v>
      </c>
      <c r="CQ61" s="204">
        <f t="shared" si="62"/>
        <v>1686.2279622972726</v>
      </c>
      <c r="CR61" s="204">
        <f t="shared" si="62"/>
        <v>1702.8212499232693</v>
      </c>
      <c r="CS61" s="204">
        <f t="shared" si="62"/>
        <v>1719.414537549266</v>
      </c>
      <c r="CT61" s="204">
        <f t="shared" si="62"/>
        <v>1736.0078251752627</v>
      </c>
      <c r="CU61" s="204">
        <f t="shared" si="62"/>
        <v>1752.6011128012594</v>
      </c>
      <c r="CV61" s="204">
        <f t="shared" si="62"/>
        <v>1769.1944004272561</v>
      </c>
      <c r="CW61" s="204">
        <f t="shared" si="62"/>
        <v>1783.7471161467536</v>
      </c>
      <c r="CX61" s="204">
        <f t="shared" si="62"/>
        <v>1792.1781161467536</v>
      </c>
      <c r="CY61" s="204">
        <f t="shared" si="62"/>
        <v>1800.6091161467536</v>
      </c>
      <c r="CZ61" s="204">
        <f t="shared" si="62"/>
        <v>1809.0401161467537</v>
      </c>
      <c r="DA61" s="204">
        <f t="shared" si="62"/>
        <v>1817.4711161467537</v>
      </c>
    </row>
    <row r="62" spans="1:105" s="204" customFormat="1">
      <c r="A62" s="204" t="str">
        <f>Income!A75</f>
        <v>Animal products sold</v>
      </c>
      <c r="F62" s="204">
        <f t="shared" ref="F62:AK62" si="6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63"/>
        <v>0</v>
      </c>
      <c r="H62" s="204">
        <f t="shared" si="63"/>
        <v>0</v>
      </c>
      <c r="I62" s="204">
        <f t="shared" si="63"/>
        <v>0</v>
      </c>
      <c r="J62" s="204">
        <f t="shared" si="63"/>
        <v>0</v>
      </c>
      <c r="K62" s="204">
        <f t="shared" si="63"/>
        <v>0</v>
      </c>
      <c r="L62" s="204">
        <f t="shared" si="63"/>
        <v>0</v>
      </c>
      <c r="M62" s="204">
        <f t="shared" si="63"/>
        <v>0</v>
      </c>
      <c r="N62" s="204">
        <f t="shared" si="63"/>
        <v>0</v>
      </c>
      <c r="O62" s="204">
        <f t="shared" si="63"/>
        <v>0</v>
      </c>
      <c r="P62" s="204">
        <f t="shared" si="63"/>
        <v>0</v>
      </c>
      <c r="Q62" s="204">
        <f t="shared" si="63"/>
        <v>0</v>
      </c>
      <c r="R62" s="204">
        <f t="shared" si="63"/>
        <v>0</v>
      </c>
      <c r="S62" s="204">
        <f t="shared" si="63"/>
        <v>0</v>
      </c>
      <c r="T62" s="204">
        <f t="shared" si="63"/>
        <v>0</v>
      </c>
      <c r="U62" s="204">
        <f t="shared" si="63"/>
        <v>0</v>
      </c>
      <c r="V62" s="204">
        <f t="shared" si="63"/>
        <v>0</v>
      </c>
      <c r="W62" s="204">
        <f t="shared" si="63"/>
        <v>0</v>
      </c>
      <c r="X62" s="204">
        <f t="shared" si="63"/>
        <v>0</v>
      </c>
      <c r="Y62" s="204">
        <f t="shared" si="63"/>
        <v>0</v>
      </c>
      <c r="Z62" s="204">
        <f t="shared" si="63"/>
        <v>0</v>
      </c>
      <c r="AA62" s="204">
        <f t="shared" si="63"/>
        <v>0</v>
      </c>
      <c r="AB62" s="204">
        <f t="shared" si="63"/>
        <v>0</v>
      </c>
      <c r="AC62" s="204">
        <f t="shared" si="63"/>
        <v>0</v>
      </c>
      <c r="AD62" s="204">
        <f t="shared" si="63"/>
        <v>0</v>
      </c>
      <c r="AE62" s="204">
        <f t="shared" si="63"/>
        <v>0</v>
      </c>
      <c r="AF62" s="204">
        <f t="shared" si="63"/>
        <v>0</v>
      </c>
      <c r="AG62" s="204">
        <f t="shared" si="63"/>
        <v>0</v>
      </c>
      <c r="AH62" s="204">
        <f t="shared" si="63"/>
        <v>0</v>
      </c>
      <c r="AI62" s="204">
        <f t="shared" si="63"/>
        <v>0</v>
      </c>
      <c r="AJ62" s="204">
        <f t="shared" si="63"/>
        <v>0</v>
      </c>
      <c r="AK62" s="204">
        <f t="shared" si="63"/>
        <v>0</v>
      </c>
      <c r="AL62" s="204">
        <f t="shared" ref="AL62:BQ62" si="6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64"/>
        <v>0</v>
      </c>
      <c r="AN62" s="204">
        <f t="shared" si="64"/>
        <v>0</v>
      </c>
      <c r="AO62" s="204">
        <f t="shared" si="64"/>
        <v>0</v>
      </c>
      <c r="AP62" s="204">
        <f t="shared" si="64"/>
        <v>0</v>
      </c>
      <c r="AQ62" s="204">
        <f t="shared" si="64"/>
        <v>0</v>
      </c>
      <c r="AR62" s="204">
        <f t="shared" si="64"/>
        <v>0</v>
      </c>
      <c r="AS62" s="204">
        <f t="shared" si="64"/>
        <v>0</v>
      </c>
      <c r="AT62" s="204">
        <f t="shared" si="64"/>
        <v>0</v>
      </c>
      <c r="AU62" s="204">
        <f t="shared" si="64"/>
        <v>0</v>
      </c>
      <c r="AV62" s="204">
        <f t="shared" si="64"/>
        <v>0</v>
      </c>
      <c r="AW62" s="204">
        <f t="shared" si="64"/>
        <v>0</v>
      </c>
      <c r="AX62" s="204">
        <f t="shared" si="64"/>
        <v>0</v>
      </c>
      <c r="AY62" s="204">
        <f t="shared" si="64"/>
        <v>0</v>
      </c>
      <c r="AZ62" s="204">
        <f t="shared" si="64"/>
        <v>0</v>
      </c>
      <c r="BA62" s="204">
        <f t="shared" si="64"/>
        <v>0</v>
      </c>
      <c r="BB62" s="204">
        <f t="shared" si="64"/>
        <v>0</v>
      </c>
      <c r="BC62" s="204">
        <f t="shared" si="64"/>
        <v>0</v>
      </c>
      <c r="BD62" s="204">
        <f t="shared" si="64"/>
        <v>0</v>
      </c>
      <c r="BE62" s="204">
        <f t="shared" si="64"/>
        <v>0</v>
      </c>
      <c r="BF62" s="204">
        <f t="shared" si="64"/>
        <v>0</v>
      </c>
      <c r="BG62" s="204">
        <f t="shared" si="64"/>
        <v>0</v>
      </c>
      <c r="BH62" s="204">
        <f t="shared" si="64"/>
        <v>0</v>
      </c>
      <c r="BI62" s="204">
        <f t="shared" si="64"/>
        <v>0</v>
      </c>
      <c r="BJ62" s="204">
        <f t="shared" si="64"/>
        <v>0</v>
      </c>
      <c r="BK62" s="204">
        <f t="shared" si="64"/>
        <v>0</v>
      </c>
      <c r="BL62" s="204">
        <f t="shared" si="64"/>
        <v>0</v>
      </c>
      <c r="BM62" s="204">
        <f t="shared" si="64"/>
        <v>0</v>
      </c>
      <c r="BN62" s="204">
        <f t="shared" si="64"/>
        <v>0</v>
      </c>
      <c r="BO62" s="204">
        <f t="shared" si="64"/>
        <v>0</v>
      </c>
      <c r="BP62" s="204">
        <f t="shared" si="64"/>
        <v>0</v>
      </c>
      <c r="BQ62" s="204">
        <f t="shared" si="64"/>
        <v>0</v>
      </c>
      <c r="BR62" s="204">
        <f t="shared" ref="BR62:DA62" si="6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65"/>
        <v>0</v>
      </c>
      <c r="BT62" s="204">
        <f t="shared" si="65"/>
        <v>0</v>
      </c>
      <c r="BU62" s="204">
        <f t="shared" si="65"/>
        <v>0</v>
      </c>
      <c r="BV62" s="204">
        <f t="shared" si="65"/>
        <v>0</v>
      </c>
      <c r="BW62" s="204">
        <f t="shared" si="65"/>
        <v>0</v>
      </c>
      <c r="BX62" s="204">
        <f t="shared" si="65"/>
        <v>0</v>
      </c>
      <c r="BY62" s="204">
        <f t="shared" si="65"/>
        <v>0</v>
      </c>
      <c r="BZ62" s="204">
        <f t="shared" si="65"/>
        <v>0</v>
      </c>
      <c r="CA62" s="204">
        <f t="shared" si="65"/>
        <v>0</v>
      </c>
      <c r="CB62" s="204">
        <f t="shared" si="65"/>
        <v>0</v>
      </c>
      <c r="CC62" s="204">
        <f t="shared" si="65"/>
        <v>0</v>
      </c>
      <c r="CD62" s="204">
        <f t="shared" si="65"/>
        <v>0</v>
      </c>
      <c r="CE62" s="204">
        <f t="shared" si="65"/>
        <v>0</v>
      </c>
      <c r="CF62" s="204">
        <f t="shared" si="65"/>
        <v>0</v>
      </c>
      <c r="CG62" s="204">
        <f t="shared" si="65"/>
        <v>0</v>
      </c>
      <c r="CH62" s="204">
        <f t="shared" si="65"/>
        <v>0</v>
      </c>
      <c r="CI62" s="204">
        <f t="shared" si="65"/>
        <v>0</v>
      </c>
      <c r="CJ62" s="204">
        <f t="shared" si="65"/>
        <v>0</v>
      </c>
      <c r="CK62" s="204">
        <f t="shared" si="65"/>
        <v>0</v>
      </c>
      <c r="CL62" s="204">
        <f t="shared" si="65"/>
        <v>0</v>
      </c>
      <c r="CM62" s="204">
        <f t="shared" si="65"/>
        <v>0</v>
      </c>
      <c r="CN62" s="204">
        <f t="shared" si="65"/>
        <v>0</v>
      </c>
      <c r="CO62" s="204">
        <f t="shared" si="65"/>
        <v>0</v>
      </c>
      <c r="CP62" s="204">
        <f t="shared" si="65"/>
        <v>0</v>
      </c>
      <c r="CQ62" s="204">
        <f t="shared" si="65"/>
        <v>0</v>
      </c>
      <c r="CR62" s="204">
        <f t="shared" si="65"/>
        <v>0</v>
      </c>
      <c r="CS62" s="204">
        <f t="shared" si="65"/>
        <v>0</v>
      </c>
      <c r="CT62" s="204">
        <f t="shared" si="65"/>
        <v>0</v>
      </c>
      <c r="CU62" s="204">
        <f t="shared" si="65"/>
        <v>0</v>
      </c>
      <c r="CV62" s="204">
        <f t="shared" si="65"/>
        <v>0</v>
      </c>
      <c r="CW62" s="204">
        <f t="shared" si="65"/>
        <v>0</v>
      </c>
      <c r="CX62" s="204">
        <f t="shared" si="65"/>
        <v>0</v>
      </c>
      <c r="CY62" s="204">
        <f t="shared" si="65"/>
        <v>0</v>
      </c>
      <c r="CZ62" s="204">
        <f t="shared" si="65"/>
        <v>0</v>
      </c>
      <c r="DA62" s="204">
        <f t="shared" si="65"/>
        <v>0</v>
      </c>
    </row>
    <row r="63" spans="1:105" s="204" customFormat="1">
      <c r="A63" s="204" t="str">
        <f>Income!A76</f>
        <v>Animals sold</v>
      </c>
      <c r="F63" s="204">
        <f t="shared" ref="F63:BQ63" si="6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2475</v>
      </c>
      <c r="G63" s="204">
        <f t="shared" si="66"/>
        <v>2475</v>
      </c>
      <c r="H63" s="204">
        <f t="shared" si="66"/>
        <v>2475</v>
      </c>
      <c r="I63" s="204">
        <f t="shared" si="66"/>
        <v>2475</v>
      </c>
      <c r="J63" s="204">
        <f t="shared" si="66"/>
        <v>2475</v>
      </c>
      <c r="K63" s="204">
        <f t="shared" si="66"/>
        <v>2475</v>
      </c>
      <c r="L63" s="204">
        <f t="shared" ref="L63:L69" si="6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2475</v>
      </c>
      <c r="M63" s="204">
        <f t="shared" si="66"/>
        <v>2475</v>
      </c>
      <c r="N63" s="204">
        <f t="shared" si="66"/>
        <v>2475</v>
      </c>
      <c r="O63" s="204">
        <f t="shared" si="66"/>
        <v>2475</v>
      </c>
      <c r="P63" s="204">
        <f t="shared" si="66"/>
        <v>2475</v>
      </c>
      <c r="Q63" s="204">
        <f t="shared" si="66"/>
        <v>2475</v>
      </c>
      <c r="R63" s="204">
        <f t="shared" si="66"/>
        <v>2475</v>
      </c>
      <c r="S63" s="204">
        <f t="shared" si="66"/>
        <v>2475</v>
      </c>
      <c r="T63" s="204">
        <f t="shared" si="66"/>
        <v>2475</v>
      </c>
      <c r="U63" s="204">
        <f t="shared" si="66"/>
        <v>2475</v>
      </c>
      <c r="V63" s="204">
        <f t="shared" si="66"/>
        <v>2475</v>
      </c>
      <c r="W63" s="204">
        <f t="shared" si="66"/>
        <v>2475</v>
      </c>
      <c r="X63" s="204">
        <f t="shared" si="66"/>
        <v>2475</v>
      </c>
      <c r="Y63" s="204">
        <f t="shared" si="66"/>
        <v>2475</v>
      </c>
      <c r="Z63" s="204">
        <f t="shared" si="66"/>
        <v>2513.9817351598172</v>
      </c>
      <c r="AA63" s="204">
        <f t="shared" si="66"/>
        <v>2669.9086757990867</v>
      </c>
      <c r="AB63" s="204">
        <f t="shared" si="66"/>
        <v>2825.8356164383563</v>
      </c>
      <c r="AC63" s="204">
        <f t="shared" si="66"/>
        <v>2981.7625570776254</v>
      </c>
      <c r="AD63" s="204">
        <f t="shared" si="66"/>
        <v>3137.6894977168949</v>
      </c>
      <c r="AE63" s="204">
        <f t="shared" si="66"/>
        <v>3293.6164383561645</v>
      </c>
      <c r="AF63" s="204">
        <f t="shared" si="66"/>
        <v>3449.5433789954341</v>
      </c>
      <c r="AG63" s="204">
        <f t="shared" si="66"/>
        <v>3605.4703196347032</v>
      </c>
      <c r="AH63" s="204">
        <f t="shared" si="66"/>
        <v>3761.3972602739727</v>
      </c>
      <c r="AI63" s="204">
        <f t="shared" si="66"/>
        <v>3917.3242009132418</v>
      </c>
      <c r="AJ63" s="204">
        <f t="shared" si="66"/>
        <v>4073.2511415525114</v>
      </c>
      <c r="AK63" s="204">
        <f t="shared" si="66"/>
        <v>4229.178082191781</v>
      </c>
      <c r="AL63" s="204">
        <f t="shared" si="66"/>
        <v>4385.1050228310505</v>
      </c>
      <c r="AM63" s="204">
        <f t="shared" si="66"/>
        <v>4541.0319634703192</v>
      </c>
      <c r="AN63" s="204">
        <f t="shared" si="66"/>
        <v>4696.9589041095896</v>
      </c>
      <c r="AO63" s="204">
        <f t="shared" si="66"/>
        <v>4852.8858447488583</v>
      </c>
      <c r="AP63" s="204">
        <f t="shared" si="66"/>
        <v>5008.8127853881278</v>
      </c>
      <c r="AQ63" s="204">
        <f t="shared" si="66"/>
        <v>5164.7397260273974</v>
      </c>
      <c r="AR63" s="204">
        <f t="shared" si="66"/>
        <v>5320.666666666667</v>
      </c>
      <c r="AS63" s="204">
        <f t="shared" si="66"/>
        <v>5476.5936073059365</v>
      </c>
      <c r="AT63" s="204">
        <f t="shared" si="66"/>
        <v>5632.5205479452052</v>
      </c>
      <c r="AU63" s="204">
        <f t="shared" si="66"/>
        <v>5788.4474885844756</v>
      </c>
      <c r="AV63" s="204">
        <f t="shared" si="66"/>
        <v>5944.3744292237443</v>
      </c>
      <c r="AW63" s="204">
        <f t="shared" si="66"/>
        <v>6100.3013698630139</v>
      </c>
      <c r="AX63" s="204">
        <f t="shared" si="66"/>
        <v>6256.2283105022834</v>
      </c>
      <c r="AY63" s="204">
        <f t="shared" si="66"/>
        <v>6412.155251141553</v>
      </c>
      <c r="AZ63" s="204">
        <f t="shared" si="66"/>
        <v>6568.0821917808225</v>
      </c>
      <c r="BA63" s="204">
        <f t="shared" si="66"/>
        <v>6724.0091324200912</v>
      </c>
      <c r="BB63" s="204">
        <f t="shared" si="66"/>
        <v>6879.9360730593608</v>
      </c>
      <c r="BC63" s="204">
        <f t="shared" si="66"/>
        <v>7035.8630136986303</v>
      </c>
      <c r="BD63" s="204">
        <f t="shared" si="66"/>
        <v>7191.7899543378999</v>
      </c>
      <c r="BE63" s="204">
        <f t="shared" si="66"/>
        <v>7347.7168949771694</v>
      </c>
      <c r="BF63" s="204">
        <f t="shared" si="66"/>
        <v>7503.643835616439</v>
      </c>
      <c r="BG63" s="204">
        <f t="shared" si="66"/>
        <v>7659.5707762557086</v>
      </c>
      <c r="BH63" s="204">
        <f t="shared" si="66"/>
        <v>7815.4977168949772</v>
      </c>
      <c r="BI63" s="204">
        <f t="shared" si="66"/>
        <v>7971.4246575342468</v>
      </c>
      <c r="BJ63" s="204">
        <f t="shared" si="66"/>
        <v>8127.3515981735163</v>
      </c>
      <c r="BK63" s="204">
        <f t="shared" si="66"/>
        <v>8452.7719047619048</v>
      </c>
      <c r="BL63" s="204">
        <f t="shared" si="66"/>
        <v>8834.69</v>
      </c>
      <c r="BM63" s="204">
        <f t="shared" si="66"/>
        <v>9216.6080952380962</v>
      </c>
      <c r="BN63" s="204">
        <f t="shared" si="66"/>
        <v>9598.5261904761901</v>
      </c>
      <c r="BO63" s="204">
        <f t="shared" si="66"/>
        <v>9980.4442857142858</v>
      </c>
      <c r="BP63" s="204">
        <f t="shared" si="66"/>
        <v>10362.362380952381</v>
      </c>
      <c r="BQ63" s="204">
        <f t="shared" si="66"/>
        <v>10744.280476190477</v>
      </c>
      <c r="BR63" s="204">
        <f t="shared" ref="BR63:DA63" si="6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11126.198571428571</v>
      </c>
      <c r="BS63" s="204">
        <f t="shared" si="68"/>
        <v>11508.116666666667</v>
      </c>
      <c r="BT63" s="204">
        <f t="shared" si="68"/>
        <v>11890.034761904762</v>
      </c>
      <c r="BU63" s="204">
        <f t="shared" si="68"/>
        <v>12271.952857142856</v>
      </c>
      <c r="BV63" s="204">
        <f t="shared" si="68"/>
        <v>12653.870952380952</v>
      </c>
      <c r="BW63" s="204">
        <f t="shared" si="68"/>
        <v>13035.789047619048</v>
      </c>
      <c r="BX63" s="204">
        <f t="shared" si="68"/>
        <v>13417.707142857143</v>
      </c>
      <c r="BY63" s="204">
        <f t="shared" si="68"/>
        <v>13799.625238095239</v>
      </c>
      <c r="BZ63" s="204">
        <f t="shared" si="68"/>
        <v>14181.543333333333</v>
      </c>
      <c r="CA63" s="204">
        <f t="shared" si="68"/>
        <v>14563.461428571429</v>
      </c>
      <c r="CB63" s="204">
        <f t="shared" si="68"/>
        <v>14945.379523809523</v>
      </c>
      <c r="CC63" s="204">
        <f t="shared" si="68"/>
        <v>15327.297619047618</v>
      </c>
      <c r="CD63" s="204">
        <f t="shared" si="68"/>
        <v>15709.215714285714</v>
      </c>
      <c r="CE63" s="204">
        <f t="shared" si="68"/>
        <v>16091.13380952381</v>
      </c>
      <c r="CF63" s="204">
        <f t="shared" si="68"/>
        <v>16473.051904761902</v>
      </c>
      <c r="CG63" s="204">
        <f t="shared" si="68"/>
        <v>16854.97</v>
      </c>
      <c r="CH63" s="204">
        <f t="shared" si="68"/>
        <v>17236.888095238093</v>
      </c>
      <c r="CI63" s="204">
        <f t="shared" si="68"/>
        <v>17618.806190476193</v>
      </c>
      <c r="CJ63" s="204">
        <f t="shared" si="68"/>
        <v>18144.444444444445</v>
      </c>
      <c r="CK63" s="204">
        <f t="shared" si="68"/>
        <v>18717.989417989418</v>
      </c>
      <c r="CL63" s="204">
        <f t="shared" si="68"/>
        <v>19291.534391534391</v>
      </c>
      <c r="CM63" s="204">
        <f t="shared" si="68"/>
        <v>19865.079365079364</v>
      </c>
      <c r="CN63" s="204">
        <f t="shared" si="68"/>
        <v>20438.62433862434</v>
      </c>
      <c r="CO63" s="204">
        <f t="shared" si="68"/>
        <v>21012.169312169313</v>
      </c>
      <c r="CP63" s="204">
        <f t="shared" si="68"/>
        <v>21585.714285714286</v>
      </c>
      <c r="CQ63" s="204">
        <f t="shared" si="68"/>
        <v>22159.259259259263</v>
      </c>
      <c r="CR63" s="204">
        <f t="shared" si="68"/>
        <v>22732.804232804236</v>
      </c>
      <c r="CS63" s="204">
        <f t="shared" si="68"/>
        <v>23306.349206349209</v>
      </c>
      <c r="CT63" s="204">
        <f t="shared" si="68"/>
        <v>23879.894179894181</v>
      </c>
      <c r="CU63" s="204">
        <f t="shared" si="68"/>
        <v>24453.439153439158</v>
      </c>
      <c r="CV63" s="204">
        <f t="shared" si="68"/>
        <v>25026.984126984131</v>
      </c>
      <c r="CW63" s="204">
        <f t="shared" si="68"/>
        <v>25457.142857142862</v>
      </c>
      <c r="CX63" s="204">
        <f t="shared" si="68"/>
        <v>25457.142857142862</v>
      </c>
      <c r="CY63" s="204">
        <f t="shared" si="68"/>
        <v>25457.142857142862</v>
      </c>
      <c r="CZ63" s="204">
        <f t="shared" si="68"/>
        <v>25457.142857142862</v>
      </c>
      <c r="DA63" s="204">
        <f t="shared" si="68"/>
        <v>25457.142857142862</v>
      </c>
    </row>
    <row r="64" spans="1:105" s="204" customFormat="1">
      <c r="A64" s="204" t="str">
        <f>Income!A77</f>
        <v>Wild foods consumed and sold</v>
      </c>
      <c r="F64" s="204">
        <f t="shared" ref="F64:BQ64" si="6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69"/>
        <v>0</v>
      </c>
      <c r="H64" s="204">
        <f t="shared" si="69"/>
        <v>0</v>
      </c>
      <c r="I64" s="204">
        <f t="shared" si="69"/>
        <v>0</v>
      </c>
      <c r="J64" s="204">
        <f t="shared" si="69"/>
        <v>0</v>
      </c>
      <c r="K64" s="204">
        <f t="shared" si="69"/>
        <v>0</v>
      </c>
      <c r="L64" s="204">
        <f t="shared" si="67"/>
        <v>0</v>
      </c>
      <c r="M64" s="204">
        <f t="shared" si="69"/>
        <v>0</v>
      </c>
      <c r="N64" s="204">
        <f t="shared" si="69"/>
        <v>0</v>
      </c>
      <c r="O64" s="204">
        <f t="shared" si="69"/>
        <v>0</v>
      </c>
      <c r="P64" s="204">
        <f t="shared" si="69"/>
        <v>0</v>
      </c>
      <c r="Q64" s="204">
        <f t="shared" si="69"/>
        <v>0</v>
      </c>
      <c r="R64" s="204">
        <f t="shared" si="69"/>
        <v>0</v>
      </c>
      <c r="S64" s="204">
        <f t="shared" si="69"/>
        <v>0</v>
      </c>
      <c r="T64" s="204">
        <f t="shared" si="69"/>
        <v>0</v>
      </c>
      <c r="U64" s="204">
        <f t="shared" si="69"/>
        <v>0</v>
      </c>
      <c r="V64" s="204">
        <f t="shared" si="69"/>
        <v>0</v>
      </c>
      <c r="W64" s="204">
        <f t="shared" si="69"/>
        <v>0</v>
      </c>
      <c r="X64" s="204">
        <f t="shared" si="69"/>
        <v>0</v>
      </c>
      <c r="Y64" s="204">
        <f t="shared" si="69"/>
        <v>0</v>
      </c>
      <c r="Z64" s="204">
        <f t="shared" si="69"/>
        <v>0.67468912690246075</v>
      </c>
      <c r="AA64" s="204">
        <f t="shared" si="69"/>
        <v>3.3734456345123038</v>
      </c>
      <c r="AB64" s="204">
        <f t="shared" si="69"/>
        <v>6.0722021421221468</v>
      </c>
      <c r="AC64" s="204">
        <f t="shared" si="69"/>
        <v>8.7709586497319894</v>
      </c>
      <c r="AD64" s="204">
        <f t="shared" si="69"/>
        <v>11.469715157341833</v>
      </c>
      <c r="AE64" s="204">
        <f t="shared" si="69"/>
        <v>14.168471664951676</v>
      </c>
      <c r="AF64" s="204">
        <f t="shared" si="69"/>
        <v>16.867228172561518</v>
      </c>
      <c r="AG64" s="204">
        <f t="shared" si="69"/>
        <v>19.565984680171361</v>
      </c>
      <c r="AH64" s="204">
        <f t="shared" si="69"/>
        <v>22.264741187781205</v>
      </c>
      <c r="AI64" s="204">
        <f t="shared" si="69"/>
        <v>24.963497695391048</v>
      </c>
      <c r="AJ64" s="204">
        <f t="shared" si="69"/>
        <v>27.662254203000892</v>
      </c>
      <c r="AK64" s="204">
        <f t="shared" si="69"/>
        <v>30.361010710610735</v>
      </c>
      <c r="AL64" s="204">
        <f t="shared" si="69"/>
        <v>33.059767218220578</v>
      </c>
      <c r="AM64" s="204">
        <f t="shared" si="69"/>
        <v>35.758523725830422</v>
      </c>
      <c r="AN64" s="204">
        <f t="shared" si="69"/>
        <v>38.457280233440265</v>
      </c>
      <c r="AO64" s="204">
        <f t="shared" si="69"/>
        <v>41.156036741050109</v>
      </c>
      <c r="AP64" s="204">
        <f t="shared" si="69"/>
        <v>43.854793248659945</v>
      </c>
      <c r="AQ64" s="204">
        <f t="shared" si="69"/>
        <v>46.553549756269788</v>
      </c>
      <c r="AR64" s="204">
        <f t="shared" si="69"/>
        <v>49.252306263879632</v>
      </c>
      <c r="AS64" s="204">
        <f t="shared" si="69"/>
        <v>51.951062771489475</v>
      </c>
      <c r="AT64" s="204">
        <f t="shared" si="69"/>
        <v>54.649819279099319</v>
      </c>
      <c r="AU64" s="204">
        <f t="shared" si="69"/>
        <v>57.348575786709162</v>
      </c>
      <c r="AV64" s="204">
        <f t="shared" si="69"/>
        <v>60.047332294319006</v>
      </c>
      <c r="AW64" s="204">
        <f t="shared" si="69"/>
        <v>62.746088801928849</v>
      </c>
      <c r="AX64" s="204">
        <f t="shared" si="69"/>
        <v>65.444845309538692</v>
      </c>
      <c r="AY64" s="204">
        <f t="shared" si="69"/>
        <v>68.143601817148536</v>
      </c>
      <c r="AZ64" s="204">
        <f t="shared" si="69"/>
        <v>70.842358324758379</v>
      </c>
      <c r="BA64" s="204">
        <f t="shared" si="69"/>
        <v>73.541114832368223</v>
      </c>
      <c r="BB64" s="204">
        <f t="shared" si="69"/>
        <v>76.239871339978066</v>
      </c>
      <c r="BC64" s="204">
        <f t="shared" si="69"/>
        <v>78.93862784758791</v>
      </c>
      <c r="BD64" s="204">
        <f t="shared" si="69"/>
        <v>81.637384355197753</v>
      </c>
      <c r="BE64" s="204">
        <f t="shared" si="69"/>
        <v>84.336140862807596</v>
      </c>
      <c r="BF64" s="204">
        <f t="shared" si="69"/>
        <v>87.03489737041744</v>
      </c>
      <c r="BG64" s="204">
        <f t="shared" si="69"/>
        <v>89.733653878027283</v>
      </c>
      <c r="BH64" s="204">
        <f t="shared" si="69"/>
        <v>92.432410385637127</v>
      </c>
      <c r="BI64" s="204">
        <f t="shared" si="69"/>
        <v>95.13116689324697</v>
      </c>
      <c r="BJ64" s="204">
        <f t="shared" si="69"/>
        <v>97.829923400856813</v>
      </c>
      <c r="BK64" s="204">
        <f t="shared" si="69"/>
        <v>97.624688520402529</v>
      </c>
      <c r="BL64" s="204">
        <f t="shared" si="69"/>
        <v>96.45145651059353</v>
      </c>
      <c r="BM64" s="204">
        <f t="shared" si="69"/>
        <v>95.278224500784546</v>
      </c>
      <c r="BN64" s="204">
        <f t="shared" si="69"/>
        <v>94.104992490975562</v>
      </c>
      <c r="BO64" s="204">
        <f t="shared" si="69"/>
        <v>92.931760481166577</v>
      </c>
      <c r="BP64" s="204">
        <f t="shared" si="69"/>
        <v>91.758528471357579</v>
      </c>
      <c r="BQ64" s="204">
        <f t="shared" si="69"/>
        <v>90.585296461548594</v>
      </c>
      <c r="BR64" s="204">
        <f t="shared" ref="BR64:DA64" si="7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89.41206445173961</v>
      </c>
      <c r="BS64" s="204">
        <f t="shared" si="70"/>
        <v>88.238832441930626</v>
      </c>
      <c r="BT64" s="204">
        <f t="shared" si="70"/>
        <v>87.065600432121641</v>
      </c>
      <c r="BU64" s="204">
        <f t="shared" si="70"/>
        <v>85.892368422312643</v>
      </c>
      <c r="BV64" s="204">
        <f t="shared" si="70"/>
        <v>84.719136412503659</v>
      </c>
      <c r="BW64" s="204">
        <f t="shared" si="70"/>
        <v>83.545904402694674</v>
      </c>
      <c r="BX64" s="204">
        <f t="shared" si="70"/>
        <v>82.372672392885676</v>
      </c>
      <c r="BY64" s="204">
        <f t="shared" si="70"/>
        <v>81.199440383076691</v>
      </c>
      <c r="BZ64" s="204">
        <f t="shared" si="70"/>
        <v>80.026208373267707</v>
      </c>
      <c r="CA64" s="204">
        <f t="shared" si="70"/>
        <v>78.852976363458723</v>
      </c>
      <c r="CB64" s="204">
        <f t="shared" si="70"/>
        <v>77.679744353649738</v>
      </c>
      <c r="CC64" s="204">
        <f t="shared" si="70"/>
        <v>76.50651234384074</v>
      </c>
      <c r="CD64" s="204">
        <f t="shared" si="70"/>
        <v>75.333280334031755</v>
      </c>
      <c r="CE64" s="204">
        <f t="shared" si="70"/>
        <v>74.160048324222771</v>
      </c>
      <c r="CF64" s="204">
        <f t="shared" si="70"/>
        <v>72.986816314413787</v>
      </c>
      <c r="CG64" s="204">
        <f t="shared" si="70"/>
        <v>71.813584304604802</v>
      </c>
      <c r="CH64" s="204">
        <f t="shared" si="70"/>
        <v>70.640352294795804</v>
      </c>
      <c r="CI64" s="204">
        <f t="shared" si="70"/>
        <v>69.467120284986819</v>
      </c>
      <c r="CJ64" s="204">
        <f t="shared" si="70"/>
        <v>65.33082271128265</v>
      </c>
      <c r="CK64" s="204">
        <f t="shared" si="70"/>
        <v>60.206836616280086</v>
      </c>
      <c r="CL64" s="204">
        <f t="shared" si="70"/>
        <v>55.082850521277528</v>
      </c>
      <c r="CM64" s="204">
        <f t="shared" si="70"/>
        <v>49.958864426274971</v>
      </c>
      <c r="CN64" s="204">
        <f t="shared" si="70"/>
        <v>44.834878331272407</v>
      </c>
      <c r="CO64" s="204">
        <f t="shared" si="70"/>
        <v>39.710892236269842</v>
      </c>
      <c r="CP64" s="204">
        <f t="shared" si="70"/>
        <v>34.586906141267285</v>
      </c>
      <c r="CQ64" s="204">
        <f t="shared" si="70"/>
        <v>29.46292004626472</v>
      </c>
      <c r="CR64" s="204">
        <f t="shared" si="70"/>
        <v>24.338933951262163</v>
      </c>
      <c r="CS64" s="204">
        <f t="shared" si="70"/>
        <v>19.214947856259599</v>
      </c>
      <c r="CT64" s="204">
        <f t="shared" si="70"/>
        <v>14.090961761257041</v>
      </c>
      <c r="CU64" s="204">
        <f t="shared" si="70"/>
        <v>8.9669756662544771</v>
      </c>
      <c r="CV64" s="204">
        <f t="shared" si="70"/>
        <v>3.8429895712519198</v>
      </c>
      <c r="CW64" s="204">
        <f t="shared" si="70"/>
        <v>13.047499999999971</v>
      </c>
      <c r="CX64" s="204">
        <f t="shared" si="70"/>
        <v>65.237499999999855</v>
      </c>
      <c r="CY64" s="204">
        <f t="shared" si="70"/>
        <v>117.42749999999974</v>
      </c>
      <c r="CZ64" s="204">
        <f t="shared" si="70"/>
        <v>169.61749999999961</v>
      </c>
      <c r="DA64" s="204">
        <f t="shared" si="7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7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4321.2010398225593</v>
      </c>
      <c r="G65" s="204">
        <f t="shared" si="71"/>
        <v>4321.2010398225593</v>
      </c>
      <c r="H65" s="204">
        <f t="shared" si="71"/>
        <v>4321.2010398225593</v>
      </c>
      <c r="I65" s="204">
        <f t="shared" si="71"/>
        <v>4321.2010398225593</v>
      </c>
      <c r="J65" s="204">
        <f t="shared" si="71"/>
        <v>4321.2010398225593</v>
      </c>
      <c r="K65" s="204">
        <f t="shared" si="71"/>
        <v>4321.2010398225593</v>
      </c>
      <c r="L65" s="204">
        <f t="shared" si="67"/>
        <v>4321.2010398225593</v>
      </c>
      <c r="M65" s="204">
        <f t="shared" si="71"/>
        <v>4321.2010398225593</v>
      </c>
      <c r="N65" s="204">
        <f t="shared" si="71"/>
        <v>4321.2010398225593</v>
      </c>
      <c r="O65" s="204">
        <f t="shared" si="71"/>
        <v>4321.2010398225593</v>
      </c>
      <c r="P65" s="204">
        <f t="shared" si="71"/>
        <v>4321.2010398225593</v>
      </c>
      <c r="Q65" s="204">
        <f t="shared" si="71"/>
        <v>4321.2010398225593</v>
      </c>
      <c r="R65" s="204">
        <f t="shared" si="71"/>
        <v>4321.2010398225593</v>
      </c>
      <c r="S65" s="204">
        <f t="shared" si="71"/>
        <v>4321.2010398225593</v>
      </c>
      <c r="T65" s="204">
        <f t="shared" si="71"/>
        <v>4321.2010398225593</v>
      </c>
      <c r="U65" s="204">
        <f t="shared" si="71"/>
        <v>4321.2010398225593</v>
      </c>
      <c r="V65" s="204">
        <f t="shared" si="71"/>
        <v>4321.2010398225593</v>
      </c>
      <c r="W65" s="204">
        <f t="shared" si="71"/>
        <v>4321.2010398225593</v>
      </c>
      <c r="X65" s="204">
        <f t="shared" si="71"/>
        <v>4321.2010398225593</v>
      </c>
      <c r="Y65" s="204">
        <f t="shared" si="71"/>
        <v>4321.2010398225593</v>
      </c>
      <c r="Z65" s="204">
        <f t="shared" si="71"/>
        <v>4305.3937267644142</v>
      </c>
      <c r="AA65" s="204">
        <f t="shared" si="71"/>
        <v>4242.1644745318326</v>
      </c>
      <c r="AB65" s="204">
        <f t="shared" si="71"/>
        <v>4178.9352222992511</v>
      </c>
      <c r="AC65" s="204">
        <f t="shared" si="71"/>
        <v>4115.7059700666696</v>
      </c>
      <c r="AD65" s="204">
        <f t="shared" si="71"/>
        <v>4052.476717834088</v>
      </c>
      <c r="AE65" s="204">
        <f t="shared" si="71"/>
        <v>3989.2474656015065</v>
      </c>
      <c r="AF65" s="204">
        <f t="shared" si="71"/>
        <v>3926.018213368925</v>
      </c>
      <c r="AG65" s="204">
        <f t="shared" si="71"/>
        <v>3862.7889611363435</v>
      </c>
      <c r="AH65" s="204">
        <f t="shared" si="71"/>
        <v>3799.5597089037619</v>
      </c>
      <c r="AI65" s="204">
        <f t="shared" si="71"/>
        <v>3736.3304566711804</v>
      </c>
      <c r="AJ65" s="204">
        <f t="shared" si="71"/>
        <v>3673.1012044385989</v>
      </c>
      <c r="AK65" s="204">
        <f t="shared" si="71"/>
        <v>3609.8719522060173</v>
      </c>
      <c r="AL65" s="204">
        <f t="shared" si="71"/>
        <v>3546.6426999734358</v>
      </c>
      <c r="AM65" s="204">
        <f t="shared" si="71"/>
        <v>3483.4134477408543</v>
      </c>
      <c r="AN65" s="204">
        <f t="shared" si="71"/>
        <v>3420.1841955082728</v>
      </c>
      <c r="AO65" s="204">
        <f t="shared" si="71"/>
        <v>3356.9549432756912</v>
      </c>
      <c r="AP65" s="204">
        <f t="shared" si="71"/>
        <v>3293.7256910431097</v>
      </c>
      <c r="AQ65" s="204">
        <f t="shared" si="71"/>
        <v>3230.4964388105282</v>
      </c>
      <c r="AR65" s="204">
        <f t="shared" si="71"/>
        <v>3167.2671865779466</v>
      </c>
      <c r="AS65" s="204">
        <f t="shared" si="71"/>
        <v>3104.0379343453651</v>
      </c>
      <c r="AT65" s="204">
        <f t="shared" si="71"/>
        <v>3040.8086821127836</v>
      </c>
      <c r="AU65" s="204">
        <f t="shared" si="71"/>
        <v>2977.579429880202</v>
      </c>
      <c r="AV65" s="204">
        <f t="shared" si="71"/>
        <v>2914.3501776476205</v>
      </c>
      <c r="AW65" s="204">
        <f t="shared" si="71"/>
        <v>2851.120925415039</v>
      </c>
      <c r="AX65" s="204">
        <f t="shared" si="71"/>
        <v>2787.8916731824575</v>
      </c>
      <c r="AY65" s="204">
        <f t="shared" si="71"/>
        <v>2724.6624209498759</v>
      </c>
      <c r="AZ65" s="204">
        <f t="shared" si="71"/>
        <v>2661.4331687172944</v>
      </c>
      <c r="BA65" s="204">
        <f t="shared" si="71"/>
        <v>2598.2039164847129</v>
      </c>
      <c r="BB65" s="204">
        <f t="shared" si="71"/>
        <v>2534.9746642521313</v>
      </c>
      <c r="BC65" s="204">
        <f t="shared" si="71"/>
        <v>2471.7454120195498</v>
      </c>
      <c r="BD65" s="204">
        <f t="shared" si="71"/>
        <v>2408.5161597869683</v>
      </c>
      <c r="BE65" s="204">
        <f t="shared" si="71"/>
        <v>2345.2869075543867</v>
      </c>
      <c r="BF65" s="204">
        <f t="shared" si="71"/>
        <v>2282.0576553218052</v>
      </c>
      <c r="BG65" s="204">
        <f t="shared" si="71"/>
        <v>2218.8284030892237</v>
      </c>
      <c r="BH65" s="204">
        <f t="shared" si="71"/>
        <v>2155.5991508566422</v>
      </c>
      <c r="BI65" s="204">
        <f t="shared" si="71"/>
        <v>2092.3698986240606</v>
      </c>
      <c r="BJ65" s="204">
        <f t="shared" si="71"/>
        <v>2029.1406463914791</v>
      </c>
      <c r="BK65" s="204">
        <f t="shared" si="71"/>
        <v>3406.6476190476187</v>
      </c>
      <c r="BL65" s="204">
        <f t="shared" si="71"/>
        <v>5264.4</v>
      </c>
      <c r="BM65" s="204">
        <f t="shared" si="71"/>
        <v>7122.1523809523806</v>
      </c>
      <c r="BN65" s="204">
        <f t="shared" si="71"/>
        <v>8979.9047619047615</v>
      </c>
      <c r="BO65" s="204">
        <f t="shared" si="71"/>
        <v>10837.657142857142</v>
      </c>
      <c r="BP65" s="204">
        <f t="shared" si="71"/>
        <v>12695.409523809523</v>
      </c>
      <c r="BQ65" s="204">
        <f t="shared" si="71"/>
        <v>14553.161904761904</v>
      </c>
      <c r="BR65" s="204">
        <f t="shared" ref="BR65:DA65" si="7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16410.914285714283</v>
      </c>
      <c r="BS65" s="204">
        <f t="shared" si="72"/>
        <v>18268.666666666664</v>
      </c>
      <c r="BT65" s="204">
        <f t="shared" si="72"/>
        <v>20126.419047619045</v>
      </c>
      <c r="BU65" s="204">
        <f t="shared" si="72"/>
        <v>21984.171428571426</v>
      </c>
      <c r="BV65" s="204">
        <f t="shared" si="72"/>
        <v>23841.923809523807</v>
      </c>
      <c r="BW65" s="204">
        <f t="shared" si="72"/>
        <v>25699.676190476184</v>
      </c>
      <c r="BX65" s="204">
        <f t="shared" si="72"/>
        <v>27557.428571428565</v>
      </c>
      <c r="BY65" s="204">
        <f t="shared" si="72"/>
        <v>29415.180952380946</v>
      </c>
      <c r="BZ65" s="204">
        <f t="shared" si="72"/>
        <v>31272.933333333327</v>
      </c>
      <c r="CA65" s="204">
        <f t="shared" si="72"/>
        <v>33130.685714285712</v>
      </c>
      <c r="CB65" s="204">
        <f t="shared" si="72"/>
        <v>34988.438095238096</v>
      </c>
      <c r="CC65" s="204">
        <f t="shared" si="72"/>
        <v>36846.190476190473</v>
      </c>
      <c r="CD65" s="204">
        <f t="shared" si="72"/>
        <v>38703.942857142858</v>
      </c>
      <c r="CE65" s="204">
        <f t="shared" si="72"/>
        <v>40561.695238095235</v>
      </c>
      <c r="CF65" s="204">
        <f t="shared" si="72"/>
        <v>42419.447619047613</v>
      </c>
      <c r="CG65" s="204">
        <f t="shared" si="72"/>
        <v>44277.2</v>
      </c>
      <c r="CH65" s="204">
        <f t="shared" si="72"/>
        <v>46134.952380952374</v>
      </c>
      <c r="CI65" s="204">
        <f t="shared" si="72"/>
        <v>47992.704761904759</v>
      </c>
      <c r="CJ65" s="204">
        <f t="shared" si="72"/>
        <v>45765.079365079364</v>
      </c>
      <c r="CK65" s="204">
        <f t="shared" si="72"/>
        <v>42175.661375661373</v>
      </c>
      <c r="CL65" s="204">
        <f t="shared" si="72"/>
        <v>38586.243386243383</v>
      </c>
      <c r="CM65" s="204">
        <f t="shared" si="72"/>
        <v>34996.825396825399</v>
      </c>
      <c r="CN65" s="204">
        <f t="shared" si="72"/>
        <v>31407.407407407405</v>
      </c>
      <c r="CO65" s="204">
        <f t="shared" si="72"/>
        <v>27817.989417989418</v>
      </c>
      <c r="CP65" s="204">
        <f t="shared" si="72"/>
        <v>24228.571428571428</v>
      </c>
      <c r="CQ65" s="204">
        <f t="shared" si="72"/>
        <v>20639.153439153437</v>
      </c>
      <c r="CR65" s="204">
        <f t="shared" si="72"/>
        <v>17049.73544973545</v>
      </c>
      <c r="CS65" s="204">
        <f t="shared" si="72"/>
        <v>13460.317460317463</v>
      </c>
      <c r="CT65" s="204">
        <f t="shared" si="72"/>
        <v>9870.8994708994724</v>
      </c>
      <c r="CU65" s="204">
        <f t="shared" si="72"/>
        <v>6281.4814814814818</v>
      </c>
      <c r="CV65" s="204">
        <f t="shared" si="72"/>
        <v>2692.0634920634911</v>
      </c>
      <c r="CW65" s="204">
        <f t="shared" si="72"/>
        <v>0</v>
      </c>
      <c r="CX65" s="204">
        <f t="shared" si="72"/>
        <v>0</v>
      </c>
      <c r="CY65" s="204">
        <f t="shared" si="72"/>
        <v>0</v>
      </c>
      <c r="CZ65" s="204">
        <f t="shared" si="72"/>
        <v>0</v>
      </c>
      <c r="DA65" s="204">
        <f t="shared" si="72"/>
        <v>0</v>
      </c>
    </row>
    <row r="66" spans="1:105" s="204" customFormat="1">
      <c r="A66" s="204" t="str">
        <f>Income!A79</f>
        <v>Labour - formal emp</v>
      </c>
      <c r="F66" s="204">
        <f t="shared" ref="F66:BQ66" si="7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73"/>
        <v>0</v>
      </c>
      <c r="H66" s="204">
        <f t="shared" si="73"/>
        <v>0</v>
      </c>
      <c r="I66" s="204">
        <f t="shared" si="73"/>
        <v>0</v>
      </c>
      <c r="J66" s="204">
        <f t="shared" si="73"/>
        <v>0</v>
      </c>
      <c r="K66" s="204">
        <f t="shared" si="73"/>
        <v>0</v>
      </c>
      <c r="L66" s="204">
        <f t="shared" si="67"/>
        <v>0</v>
      </c>
      <c r="M66" s="204">
        <f t="shared" si="73"/>
        <v>0</v>
      </c>
      <c r="N66" s="204">
        <f t="shared" si="73"/>
        <v>0</v>
      </c>
      <c r="O66" s="204">
        <f t="shared" si="73"/>
        <v>0</v>
      </c>
      <c r="P66" s="204">
        <f t="shared" si="73"/>
        <v>0</v>
      </c>
      <c r="Q66" s="204">
        <f t="shared" si="73"/>
        <v>0</v>
      </c>
      <c r="R66" s="204">
        <f t="shared" si="73"/>
        <v>0</v>
      </c>
      <c r="S66" s="204">
        <f t="shared" si="73"/>
        <v>0</v>
      </c>
      <c r="T66" s="204">
        <f t="shared" si="73"/>
        <v>0</v>
      </c>
      <c r="U66" s="204">
        <f t="shared" si="73"/>
        <v>0</v>
      </c>
      <c r="V66" s="204">
        <f t="shared" si="73"/>
        <v>0</v>
      </c>
      <c r="W66" s="204">
        <f t="shared" si="73"/>
        <v>0</v>
      </c>
      <c r="X66" s="204">
        <f t="shared" si="73"/>
        <v>0</v>
      </c>
      <c r="Y66" s="204">
        <f t="shared" si="73"/>
        <v>0</v>
      </c>
      <c r="Z66" s="204">
        <f t="shared" si="73"/>
        <v>0</v>
      </c>
      <c r="AA66" s="204">
        <f t="shared" si="73"/>
        <v>0</v>
      </c>
      <c r="AB66" s="204">
        <f t="shared" si="73"/>
        <v>0</v>
      </c>
      <c r="AC66" s="204">
        <f t="shared" si="73"/>
        <v>0</v>
      </c>
      <c r="AD66" s="204">
        <f t="shared" si="73"/>
        <v>0</v>
      </c>
      <c r="AE66" s="204">
        <f t="shared" si="73"/>
        <v>0</v>
      </c>
      <c r="AF66" s="204">
        <f t="shared" si="73"/>
        <v>0</v>
      </c>
      <c r="AG66" s="204">
        <f t="shared" si="73"/>
        <v>0</v>
      </c>
      <c r="AH66" s="204">
        <f t="shared" si="73"/>
        <v>0</v>
      </c>
      <c r="AI66" s="204">
        <f t="shared" si="73"/>
        <v>0</v>
      </c>
      <c r="AJ66" s="204">
        <f t="shared" si="73"/>
        <v>0</v>
      </c>
      <c r="AK66" s="204">
        <f t="shared" si="73"/>
        <v>0</v>
      </c>
      <c r="AL66" s="204">
        <f t="shared" si="73"/>
        <v>0</v>
      </c>
      <c r="AM66" s="204">
        <f t="shared" si="73"/>
        <v>0</v>
      </c>
      <c r="AN66" s="204">
        <f t="shared" si="73"/>
        <v>0</v>
      </c>
      <c r="AO66" s="204">
        <f t="shared" si="73"/>
        <v>0</v>
      </c>
      <c r="AP66" s="204">
        <f t="shared" si="73"/>
        <v>0</v>
      </c>
      <c r="AQ66" s="204">
        <f t="shared" si="73"/>
        <v>0</v>
      </c>
      <c r="AR66" s="204">
        <f t="shared" si="73"/>
        <v>0</v>
      </c>
      <c r="AS66" s="204">
        <f t="shared" si="73"/>
        <v>0</v>
      </c>
      <c r="AT66" s="204">
        <f t="shared" si="73"/>
        <v>0</v>
      </c>
      <c r="AU66" s="204">
        <f t="shared" si="73"/>
        <v>0</v>
      </c>
      <c r="AV66" s="204">
        <f t="shared" si="73"/>
        <v>0</v>
      </c>
      <c r="AW66" s="204">
        <f t="shared" si="73"/>
        <v>0</v>
      </c>
      <c r="AX66" s="204">
        <f t="shared" si="73"/>
        <v>0</v>
      </c>
      <c r="AY66" s="204">
        <f t="shared" si="73"/>
        <v>0</v>
      </c>
      <c r="AZ66" s="204">
        <f t="shared" si="73"/>
        <v>0</v>
      </c>
      <c r="BA66" s="204">
        <f t="shared" si="73"/>
        <v>0</v>
      </c>
      <c r="BB66" s="204">
        <f t="shared" si="73"/>
        <v>0</v>
      </c>
      <c r="BC66" s="204">
        <f t="shared" si="73"/>
        <v>0</v>
      </c>
      <c r="BD66" s="204">
        <f t="shared" si="73"/>
        <v>0</v>
      </c>
      <c r="BE66" s="204">
        <f t="shared" si="73"/>
        <v>0</v>
      </c>
      <c r="BF66" s="204">
        <f t="shared" si="73"/>
        <v>0</v>
      </c>
      <c r="BG66" s="204">
        <f t="shared" si="73"/>
        <v>0</v>
      </c>
      <c r="BH66" s="204">
        <f t="shared" si="73"/>
        <v>0</v>
      </c>
      <c r="BI66" s="204">
        <f t="shared" si="73"/>
        <v>0</v>
      </c>
      <c r="BJ66" s="204">
        <f t="shared" si="73"/>
        <v>0</v>
      </c>
      <c r="BK66" s="204">
        <f t="shared" si="73"/>
        <v>687.7714285714286</v>
      </c>
      <c r="BL66" s="204">
        <f t="shared" si="73"/>
        <v>1604.8000000000002</v>
      </c>
      <c r="BM66" s="204">
        <f t="shared" si="73"/>
        <v>2521.8285714285716</v>
      </c>
      <c r="BN66" s="204">
        <f t="shared" si="73"/>
        <v>3438.8571428571431</v>
      </c>
      <c r="BO66" s="204">
        <f t="shared" si="73"/>
        <v>4355.8857142857141</v>
      </c>
      <c r="BP66" s="204">
        <f t="shared" si="73"/>
        <v>5272.9142857142861</v>
      </c>
      <c r="BQ66" s="204">
        <f t="shared" si="73"/>
        <v>6189.9428571428571</v>
      </c>
      <c r="BR66" s="204">
        <f t="shared" ref="BR66:DA66" si="7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7106.971428571429</v>
      </c>
      <c r="BS66" s="204">
        <f t="shared" si="74"/>
        <v>8024</v>
      </c>
      <c r="BT66" s="204">
        <f t="shared" si="74"/>
        <v>8941.028571428571</v>
      </c>
      <c r="BU66" s="204">
        <f t="shared" si="74"/>
        <v>9858.0571428571438</v>
      </c>
      <c r="BV66" s="204">
        <f t="shared" si="74"/>
        <v>10775.085714285715</v>
      </c>
      <c r="BW66" s="204">
        <f t="shared" si="74"/>
        <v>11692.114285714286</v>
      </c>
      <c r="BX66" s="204">
        <f t="shared" si="74"/>
        <v>12609.142857142857</v>
      </c>
      <c r="BY66" s="204">
        <f t="shared" si="74"/>
        <v>13526.17142857143</v>
      </c>
      <c r="BZ66" s="204">
        <f t="shared" si="74"/>
        <v>14443.2</v>
      </c>
      <c r="CA66" s="204">
        <f t="shared" si="74"/>
        <v>15360.228571428572</v>
      </c>
      <c r="CB66" s="204">
        <f t="shared" si="74"/>
        <v>16277.257142857143</v>
      </c>
      <c r="CC66" s="204">
        <f t="shared" si="74"/>
        <v>17194.285714285714</v>
      </c>
      <c r="CD66" s="204">
        <f t="shared" si="74"/>
        <v>18111.314285714285</v>
      </c>
      <c r="CE66" s="204">
        <f t="shared" si="74"/>
        <v>19028.342857142859</v>
      </c>
      <c r="CF66" s="204">
        <f t="shared" si="74"/>
        <v>19945.37142857143</v>
      </c>
      <c r="CG66" s="204">
        <f t="shared" si="74"/>
        <v>20862.400000000001</v>
      </c>
      <c r="CH66" s="204">
        <f t="shared" si="74"/>
        <v>21779.428571428572</v>
      </c>
      <c r="CI66" s="204">
        <f t="shared" si="74"/>
        <v>22696.457142857143</v>
      </c>
      <c r="CJ66" s="204">
        <f t="shared" si="74"/>
        <v>28623.492063492064</v>
      </c>
      <c r="CK66" s="204">
        <f t="shared" si="74"/>
        <v>36220.529100529107</v>
      </c>
      <c r="CL66" s="204">
        <f t="shared" si="74"/>
        <v>43817.566137566144</v>
      </c>
      <c r="CM66" s="204">
        <f t="shared" si="74"/>
        <v>51414.60317460318</v>
      </c>
      <c r="CN66" s="204">
        <f t="shared" si="74"/>
        <v>59011.640211640217</v>
      </c>
      <c r="CO66" s="204">
        <f t="shared" si="74"/>
        <v>66608.677248677253</v>
      </c>
      <c r="CP66" s="204">
        <f t="shared" si="74"/>
        <v>74205.71428571429</v>
      </c>
      <c r="CQ66" s="204">
        <f t="shared" si="74"/>
        <v>81802.751322751326</v>
      </c>
      <c r="CR66" s="204">
        <f t="shared" si="74"/>
        <v>89399.788359788377</v>
      </c>
      <c r="CS66" s="204">
        <f t="shared" si="74"/>
        <v>96996.825396825414</v>
      </c>
      <c r="CT66" s="204">
        <f t="shared" si="74"/>
        <v>104593.86243386245</v>
      </c>
      <c r="CU66" s="204">
        <f t="shared" si="74"/>
        <v>112190.89947089949</v>
      </c>
      <c r="CV66" s="204">
        <f t="shared" si="74"/>
        <v>119787.93650793652</v>
      </c>
      <c r="CW66" s="204">
        <f t="shared" si="74"/>
        <v>126153.63928571431</v>
      </c>
      <c r="CX66" s="204">
        <f t="shared" si="74"/>
        <v>128825.3392857143</v>
      </c>
      <c r="CY66" s="204">
        <f t="shared" si="74"/>
        <v>131497.0392857143</v>
      </c>
      <c r="CZ66" s="204">
        <f t="shared" si="74"/>
        <v>134168.73928571431</v>
      </c>
      <c r="DA66" s="204">
        <f t="shared" si="74"/>
        <v>136840.4392857143</v>
      </c>
    </row>
    <row r="67" spans="1:105" s="204" customFormat="1">
      <c r="A67" s="204" t="str">
        <f>Income!A81</f>
        <v>Self - employment</v>
      </c>
      <c r="F67" s="204">
        <f t="shared" ref="F67:BQ67" si="7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75"/>
        <v>0</v>
      </c>
      <c r="H67" s="204">
        <f t="shared" si="75"/>
        <v>0</v>
      </c>
      <c r="I67" s="204">
        <f t="shared" si="75"/>
        <v>0</v>
      </c>
      <c r="J67" s="204">
        <f t="shared" si="75"/>
        <v>0</v>
      </c>
      <c r="K67" s="204">
        <f t="shared" si="75"/>
        <v>0</v>
      </c>
      <c r="L67" s="204">
        <f t="shared" si="67"/>
        <v>0</v>
      </c>
      <c r="M67" s="204">
        <f t="shared" si="75"/>
        <v>0</v>
      </c>
      <c r="N67" s="204">
        <f t="shared" si="75"/>
        <v>0</v>
      </c>
      <c r="O67" s="204">
        <f t="shared" si="75"/>
        <v>0</v>
      </c>
      <c r="P67" s="204">
        <f t="shared" si="75"/>
        <v>0</v>
      </c>
      <c r="Q67" s="204">
        <f t="shared" si="75"/>
        <v>0</v>
      </c>
      <c r="R67" s="204">
        <f t="shared" si="75"/>
        <v>0</v>
      </c>
      <c r="S67" s="204">
        <f t="shared" si="75"/>
        <v>0</v>
      </c>
      <c r="T67" s="204">
        <f t="shared" si="75"/>
        <v>0</v>
      </c>
      <c r="U67" s="204">
        <f t="shared" si="75"/>
        <v>0</v>
      </c>
      <c r="V67" s="204">
        <f t="shared" si="75"/>
        <v>0</v>
      </c>
      <c r="W67" s="204">
        <f t="shared" si="75"/>
        <v>0</v>
      </c>
      <c r="X67" s="204">
        <f t="shared" si="75"/>
        <v>0</v>
      </c>
      <c r="Y67" s="204">
        <f t="shared" si="75"/>
        <v>0</v>
      </c>
      <c r="Z67" s="204">
        <f t="shared" si="75"/>
        <v>0</v>
      </c>
      <c r="AA67" s="204">
        <f t="shared" si="75"/>
        <v>0</v>
      </c>
      <c r="AB67" s="204">
        <f t="shared" si="75"/>
        <v>0</v>
      </c>
      <c r="AC67" s="204">
        <f t="shared" si="75"/>
        <v>0</v>
      </c>
      <c r="AD67" s="204">
        <f t="shared" si="75"/>
        <v>0</v>
      </c>
      <c r="AE67" s="204">
        <f t="shared" si="75"/>
        <v>0</v>
      </c>
      <c r="AF67" s="204">
        <f t="shared" si="75"/>
        <v>0</v>
      </c>
      <c r="AG67" s="204">
        <f t="shared" si="75"/>
        <v>0</v>
      </c>
      <c r="AH67" s="204">
        <f t="shared" si="75"/>
        <v>0</v>
      </c>
      <c r="AI67" s="204">
        <f t="shared" si="75"/>
        <v>0</v>
      </c>
      <c r="AJ67" s="204">
        <f t="shared" si="75"/>
        <v>0</v>
      </c>
      <c r="AK67" s="204">
        <f t="shared" si="75"/>
        <v>0</v>
      </c>
      <c r="AL67" s="204">
        <f t="shared" si="75"/>
        <v>0</v>
      </c>
      <c r="AM67" s="204">
        <f t="shared" si="75"/>
        <v>0</v>
      </c>
      <c r="AN67" s="204">
        <f t="shared" si="75"/>
        <v>0</v>
      </c>
      <c r="AO67" s="204">
        <f t="shared" si="75"/>
        <v>0</v>
      </c>
      <c r="AP67" s="204">
        <f t="shared" si="75"/>
        <v>0</v>
      </c>
      <c r="AQ67" s="204">
        <f t="shared" si="75"/>
        <v>0</v>
      </c>
      <c r="AR67" s="204">
        <f t="shared" si="75"/>
        <v>0</v>
      </c>
      <c r="AS67" s="204">
        <f t="shared" si="75"/>
        <v>0</v>
      </c>
      <c r="AT67" s="204">
        <f t="shared" si="75"/>
        <v>0</v>
      </c>
      <c r="AU67" s="204">
        <f t="shared" si="75"/>
        <v>0</v>
      </c>
      <c r="AV67" s="204">
        <f t="shared" si="75"/>
        <v>0</v>
      </c>
      <c r="AW67" s="204">
        <f t="shared" si="75"/>
        <v>0</v>
      </c>
      <c r="AX67" s="204">
        <f t="shared" si="75"/>
        <v>0</v>
      </c>
      <c r="AY67" s="204">
        <f t="shared" si="75"/>
        <v>0</v>
      </c>
      <c r="AZ67" s="204">
        <f t="shared" si="75"/>
        <v>0</v>
      </c>
      <c r="BA67" s="204">
        <f t="shared" si="75"/>
        <v>0</v>
      </c>
      <c r="BB67" s="204">
        <f t="shared" si="75"/>
        <v>0</v>
      </c>
      <c r="BC67" s="204">
        <f t="shared" si="75"/>
        <v>0</v>
      </c>
      <c r="BD67" s="204">
        <f t="shared" si="75"/>
        <v>0</v>
      </c>
      <c r="BE67" s="204">
        <f t="shared" si="75"/>
        <v>0</v>
      </c>
      <c r="BF67" s="204">
        <f t="shared" si="75"/>
        <v>0</v>
      </c>
      <c r="BG67" s="204">
        <f t="shared" si="75"/>
        <v>0</v>
      </c>
      <c r="BH67" s="204">
        <f t="shared" si="75"/>
        <v>0</v>
      </c>
      <c r="BI67" s="204">
        <f t="shared" si="75"/>
        <v>0</v>
      </c>
      <c r="BJ67" s="204">
        <f t="shared" si="75"/>
        <v>0</v>
      </c>
      <c r="BK67" s="204">
        <f t="shared" si="75"/>
        <v>0</v>
      </c>
      <c r="BL67" s="204">
        <f t="shared" si="75"/>
        <v>0</v>
      </c>
      <c r="BM67" s="204">
        <f t="shared" si="75"/>
        <v>0</v>
      </c>
      <c r="BN67" s="204">
        <f t="shared" si="75"/>
        <v>0</v>
      </c>
      <c r="BO67" s="204">
        <f t="shared" si="75"/>
        <v>0</v>
      </c>
      <c r="BP67" s="204">
        <f t="shared" si="75"/>
        <v>0</v>
      </c>
      <c r="BQ67" s="204">
        <f t="shared" si="75"/>
        <v>0</v>
      </c>
      <c r="BR67" s="204">
        <f t="shared" ref="BR67:DA67" si="7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76"/>
        <v>0</v>
      </c>
      <c r="BT67" s="204">
        <f t="shared" si="76"/>
        <v>0</v>
      </c>
      <c r="BU67" s="204">
        <f t="shared" si="76"/>
        <v>0</v>
      </c>
      <c r="BV67" s="204">
        <f t="shared" si="76"/>
        <v>0</v>
      </c>
      <c r="BW67" s="204">
        <f t="shared" si="76"/>
        <v>0</v>
      </c>
      <c r="BX67" s="204">
        <f t="shared" si="76"/>
        <v>0</v>
      </c>
      <c r="BY67" s="204">
        <f t="shared" si="76"/>
        <v>0</v>
      </c>
      <c r="BZ67" s="204">
        <f t="shared" si="76"/>
        <v>0</v>
      </c>
      <c r="CA67" s="204">
        <f t="shared" si="76"/>
        <v>0</v>
      </c>
      <c r="CB67" s="204">
        <f t="shared" si="76"/>
        <v>0</v>
      </c>
      <c r="CC67" s="204">
        <f t="shared" si="76"/>
        <v>0</v>
      </c>
      <c r="CD67" s="204">
        <f t="shared" si="76"/>
        <v>0</v>
      </c>
      <c r="CE67" s="204">
        <f t="shared" si="76"/>
        <v>0</v>
      </c>
      <c r="CF67" s="204">
        <f t="shared" si="76"/>
        <v>0</v>
      </c>
      <c r="CG67" s="204">
        <f t="shared" si="76"/>
        <v>0</v>
      </c>
      <c r="CH67" s="204">
        <f t="shared" si="76"/>
        <v>0</v>
      </c>
      <c r="CI67" s="204">
        <f t="shared" si="76"/>
        <v>0</v>
      </c>
      <c r="CJ67" s="204">
        <f t="shared" si="76"/>
        <v>0</v>
      </c>
      <c r="CK67" s="204">
        <f t="shared" si="76"/>
        <v>0</v>
      </c>
      <c r="CL67" s="204">
        <f t="shared" si="76"/>
        <v>0</v>
      </c>
      <c r="CM67" s="204">
        <f t="shared" si="76"/>
        <v>0</v>
      </c>
      <c r="CN67" s="204">
        <f t="shared" si="76"/>
        <v>0</v>
      </c>
      <c r="CO67" s="204">
        <f t="shared" si="76"/>
        <v>0</v>
      </c>
      <c r="CP67" s="204">
        <f t="shared" si="76"/>
        <v>0</v>
      </c>
      <c r="CQ67" s="204">
        <f t="shared" si="76"/>
        <v>0</v>
      </c>
      <c r="CR67" s="204">
        <f t="shared" si="76"/>
        <v>0</v>
      </c>
      <c r="CS67" s="204">
        <f t="shared" si="76"/>
        <v>0</v>
      </c>
      <c r="CT67" s="204">
        <f t="shared" si="76"/>
        <v>0</v>
      </c>
      <c r="CU67" s="204">
        <f t="shared" si="76"/>
        <v>0</v>
      </c>
      <c r="CV67" s="204">
        <f t="shared" si="76"/>
        <v>0</v>
      </c>
      <c r="CW67" s="204">
        <f t="shared" si="76"/>
        <v>207.38249999999999</v>
      </c>
      <c r="CX67" s="204">
        <f t="shared" si="76"/>
        <v>1036.9124999999999</v>
      </c>
      <c r="CY67" s="204">
        <f t="shared" si="76"/>
        <v>1866.4424999999999</v>
      </c>
      <c r="CZ67" s="204">
        <f t="shared" si="76"/>
        <v>2695.9724999999999</v>
      </c>
      <c r="DA67" s="204">
        <f t="shared" si="7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7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1280</v>
      </c>
      <c r="G68" s="204">
        <f t="shared" si="77"/>
        <v>1280</v>
      </c>
      <c r="H68" s="204">
        <f t="shared" si="77"/>
        <v>1280</v>
      </c>
      <c r="I68" s="204">
        <f t="shared" si="77"/>
        <v>1280</v>
      </c>
      <c r="J68" s="204">
        <f t="shared" si="77"/>
        <v>1280</v>
      </c>
      <c r="K68" s="204">
        <f t="shared" si="77"/>
        <v>1280</v>
      </c>
      <c r="L68" s="204">
        <f t="shared" si="67"/>
        <v>1280</v>
      </c>
      <c r="M68" s="204">
        <f t="shared" si="77"/>
        <v>1280</v>
      </c>
      <c r="N68" s="204">
        <f t="shared" si="77"/>
        <v>1280</v>
      </c>
      <c r="O68" s="204">
        <f t="shared" si="77"/>
        <v>1280</v>
      </c>
      <c r="P68" s="204">
        <f t="shared" si="77"/>
        <v>1280</v>
      </c>
      <c r="Q68" s="204">
        <f t="shared" si="77"/>
        <v>1280</v>
      </c>
      <c r="R68" s="204">
        <f t="shared" si="77"/>
        <v>1280</v>
      </c>
      <c r="S68" s="204">
        <f t="shared" si="77"/>
        <v>1280</v>
      </c>
      <c r="T68" s="204">
        <f t="shared" si="77"/>
        <v>1280</v>
      </c>
      <c r="U68" s="204">
        <f t="shared" si="77"/>
        <v>1280</v>
      </c>
      <c r="V68" s="204">
        <f t="shared" si="77"/>
        <v>1280</v>
      </c>
      <c r="W68" s="204">
        <f t="shared" si="77"/>
        <v>1280</v>
      </c>
      <c r="X68" s="204">
        <f t="shared" si="77"/>
        <v>1280</v>
      </c>
      <c r="Y68" s="204">
        <f t="shared" si="77"/>
        <v>1280</v>
      </c>
      <c r="Z68" s="204">
        <f t="shared" si="77"/>
        <v>1277.6255707762557</v>
      </c>
      <c r="AA68" s="204">
        <f t="shared" si="77"/>
        <v>1268.1278538812785</v>
      </c>
      <c r="AB68" s="204">
        <f t="shared" si="77"/>
        <v>1258.6301369863013</v>
      </c>
      <c r="AC68" s="204">
        <f t="shared" si="77"/>
        <v>1249.1324200913241</v>
      </c>
      <c r="AD68" s="204">
        <f t="shared" si="77"/>
        <v>1239.6347031963471</v>
      </c>
      <c r="AE68" s="204">
        <f t="shared" si="77"/>
        <v>1230.1369863013699</v>
      </c>
      <c r="AF68" s="204">
        <f t="shared" si="77"/>
        <v>1220.6392694063927</v>
      </c>
      <c r="AG68" s="204">
        <f t="shared" si="77"/>
        <v>1211.1415525114155</v>
      </c>
      <c r="AH68" s="204">
        <f t="shared" si="77"/>
        <v>1201.6438356164383</v>
      </c>
      <c r="AI68" s="204">
        <f t="shared" si="77"/>
        <v>1192.1461187214611</v>
      </c>
      <c r="AJ68" s="204">
        <f t="shared" si="77"/>
        <v>1182.6484018264841</v>
      </c>
      <c r="AK68" s="204">
        <f t="shared" si="77"/>
        <v>1173.1506849315069</v>
      </c>
      <c r="AL68" s="204">
        <f t="shared" si="77"/>
        <v>1163.6529680365297</v>
      </c>
      <c r="AM68" s="204">
        <f t="shared" si="77"/>
        <v>1154.1552511415525</v>
      </c>
      <c r="AN68" s="204">
        <f t="shared" si="77"/>
        <v>1144.6575342465753</v>
      </c>
      <c r="AO68" s="204">
        <f t="shared" si="77"/>
        <v>1135.1598173515981</v>
      </c>
      <c r="AP68" s="204">
        <f t="shared" si="77"/>
        <v>1125.6621004566209</v>
      </c>
      <c r="AQ68" s="204">
        <f t="shared" si="77"/>
        <v>1116.1643835616437</v>
      </c>
      <c r="AR68" s="204">
        <f t="shared" si="77"/>
        <v>1106.6666666666667</v>
      </c>
      <c r="AS68" s="204">
        <f t="shared" si="77"/>
        <v>1097.1689497716895</v>
      </c>
      <c r="AT68" s="204">
        <f t="shared" si="77"/>
        <v>1087.6712328767123</v>
      </c>
      <c r="AU68" s="204">
        <f t="shared" si="77"/>
        <v>1078.1735159817351</v>
      </c>
      <c r="AV68" s="204">
        <f t="shared" si="77"/>
        <v>1068.6757990867579</v>
      </c>
      <c r="AW68" s="204">
        <f t="shared" si="77"/>
        <v>1059.178082191781</v>
      </c>
      <c r="AX68" s="204">
        <f t="shared" si="77"/>
        <v>1049.6803652968038</v>
      </c>
      <c r="AY68" s="204">
        <f t="shared" si="77"/>
        <v>1040.1826484018266</v>
      </c>
      <c r="AZ68" s="204">
        <f t="shared" si="77"/>
        <v>1030.6849315068494</v>
      </c>
      <c r="BA68" s="204">
        <f t="shared" si="77"/>
        <v>1021.1872146118722</v>
      </c>
      <c r="BB68" s="204">
        <f t="shared" si="77"/>
        <v>1011.6894977168949</v>
      </c>
      <c r="BC68" s="204">
        <f t="shared" si="77"/>
        <v>1002.1917808219177</v>
      </c>
      <c r="BD68" s="204">
        <f t="shared" si="77"/>
        <v>992.69406392694066</v>
      </c>
      <c r="BE68" s="204">
        <f t="shared" si="77"/>
        <v>983.19634703196357</v>
      </c>
      <c r="BF68" s="204">
        <f t="shared" si="77"/>
        <v>973.69863013698637</v>
      </c>
      <c r="BG68" s="204">
        <f t="shared" si="77"/>
        <v>964.20091324200916</v>
      </c>
      <c r="BH68" s="204">
        <f t="shared" si="77"/>
        <v>954.70319634703196</v>
      </c>
      <c r="BI68" s="204">
        <f t="shared" si="77"/>
        <v>945.20547945205476</v>
      </c>
      <c r="BJ68" s="204">
        <f t="shared" si="77"/>
        <v>935.70776255707767</v>
      </c>
      <c r="BK68" s="204">
        <f t="shared" si="77"/>
        <v>905.33333333333337</v>
      </c>
      <c r="BL68" s="204">
        <f t="shared" si="77"/>
        <v>868</v>
      </c>
      <c r="BM68" s="204">
        <f t="shared" si="77"/>
        <v>830.66666666666674</v>
      </c>
      <c r="BN68" s="204">
        <f t="shared" si="77"/>
        <v>793.33333333333337</v>
      </c>
      <c r="BO68" s="204">
        <f t="shared" si="77"/>
        <v>756</v>
      </c>
      <c r="BP68" s="204">
        <f t="shared" si="77"/>
        <v>718.66666666666674</v>
      </c>
      <c r="BQ68" s="204">
        <f t="shared" si="77"/>
        <v>681.33333333333337</v>
      </c>
      <c r="BR68" s="204">
        <f t="shared" ref="BR68:DA68" si="7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644</v>
      </c>
      <c r="BS68" s="204">
        <f t="shared" si="78"/>
        <v>606.66666666666674</v>
      </c>
      <c r="BT68" s="204">
        <f t="shared" si="78"/>
        <v>569.33333333333337</v>
      </c>
      <c r="BU68" s="204">
        <f t="shared" si="78"/>
        <v>532</v>
      </c>
      <c r="BV68" s="204">
        <f t="shared" si="78"/>
        <v>494.66666666666669</v>
      </c>
      <c r="BW68" s="204">
        <f t="shared" si="78"/>
        <v>457.33333333333331</v>
      </c>
      <c r="BX68" s="204">
        <f t="shared" si="78"/>
        <v>420</v>
      </c>
      <c r="BY68" s="204">
        <f t="shared" si="78"/>
        <v>382.66666666666663</v>
      </c>
      <c r="BZ68" s="204">
        <f t="shared" si="78"/>
        <v>345.33333333333337</v>
      </c>
      <c r="CA68" s="204">
        <f t="shared" si="78"/>
        <v>308</v>
      </c>
      <c r="CB68" s="204">
        <f t="shared" si="78"/>
        <v>270.66666666666663</v>
      </c>
      <c r="CC68" s="204">
        <f t="shared" si="78"/>
        <v>233.33333333333337</v>
      </c>
      <c r="CD68" s="204">
        <f t="shared" si="78"/>
        <v>196</v>
      </c>
      <c r="CE68" s="204">
        <f t="shared" si="78"/>
        <v>158.66666666666663</v>
      </c>
      <c r="CF68" s="204">
        <f t="shared" si="78"/>
        <v>121.33333333333337</v>
      </c>
      <c r="CG68" s="204">
        <f t="shared" si="78"/>
        <v>84</v>
      </c>
      <c r="CH68" s="204">
        <f t="shared" si="78"/>
        <v>46.666666666666629</v>
      </c>
      <c r="CI68" s="204">
        <f t="shared" si="78"/>
        <v>9.3333333333332575</v>
      </c>
      <c r="CJ68" s="204">
        <f t="shared" si="78"/>
        <v>2752.3809523809523</v>
      </c>
      <c r="CK68" s="204">
        <f t="shared" si="78"/>
        <v>6422.2222222222226</v>
      </c>
      <c r="CL68" s="204">
        <f t="shared" si="78"/>
        <v>10092.063492063493</v>
      </c>
      <c r="CM68" s="204">
        <f t="shared" si="78"/>
        <v>13761.904761904761</v>
      </c>
      <c r="CN68" s="204">
        <f t="shared" si="78"/>
        <v>17431.746031746032</v>
      </c>
      <c r="CO68" s="204">
        <f t="shared" si="78"/>
        <v>21101.5873015873</v>
      </c>
      <c r="CP68" s="204">
        <f t="shared" si="78"/>
        <v>24771.428571428572</v>
      </c>
      <c r="CQ68" s="204">
        <f t="shared" si="78"/>
        <v>28441.269841269841</v>
      </c>
      <c r="CR68" s="204">
        <f t="shared" si="78"/>
        <v>32111.111111111113</v>
      </c>
      <c r="CS68" s="204">
        <f t="shared" si="78"/>
        <v>35780.952380952382</v>
      </c>
      <c r="CT68" s="204">
        <f t="shared" si="78"/>
        <v>39450.793650793654</v>
      </c>
      <c r="CU68" s="204">
        <f t="shared" si="78"/>
        <v>43120.634920634919</v>
      </c>
      <c r="CV68" s="204">
        <f t="shared" si="78"/>
        <v>46790.476190476191</v>
      </c>
      <c r="CW68" s="204">
        <f t="shared" si="78"/>
        <v>51093.732142857145</v>
      </c>
      <c r="CX68" s="204">
        <f t="shared" si="78"/>
        <v>57297.232142857145</v>
      </c>
      <c r="CY68" s="204">
        <f t="shared" si="78"/>
        <v>63500.732142857145</v>
      </c>
      <c r="CZ68" s="204">
        <f t="shared" si="78"/>
        <v>69704.232142857145</v>
      </c>
      <c r="DA68" s="204">
        <f t="shared" si="78"/>
        <v>75907.732142857145</v>
      </c>
    </row>
    <row r="69" spans="1:105" s="204" customFormat="1">
      <c r="A69" s="204" t="str">
        <f>Income!A83</f>
        <v>Food transfer - official</v>
      </c>
      <c r="F69" s="204">
        <f t="shared" ref="F69:BQ70" si="7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2066.4008161399674</v>
      </c>
      <c r="G69" s="204">
        <f t="shared" si="79"/>
        <v>2066.4008161399674</v>
      </c>
      <c r="H69" s="204">
        <f t="shared" si="79"/>
        <v>2066.4008161399674</v>
      </c>
      <c r="I69" s="204">
        <f t="shared" si="79"/>
        <v>2066.4008161399674</v>
      </c>
      <c r="J69" s="204">
        <f t="shared" si="79"/>
        <v>2066.4008161399674</v>
      </c>
      <c r="K69" s="204">
        <f t="shared" si="79"/>
        <v>2066.4008161399674</v>
      </c>
      <c r="L69" s="204">
        <f t="shared" si="67"/>
        <v>2066.4008161399674</v>
      </c>
      <c r="M69" s="204">
        <f t="shared" si="79"/>
        <v>2066.4008161399674</v>
      </c>
      <c r="N69" s="204">
        <f t="shared" si="79"/>
        <v>2066.4008161399674</v>
      </c>
      <c r="O69" s="204">
        <f t="shared" si="79"/>
        <v>2066.4008161399674</v>
      </c>
      <c r="P69" s="204">
        <f t="shared" si="79"/>
        <v>2066.4008161399674</v>
      </c>
      <c r="Q69" s="204">
        <f t="shared" si="79"/>
        <v>2066.4008161399674</v>
      </c>
      <c r="R69" s="204">
        <f t="shared" si="79"/>
        <v>2066.4008161399674</v>
      </c>
      <c r="S69" s="204">
        <f t="shared" si="79"/>
        <v>2066.4008161399674</v>
      </c>
      <c r="T69" s="204">
        <f t="shared" si="79"/>
        <v>2066.4008161399674</v>
      </c>
      <c r="U69" s="204">
        <f t="shared" si="79"/>
        <v>2066.4008161399674</v>
      </c>
      <c r="V69" s="204">
        <f t="shared" si="79"/>
        <v>2066.4008161399674</v>
      </c>
      <c r="W69" s="204">
        <f t="shared" si="79"/>
        <v>2066.4008161399674</v>
      </c>
      <c r="X69" s="204">
        <f t="shared" si="79"/>
        <v>2066.4008161399674</v>
      </c>
      <c r="Y69" s="204">
        <f t="shared" si="79"/>
        <v>2066.4008161399674</v>
      </c>
      <c r="Z69" s="204">
        <f t="shared" si="79"/>
        <v>2066.6789793738103</v>
      </c>
      <c r="AA69" s="204">
        <f t="shared" si="79"/>
        <v>2067.7916323091818</v>
      </c>
      <c r="AB69" s="204">
        <f t="shared" si="79"/>
        <v>2068.9042852445532</v>
      </c>
      <c r="AC69" s="204">
        <f t="shared" si="79"/>
        <v>2070.0169381799246</v>
      </c>
      <c r="AD69" s="204">
        <f t="shared" si="79"/>
        <v>2071.1295911152961</v>
      </c>
      <c r="AE69" s="204">
        <f t="shared" si="79"/>
        <v>2072.242244050668</v>
      </c>
      <c r="AF69" s="204">
        <f t="shared" si="79"/>
        <v>2073.3548969860394</v>
      </c>
      <c r="AG69" s="204">
        <f t="shared" si="79"/>
        <v>2074.4675499214109</v>
      </c>
      <c r="AH69" s="204">
        <f t="shared" si="79"/>
        <v>2075.5802028567823</v>
      </c>
      <c r="AI69" s="204">
        <f t="shared" si="79"/>
        <v>2076.6928557921538</v>
      </c>
      <c r="AJ69" s="204">
        <f t="shared" si="79"/>
        <v>2077.8055087275252</v>
      </c>
      <c r="AK69" s="204">
        <f t="shared" si="79"/>
        <v>2078.9181616628966</v>
      </c>
      <c r="AL69" s="204">
        <f t="shared" si="79"/>
        <v>2080.0308145982681</v>
      </c>
      <c r="AM69" s="204">
        <f t="shared" si="79"/>
        <v>2081.1434675336395</v>
      </c>
      <c r="AN69" s="204">
        <f t="shared" si="79"/>
        <v>2082.2561204690114</v>
      </c>
      <c r="AO69" s="204">
        <f t="shared" si="79"/>
        <v>2083.3687734043829</v>
      </c>
      <c r="AP69" s="204">
        <f t="shared" si="79"/>
        <v>2084.4814263397543</v>
      </c>
      <c r="AQ69" s="204">
        <f t="shared" si="79"/>
        <v>2085.5940792751258</v>
      </c>
      <c r="AR69" s="204">
        <f t="shared" si="79"/>
        <v>2086.7067322104972</v>
      </c>
      <c r="AS69" s="204">
        <f t="shared" si="79"/>
        <v>2087.8193851458686</v>
      </c>
      <c r="AT69" s="204">
        <f t="shared" si="79"/>
        <v>2088.9320380812401</v>
      </c>
      <c r="AU69" s="204">
        <f t="shared" si="79"/>
        <v>2090.0446910166115</v>
      </c>
      <c r="AV69" s="204">
        <f t="shared" si="79"/>
        <v>2091.157343951983</v>
      </c>
      <c r="AW69" s="204">
        <f t="shared" si="79"/>
        <v>2092.2699968873549</v>
      </c>
      <c r="AX69" s="204">
        <f t="shared" si="79"/>
        <v>2093.3826498227263</v>
      </c>
      <c r="AY69" s="204">
        <f t="shared" si="79"/>
        <v>2094.4953027580978</v>
      </c>
      <c r="AZ69" s="204">
        <f t="shared" si="79"/>
        <v>2095.6079556934692</v>
      </c>
      <c r="BA69" s="204">
        <f t="shared" si="79"/>
        <v>2096.7206086288406</v>
      </c>
      <c r="BB69" s="204">
        <f t="shared" si="79"/>
        <v>2097.8332615642121</v>
      </c>
      <c r="BC69" s="204">
        <f t="shared" si="79"/>
        <v>2098.9459144995835</v>
      </c>
      <c r="BD69" s="204">
        <f t="shared" si="79"/>
        <v>2100.058567434955</v>
      </c>
      <c r="BE69" s="204">
        <f t="shared" si="79"/>
        <v>2101.1712203703264</v>
      </c>
      <c r="BF69" s="204">
        <f t="shared" si="79"/>
        <v>2102.2838733056983</v>
      </c>
      <c r="BG69" s="204">
        <f t="shared" si="79"/>
        <v>2103.3965262410698</v>
      </c>
      <c r="BH69" s="204">
        <f t="shared" si="79"/>
        <v>2104.5091791764412</v>
      </c>
      <c r="BI69" s="204">
        <f t="shared" si="79"/>
        <v>2105.6218321118126</v>
      </c>
      <c r="BJ69" s="204">
        <f t="shared" si="79"/>
        <v>2106.7344850471841</v>
      </c>
      <c r="BK69" s="204">
        <f t="shared" si="79"/>
        <v>2100.058389944244</v>
      </c>
      <c r="BL69" s="204">
        <f t="shared" si="79"/>
        <v>2090.7860454952001</v>
      </c>
      <c r="BM69" s="204">
        <f t="shared" si="79"/>
        <v>2081.5137010461563</v>
      </c>
      <c r="BN69" s="204">
        <f t="shared" si="79"/>
        <v>2072.2413565971124</v>
      </c>
      <c r="BO69" s="204">
        <f t="shared" si="79"/>
        <v>2062.9690121480685</v>
      </c>
      <c r="BP69" s="204">
        <f t="shared" si="79"/>
        <v>2053.6966676990246</v>
      </c>
      <c r="BQ69" s="204">
        <f t="shared" si="79"/>
        <v>2044.4243232499805</v>
      </c>
      <c r="BR69" s="204">
        <f t="shared" ref="BR69:DA69" si="8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2035.1519788009366</v>
      </c>
      <c r="BS69" s="204">
        <f t="shared" si="80"/>
        <v>2025.8796343518927</v>
      </c>
      <c r="BT69" s="204">
        <f t="shared" si="80"/>
        <v>2016.6072899028486</v>
      </c>
      <c r="BU69" s="204">
        <f t="shared" si="80"/>
        <v>2007.3349454538047</v>
      </c>
      <c r="BV69" s="204">
        <f t="shared" si="80"/>
        <v>1998.0626010047608</v>
      </c>
      <c r="BW69" s="204">
        <f t="shared" si="80"/>
        <v>1988.790256555717</v>
      </c>
      <c r="BX69" s="204">
        <f t="shared" si="80"/>
        <v>1979.5179121066731</v>
      </c>
      <c r="BY69" s="204">
        <f t="shared" si="80"/>
        <v>1970.2455676576292</v>
      </c>
      <c r="BZ69" s="204">
        <f t="shared" si="80"/>
        <v>1960.9732232085853</v>
      </c>
      <c r="CA69" s="204">
        <f t="shared" si="80"/>
        <v>1951.7008787595412</v>
      </c>
      <c r="CB69" s="204">
        <f t="shared" si="80"/>
        <v>1942.4285343104973</v>
      </c>
      <c r="CC69" s="204">
        <f t="shared" si="80"/>
        <v>1933.1561898614534</v>
      </c>
      <c r="CD69" s="204">
        <f t="shared" si="80"/>
        <v>1923.8838454124095</v>
      </c>
      <c r="CE69" s="204">
        <f t="shared" si="80"/>
        <v>1914.6115009633656</v>
      </c>
      <c r="CF69" s="204">
        <f t="shared" si="80"/>
        <v>1905.3391565143218</v>
      </c>
      <c r="CG69" s="204">
        <f t="shared" si="80"/>
        <v>1896.0668120652776</v>
      </c>
      <c r="CH69" s="204">
        <f t="shared" si="80"/>
        <v>1886.7944676162338</v>
      </c>
      <c r="CI69" s="204">
        <f t="shared" si="80"/>
        <v>1877.5221231671899</v>
      </c>
      <c r="CJ69" s="204">
        <f t="shared" si="80"/>
        <v>1789.2643365667432</v>
      </c>
      <c r="CK69" s="204">
        <f t="shared" si="80"/>
        <v>1674.678069249162</v>
      </c>
      <c r="CL69" s="204">
        <f t="shared" si="80"/>
        <v>1560.0918019315809</v>
      </c>
      <c r="CM69" s="204">
        <f t="shared" si="80"/>
        <v>1445.5055346139998</v>
      </c>
      <c r="CN69" s="204">
        <f t="shared" si="80"/>
        <v>1330.9192672964186</v>
      </c>
      <c r="CO69" s="204">
        <f t="shared" si="80"/>
        <v>1216.3329999788377</v>
      </c>
      <c r="CP69" s="204">
        <f t="shared" si="80"/>
        <v>1101.7467326612566</v>
      </c>
      <c r="CQ69" s="204">
        <f t="shared" si="80"/>
        <v>987.16046534367558</v>
      </c>
      <c r="CR69" s="204">
        <f t="shared" si="80"/>
        <v>872.57419802609445</v>
      </c>
      <c r="CS69" s="204">
        <f t="shared" si="80"/>
        <v>757.98793070851343</v>
      </c>
      <c r="CT69" s="204">
        <f t="shared" si="80"/>
        <v>643.4016633909323</v>
      </c>
      <c r="CU69" s="204">
        <f t="shared" si="80"/>
        <v>528.81539607335117</v>
      </c>
      <c r="CV69" s="204">
        <f t="shared" si="80"/>
        <v>414.22912875577026</v>
      </c>
      <c r="CW69" s="204">
        <f t="shared" si="80"/>
        <v>331.97192826758425</v>
      </c>
      <c r="CX69" s="204">
        <f t="shared" si="80"/>
        <v>346.70192826758426</v>
      </c>
      <c r="CY69" s="204">
        <f t="shared" si="80"/>
        <v>361.43192826758423</v>
      </c>
      <c r="CZ69" s="204">
        <f t="shared" si="80"/>
        <v>376.16192826758424</v>
      </c>
      <c r="DA69" s="204">
        <f t="shared" si="80"/>
        <v>390.89192826758426</v>
      </c>
    </row>
    <row r="70" spans="1:105" s="204" customFormat="1">
      <c r="A70" s="204" t="str">
        <f>Income!A85</f>
        <v>Cash transfer - official</v>
      </c>
      <c r="F70" s="204">
        <f t="shared" si="79"/>
        <v>19168</v>
      </c>
      <c r="G70" s="204">
        <f t="shared" si="79"/>
        <v>19168</v>
      </c>
      <c r="H70" s="204">
        <f t="shared" si="79"/>
        <v>19168</v>
      </c>
      <c r="I70" s="204">
        <f t="shared" si="79"/>
        <v>19168</v>
      </c>
      <c r="J70" s="204">
        <f t="shared" si="79"/>
        <v>19168</v>
      </c>
      <c r="K70" s="204">
        <f t="shared" si="79"/>
        <v>19168</v>
      </c>
      <c r="L70" s="204">
        <f t="shared" si="79"/>
        <v>19168</v>
      </c>
      <c r="M70" s="204">
        <f t="shared" si="79"/>
        <v>19168</v>
      </c>
      <c r="N70" s="204">
        <f t="shared" si="79"/>
        <v>19168</v>
      </c>
      <c r="O70" s="204">
        <f t="shared" si="79"/>
        <v>19168</v>
      </c>
      <c r="P70" s="204">
        <f t="shared" si="79"/>
        <v>19168</v>
      </c>
      <c r="Q70" s="204">
        <f t="shared" si="79"/>
        <v>19168</v>
      </c>
      <c r="R70" s="204">
        <f t="shared" si="79"/>
        <v>19168</v>
      </c>
      <c r="S70" s="204">
        <f t="shared" si="79"/>
        <v>19168</v>
      </c>
      <c r="T70" s="204">
        <f t="shared" si="79"/>
        <v>19168</v>
      </c>
      <c r="U70" s="204">
        <f t="shared" si="79"/>
        <v>19168</v>
      </c>
      <c r="V70" s="204">
        <f t="shared" si="79"/>
        <v>19168</v>
      </c>
      <c r="W70" s="204">
        <f t="shared" si="79"/>
        <v>19168</v>
      </c>
      <c r="X70" s="204">
        <f t="shared" si="79"/>
        <v>19168</v>
      </c>
      <c r="Y70" s="204">
        <f t="shared" si="79"/>
        <v>19168</v>
      </c>
      <c r="Z70" s="204">
        <f t="shared" si="79"/>
        <v>19210.780821917808</v>
      </c>
      <c r="AA70" s="204">
        <f t="shared" si="79"/>
        <v>19381.904109589042</v>
      </c>
      <c r="AB70" s="204">
        <f t="shared" si="79"/>
        <v>19553.027397260274</v>
      </c>
      <c r="AC70" s="204">
        <f t="shared" si="79"/>
        <v>19724.150684931508</v>
      </c>
      <c r="AD70" s="204">
        <f t="shared" si="79"/>
        <v>19895.273972602739</v>
      </c>
      <c r="AE70" s="204">
        <f t="shared" si="79"/>
        <v>20066.397260273974</v>
      </c>
      <c r="AF70" s="204">
        <f t="shared" si="79"/>
        <v>20237.520547945205</v>
      </c>
      <c r="AG70" s="204">
        <f t="shared" si="79"/>
        <v>20408.64383561644</v>
      </c>
      <c r="AH70" s="204">
        <f t="shared" si="79"/>
        <v>20579.767123287671</v>
      </c>
      <c r="AI70" s="204">
        <f t="shared" si="79"/>
        <v>20750.890410958906</v>
      </c>
      <c r="AJ70" s="204">
        <f t="shared" si="79"/>
        <v>20922.013698630137</v>
      </c>
      <c r="AK70" s="204">
        <f t="shared" si="79"/>
        <v>21093.136986301372</v>
      </c>
      <c r="AL70" s="204">
        <f t="shared" si="79"/>
        <v>21264.260273972603</v>
      </c>
      <c r="AM70" s="204">
        <f t="shared" si="79"/>
        <v>21435.383561643837</v>
      </c>
      <c r="AN70" s="204">
        <f t="shared" si="79"/>
        <v>21606.506849315068</v>
      </c>
      <c r="AO70" s="204">
        <f t="shared" si="79"/>
        <v>21777.630136986299</v>
      </c>
      <c r="AP70" s="204">
        <f t="shared" si="79"/>
        <v>21948.753424657534</v>
      </c>
      <c r="AQ70" s="204">
        <f t="shared" si="79"/>
        <v>22119.876712328769</v>
      </c>
      <c r="AR70" s="204">
        <f t="shared" si="79"/>
        <v>22291</v>
      </c>
      <c r="AS70" s="204">
        <f t="shared" si="79"/>
        <v>22462.123287671231</v>
      </c>
      <c r="AT70" s="204">
        <f t="shared" si="79"/>
        <v>22633.246575342466</v>
      </c>
      <c r="AU70" s="204">
        <f t="shared" si="79"/>
        <v>22804.369863013701</v>
      </c>
      <c r="AV70" s="204">
        <f t="shared" si="79"/>
        <v>22975.493150684932</v>
      </c>
      <c r="AW70" s="204">
        <f t="shared" si="79"/>
        <v>23146.616438356163</v>
      </c>
      <c r="AX70" s="204">
        <f t="shared" si="79"/>
        <v>23317.739726027397</v>
      </c>
      <c r="AY70" s="204">
        <f t="shared" si="79"/>
        <v>23488.863013698632</v>
      </c>
      <c r="AZ70" s="204">
        <f t="shared" si="79"/>
        <v>23659.986301369863</v>
      </c>
      <c r="BA70" s="204">
        <f t="shared" si="79"/>
        <v>23831.109589041094</v>
      </c>
      <c r="BB70" s="204">
        <f t="shared" si="79"/>
        <v>24002.232876712329</v>
      </c>
      <c r="BC70" s="204">
        <f t="shared" si="79"/>
        <v>24173.356164383564</v>
      </c>
      <c r="BD70" s="204">
        <f t="shared" si="79"/>
        <v>24344.479452054795</v>
      </c>
      <c r="BE70" s="204">
        <f t="shared" si="79"/>
        <v>24515.602739726026</v>
      </c>
      <c r="BF70" s="204">
        <f t="shared" si="79"/>
        <v>24686.726027397261</v>
      </c>
      <c r="BG70" s="204">
        <f t="shared" si="79"/>
        <v>24857.849315068492</v>
      </c>
      <c r="BH70" s="204">
        <f t="shared" si="79"/>
        <v>25028.972602739726</v>
      </c>
      <c r="BI70" s="204">
        <f t="shared" si="79"/>
        <v>25200.095890410958</v>
      </c>
      <c r="BJ70" s="204">
        <f t="shared" si="79"/>
        <v>25371.219178082192</v>
      </c>
      <c r="BK70" s="204">
        <f t="shared" si="79"/>
        <v>24879.374285714286</v>
      </c>
      <c r="BL70" s="204">
        <f t="shared" si="79"/>
        <v>24166.54</v>
      </c>
      <c r="BM70" s="204">
        <f t="shared" si="79"/>
        <v>23453.705714285716</v>
      </c>
      <c r="BN70" s="204">
        <f t="shared" si="79"/>
        <v>22740.871428571427</v>
      </c>
      <c r="BO70" s="204">
        <f t="shared" si="79"/>
        <v>22028.037142857142</v>
      </c>
      <c r="BP70" s="204">
        <f t="shared" si="79"/>
        <v>21315.202857142856</v>
      </c>
      <c r="BQ70" s="204">
        <f t="shared" si="79"/>
        <v>20602.368571428571</v>
      </c>
      <c r="BR70" s="204">
        <f t="shared" ref="BR70:DA70" si="8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19889.534285714286</v>
      </c>
      <c r="BS70" s="204">
        <f t="shared" si="81"/>
        <v>19176.7</v>
      </c>
      <c r="BT70" s="204">
        <f t="shared" si="81"/>
        <v>18463.865714285712</v>
      </c>
      <c r="BU70" s="204">
        <f t="shared" si="81"/>
        <v>17751.031428571427</v>
      </c>
      <c r="BV70" s="204">
        <f t="shared" si="81"/>
        <v>17038.197142857141</v>
      </c>
      <c r="BW70" s="204">
        <f t="shared" si="81"/>
        <v>16325.362857142856</v>
      </c>
      <c r="BX70" s="204">
        <f t="shared" si="81"/>
        <v>15612.528571428571</v>
      </c>
      <c r="BY70" s="204">
        <f t="shared" si="81"/>
        <v>14899.694285714284</v>
      </c>
      <c r="BZ70" s="204">
        <f t="shared" si="81"/>
        <v>14186.859999999999</v>
      </c>
      <c r="CA70" s="204">
        <f t="shared" si="81"/>
        <v>13474.025714285714</v>
      </c>
      <c r="CB70" s="204">
        <f t="shared" si="81"/>
        <v>12761.191428571427</v>
      </c>
      <c r="CC70" s="204">
        <f t="shared" si="81"/>
        <v>12048.357142857141</v>
      </c>
      <c r="CD70" s="204">
        <f t="shared" si="81"/>
        <v>11335.522857142856</v>
      </c>
      <c r="CE70" s="204">
        <f t="shared" si="81"/>
        <v>10622.688571428571</v>
      </c>
      <c r="CF70" s="204">
        <f t="shared" si="81"/>
        <v>9909.8542857142838</v>
      </c>
      <c r="CG70" s="204">
        <f t="shared" si="81"/>
        <v>9197.0199999999986</v>
      </c>
      <c r="CH70" s="204">
        <f t="shared" si="81"/>
        <v>8484.1857142857116</v>
      </c>
      <c r="CI70" s="204">
        <f t="shared" si="81"/>
        <v>7771.3514285714264</v>
      </c>
      <c r="CJ70" s="204">
        <f t="shared" si="81"/>
        <v>7679.873015873015</v>
      </c>
      <c r="CK70" s="204">
        <f t="shared" si="81"/>
        <v>7795.5132275132264</v>
      </c>
      <c r="CL70" s="204">
        <f t="shared" si="81"/>
        <v>7911.1534391534378</v>
      </c>
      <c r="CM70" s="204">
        <f t="shared" si="81"/>
        <v>8026.7936507936502</v>
      </c>
      <c r="CN70" s="204">
        <f t="shared" si="81"/>
        <v>8142.4338624338616</v>
      </c>
      <c r="CO70" s="204">
        <f t="shared" si="81"/>
        <v>8258.074074074073</v>
      </c>
      <c r="CP70" s="204">
        <f t="shared" si="81"/>
        <v>8373.7142857142844</v>
      </c>
      <c r="CQ70" s="204">
        <f t="shared" si="81"/>
        <v>8489.3544973544958</v>
      </c>
      <c r="CR70" s="204">
        <f t="shared" si="81"/>
        <v>8604.9947089947091</v>
      </c>
      <c r="CS70" s="204">
        <f t="shared" si="81"/>
        <v>8720.6349206349205</v>
      </c>
      <c r="CT70" s="204">
        <f t="shared" si="81"/>
        <v>8836.2751322751319</v>
      </c>
      <c r="CU70" s="204">
        <f t="shared" si="81"/>
        <v>8951.9153439153433</v>
      </c>
      <c r="CV70" s="204">
        <f t="shared" si="81"/>
        <v>9067.5555555555547</v>
      </c>
      <c r="CW70" s="204">
        <f t="shared" si="81"/>
        <v>8872.3282142857133</v>
      </c>
      <c r="CX70" s="204">
        <f t="shared" si="81"/>
        <v>7744.4982142857134</v>
      </c>
      <c r="CY70" s="204">
        <f t="shared" si="81"/>
        <v>6616.6682142857135</v>
      </c>
      <c r="CZ70" s="204">
        <f t="shared" si="81"/>
        <v>5488.8382142857135</v>
      </c>
      <c r="DA70" s="204">
        <f t="shared" si="81"/>
        <v>4361.0082142857136</v>
      </c>
    </row>
    <row r="71" spans="1:105" s="204" customFormat="1">
      <c r="A71" s="204" t="str">
        <f>Income!A86</f>
        <v>Cash transfer - gifts</v>
      </c>
      <c r="F71" s="204">
        <f t="shared" ref="F71:BQ71" si="8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82"/>
        <v>0</v>
      </c>
      <c r="H71" s="204">
        <f t="shared" si="82"/>
        <v>0</v>
      </c>
      <c r="I71" s="204">
        <f t="shared" si="82"/>
        <v>0</v>
      </c>
      <c r="J71" s="204">
        <f t="shared" si="82"/>
        <v>0</v>
      </c>
      <c r="K71" s="204">
        <f t="shared" si="8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82"/>
        <v>0</v>
      </c>
      <c r="N71" s="204">
        <f t="shared" si="82"/>
        <v>0</v>
      </c>
      <c r="O71" s="204">
        <f t="shared" si="82"/>
        <v>0</v>
      </c>
      <c r="P71" s="204">
        <f t="shared" si="82"/>
        <v>0</v>
      </c>
      <c r="Q71" s="204">
        <f t="shared" si="82"/>
        <v>0</v>
      </c>
      <c r="R71" s="204">
        <f t="shared" si="82"/>
        <v>0</v>
      </c>
      <c r="S71" s="204">
        <f t="shared" si="82"/>
        <v>0</v>
      </c>
      <c r="T71" s="204">
        <f t="shared" si="82"/>
        <v>0</v>
      </c>
      <c r="U71" s="204">
        <f t="shared" si="82"/>
        <v>0</v>
      </c>
      <c r="V71" s="204">
        <f t="shared" si="82"/>
        <v>0</v>
      </c>
      <c r="W71" s="204">
        <f t="shared" si="82"/>
        <v>0</v>
      </c>
      <c r="X71" s="204">
        <f t="shared" si="82"/>
        <v>0</v>
      </c>
      <c r="Y71" s="204">
        <f t="shared" si="82"/>
        <v>0</v>
      </c>
      <c r="Z71" s="204">
        <f t="shared" si="82"/>
        <v>1.9406392694063925</v>
      </c>
      <c r="AA71" s="204">
        <f t="shared" si="82"/>
        <v>9.7031963470319624</v>
      </c>
      <c r="AB71" s="204">
        <f t="shared" si="82"/>
        <v>17.465753424657532</v>
      </c>
      <c r="AC71" s="204">
        <f t="shared" si="82"/>
        <v>25.228310502283104</v>
      </c>
      <c r="AD71" s="204">
        <f t="shared" si="82"/>
        <v>32.990867579908674</v>
      </c>
      <c r="AE71" s="204">
        <f t="shared" si="82"/>
        <v>40.753424657534246</v>
      </c>
      <c r="AF71" s="204">
        <f t="shared" si="82"/>
        <v>48.515981735159812</v>
      </c>
      <c r="AG71" s="204">
        <f t="shared" si="82"/>
        <v>56.278538812785385</v>
      </c>
      <c r="AH71" s="204">
        <f t="shared" si="82"/>
        <v>64.041095890410958</v>
      </c>
      <c r="AI71" s="204">
        <f t="shared" si="82"/>
        <v>71.803652968036531</v>
      </c>
      <c r="AJ71" s="204">
        <f t="shared" si="82"/>
        <v>79.566210045662089</v>
      </c>
      <c r="AK71" s="204">
        <f t="shared" si="82"/>
        <v>87.328767123287662</v>
      </c>
      <c r="AL71" s="204">
        <f t="shared" si="82"/>
        <v>95.091324200913235</v>
      </c>
      <c r="AM71" s="204">
        <f t="shared" si="82"/>
        <v>102.85388127853881</v>
      </c>
      <c r="AN71" s="204">
        <f t="shared" si="82"/>
        <v>110.61643835616438</v>
      </c>
      <c r="AO71" s="204">
        <f t="shared" si="82"/>
        <v>118.37899543378994</v>
      </c>
      <c r="AP71" s="204">
        <f t="shared" si="82"/>
        <v>126.14155251141551</v>
      </c>
      <c r="AQ71" s="204">
        <f t="shared" si="82"/>
        <v>133.9041095890411</v>
      </c>
      <c r="AR71" s="204">
        <f t="shared" si="82"/>
        <v>141.66666666666666</v>
      </c>
      <c r="AS71" s="204">
        <f t="shared" si="82"/>
        <v>149.42922374429222</v>
      </c>
      <c r="AT71" s="204">
        <f t="shared" si="82"/>
        <v>157.1917808219178</v>
      </c>
      <c r="AU71" s="204">
        <f t="shared" si="82"/>
        <v>164.95433789954336</v>
      </c>
      <c r="AV71" s="204">
        <f t="shared" si="82"/>
        <v>172.71689497716895</v>
      </c>
      <c r="AW71" s="204">
        <f t="shared" si="82"/>
        <v>180.47945205479451</v>
      </c>
      <c r="AX71" s="204">
        <f t="shared" si="82"/>
        <v>188.24200913242007</v>
      </c>
      <c r="AY71" s="204">
        <f t="shared" si="82"/>
        <v>196.00456621004565</v>
      </c>
      <c r="AZ71" s="204">
        <f t="shared" si="82"/>
        <v>203.76712328767121</v>
      </c>
      <c r="BA71" s="204">
        <f t="shared" si="82"/>
        <v>211.5296803652968</v>
      </c>
      <c r="BB71" s="204">
        <f t="shared" si="82"/>
        <v>219.29223744292236</v>
      </c>
      <c r="BC71" s="204">
        <f t="shared" si="82"/>
        <v>227.05479452054792</v>
      </c>
      <c r="BD71" s="204">
        <f t="shared" si="82"/>
        <v>234.8173515981735</v>
      </c>
      <c r="BE71" s="204">
        <f t="shared" si="82"/>
        <v>242.57990867579906</v>
      </c>
      <c r="BF71" s="204">
        <f t="shared" si="82"/>
        <v>250.34246575342465</v>
      </c>
      <c r="BG71" s="204">
        <f t="shared" si="82"/>
        <v>258.10502283105023</v>
      </c>
      <c r="BH71" s="204">
        <f t="shared" si="82"/>
        <v>265.86757990867579</v>
      </c>
      <c r="BI71" s="204">
        <f t="shared" si="82"/>
        <v>273.63013698630135</v>
      </c>
      <c r="BJ71" s="204">
        <f t="shared" si="82"/>
        <v>281.39269406392691</v>
      </c>
      <c r="BK71" s="204">
        <f t="shared" si="82"/>
        <v>427.40476190476193</v>
      </c>
      <c r="BL71" s="204">
        <f t="shared" si="82"/>
        <v>619.5</v>
      </c>
      <c r="BM71" s="204">
        <f t="shared" si="82"/>
        <v>811.59523809523807</v>
      </c>
      <c r="BN71" s="204">
        <f t="shared" si="82"/>
        <v>1003.6904761904761</v>
      </c>
      <c r="BO71" s="204">
        <f t="shared" si="82"/>
        <v>1195.7857142857142</v>
      </c>
      <c r="BP71" s="204">
        <f t="shared" si="82"/>
        <v>1387.8809523809523</v>
      </c>
      <c r="BQ71" s="204">
        <f t="shared" si="82"/>
        <v>1579.9761904761904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1772.0714285714284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1964.1666666666667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2156.261904761905</v>
      </c>
      <c r="BU71" s="204">
        <f t="shared" ref="BU71:DA71" si="8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2348.3571428571431</v>
      </c>
      <c r="BV71" s="204">
        <f t="shared" si="83"/>
        <v>2540.4523809523812</v>
      </c>
      <c r="BW71" s="204">
        <f t="shared" si="83"/>
        <v>2732.5476190476193</v>
      </c>
      <c r="BX71" s="204">
        <f t="shared" si="83"/>
        <v>2924.6428571428573</v>
      </c>
      <c r="BY71" s="204">
        <f t="shared" si="83"/>
        <v>3116.7380952380954</v>
      </c>
      <c r="BZ71" s="204">
        <f t="shared" si="83"/>
        <v>3308.8333333333335</v>
      </c>
      <c r="CA71" s="204">
        <f t="shared" si="83"/>
        <v>3500.9285714285716</v>
      </c>
      <c r="CB71" s="204">
        <f t="shared" si="83"/>
        <v>3693.0238095238096</v>
      </c>
      <c r="CC71" s="204">
        <f t="shared" si="83"/>
        <v>3885.1190476190477</v>
      </c>
      <c r="CD71" s="204">
        <f t="shared" si="83"/>
        <v>4077.2142857142858</v>
      </c>
      <c r="CE71" s="204">
        <f t="shared" si="83"/>
        <v>4269.3095238095239</v>
      </c>
      <c r="CF71" s="204">
        <f t="shared" si="83"/>
        <v>4461.4047619047615</v>
      </c>
      <c r="CG71" s="204">
        <f t="shared" si="83"/>
        <v>4653.5</v>
      </c>
      <c r="CH71" s="204">
        <f t="shared" si="83"/>
        <v>4845.5952380952376</v>
      </c>
      <c r="CI71" s="204">
        <f t="shared" si="83"/>
        <v>5037.6904761904761</v>
      </c>
      <c r="CJ71" s="204">
        <f t="shared" si="83"/>
        <v>5839.3650793650786</v>
      </c>
      <c r="CK71" s="204">
        <f t="shared" si="83"/>
        <v>6844.2328042328036</v>
      </c>
      <c r="CL71" s="204">
        <f t="shared" si="83"/>
        <v>7849.1005291005285</v>
      </c>
      <c r="CM71" s="204">
        <f t="shared" si="83"/>
        <v>8853.9682539682544</v>
      </c>
      <c r="CN71" s="204">
        <f t="shared" si="83"/>
        <v>9858.8359788359776</v>
      </c>
      <c r="CO71" s="204">
        <f t="shared" si="83"/>
        <v>10863.703703703704</v>
      </c>
      <c r="CP71" s="204">
        <f t="shared" si="83"/>
        <v>11868.571428571428</v>
      </c>
      <c r="CQ71" s="204">
        <f t="shared" si="83"/>
        <v>12873.439153439154</v>
      </c>
      <c r="CR71" s="204">
        <f t="shared" si="83"/>
        <v>13878.306878306877</v>
      </c>
      <c r="CS71" s="204">
        <f t="shared" si="83"/>
        <v>14883.174603174604</v>
      </c>
      <c r="CT71" s="204">
        <f t="shared" si="83"/>
        <v>15888.042328042327</v>
      </c>
      <c r="CU71" s="204">
        <f t="shared" si="83"/>
        <v>16892.910052910054</v>
      </c>
      <c r="CV71" s="204">
        <f t="shared" si="83"/>
        <v>17897.777777777777</v>
      </c>
      <c r="CW71" s="204">
        <f t="shared" si="83"/>
        <v>18725.511071428573</v>
      </c>
      <c r="CX71" s="204">
        <f t="shared" si="83"/>
        <v>19021.841071428571</v>
      </c>
      <c r="CY71" s="204">
        <f t="shared" si="83"/>
        <v>19318.171071428573</v>
      </c>
      <c r="CZ71" s="204">
        <f t="shared" si="83"/>
        <v>19614.501071428571</v>
      </c>
      <c r="DA71" s="204">
        <f t="shared" si="83"/>
        <v>19910.831071428573</v>
      </c>
    </row>
    <row r="72" spans="1:105" s="204" customFormat="1">
      <c r="A72" s="204" t="str">
        <f>Income!A88</f>
        <v>TOTAL</v>
      </c>
      <c r="F72" s="204">
        <f>SUM(F59:F71)</f>
        <v>37871.206703929143</v>
      </c>
      <c r="G72" s="204">
        <f t="shared" ref="G72:BR72" si="84">SUM(G59:G71)</f>
        <v>37530.946703929134</v>
      </c>
      <c r="H72" s="204">
        <f t="shared" si="84"/>
        <v>37190.686703929139</v>
      </c>
      <c r="I72" s="204">
        <f t="shared" si="84"/>
        <v>36850.426703929137</v>
      </c>
      <c r="J72" s="204">
        <f t="shared" si="84"/>
        <v>36510.166703929135</v>
      </c>
      <c r="K72" s="204">
        <f t="shared" si="84"/>
        <v>36169.90670392914</v>
      </c>
      <c r="L72" s="204">
        <f t="shared" si="84"/>
        <v>35829.646703929138</v>
      </c>
      <c r="M72" s="204">
        <f t="shared" si="84"/>
        <v>35489.386703929136</v>
      </c>
      <c r="N72" s="204">
        <f t="shared" si="84"/>
        <v>35149.126703929142</v>
      </c>
      <c r="O72" s="204">
        <f t="shared" si="84"/>
        <v>34808.866703929139</v>
      </c>
      <c r="P72" s="204">
        <f t="shared" si="84"/>
        <v>34468.606703929137</v>
      </c>
      <c r="Q72" s="204">
        <f t="shared" si="84"/>
        <v>34128.346703929135</v>
      </c>
      <c r="R72" s="204">
        <f t="shared" si="84"/>
        <v>33788.086703929141</v>
      </c>
      <c r="S72" s="204">
        <f t="shared" si="84"/>
        <v>33447.826703929139</v>
      </c>
      <c r="T72" s="204">
        <f t="shared" si="84"/>
        <v>33107.566703929137</v>
      </c>
      <c r="U72" s="204">
        <f t="shared" si="84"/>
        <v>32767.306703929135</v>
      </c>
      <c r="V72" s="204">
        <f t="shared" si="84"/>
        <v>32427.04670392914</v>
      </c>
      <c r="W72" s="204">
        <f t="shared" si="84"/>
        <v>32086.786703929138</v>
      </c>
      <c r="X72" s="204">
        <f t="shared" si="84"/>
        <v>31746.526703929136</v>
      </c>
      <c r="Y72" s="204">
        <f t="shared" si="84"/>
        <v>31406.266703929137</v>
      </c>
      <c r="Z72" s="204">
        <f t="shared" si="84"/>
        <v>31237.963432785793</v>
      </c>
      <c r="AA72" s="204">
        <f t="shared" si="84"/>
        <v>31585.530348212411</v>
      </c>
      <c r="AB72" s="204">
        <f t="shared" si="84"/>
        <v>31933.097263639029</v>
      </c>
      <c r="AC72" s="204">
        <f t="shared" si="84"/>
        <v>32280.664179065654</v>
      </c>
      <c r="AD72" s="204">
        <f t="shared" si="84"/>
        <v>32628.231094492268</v>
      </c>
      <c r="AE72" s="204">
        <f t="shared" si="84"/>
        <v>32975.798009918894</v>
      </c>
      <c r="AF72" s="204">
        <f t="shared" si="84"/>
        <v>33323.364925345508</v>
      </c>
      <c r="AG72" s="204">
        <f t="shared" si="84"/>
        <v>33670.931840772137</v>
      </c>
      <c r="AH72" s="204">
        <f t="shared" si="84"/>
        <v>34018.498756198751</v>
      </c>
      <c r="AI72" s="204">
        <f t="shared" si="84"/>
        <v>34366.065671625372</v>
      </c>
      <c r="AJ72" s="204">
        <f t="shared" si="84"/>
        <v>34713.632587051987</v>
      </c>
      <c r="AK72" s="204">
        <f t="shared" si="84"/>
        <v>35061.199502478608</v>
      </c>
      <c r="AL72" s="204">
        <f t="shared" si="84"/>
        <v>35408.766417905223</v>
      </c>
      <c r="AM72" s="204">
        <f t="shared" si="84"/>
        <v>35756.333333331844</v>
      </c>
      <c r="AN72" s="204">
        <f t="shared" si="84"/>
        <v>36103.900248758458</v>
      </c>
      <c r="AO72" s="204">
        <f t="shared" si="84"/>
        <v>36451.46716418508</v>
      </c>
      <c r="AP72" s="204">
        <f t="shared" si="84"/>
        <v>36799.034079611694</v>
      </c>
      <c r="AQ72" s="204">
        <f t="shared" si="84"/>
        <v>37146.600995038323</v>
      </c>
      <c r="AR72" s="204">
        <f t="shared" si="84"/>
        <v>37494.167910464937</v>
      </c>
      <c r="AS72" s="204">
        <f t="shared" si="84"/>
        <v>37841.734825891559</v>
      </c>
      <c r="AT72" s="204">
        <f t="shared" si="84"/>
        <v>38189.301741318173</v>
      </c>
      <c r="AU72" s="204">
        <f t="shared" si="84"/>
        <v>38536.868656744802</v>
      </c>
      <c r="AV72" s="204">
        <f t="shared" si="84"/>
        <v>38884.435572171416</v>
      </c>
      <c r="AW72" s="204">
        <f t="shared" si="84"/>
        <v>39232.002487598038</v>
      </c>
      <c r="AX72" s="204">
        <f t="shared" si="84"/>
        <v>39579.569403024652</v>
      </c>
      <c r="AY72" s="204">
        <f t="shared" si="84"/>
        <v>39927.136318451274</v>
      </c>
      <c r="AZ72" s="204">
        <f t="shared" si="84"/>
        <v>40274.703233877895</v>
      </c>
      <c r="BA72" s="204">
        <f t="shared" si="84"/>
        <v>40622.27014930451</v>
      </c>
      <c r="BB72" s="204">
        <f t="shared" si="84"/>
        <v>40969.837064731131</v>
      </c>
      <c r="BC72" s="204">
        <f t="shared" si="84"/>
        <v>41317.403980157753</v>
      </c>
      <c r="BD72" s="204">
        <f t="shared" si="84"/>
        <v>41664.970895584374</v>
      </c>
      <c r="BE72" s="204">
        <f t="shared" si="84"/>
        <v>42012.537811010989</v>
      </c>
      <c r="BF72" s="204">
        <f t="shared" si="84"/>
        <v>42360.104726437618</v>
      </c>
      <c r="BG72" s="204">
        <f t="shared" si="84"/>
        <v>42707.671641864232</v>
      </c>
      <c r="BH72" s="204">
        <f t="shared" si="84"/>
        <v>43055.238557290853</v>
      </c>
      <c r="BI72" s="204">
        <f t="shared" si="84"/>
        <v>43402.805472717468</v>
      </c>
      <c r="BJ72" s="204">
        <f t="shared" si="84"/>
        <v>43750.372388144089</v>
      </c>
      <c r="BK72" s="204">
        <f t="shared" si="84"/>
        <v>46015.764616160013</v>
      </c>
      <c r="BL72" s="204">
        <f t="shared" si="84"/>
        <v>48920.431948372388</v>
      </c>
      <c r="BM72" s="204">
        <f t="shared" si="84"/>
        <v>51825.099280584764</v>
      </c>
      <c r="BN72" s="204">
        <f t="shared" si="84"/>
        <v>54729.766612797132</v>
      </c>
      <c r="BO72" s="204">
        <f t="shared" si="84"/>
        <v>57634.433945009507</v>
      </c>
      <c r="BP72" s="204">
        <f t="shared" si="84"/>
        <v>60539.101277221875</v>
      </c>
      <c r="BQ72" s="204">
        <f t="shared" si="84"/>
        <v>63443.768609434257</v>
      </c>
      <c r="BR72" s="204">
        <f t="shared" si="84"/>
        <v>66348.435941646632</v>
      </c>
      <c r="BS72" s="204">
        <f t="shared" ref="BS72:DA72" si="85">SUM(BS59:BS71)</f>
        <v>69253.103273859</v>
      </c>
      <c r="BT72" s="204">
        <f t="shared" si="85"/>
        <v>72157.770606071383</v>
      </c>
      <c r="BU72" s="204">
        <f t="shared" si="85"/>
        <v>75062.437938283736</v>
      </c>
      <c r="BV72" s="204">
        <f t="shared" si="85"/>
        <v>77967.105270496104</v>
      </c>
      <c r="BW72" s="204">
        <f t="shared" si="85"/>
        <v>80871.772602708472</v>
      </c>
      <c r="BX72" s="204">
        <f t="shared" si="85"/>
        <v>83776.439934920854</v>
      </c>
      <c r="BY72" s="204">
        <f t="shared" si="85"/>
        <v>86681.107267133222</v>
      </c>
      <c r="BZ72" s="204">
        <f t="shared" si="85"/>
        <v>89585.774599345576</v>
      </c>
      <c r="CA72" s="204">
        <f t="shared" si="85"/>
        <v>92490.441931557958</v>
      </c>
      <c r="CB72" s="204">
        <f t="shared" si="85"/>
        <v>95395.109263770355</v>
      </c>
      <c r="CC72" s="204">
        <f t="shared" si="85"/>
        <v>98299.776595982723</v>
      </c>
      <c r="CD72" s="204">
        <f t="shared" si="85"/>
        <v>101204.44392819509</v>
      </c>
      <c r="CE72" s="204">
        <f t="shared" si="85"/>
        <v>104109.11126040746</v>
      </c>
      <c r="CF72" s="204">
        <f t="shared" si="85"/>
        <v>107013.77859261984</v>
      </c>
      <c r="CG72" s="204">
        <f t="shared" si="85"/>
        <v>109918.44592483221</v>
      </c>
      <c r="CH72" s="204">
        <f t="shared" si="85"/>
        <v>112823.11325704455</v>
      </c>
      <c r="CI72" s="204">
        <f t="shared" si="85"/>
        <v>115727.78058925693</v>
      </c>
      <c r="CJ72" s="204">
        <f t="shared" si="85"/>
        <v>123865.31475799673</v>
      </c>
      <c r="CK72" s="204">
        <f t="shared" si="85"/>
        <v>133747.13787224563</v>
      </c>
      <c r="CL72" s="204">
        <f t="shared" si="85"/>
        <v>143628.96098649458</v>
      </c>
      <c r="CM72" s="204">
        <f t="shared" si="85"/>
        <v>153510.78410074345</v>
      </c>
      <c r="CN72" s="204">
        <f t="shared" si="85"/>
        <v>163392.60721499237</v>
      </c>
      <c r="CO72" s="204">
        <f t="shared" si="85"/>
        <v>173274.4303292413</v>
      </c>
      <c r="CP72" s="204">
        <f t="shared" si="85"/>
        <v>183156.25344349022</v>
      </c>
      <c r="CQ72" s="204">
        <f t="shared" si="85"/>
        <v>193038.07655773917</v>
      </c>
      <c r="CR72" s="204">
        <f t="shared" si="85"/>
        <v>202919.89967198807</v>
      </c>
      <c r="CS72" s="204">
        <f t="shared" si="85"/>
        <v>212801.72278623696</v>
      </c>
      <c r="CT72" s="204">
        <f t="shared" si="85"/>
        <v>222683.54590048589</v>
      </c>
      <c r="CU72" s="204">
        <f t="shared" si="85"/>
        <v>232565.36901473481</v>
      </c>
      <c r="CV72" s="204">
        <f t="shared" si="85"/>
        <v>242447.19212898373</v>
      </c>
      <c r="CW72" s="204">
        <f t="shared" si="85"/>
        <v>252303.50971467042</v>
      </c>
      <c r="CX72" s="204">
        <f t="shared" si="85"/>
        <v>262083.3107146704</v>
      </c>
      <c r="CY72" s="204">
        <f t="shared" si="85"/>
        <v>271863.11171467043</v>
      </c>
      <c r="CZ72" s="204">
        <f t="shared" si="85"/>
        <v>281642.91271467041</v>
      </c>
      <c r="DA72" s="204">
        <f t="shared" si="85"/>
        <v>291422.71371467039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86">A42</f>
        <v>Own crops Consumed</v>
      </c>
      <c r="B108" s="212">
        <v>0</v>
      </c>
      <c r="C108" s="212">
        <f>AD42</f>
        <v>37.250622366666562</v>
      </c>
      <c r="D108" s="212">
        <f>BU42</f>
        <v>-13.657953148436864</v>
      </c>
      <c r="E108" s="212">
        <f>CR42</f>
        <v>-64.13223037014285</v>
      </c>
      <c r="F108" s="212">
        <f xml:space="preserve"> 0.0529*F107^2 - 5.8907*F107 + 166.43</f>
        <v>106.36000000000007</v>
      </c>
    </row>
    <row r="109" spans="1:31">
      <c r="A109" s="213" t="str">
        <f t="shared" si="86"/>
        <v>Own crops sold</v>
      </c>
      <c r="B109" s="212">
        <f xml:space="preserve"> 0.2249*B107^2 + 18.644*B107 + 340.26</f>
        <v>340.26</v>
      </c>
      <c r="C109" s="212">
        <f>AD43</f>
        <v>33.406392694063925</v>
      </c>
      <c r="D109" s="212">
        <f t="shared" ref="D109:D120" si="87">BU43</f>
        <v>303.45333333333332</v>
      </c>
      <c r="E109" s="212">
        <f t="shared" ref="E109:E120" si="88">CR43</f>
        <v>677.55908289241631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86"/>
        <v>Animal products consumed</v>
      </c>
      <c r="B110" s="212">
        <v>0</v>
      </c>
      <c r="C110" s="212">
        <f t="shared" ref="C110:C120" si="89">AD44</f>
        <v>11.012674662338247</v>
      </c>
      <c r="D110" s="212">
        <f t="shared" si="87"/>
        <v>26.690861819661901</v>
      </c>
      <c r="E110" s="212">
        <f t="shared" si="88"/>
        <v>16.593287625996727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126775.75350537062</v>
      </c>
    </row>
    <row r="111" spans="1:31">
      <c r="A111" s="213" t="str">
        <f t="shared" si="86"/>
        <v>Animal products sold</v>
      </c>
      <c r="B111" s="212">
        <v>0</v>
      </c>
      <c r="C111" s="212">
        <f t="shared" si="89"/>
        <v>0</v>
      </c>
      <c r="D111" s="212">
        <f t="shared" si="87"/>
        <v>0</v>
      </c>
      <c r="E111" s="212">
        <f t="shared" si="88"/>
        <v>0</v>
      </c>
      <c r="F111" s="212">
        <v>0</v>
      </c>
      <c r="AD111" s="217" t="s">
        <v>119</v>
      </c>
      <c r="AE111" s="212">
        <f>AE109/AE110</f>
        <v>0.10530910884665901</v>
      </c>
    </row>
    <row r="112" spans="1:31">
      <c r="A112" s="213" t="str">
        <f t="shared" si="86"/>
        <v>Animals sold</v>
      </c>
      <c r="B112" s="212">
        <v>0</v>
      </c>
      <c r="C112" s="212">
        <f t="shared" si="89"/>
        <v>155.92694063926942</v>
      </c>
      <c r="D112" s="212">
        <f t="shared" si="87"/>
        <v>381.91809523809519</v>
      </c>
      <c r="E112" s="212">
        <f t="shared" si="88"/>
        <v>573.54497354497391</v>
      </c>
      <c r="F112" s="212">
        <v>0</v>
      </c>
    </row>
    <row r="113" spans="1:31">
      <c r="A113" s="213" t="str">
        <f t="shared" si="86"/>
        <v>Wild foods consumed and sold</v>
      </c>
      <c r="B113" s="212">
        <v>0</v>
      </c>
      <c r="C113" s="212">
        <f t="shared" si="89"/>
        <v>2.698756507609843</v>
      </c>
      <c r="D113" s="212">
        <f t="shared" si="87"/>
        <v>-1.1732320098089877</v>
      </c>
      <c r="E113" s="212">
        <f t="shared" si="88"/>
        <v>-5.1239860950025609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86"/>
        <v>Labour - casual</v>
      </c>
      <c r="B114" s="212">
        <v>0</v>
      </c>
      <c r="C114" s="212">
        <f t="shared" si="89"/>
        <v>-63.22925223258153</v>
      </c>
      <c r="D114" s="212">
        <f t="shared" si="87"/>
        <v>1857.7523809523807</v>
      </c>
      <c r="E114" s="212">
        <f t="shared" si="88"/>
        <v>-3589.4179894179892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86"/>
        <v>Labour - formal emp</v>
      </c>
      <c r="B115" s="212">
        <v>0</v>
      </c>
      <c r="C115" s="212">
        <f t="shared" si="89"/>
        <v>0</v>
      </c>
      <c r="D115" s="212">
        <f t="shared" si="87"/>
        <v>917.02857142857147</v>
      </c>
      <c r="E115" s="212">
        <f t="shared" si="88"/>
        <v>7597.0370370370383</v>
      </c>
      <c r="F115" s="212">
        <f xml:space="preserve"> -2.582*F107^2 + 352.49*F107 - 6757.3</f>
        <v>2671.7</v>
      </c>
    </row>
    <row r="116" spans="1:31">
      <c r="A116" s="213" t="str">
        <f t="shared" si="86"/>
        <v>Self - employment</v>
      </c>
      <c r="B116" s="212">
        <v>0</v>
      </c>
      <c r="C116" s="212">
        <f t="shared" si="89"/>
        <v>0</v>
      </c>
      <c r="D116" s="212">
        <f t="shared" si="87"/>
        <v>0</v>
      </c>
      <c r="E116" s="212">
        <f t="shared" si="88"/>
        <v>0</v>
      </c>
      <c r="F116" s="212">
        <f xml:space="preserve"> 0.025*F107^2 - 2.8902*F107 + 868.55</f>
        <v>829.53</v>
      </c>
    </row>
    <row r="117" spans="1:31">
      <c r="A117" s="213" t="str">
        <f t="shared" si="86"/>
        <v>Small business/petty trading</v>
      </c>
      <c r="B117" s="212">
        <v>0</v>
      </c>
      <c r="C117" s="212">
        <f t="shared" si="89"/>
        <v>-9.4977168949771684</v>
      </c>
      <c r="D117" s="212">
        <f t="shared" si="87"/>
        <v>-37.333333333333336</v>
      </c>
      <c r="E117" s="212">
        <f t="shared" si="88"/>
        <v>3669.8412698412699</v>
      </c>
      <c r="F117" s="212">
        <f xml:space="preserve"> 1.6289*F107^2 - 121.84*F107 + 2098.5</f>
        <v>6203.5</v>
      </c>
    </row>
    <row r="118" spans="1:31">
      <c r="A118" s="213" t="str">
        <f t="shared" si="86"/>
        <v>Food transfer - official</v>
      </c>
      <c r="B118" s="212">
        <f xml:space="preserve"> 0</f>
        <v>0</v>
      </c>
      <c r="C118" s="212">
        <f t="shared" si="89"/>
        <v>1.1126529353714929</v>
      </c>
      <c r="D118" s="212">
        <f t="shared" si="87"/>
        <v>-9.2723444490439206</v>
      </c>
      <c r="E118" s="212">
        <f t="shared" si="88"/>
        <v>-114.58626731758108</v>
      </c>
      <c r="F118" s="212">
        <f>0.0411*F107^2 - 5.0851*F107 + 112.24</f>
        <v>14.730000000000004</v>
      </c>
    </row>
    <row r="119" spans="1:31">
      <c r="A119" s="213" t="str">
        <f t="shared" si="86"/>
        <v>Cash transfer - official</v>
      </c>
      <c r="B119" s="212">
        <v>0</v>
      </c>
      <c r="C119" s="212">
        <f t="shared" si="89"/>
        <v>171.12328767123287</v>
      </c>
      <c r="D119" s="212">
        <f t="shared" si="87"/>
        <v>-712.83428571428578</v>
      </c>
      <c r="E119" s="212">
        <f t="shared" si="88"/>
        <v>115.64021164021169</v>
      </c>
      <c r="F119" s="212">
        <f xml:space="preserve"> -0.4727*F107^2 + 44.988*F107 - 899.63</f>
        <v>-1127.83</v>
      </c>
    </row>
    <row r="120" spans="1:31">
      <c r="A120" s="213" t="str">
        <f t="shared" si="86"/>
        <v>Cash transfer - gifts</v>
      </c>
      <c r="B120" s="212">
        <v>0</v>
      </c>
      <c r="C120" s="212">
        <f t="shared" si="89"/>
        <v>7.7625570776255701</v>
      </c>
      <c r="D120" s="212">
        <f t="shared" si="87"/>
        <v>192.0952380952381</v>
      </c>
      <c r="E120" s="212">
        <f t="shared" si="88"/>
        <v>1004.8677248677249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2016-05-30T14:42:21Z</dcterms:modified>
  <cp:category/>
</cp:coreProperties>
</file>